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SLRPGA\trunk\Table\"/>
    </mc:Choice>
  </mc:AlternateContent>
  <xr:revisionPtr revIDLastSave="0" documentId="13_ncr:1_{B6106038-771B-4202-8940-124D9B2936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  <sheet name="拆解返还道具" sheetId="11" r:id="rId2"/>
    <sheet name="调整表" sheetId="1" r:id="rId3"/>
    <sheet name="消耗材料" sheetId="2" r:id="rId4"/>
    <sheet name="基础属性1" sheetId="3" state="hidden" r:id="rId5"/>
    <sheet name="属性值" sheetId="10" r:id="rId6"/>
    <sheet name="套装数值" sheetId="7" r:id="rId7"/>
  </sheets>
  <externalReferences>
    <externalReference r:id="rId8"/>
    <externalReference r:id="rId9"/>
  </externalReferences>
  <definedNames>
    <definedName name="_xlnm._FilterDatabase" localSheetId="2" hidden="1">调整表!$C$2:$AC$217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23" i="11"/>
  <c r="M24" i="11"/>
  <c r="M25" i="11"/>
  <c r="M26" i="11"/>
  <c r="M27" i="11"/>
  <c r="M28" i="11"/>
  <c r="M29" i="11"/>
  <c r="M30" i="11"/>
  <c r="M31" i="11"/>
  <c r="M32" i="11"/>
  <c r="M33" i="11"/>
  <c r="M44" i="11"/>
  <c r="M45" i="11"/>
  <c r="M46" i="11"/>
  <c r="M47" i="11"/>
  <c r="M48" i="11"/>
  <c r="M49" i="11"/>
  <c r="M50" i="11"/>
  <c r="M51" i="11"/>
  <c r="M52" i="11"/>
  <c r="M53" i="11"/>
  <c r="M54" i="11"/>
  <c r="M65" i="11"/>
  <c r="M66" i="11"/>
  <c r="M67" i="11"/>
  <c r="M68" i="11"/>
  <c r="M69" i="11"/>
  <c r="M70" i="11"/>
  <c r="M71" i="11"/>
  <c r="M72" i="11"/>
  <c r="M73" i="11"/>
  <c r="M74" i="11"/>
  <c r="M75" i="11"/>
  <c r="M86" i="11"/>
  <c r="M87" i="11"/>
  <c r="M88" i="11"/>
  <c r="M89" i="11"/>
  <c r="M90" i="11"/>
  <c r="M91" i="11"/>
  <c r="M92" i="11"/>
  <c r="M93" i="11"/>
  <c r="M94" i="11"/>
  <c r="M95" i="11"/>
  <c r="M96" i="11"/>
  <c r="M107" i="11"/>
  <c r="M108" i="11"/>
  <c r="M109" i="11"/>
  <c r="M110" i="11"/>
  <c r="M111" i="11"/>
  <c r="M112" i="11"/>
  <c r="M113" i="11"/>
  <c r="M114" i="11"/>
  <c r="M115" i="11"/>
  <c r="M116" i="11"/>
  <c r="M117" i="11"/>
  <c r="M128" i="11"/>
  <c r="M129" i="11"/>
  <c r="M130" i="11"/>
  <c r="M131" i="11"/>
  <c r="M132" i="11"/>
  <c r="M133" i="11"/>
  <c r="M134" i="11"/>
  <c r="M135" i="11"/>
  <c r="M136" i="11"/>
  <c r="M137" i="11"/>
  <c r="M138" i="11"/>
  <c r="M149" i="11"/>
  <c r="M150" i="11"/>
  <c r="M151" i="11"/>
  <c r="M152" i="11"/>
  <c r="M153" i="11"/>
  <c r="M154" i="11"/>
  <c r="M155" i="11"/>
  <c r="M156" i="11"/>
  <c r="M157" i="11"/>
  <c r="M158" i="11"/>
  <c r="M159" i="11"/>
  <c r="M170" i="11"/>
  <c r="M171" i="11"/>
  <c r="M172" i="11"/>
  <c r="M173" i="11"/>
  <c r="M174" i="11"/>
  <c r="M175" i="11"/>
  <c r="M176" i="11"/>
  <c r="M177" i="11"/>
  <c r="M178" i="11"/>
  <c r="M179" i="11"/>
  <c r="M180" i="11"/>
  <c r="M191" i="11"/>
  <c r="M192" i="11"/>
  <c r="M193" i="11"/>
  <c r="M194" i="11"/>
  <c r="M195" i="11"/>
  <c r="M196" i="11"/>
  <c r="M197" i="11"/>
  <c r="M198" i="11"/>
  <c r="M199" i="11"/>
  <c r="M200" i="11"/>
  <c r="M201" i="11"/>
  <c r="M212" i="11"/>
  <c r="M213" i="11"/>
  <c r="M214" i="11"/>
  <c r="M215" i="11"/>
  <c r="M216" i="11"/>
  <c r="M217" i="11"/>
  <c r="M218" i="11"/>
  <c r="M219" i="11"/>
  <c r="M220" i="11"/>
  <c r="M221" i="11"/>
  <c r="M222" i="11"/>
  <c r="M233" i="11"/>
  <c r="M234" i="11"/>
  <c r="M235" i="11"/>
  <c r="M236" i="11"/>
  <c r="M237" i="11"/>
  <c r="M238" i="11"/>
  <c r="M239" i="11"/>
  <c r="M240" i="11"/>
  <c r="M241" i="11"/>
  <c r="M242" i="11"/>
  <c r="M243" i="11"/>
  <c r="M254" i="11"/>
  <c r="M255" i="11"/>
  <c r="M256" i="11"/>
  <c r="M257" i="11"/>
  <c r="M258" i="11"/>
  <c r="M259" i="11"/>
  <c r="M260" i="11"/>
  <c r="M261" i="11"/>
  <c r="M262" i="11"/>
  <c r="M263" i="11"/>
  <c r="M264" i="11"/>
  <c r="M275" i="11"/>
  <c r="M276" i="11"/>
  <c r="M277" i="11"/>
  <c r="M278" i="11"/>
  <c r="M279" i="11"/>
  <c r="M280" i="11"/>
  <c r="M281" i="11"/>
  <c r="M282" i="11"/>
  <c r="M283" i="11"/>
  <c r="M284" i="11"/>
  <c r="M285" i="11"/>
  <c r="M296" i="11"/>
  <c r="M297" i="11"/>
  <c r="M298" i="11"/>
  <c r="M299" i="11"/>
  <c r="M300" i="11"/>
  <c r="M301" i="11"/>
  <c r="M302" i="11"/>
  <c r="M303" i="11"/>
  <c r="M304" i="11"/>
  <c r="M305" i="11"/>
  <c r="M306" i="11"/>
  <c r="M317" i="11"/>
  <c r="M318" i="11"/>
  <c r="M319" i="11"/>
  <c r="M320" i="11"/>
  <c r="M321" i="11"/>
  <c r="M322" i="11"/>
  <c r="M323" i="11"/>
  <c r="M324" i="11"/>
  <c r="M325" i="11"/>
  <c r="M326" i="11"/>
  <c r="M327" i="11"/>
  <c r="M338" i="11"/>
  <c r="M339" i="11"/>
  <c r="M340" i="11"/>
  <c r="M341" i="11"/>
  <c r="M342" i="11"/>
  <c r="M343" i="11"/>
  <c r="M344" i="11"/>
  <c r="M345" i="11"/>
  <c r="M346" i="11"/>
  <c r="M347" i="11"/>
  <c r="M348" i="11"/>
  <c r="M359" i="11"/>
  <c r="M360" i="11"/>
  <c r="M361" i="11"/>
  <c r="M362" i="11"/>
  <c r="M363" i="11"/>
  <c r="M364" i="11"/>
  <c r="M365" i="11"/>
  <c r="M366" i="11"/>
  <c r="M367" i="11"/>
  <c r="M368" i="11"/>
  <c r="M369" i="11"/>
  <c r="M380" i="11"/>
  <c r="M381" i="11"/>
  <c r="M382" i="11"/>
  <c r="M383" i="11"/>
  <c r="M384" i="11"/>
  <c r="M385" i="11"/>
  <c r="M386" i="11"/>
  <c r="M387" i="11"/>
  <c r="M388" i="11"/>
  <c r="M389" i="11"/>
  <c r="M390" i="11"/>
  <c r="M401" i="11"/>
  <c r="M402" i="11"/>
  <c r="M403" i="11"/>
  <c r="M404" i="11"/>
  <c r="M405" i="11"/>
  <c r="M406" i="11"/>
  <c r="M407" i="11"/>
  <c r="M408" i="11"/>
  <c r="M409" i="11"/>
  <c r="M410" i="11"/>
  <c r="M411" i="11"/>
  <c r="M2" i="11"/>
  <c r="N14" i="11"/>
  <c r="M14" i="11" s="1"/>
  <c r="N15" i="11"/>
  <c r="M15" i="11" s="1"/>
  <c r="N16" i="11"/>
  <c r="M16" i="11" s="1"/>
  <c r="N17" i="11"/>
  <c r="M17" i="11" s="1"/>
  <c r="N18" i="11"/>
  <c r="M18" i="11" s="1"/>
  <c r="N19" i="11"/>
  <c r="M19" i="11" s="1"/>
  <c r="N20" i="11"/>
  <c r="M20" i="11" s="1"/>
  <c r="N21" i="11"/>
  <c r="M21" i="11" s="1"/>
  <c r="N22" i="11"/>
  <c r="M22" i="11" s="1"/>
  <c r="N23" i="11"/>
  <c r="N24" i="11"/>
  <c r="N25" i="11"/>
  <c r="N26" i="11"/>
  <c r="N27" i="11"/>
  <c r="N28" i="11"/>
  <c r="N29" i="11"/>
  <c r="N30" i="11"/>
  <c r="N31" i="11"/>
  <c r="N32" i="11"/>
  <c r="N33" i="11"/>
  <c r="N34" i="11"/>
  <c r="M34" i="11" s="1"/>
  <c r="N35" i="11"/>
  <c r="M35" i="11" s="1"/>
  <c r="N36" i="11"/>
  <c r="M36" i="11" s="1"/>
  <c r="N37" i="11"/>
  <c r="M37" i="11" s="1"/>
  <c r="N38" i="11"/>
  <c r="M38" i="11" s="1"/>
  <c r="N39" i="11"/>
  <c r="M39" i="11" s="1"/>
  <c r="N40" i="11"/>
  <c r="M40" i="11" s="1"/>
  <c r="N41" i="11"/>
  <c r="M41" i="11" s="1"/>
  <c r="N42" i="11"/>
  <c r="M42" i="11" s="1"/>
  <c r="N43" i="11"/>
  <c r="M43" i="11" s="1"/>
  <c r="N44" i="11"/>
  <c r="N45" i="11"/>
  <c r="N46" i="11"/>
  <c r="N47" i="11"/>
  <c r="N48" i="11"/>
  <c r="N49" i="11"/>
  <c r="N50" i="11"/>
  <c r="N51" i="11"/>
  <c r="N52" i="11"/>
  <c r="N53" i="11"/>
  <c r="N54" i="11"/>
  <c r="N55" i="11"/>
  <c r="M55" i="11" s="1"/>
  <c r="N56" i="11"/>
  <c r="M56" i="11" s="1"/>
  <c r="N57" i="11"/>
  <c r="M57" i="11" s="1"/>
  <c r="N58" i="11"/>
  <c r="M58" i="11" s="1"/>
  <c r="N59" i="11"/>
  <c r="M59" i="11" s="1"/>
  <c r="N60" i="11"/>
  <c r="M60" i="11" s="1"/>
  <c r="N61" i="11"/>
  <c r="M61" i="11" s="1"/>
  <c r="N62" i="11"/>
  <c r="M62" i="11" s="1"/>
  <c r="N63" i="11"/>
  <c r="M63" i="11" s="1"/>
  <c r="N64" i="11"/>
  <c r="M64" i="11" s="1"/>
  <c r="N65" i="11"/>
  <c r="N66" i="11"/>
  <c r="N67" i="11"/>
  <c r="N68" i="11"/>
  <c r="N69" i="11"/>
  <c r="N70" i="11"/>
  <c r="N71" i="11"/>
  <c r="N72" i="11"/>
  <c r="N73" i="11"/>
  <c r="N74" i="11"/>
  <c r="N75" i="11"/>
  <c r="N76" i="11"/>
  <c r="M76" i="11" s="1"/>
  <c r="N77" i="11"/>
  <c r="M77" i="11" s="1"/>
  <c r="N78" i="11"/>
  <c r="M78" i="11" s="1"/>
  <c r="N79" i="11"/>
  <c r="M79" i="11" s="1"/>
  <c r="N80" i="11"/>
  <c r="M80" i="11" s="1"/>
  <c r="N81" i="11"/>
  <c r="M81" i="11" s="1"/>
  <c r="N82" i="11"/>
  <c r="M82" i="11" s="1"/>
  <c r="N83" i="11"/>
  <c r="M83" i="11" s="1"/>
  <c r="N84" i="11"/>
  <c r="M84" i="11" s="1"/>
  <c r="N85" i="11"/>
  <c r="M85" i="11" s="1"/>
  <c r="N86" i="11"/>
  <c r="N87" i="11"/>
  <c r="N88" i="11"/>
  <c r="N89" i="11"/>
  <c r="N90" i="11"/>
  <c r="N91" i="11"/>
  <c r="N92" i="11"/>
  <c r="N93" i="11"/>
  <c r="N94" i="11"/>
  <c r="N95" i="11"/>
  <c r="N96" i="11"/>
  <c r="N97" i="11"/>
  <c r="M97" i="11" s="1"/>
  <c r="N98" i="11"/>
  <c r="M98" i="11" s="1"/>
  <c r="N99" i="11"/>
  <c r="M99" i="11" s="1"/>
  <c r="N100" i="11"/>
  <c r="M100" i="11" s="1"/>
  <c r="N101" i="11"/>
  <c r="M101" i="11" s="1"/>
  <c r="N102" i="11"/>
  <c r="M102" i="11" s="1"/>
  <c r="N103" i="11"/>
  <c r="M103" i="11" s="1"/>
  <c r="N104" i="11"/>
  <c r="M104" i="11" s="1"/>
  <c r="N105" i="11"/>
  <c r="M105" i="11" s="1"/>
  <c r="N106" i="11"/>
  <c r="M106" i="11" s="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M118" i="11" s="1"/>
  <c r="N119" i="11"/>
  <c r="M119" i="11" s="1"/>
  <c r="N120" i="11"/>
  <c r="M120" i="11" s="1"/>
  <c r="N121" i="11"/>
  <c r="M121" i="11" s="1"/>
  <c r="N122" i="11"/>
  <c r="M122" i="11" s="1"/>
  <c r="N123" i="11"/>
  <c r="M123" i="11" s="1"/>
  <c r="N124" i="11"/>
  <c r="M124" i="11" s="1"/>
  <c r="N125" i="11"/>
  <c r="M125" i="11" s="1"/>
  <c r="N126" i="11"/>
  <c r="M126" i="11" s="1"/>
  <c r="N127" i="11"/>
  <c r="M127" i="11" s="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M139" i="11" s="1"/>
  <c r="N140" i="11"/>
  <c r="M140" i="11" s="1"/>
  <c r="N141" i="11"/>
  <c r="M141" i="11" s="1"/>
  <c r="N142" i="11"/>
  <c r="M142" i="11" s="1"/>
  <c r="N143" i="11"/>
  <c r="M143" i="11" s="1"/>
  <c r="N144" i="11"/>
  <c r="M144" i="11" s="1"/>
  <c r="N145" i="11"/>
  <c r="M145" i="11" s="1"/>
  <c r="N146" i="11"/>
  <c r="M146" i="11" s="1"/>
  <c r="N147" i="11"/>
  <c r="M147" i="11" s="1"/>
  <c r="N148" i="11"/>
  <c r="M148" i="11" s="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M160" i="11" s="1"/>
  <c r="N161" i="11"/>
  <c r="M161" i="11" s="1"/>
  <c r="N162" i="11"/>
  <c r="M162" i="11" s="1"/>
  <c r="N163" i="11"/>
  <c r="M163" i="11" s="1"/>
  <c r="N164" i="11"/>
  <c r="M164" i="11" s="1"/>
  <c r="N165" i="11"/>
  <c r="M165" i="11" s="1"/>
  <c r="N166" i="11"/>
  <c r="M166" i="11" s="1"/>
  <c r="N167" i="11"/>
  <c r="M167" i="11" s="1"/>
  <c r="N168" i="11"/>
  <c r="M168" i="11" s="1"/>
  <c r="N169" i="11"/>
  <c r="M169" i="11" s="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M181" i="11" s="1"/>
  <c r="N182" i="11"/>
  <c r="M182" i="11" s="1"/>
  <c r="N183" i="11"/>
  <c r="M183" i="11" s="1"/>
  <c r="N184" i="11"/>
  <c r="M184" i="11" s="1"/>
  <c r="N185" i="11"/>
  <c r="M185" i="11" s="1"/>
  <c r="N186" i="11"/>
  <c r="M186" i="11" s="1"/>
  <c r="N187" i="11"/>
  <c r="M187" i="11" s="1"/>
  <c r="N188" i="11"/>
  <c r="M188" i="11" s="1"/>
  <c r="N189" i="11"/>
  <c r="M189" i="11" s="1"/>
  <c r="N190" i="11"/>
  <c r="M190" i="11" s="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M202" i="11" s="1"/>
  <c r="N203" i="11"/>
  <c r="M203" i="11" s="1"/>
  <c r="N204" i="11"/>
  <c r="M204" i="11" s="1"/>
  <c r="N205" i="11"/>
  <c r="M205" i="11" s="1"/>
  <c r="N206" i="11"/>
  <c r="M206" i="11" s="1"/>
  <c r="N207" i="11"/>
  <c r="M207" i="11" s="1"/>
  <c r="N208" i="11"/>
  <c r="M208" i="11" s="1"/>
  <c r="N209" i="11"/>
  <c r="M209" i="11" s="1"/>
  <c r="N210" i="11"/>
  <c r="M210" i="11" s="1"/>
  <c r="N211" i="11"/>
  <c r="M211" i="11" s="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M223" i="11" s="1"/>
  <c r="N224" i="11"/>
  <c r="M224" i="11" s="1"/>
  <c r="N225" i="11"/>
  <c r="M225" i="11" s="1"/>
  <c r="N226" i="11"/>
  <c r="M226" i="11" s="1"/>
  <c r="N227" i="11"/>
  <c r="M227" i="11" s="1"/>
  <c r="N228" i="11"/>
  <c r="M228" i="11" s="1"/>
  <c r="N229" i="11"/>
  <c r="M229" i="11" s="1"/>
  <c r="N230" i="11"/>
  <c r="M230" i="11" s="1"/>
  <c r="N231" i="11"/>
  <c r="M231" i="11" s="1"/>
  <c r="N232" i="11"/>
  <c r="M232" i="11" s="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M244" i="11" s="1"/>
  <c r="N245" i="11"/>
  <c r="M245" i="11" s="1"/>
  <c r="N246" i="11"/>
  <c r="M246" i="11" s="1"/>
  <c r="N247" i="11"/>
  <c r="M247" i="11" s="1"/>
  <c r="N248" i="11"/>
  <c r="M248" i="11" s="1"/>
  <c r="N249" i="11"/>
  <c r="M249" i="11" s="1"/>
  <c r="N250" i="11"/>
  <c r="M250" i="11" s="1"/>
  <c r="N251" i="11"/>
  <c r="M251" i="11" s="1"/>
  <c r="N252" i="11"/>
  <c r="M252" i="11" s="1"/>
  <c r="N253" i="11"/>
  <c r="M253" i="11" s="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M265" i="11" s="1"/>
  <c r="N266" i="11"/>
  <c r="M266" i="11" s="1"/>
  <c r="N267" i="11"/>
  <c r="M267" i="11" s="1"/>
  <c r="N268" i="11"/>
  <c r="M268" i="11" s="1"/>
  <c r="N269" i="11"/>
  <c r="M269" i="11" s="1"/>
  <c r="N270" i="11"/>
  <c r="M270" i="11" s="1"/>
  <c r="N271" i="11"/>
  <c r="M271" i="11" s="1"/>
  <c r="N272" i="11"/>
  <c r="M272" i="11" s="1"/>
  <c r="N273" i="11"/>
  <c r="M273" i="11" s="1"/>
  <c r="N274" i="11"/>
  <c r="M274" i="11" s="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M286" i="11" s="1"/>
  <c r="N287" i="11"/>
  <c r="M287" i="11" s="1"/>
  <c r="N288" i="11"/>
  <c r="M288" i="11" s="1"/>
  <c r="N289" i="11"/>
  <c r="M289" i="11" s="1"/>
  <c r="N290" i="11"/>
  <c r="M290" i="11" s="1"/>
  <c r="N291" i="11"/>
  <c r="M291" i="11" s="1"/>
  <c r="N292" i="11"/>
  <c r="M292" i="11" s="1"/>
  <c r="N293" i="11"/>
  <c r="M293" i="11" s="1"/>
  <c r="N294" i="11"/>
  <c r="M294" i="11" s="1"/>
  <c r="N295" i="11"/>
  <c r="M295" i="11" s="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M307" i="11" s="1"/>
  <c r="N308" i="11"/>
  <c r="M308" i="11" s="1"/>
  <c r="N309" i="11"/>
  <c r="M309" i="11" s="1"/>
  <c r="N310" i="11"/>
  <c r="M310" i="11" s="1"/>
  <c r="N311" i="11"/>
  <c r="M311" i="11" s="1"/>
  <c r="N312" i="11"/>
  <c r="M312" i="11" s="1"/>
  <c r="N313" i="11"/>
  <c r="M313" i="11" s="1"/>
  <c r="N314" i="11"/>
  <c r="M314" i="11" s="1"/>
  <c r="N315" i="11"/>
  <c r="M315" i="11" s="1"/>
  <c r="N316" i="11"/>
  <c r="M316" i="11" s="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M328" i="11" s="1"/>
  <c r="N329" i="11"/>
  <c r="M329" i="11" s="1"/>
  <c r="N330" i="11"/>
  <c r="M330" i="11" s="1"/>
  <c r="N331" i="11"/>
  <c r="M331" i="11" s="1"/>
  <c r="N332" i="11"/>
  <c r="M332" i="11" s="1"/>
  <c r="N333" i="11"/>
  <c r="M333" i="11" s="1"/>
  <c r="N334" i="11"/>
  <c r="M334" i="11" s="1"/>
  <c r="N335" i="11"/>
  <c r="M335" i="11" s="1"/>
  <c r="N336" i="11"/>
  <c r="M336" i="11" s="1"/>
  <c r="N337" i="11"/>
  <c r="M337" i="11" s="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M349" i="11" s="1"/>
  <c r="N350" i="11"/>
  <c r="M350" i="11" s="1"/>
  <c r="N351" i="11"/>
  <c r="M351" i="11" s="1"/>
  <c r="N352" i="11"/>
  <c r="M352" i="11" s="1"/>
  <c r="N353" i="11"/>
  <c r="M353" i="11" s="1"/>
  <c r="N354" i="11"/>
  <c r="M354" i="11" s="1"/>
  <c r="N355" i="11"/>
  <c r="M355" i="11" s="1"/>
  <c r="N356" i="11"/>
  <c r="M356" i="11" s="1"/>
  <c r="N357" i="11"/>
  <c r="M357" i="11" s="1"/>
  <c r="N358" i="11"/>
  <c r="M358" i="11" s="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M370" i="11" s="1"/>
  <c r="N371" i="11"/>
  <c r="M371" i="11" s="1"/>
  <c r="N372" i="11"/>
  <c r="M372" i="11" s="1"/>
  <c r="N373" i="11"/>
  <c r="M373" i="11" s="1"/>
  <c r="N374" i="11"/>
  <c r="M374" i="11" s="1"/>
  <c r="N375" i="11"/>
  <c r="M375" i="11" s="1"/>
  <c r="N376" i="11"/>
  <c r="M376" i="11" s="1"/>
  <c r="N377" i="11"/>
  <c r="M377" i="11" s="1"/>
  <c r="N378" i="11"/>
  <c r="M378" i="11" s="1"/>
  <c r="N379" i="11"/>
  <c r="M379" i="11" s="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M391" i="11" s="1"/>
  <c r="N392" i="11"/>
  <c r="M392" i="11" s="1"/>
  <c r="N393" i="11"/>
  <c r="M393" i="11" s="1"/>
  <c r="N394" i="11"/>
  <c r="M394" i="11" s="1"/>
  <c r="N395" i="11"/>
  <c r="M395" i="11" s="1"/>
  <c r="N396" i="11"/>
  <c r="M396" i="11" s="1"/>
  <c r="N397" i="11"/>
  <c r="M397" i="11" s="1"/>
  <c r="N398" i="11"/>
  <c r="M398" i="11" s="1"/>
  <c r="N399" i="11"/>
  <c r="M399" i="11" s="1"/>
  <c r="N400" i="11"/>
  <c r="M400" i="11" s="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M412" i="11" s="1"/>
  <c r="N413" i="11"/>
  <c r="M413" i="11" s="1"/>
  <c r="N414" i="11"/>
  <c r="M414" i="11" s="1"/>
  <c r="N415" i="11"/>
  <c r="M415" i="11" s="1"/>
  <c r="N416" i="11"/>
  <c r="M416" i="11" s="1"/>
  <c r="N417" i="11"/>
  <c r="M417" i="11" s="1"/>
  <c r="N418" i="11"/>
  <c r="M418" i="11" s="1"/>
  <c r="N419" i="11"/>
  <c r="M419" i="11" s="1"/>
  <c r="N420" i="11"/>
  <c r="M420" i="11" s="1"/>
  <c r="N421" i="11"/>
  <c r="M421" i="11" s="1"/>
  <c r="E129" i="11"/>
  <c r="E150" i="11" s="1"/>
  <c r="E171" i="11" s="1"/>
  <c r="E192" i="11" s="1"/>
  <c r="E213" i="11" s="1"/>
  <c r="E234" i="11" s="1"/>
  <c r="E255" i="11" s="1"/>
  <c r="E276" i="11" s="1"/>
  <c r="E297" i="11" s="1"/>
  <c r="E318" i="11" s="1"/>
  <c r="E339" i="11" s="1"/>
  <c r="E360" i="11" s="1"/>
  <c r="E381" i="11" s="1"/>
  <c r="E402" i="11" s="1"/>
  <c r="E130" i="11"/>
  <c r="E151" i="11" s="1"/>
  <c r="E172" i="11" s="1"/>
  <c r="E193" i="11" s="1"/>
  <c r="E214" i="11" s="1"/>
  <c r="E235" i="11" s="1"/>
  <c r="E256" i="11" s="1"/>
  <c r="E277" i="11" s="1"/>
  <c r="E298" i="11" s="1"/>
  <c r="E319" i="11" s="1"/>
  <c r="E340" i="11" s="1"/>
  <c r="E361" i="11" s="1"/>
  <c r="E382" i="11" s="1"/>
  <c r="E403" i="11" s="1"/>
  <c r="E131" i="11"/>
  <c r="E152" i="11" s="1"/>
  <c r="E132" i="11"/>
  <c r="E133" i="11"/>
  <c r="E134" i="11"/>
  <c r="E135" i="11"/>
  <c r="E156" i="11" s="1"/>
  <c r="E177" i="11" s="1"/>
  <c r="E198" i="11" s="1"/>
  <c r="E219" i="11" s="1"/>
  <c r="E240" i="11" s="1"/>
  <c r="E261" i="11" s="1"/>
  <c r="E282" i="11" s="1"/>
  <c r="E303" i="11" s="1"/>
  <c r="E324" i="11" s="1"/>
  <c r="E345" i="11" s="1"/>
  <c r="E366" i="11" s="1"/>
  <c r="E387" i="11" s="1"/>
  <c r="E408" i="11" s="1"/>
  <c r="E136" i="11"/>
  <c r="E157" i="11" s="1"/>
  <c r="E178" i="11" s="1"/>
  <c r="E199" i="11" s="1"/>
  <c r="E220" i="11" s="1"/>
  <c r="E241" i="11" s="1"/>
  <c r="E262" i="11" s="1"/>
  <c r="E283" i="11" s="1"/>
  <c r="E304" i="11" s="1"/>
  <c r="E325" i="11" s="1"/>
  <c r="E346" i="11" s="1"/>
  <c r="E367" i="11" s="1"/>
  <c r="E388" i="11" s="1"/>
  <c r="E409" i="11" s="1"/>
  <c r="E137" i="11"/>
  <c r="E158" i="11" s="1"/>
  <c r="E138" i="11"/>
  <c r="E139" i="11"/>
  <c r="E140" i="11"/>
  <c r="E141" i="11"/>
  <c r="E162" i="11" s="1"/>
  <c r="E183" i="11" s="1"/>
  <c r="E204" i="11" s="1"/>
  <c r="E225" i="11" s="1"/>
  <c r="E246" i="11" s="1"/>
  <c r="E267" i="11" s="1"/>
  <c r="E288" i="11" s="1"/>
  <c r="E309" i="11" s="1"/>
  <c r="E330" i="11" s="1"/>
  <c r="E351" i="11" s="1"/>
  <c r="E372" i="11" s="1"/>
  <c r="E393" i="11" s="1"/>
  <c r="E414" i="11" s="1"/>
  <c r="E142" i="11"/>
  <c r="E163" i="11" s="1"/>
  <c r="E184" i="11" s="1"/>
  <c r="E205" i="11" s="1"/>
  <c r="E226" i="11" s="1"/>
  <c r="E247" i="11" s="1"/>
  <c r="E268" i="11" s="1"/>
  <c r="E289" i="11" s="1"/>
  <c r="E310" i="11" s="1"/>
  <c r="E331" i="11" s="1"/>
  <c r="E352" i="11" s="1"/>
  <c r="E373" i="11" s="1"/>
  <c r="E394" i="11" s="1"/>
  <c r="E415" i="11" s="1"/>
  <c r="E143" i="11"/>
  <c r="E164" i="11" s="1"/>
  <c r="E144" i="11"/>
  <c r="E145" i="11"/>
  <c r="E146" i="11"/>
  <c r="E147" i="11"/>
  <c r="E168" i="11" s="1"/>
  <c r="E189" i="11" s="1"/>
  <c r="E210" i="11" s="1"/>
  <c r="E231" i="11" s="1"/>
  <c r="E252" i="11" s="1"/>
  <c r="E273" i="11" s="1"/>
  <c r="E294" i="11" s="1"/>
  <c r="E315" i="11" s="1"/>
  <c r="E336" i="11" s="1"/>
  <c r="E357" i="11" s="1"/>
  <c r="E378" i="11" s="1"/>
  <c r="E399" i="11" s="1"/>
  <c r="E420" i="11" s="1"/>
  <c r="E148" i="11"/>
  <c r="E169" i="11" s="1"/>
  <c r="E190" i="11" s="1"/>
  <c r="E211" i="11" s="1"/>
  <c r="E232" i="11" s="1"/>
  <c r="E253" i="11" s="1"/>
  <c r="E274" i="11" s="1"/>
  <c r="E295" i="11" s="1"/>
  <c r="E316" i="11" s="1"/>
  <c r="E337" i="11" s="1"/>
  <c r="E358" i="11" s="1"/>
  <c r="E379" i="11" s="1"/>
  <c r="E400" i="11" s="1"/>
  <c r="E421" i="11" s="1"/>
  <c r="E149" i="11"/>
  <c r="E170" i="11" s="1"/>
  <c r="E153" i="11"/>
  <c r="E174" i="11" s="1"/>
  <c r="E195" i="11" s="1"/>
  <c r="E216" i="11" s="1"/>
  <c r="E237" i="11" s="1"/>
  <c r="E258" i="11" s="1"/>
  <c r="E279" i="11" s="1"/>
  <c r="E300" i="11" s="1"/>
  <c r="E321" i="11" s="1"/>
  <c r="E342" i="11" s="1"/>
  <c r="E363" i="11" s="1"/>
  <c r="E384" i="11" s="1"/>
  <c r="E405" i="11" s="1"/>
  <c r="E154" i="11"/>
  <c r="E175" i="11" s="1"/>
  <c r="E196" i="11" s="1"/>
  <c r="E217" i="11" s="1"/>
  <c r="E238" i="11" s="1"/>
  <c r="E259" i="11" s="1"/>
  <c r="E280" i="11" s="1"/>
  <c r="E301" i="11" s="1"/>
  <c r="E155" i="11"/>
  <c r="E176" i="11" s="1"/>
  <c r="E159" i="11"/>
  <c r="E180" i="11" s="1"/>
  <c r="E201" i="11" s="1"/>
  <c r="E222" i="11" s="1"/>
  <c r="E243" i="11" s="1"/>
  <c r="E264" i="11" s="1"/>
  <c r="E285" i="11" s="1"/>
  <c r="E306" i="11" s="1"/>
  <c r="E327" i="11" s="1"/>
  <c r="E348" i="11" s="1"/>
  <c r="E369" i="11" s="1"/>
  <c r="E390" i="11" s="1"/>
  <c r="E411" i="11" s="1"/>
  <c r="E160" i="11"/>
  <c r="E181" i="11" s="1"/>
  <c r="E202" i="11" s="1"/>
  <c r="E223" i="11" s="1"/>
  <c r="E244" i="11" s="1"/>
  <c r="E265" i="11" s="1"/>
  <c r="E161" i="11"/>
  <c r="E182" i="11" s="1"/>
  <c r="E203" i="11" s="1"/>
  <c r="E224" i="11" s="1"/>
  <c r="E245" i="11" s="1"/>
  <c r="E266" i="11" s="1"/>
  <c r="E287" i="11" s="1"/>
  <c r="E308" i="11" s="1"/>
  <c r="E329" i="11" s="1"/>
  <c r="E350" i="11" s="1"/>
  <c r="E371" i="11" s="1"/>
  <c r="E392" i="11" s="1"/>
  <c r="E413" i="11" s="1"/>
  <c r="E165" i="11"/>
  <c r="E186" i="11" s="1"/>
  <c r="E207" i="11" s="1"/>
  <c r="E228" i="11" s="1"/>
  <c r="E249" i="11" s="1"/>
  <c r="E270" i="11" s="1"/>
  <c r="E291" i="11" s="1"/>
  <c r="E312" i="11" s="1"/>
  <c r="E333" i="11" s="1"/>
  <c r="E354" i="11" s="1"/>
  <c r="E375" i="11" s="1"/>
  <c r="E396" i="11" s="1"/>
  <c r="E417" i="11" s="1"/>
  <c r="E166" i="11"/>
  <c r="E187" i="11" s="1"/>
  <c r="E208" i="11" s="1"/>
  <c r="E229" i="11" s="1"/>
  <c r="E250" i="11" s="1"/>
  <c r="E271" i="11" s="1"/>
  <c r="E292" i="11" s="1"/>
  <c r="E313" i="11" s="1"/>
  <c r="E167" i="11"/>
  <c r="E188" i="11" s="1"/>
  <c r="E173" i="11"/>
  <c r="E194" i="11" s="1"/>
  <c r="E179" i="11"/>
  <c r="E200" i="11" s="1"/>
  <c r="E221" i="11" s="1"/>
  <c r="E242" i="11" s="1"/>
  <c r="E263" i="11" s="1"/>
  <c r="E284" i="11" s="1"/>
  <c r="E305" i="11" s="1"/>
  <c r="E326" i="11" s="1"/>
  <c r="E347" i="11" s="1"/>
  <c r="E368" i="11" s="1"/>
  <c r="E389" i="11" s="1"/>
  <c r="E410" i="11" s="1"/>
  <c r="E185" i="11"/>
  <c r="E206" i="11" s="1"/>
  <c r="E191" i="11"/>
  <c r="E212" i="11" s="1"/>
  <c r="E233" i="11" s="1"/>
  <c r="E254" i="11" s="1"/>
  <c r="E275" i="11" s="1"/>
  <c r="E296" i="11" s="1"/>
  <c r="E317" i="11" s="1"/>
  <c r="E338" i="11" s="1"/>
  <c r="E359" i="11" s="1"/>
  <c r="E380" i="11" s="1"/>
  <c r="E401" i="11" s="1"/>
  <c r="E197" i="11"/>
  <c r="E218" i="11" s="1"/>
  <c r="E239" i="11" s="1"/>
  <c r="E260" i="11" s="1"/>
  <c r="E281" i="11" s="1"/>
  <c r="E302" i="11" s="1"/>
  <c r="E323" i="11" s="1"/>
  <c r="E344" i="11" s="1"/>
  <c r="E365" i="11" s="1"/>
  <c r="E386" i="11" s="1"/>
  <c r="E407" i="11" s="1"/>
  <c r="E209" i="11"/>
  <c r="E230" i="11" s="1"/>
  <c r="E215" i="11"/>
  <c r="E236" i="11" s="1"/>
  <c r="E257" i="11" s="1"/>
  <c r="E278" i="11" s="1"/>
  <c r="E299" i="11" s="1"/>
  <c r="E320" i="11" s="1"/>
  <c r="E341" i="11" s="1"/>
  <c r="E362" i="11" s="1"/>
  <c r="E383" i="11" s="1"/>
  <c r="E404" i="11" s="1"/>
  <c r="E227" i="11"/>
  <c r="E248" i="11" s="1"/>
  <c r="E269" i="11" s="1"/>
  <c r="E290" i="11" s="1"/>
  <c r="E311" i="11" s="1"/>
  <c r="E332" i="11" s="1"/>
  <c r="E353" i="11" s="1"/>
  <c r="E374" i="11" s="1"/>
  <c r="E395" i="11" s="1"/>
  <c r="E416" i="11" s="1"/>
  <c r="E251" i="11"/>
  <c r="E272" i="11" s="1"/>
  <c r="E293" i="11" s="1"/>
  <c r="E314" i="11" s="1"/>
  <c r="E335" i="11" s="1"/>
  <c r="E356" i="11" s="1"/>
  <c r="E377" i="11" s="1"/>
  <c r="E398" i="11" s="1"/>
  <c r="E419" i="11" s="1"/>
  <c r="E286" i="11"/>
  <c r="E307" i="11" s="1"/>
  <c r="E328" i="11" s="1"/>
  <c r="E349" i="11" s="1"/>
  <c r="E370" i="11" s="1"/>
  <c r="E391" i="11" s="1"/>
  <c r="E412" i="11" s="1"/>
  <c r="E322" i="11"/>
  <c r="E343" i="11" s="1"/>
  <c r="E364" i="11" s="1"/>
  <c r="E385" i="11" s="1"/>
  <c r="E406" i="11" s="1"/>
  <c r="E334" i="11"/>
  <c r="E355" i="11" s="1"/>
  <c r="E376" i="11"/>
  <c r="E397" i="11" s="1"/>
  <c r="E418" i="11" s="1"/>
  <c r="E128" i="11"/>
  <c r="N2" i="11"/>
  <c r="N3" i="11"/>
  <c r="N4" i="11"/>
  <c r="N5" i="11"/>
  <c r="N6" i="11"/>
  <c r="N7" i="11"/>
  <c r="N8" i="11"/>
  <c r="N9" i="11"/>
  <c r="N10" i="11"/>
  <c r="N11" i="11"/>
  <c r="N12" i="11"/>
  <c r="N13" i="11"/>
  <c r="M13" i="11" s="1"/>
  <c r="FD64" i="7" l="1"/>
  <c r="FD63" i="7"/>
  <c r="FD62" i="7"/>
  <c r="FD61" i="7"/>
  <c r="FD60" i="7"/>
  <c r="FD59" i="7"/>
  <c r="FD58" i="7"/>
  <c r="FD57" i="7"/>
  <c r="FD56" i="7"/>
  <c r="FD55" i="7"/>
  <c r="FD54" i="7"/>
  <c r="FD53" i="7"/>
  <c r="EU53" i="7"/>
  <c r="ET53" i="7"/>
  <c r="DK53" i="7"/>
  <c r="DJ53" i="7"/>
  <c r="CA53" i="7"/>
  <c r="BZ53" i="7"/>
  <c r="AQ53" i="7"/>
  <c r="AO53" i="7"/>
  <c r="AA53" i="7"/>
  <c r="FY53" i="7" s="1"/>
  <c r="FD52" i="7"/>
  <c r="AA52" i="7"/>
  <c r="FY52" i="7" s="1"/>
  <c r="FD51" i="7"/>
  <c r="ET51" i="7"/>
  <c r="DJ51" i="7"/>
  <c r="BY51" i="7"/>
  <c r="AO51" i="7"/>
  <c r="AA51" i="7"/>
  <c r="FY51" i="7" s="1"/>
  <c r="FD50" i="7"/>
  <c r="ES50" i="7"/>
  <c r="DI50" i="7"/>
  <c r="BZ50" i="7"/>
  <c r="AP50" i="7"/>
  <c r="AA50" i="7"/>
  <c r="FY50" i="7" s="1"/>
  <c r="FD49" i="7"/>
  <c r="AA49" i="7"/>
  <c r="FY49" i="7" s="1"/>
  <c r="FD48" i="7"/>
  <c r="EU48" i="7"/>
  <c r="ET48" i="7"/>
  <c r="DK48" i="7"/>
  <c r="DJ48" i="7"/>
  <c r="CA48" i="7"/>
  <c r="BZ48" i="7"/>
  <c r="AQ48" i="7"/>
  <c r="AO48" i="7"/>
  <c r="AA48" i="7"/>
  <c r="FY48" i="7" s="1"/>
  <c r="FD47" i="7"/>
  <c r="AA47" i="7"/>
  <c r="FY47" i="7" s="1"/>
  <c r="FD46" i="7"/>
  <c r="ET46" i="7"/>
  <c r="DJ46" i="7"/>
  <c r="BY46" i="7"/>
  <c r="AO46" i="7"/>
  <c r="AA46" i="7"/>
  <c r="FY46" i="7" s="1"/>
  <c r="FD45" i="7"/>
  <c r="ES45" i="7"/>
  <c r="DI45" i="7"/>
  <c r="BZ45" i="7"/>
  <c r="AP45" i="7"/>
  <c r="AA45" i="7"/>
  <c r="FY45" i="7" s="1"/>
  <c r="FD44" i="7"/>
  <c r="AA44" i="7"/>
  <c r="FY44" i="7" s="1"/>
  <c r="FD43" i="7"/>
  <c r="EU43" i="7"/>
  <c r="ET43" i="7"/>
  <c r="DK43" i="7"/>
  <c r="DJ43" i="7"/>
  <c r="CA43" i="7"/>
  <c r="BZ43" i="7"/>
  <c r="AQ43" i="7"/>
  <c r="AO43" i="7"/>
  <c r="AA43" i="7"/>
  <c r="FY43" i="7" s="1"/>
  <c r="FD42" i="7"/>
  <c r="AA42" i="7"/>
  <c r="FY42" i="7" s="1"/>
  <c r="FD41" i="7"/>
  <c r="ET41" i="7"/>
  <c r="DJ41" i="7"/>
  <c r="BY41" i="7"/>
  <c r="AO41" i="7"/>
  <c r="AA41" i="7"/>
  <c r="FY41" i="7" s="1"/>
  <c r="FD40" i="7"/>
  <c r="ES40" i="7"/>
  <c r="DI40" i="7"/>
  <c r="BZ40" i="7"/>
  <c r="AP40" i="7"/>
  <c r="AA40" i="7"/>
  <c r="FY40" i="7" s="1"/>
  <c r="FD39" i="7"/>
  <c r="AA39" i="7"/>
  <c r="FY39" i="7" s="1"/>
  <c r="FD38" i="7"/>
  <c r="EU38" i="7"/>
  <c r="ET38" i="7"/>
  <c r="DK38" i="7"/>
  <c r="DJ38" i="7"/>
  <c r="CA38" i="7"/>
  <c r="BZ38" i="7"/>
  <c r="AQ38" i="7"/>
  <c r="AO38" i="7"/>
  <c r="AA38" i="7"/>
  <c r="FY38" i="7" s="1"/>
  <c r="FD37" i="7"/>
  <c r="AA37" i="7"/>
  <c r="FY37" i="7" s="1"/>
  <c r="FD36" i="7"/>
  <c r="ET36" i="7"/>
  <c r="DJ36" i="7"/>
  <c r="BY36" i="7"/>
  <c r="AO36" i="7"/>
  <c r="AA36" i="7"/>
  <c r="FY36" i="7" s="1"/>
  <c r="FD35" i="7"/>
  <c r="ES35" i="7"/>
  <c r="DI35" i="7"/>
  <c r="BZ35" i="7"/>
  <c r="AP35" i="7"/>
  <c r="AA35" i="7"/>
  <c r="FY35" i="7" s="1"/>
  <c r="M35" i="7"/>
  <c r="FD34" i="7"/>
  <c r="AA34" i="7"/>
  <c r="FY34" i="7" s="1"/>
  <c r="M34" i="7"/>
  <c r="FD33" i="7"/>
  <c r="EU33" i="7"/>
  <c r="ET33" i="7"/>
  <c r="DQ33" i="7"/>
  <c r="DK33" i="7"/>
  <c r="DJ33" i="7"/>
  <c r="CG33" i="7"/>
  <c r="CA33" i="7"/>
  <c r="BZ33" i="7"/>
  <c r="AW33" i="7"/>
  <c r="AQ33" i="7"/>
  <c r="AO33" i="7"/>
  <c r="AA33" i="7"/>
  <c r="FY33" i="7" s="1"/>
  <c r="M33" i="7"/>
  <c r="FD32" i="7"/>
  <c r="AA32" i="7"/>
  <c r="FY32" i="7" s="1"/>
  <c r="FD31" i="7"/>
  <c r="ET31" i="7"/>
  <c r="DJ31" i="7"/>
  <c r="BY31" i="7"/>
  <c r="AO31" i="7"/>
  <c r="AA31" i="7"/>
  <c r="FY31" i="7" s="1"/>
  <c r="FD30" i="7"/>
  <c r="ES30" i="7"/>
  <c r="DI30" i="7"/>
  <c r="BZ30" i="7"/>
  <c r="AP30" i="7"/>
  <c r="AA30" i="7"/>
  <c r="FY30" i="7" s="1"/>
  <c r="FD29" i="7"/>
  <c r="AA29" i="7"/>
  <c r="FY29" i="7" s="1"/>
  <c r="FD28" i="7"/>
  <c r="EU28" i="7"/>
  <c r="ET28" i="7"/>
  <c r="DQ28" i="7"/>
  <c r="DK28" i="7"/>
  <c r="DJ28" i="7"/>
  <c r="CG28" i="7"/>
  <c r="CG38" i="7" s="1"/>
  <c r="CA28" i="7"/>
  <c r="BZ28" i="7"/>
  <c r="AW28" i="7"/>
  <c r="AQ28" i="7"/>
  <c r="AO28" i="7"/>
  <c r="AA28" i="7"/>
  <c r="FY28" i="7" s="1"/>
  <c r="M28" i="7"/>
  <c r="M38" i="7" s="1"/>
  <c r="B28" i="7"/>
  <c r="FD27" i="7"/>
  <c r="AA27" i="7"/>
  <c r="FY27" i="7" s="1"/>
  <c r="FD26" i="7"/>
  <c r="ET26" i="7"/>
  <c r="DJ26" i="7"/>
  <c r="BY26" i="7"/>
  <c r="AO26" i="7"/>
  <c r="AA26" i="7"/>
  <c r="FY26" i="7" s="1"/>
  <c r="FD25" i="7"/>
  <c r="ES25" i="7"/>
  <c r="DI25" i="7"/>
  <c r="BZ25" i="7"/>
  <c r="AP25" i="7"/>
  <c r="AA25" i="7"/>
  <c r="FY25" i="7" s="1"/>
  <c r="AA24" i="7"/>
  <c r="FY24" i="7" s="1"/>
  <c r="B24" i="7"/>
  <c r="FY23" i="7"/>
  <c r="EU23" i="7"/>
  <c r="ET23" i="7"/>
  <c r="DK23" i="7"/>
  <c r="DJ23" i="7"/>
  <c r="CA23" i="7"/>
  <c r="BZ23" i="7"/>
  <c r="AQ23" i="7"/>
  <c r="AO23" i="7"/>
  <c r="AA23" i="7"/>
  <c r="AA22" i="7"/>
  <c r="FY22" i="7" s="1"/>
  <c r="ET21" i="7"/>
  <c r="DJ21" i="7"/>
  <c r="BY21" i="7"/>
  <c r="AO21" i="7"/>
  <c r="AA21" i="7"/>
  <c r="FY21" i="7" s="1"/>
  <c r="ES20" i="7"/>
  <c r="DI20" i="7"/>
  <c r="BZ20" i="7"/>
  <c r="AP20" i="7"/>
  <c r="AA20" i="7"/>
  <c r="FY20" i="7" s="1"/>
  <c r="AA19" i="7"/>
  <c r="FY19" i="7" s="1"/>
  <c r="FY18" i="7"/>
  <c r="EU18" i="7"/>
  <c r="ET18" i="7"/>
  <c r="DK18" i="7"/>
  <c r="DJ18" i="7"/>
  <c r="CA18" i="7"/>
  <c r="BZ18" i="7"/>
  <c r="AQ18" i="7"/>
  <c r="AO18" i="7"/>
  <c r="AA18" i="7"/>
  <c r="B18" i="7"/>
  <c r="AA17" i="7"/>
  <c r="FY17" i="7" s="1"/>
  <c r="B17" i="7"/>
  <c r="ET16" i="7"/>
  <c r="DJ16" i="7"/>
  <c r="BY16" i="7"/>
  <c r="AO16" i="7"/>
  <c r="AA16" i="7"/>
  <c r="FY16" i="7" s="1"/>
  <c r="ES15" i="7"/>
  <c r="DI15" i="7"/>
  <c r="BZ15" i="7"/>
  <c r="AP15" i="7"/>
  <c r="AA15" i="7"/>
  <c r="FY15" i="7" s="1"/>
  <c r="FQ14" i="7"/>
  <c r="FP14" i="7"/>
  <c r="AA14" i="7"/>
  <c r="FY14" i="7" s="1"/>
  <c r="FQ13" i="7"/>
  <c r="FP13" i="7"/>
  <c r="EU13" i="7"/>
  <c r="ET13" i="7"/>
  <c r="DK13" i="7"/>
  <c r="DJ13" i="7"/>
  <c r="CA13" i="7"/>
  <c r="BZ13" i="7"/>
  <c r="AQ13" i="7"/>
  <c r="AO13" i="7"/>
  <c r="AA13" i="7"/>
  <c r="FY13" i="7" s="1"/>
  <c r="FQ12" i="7"/>
  <c r="FP12" i="7"/>
  <c r="AA12" i="7"/>
  <c r="FY12" i="7" s="1"/>
  <c r="FQ11" i="7"/>
  <c r="FP11" i="7"/>
  <c r="ET11" i="7"/>
  <c r="DJ11" i="7"/>
  <c r="BY11" i="7"/>
  <c r="AO11" i="7"/>
  <c r="AA11" i="7"/>
  <c r="FY11" i="7" s="1"/>
  <c r="FQ10" i="7"/>
  <c r="FP10" i="7"/>
  <c r="ES10" i="7"/>
  <c r="DI10" i="7"/>
  <c r="BZ10" i="7"/>
  <c r="AP10" i="7"/>
  <c r="AA10" i="7"/>
  <c r="FY10" i="7" s="1"/>
  <c r="FY9" i="7"/>
  <c r="FQ9" i="7"/>
  <c r="FP9" i="7"/>
  <c r="AA9" i="7"/>
  <c r="FY8" i="7"/>
  <c r="FQ8" i="7"/>
  <c r="FP8" i="7"/>
  <c r="EU8" i="7"/>
  <c r="ET8" i="7"/>
  <c r="DK8" i="7"/>
  <c r="DJ8" i="7"/>
  <c r="CA8" i="7"/>
  <c r="BZ8" i="7"/>
  <c r="AQ8" i="7"/>
  <c r="GF16" i="7" s="1"/>
  <c r="AO8" i="7"/>
  <c r="GD18" i="7" s="1"/>
  <c r="AA8" i="7"/>
  <c r="GF7" i="7"/>
  <c r="FQ7" i="7"/>
  <c r="FP7" i="7"/>
  <c r="AA7" i="7"/>
  <c r="FY7" i="7" s="1"/>
  <c r="GF6" i="7"/>
  <c r="FQ6" i="7"/>
  <c r="FP6" i="7"/>
  <c r="ET6" i="7"/>
  <c r="DJ6" i="7"/>
  <c r="BY6" i="7"/>
  <c r="AO6" i="7"/>
  <c r="AA6" i="7"/>
  <c r="FY6" i="7" s="1"/>
  <c r="GF5" i="7"/>
  <c r="GD5" i="7"/>
  <c r="GC5" i="7"/>
  <c r="FQ5" i="7"/>
  <c r="FP5" i="7"/>
  <c r="ES5" i="7"/>
  <c r="DI5" i="7"/>
  <c r="BZ5" i="7"/>
  <c r="AP5" i="7"/>
  <c r="GE12" i="7" s="1"/>
  <c r="AA5" i="7"/>
  <c r="FY5" i="7" s="1"/>
  <c r="GF4" i="7"/>
  <c r="GE4" i="7"/>
  <c r="GD4" i="7"/>
  <c r="GC4" i="7"/>
  <c r="GB4" i="7"/>
  <c r="GA4" i="7"/>
  <c r="FQ4" i="7"/>
  <c r="DQ4" i="7"/>
  <c r="CG4" i="7"/>
  <c r="CG14" i="7" s="1"/>
  <c r="AW4" i="7"/>
  <c r="AW19" i="7" s="1"/>
  <c r="AA4" i="7"/>
  <c r="FY4" i="7" s="1"/>
  <c r="M4" i="7"/>
  <c r="M10" i="7" s="1"/>
  <c r="B4" i="7"/>
  <c r="B3" i="7"/>
  <c r="GF12" i="7" l="1"/>
  <c r="AW40" i="7"/>
  <c r="GE6" i="7"/>
  <c r="M12" i="7"/>
  <c r="M16" i="7"/>
  <c r="U16" i="7" s="1"/>
  <c r="AJ37" i="7" s="1"/>
  <c r="GE15" i="7"/>
  <c r="CN14" i="7"/>
  <c r="DD26" i="7" s="1"/>
  <c r="CJ14" i="7"/>
  <c r="CX26" i="7" s="1"/>
  <c r="DA26" i="7" s="1"/>
  <c r="CL14" i="7"/>
  <c r="CX28" i="7" s="1"/>
  <c r="DC28" i="7" s="1"/>
  <c r="AW16" i="7"/>
  <c r="AW39" i="7"/>
  <c r="BB39" i="7" s="1"/>
  <c r="L94" i="2" s="1"/>
  <c r="CG13" i="7"/>
  <c r="CG15" i="7"/>
  <c r="O16" i="7"/>
  <c r="AD35" i="7" s="1"/>
  <c r="AF35" i="7" s="1"/>
  <c r="M18" i="7"/>
  <c r="R18" i="7" s="1"/>
  <c r="AD48" i="7" s="1"/>
  <c r="AI48" i="7" s="1"/>
  <c r="CG18" i="7"/>
  <c r="GF20" i="7"/>
  <c r="FK37" i="7" s="1"/>
  <c r="GF23" i="7"/>
  <c r="GF28" i="7"/>
  <c r="AW35" i="7"/>
  <c r="CG17" i="7"/>
  <c r="M37" i="7"/>
  <c r="CG19" i="7"/>
  <c r="CN19" i="7" s="1"/>
  <c r="DD51" i="7" s="1"/>
  <c r="GD22" i="7"/>
  <c r="GF13" i="7"/>
  <c r="GF8" i="7"/>
  <c r="GE19" i="7"/>
  <c r="AW13" i="7"/>
  <c r="BE13" i="7" s="1"/>
  <c r="BT22" i="7" s="1"/>
  <c r="BX22" i="7" s="1"/>
  <c r="GD14" i="7"/>
  <c r="GD27" i="7"/>
  <c r="BA19" i="7"/>
  <c r="BN52" i="7" s="1"/>
  <c r="BR52" i="7" s="1"/>
  <c r="AZ19" i="7"/>
  <c r="BN51" i="7" s="1"/>
  <c r="BQ51" i="7" s="1"/>
  <c r="BD19" i="7"/>
  <c r="BT51" i="7" s="1"/>
  <c r="BC19" i="7"/>
  <c r="BT50" i="7" s="1"/>
  <c r="BB19" i="7"/>
  <c r="BN53" i="7" s="1"/>
  <c r="BS53" i="7" s="1"/>
  <c r="AY19" i="7"/>
  <c r="BN50" i="7" s="1"/>
  <c r="BP50" i="7" s="1"/>
  <c r="BF19" i="7"/>
  <c r="BT53" i="7" s="1"/>
  <c r="AX19" i="7"/>
  <c r="BN49" i="7" s="1"/>
  <c r="BO49" i="7" s="1"/>
  <c r="BE19" i="7"/>
  <c r="BT52" i="7" s="1"/>
  <c r="V12" i="7"/>
  <c r="AJ18" i="7" s="1"/>
  <c r="P12" i="7"/>
  <c r="AD16" i="7" s="1"/>
  <c r="AG16" i="7" s="1"/>
  <c r="R12" i="7"/>
  <c r="AD18" i="7" s="1"/>
  <c r="AI18" i="7" s="1"/>
  <c r="T12" i="7"/>
  <c r="AJ16" i="7" s="1"/>
  <c r="S12" i="7"/>
  <c r="AJ15" i="7" s="1"/>
  <c r="Q12" i="7"/>
  <c r="AD17" i="7" s="1"/>
  <c r="AH17" i="7" s="1"/>
  <c r="O12" i="7"/>
  <c r="AD15" i="7" s="1"/>
  <c r="AF15" i="7" s="1"/>
  <c r="N12" i="7"/>
  <c r="AD14" i="7" s="1"/>
  <c r="AE14" i="7" s="1"/>
  <c r="FK34" i="7"/>
  <c r="FI33" i="7"/>
  <c r="FJ26" i="7"/>
  <c r="FJ31" i="7"/>
  <c r="FK27" i="7"/>
  <c r="FK28" i="7"/>
  <c r="FH25" i="7"/>
  <c r="FK32" i="7"/>
  <c r="FI36" i="7"/>
  <c r="U12" i="7"/>
  <c r="AJ17" i="7" s="1"/>
  <c r="BB16" i="7"/>
  <c r="BN38" i="7" s="1"/>
  <c r="BS38" i="7" s="1"/>
  <c r="BA16" i="7"/>
  <c r="BN37" i="7" s="1"/>
  <c r="BR37" i="7" s="1"/>
  <c r="BD16" i="7"/>
  <c r="BT36" i="7" s="1"/>
  <c r="BC16" i="7"/>
  <c r="BT35" i="7" s="1"/>
  <c r="AZ16" i="7"/>
  <c r="BN36" i="7" s="1"/>
  <c r="BQ36" i="7" s="1"/>
  <c r="AY16" i="7"/>
  <c r="BN35" i="7" s="1"/>
  <c r="BP35" i="7" s="1"/>
  <c r="BF16" i="7"/>
  <c r="BT38" i="7" s="1"/>
  <c r="AX16" i="7"/>
  <c r="BN34" i="7" s="1"/>
  <c r="BO34" i="7" s="1"/>
  <c r="BE16" i="7"/>
  <c r="BT37" i="7" s="1"/>
  <c r="V18" i="7"/>
  <c r="AJ48" i="7" s="1"/>
  <c r="S18" i="7"/>
  <c r="AJ45" i="7" s="1"/>
  <c r="O18" i="7"/>
  <c r="AD45" i="7" s="1"/>
  <c r="AF45" i="7" s="1"/>
  <c r="R10" i="7"/>
  <c r="AD8" i="7" s="1"/>
  <c r="AI8" i="7" s="1"/>
  <c r="V10" i="7"/>
  <c r="AJ8" i="7" s="1"/>
  <c r="O10" i="7"/>
  <c r="AD5" i="7" s="1"/>
  <c r="AF5" i="7" s="1"/>
  <c r="T10" i="7"/>
  <c r="AJ6" i="7" s="1"/>
  <c r="S10" i="7"/>
  <c r="AJ5" i="7" s="1"/>
  <c r="Q10" i="7"/>
  <c r="AD7" i="7" s="1"/>
  <c r="AH7" i="7" s="1"/>
  <c r="P10" i="7"/>
  <c r="AD6" i="7" s="1"/>
  <c r="AG6" i="7" s="1"/>
  <c r="W10" i="7"/>
  <c r="N10" i="7"/>
  <c r="AD4" i="7" s="1"/>
  <c r="AE4" i="7" s="1"/>
  <c r="FZ4" i="7" s="1"/>
  <c r="AW12" i="7"/>
  <c r="AN37" i="7"/>
  <c r="AM37" i="7"/>
  <c r="U18" i="7"/>
  <c r="AJ47" i="7" s="1"/>
  <c r="U10" i="7"/>
  <c r="AJ7" i="7" s="1"/>
  <c r="DQ15" i="7"/>
  <c r="DQ11" i="7"/>
  <c r="DQ18" i="7"/>
  <c r="DQ19" i="7"/>
  <c r="DQ14" i="7"/>
  <c r="DQ13" i="7"/>
  <c r="DQ12" i="7"/>
  <c r="DQ10" i="7"/>
  <c r="DQ17" i="7"/>
  <c r="DQ16" i="7"/>
  <c r="DF26" i="7"/>
  <c r="DH26" i="7"/>
  <c r="BC13" i="7"/>
  <c r="BT20" i="7" s="1"/>
  <c r="AW17" i="7"/>
  <c r="AW18" i="7"/>
  <c r="AW14" i="7"/>
  <c r="AW15" i="7"/>
  <c r="AW11" i="7"/>
  <c r="AW10" i="7"/>
  <c r="GF51" i="7"/>
  <c r="FK62" i="7" s="1"/>
  <c r="GF53" i="7"/>
  <c r="FK64" i="7" s="1"/>
  <c r="GF52" i="7"/>
  <c r="FK63" i="7" s="1"/>
  <c r="GF50" i="7"/>
  <c r="FK61" i="7" s="1"/>
  <c r="GF48" i="7"/>
  <c r="FK60" i="7" s="1"/>
  <c r="GF47" i="7"/>
  <c r="FK59" i="7" s="1"/>
  <c r="GF49" i="7"/>
  <c r="GF43" i="7"/>
  <c r="GF46" i="7"/>
  <c r="FK58" i="7" s="1"/>
  <c r="GF42" i="7"/>
  <c r="FK55" i="7" s="1"/>
  <c r="GF45" i="7"/>
  <c r="FK57" i="7" s="1"/>
  <c r="GF44" i="7"/>
  <c r="GF41" i="7"/>
  <c r="GF38" i="7"/>
  <c r="FK52" i="7" s="1"/>
  <c r="GF36" i="7"/>
  <c r="FK50" i="7" s="1"/>
  <c r="GF31" i="7"/>
  <c r="FK46" i="7" s="1"/>
  <c r="GF29" i="7"/>
  <c r="GF34" i="7"/>
  <c r="GF39" i="7"/>
  <c r="GF32" i="7"/>
  <c r="FK47" i="7" s="1"/>
  <c r="GF30" i="7"/>
  <c r="FK45" i="7" s="1"/>
  <c r="GF21" i="7"/>
  <c r="FK38" i="7" s="1"/>
  <c r="GF19" i="7"/>
  <c r="GF15" i="7"/>
  <c r="FK33" i="7" s="1"/>
  <c r="GF9" i="7"/>
  <c r="GF33" i="7"/>
  <c r="FK48" i="7" s="1"/>
  <c r="GF35" i="7"/>
  <c r="FK49" i="7" s="1"/>
  <c r="GF22" i="7"/>
  <c r="FK39" i="7" s="1"/>
  <c r="GF40" i="7"/>
  <c r="FK53" i="7" s="1"/>
  <c r="GF26" i="7"/>
  <c r="FK42" i="7" s="1"/>
  <c r="GF25" i="7"/>
  <c r="GF17" i="7"/>
  <c r="GD8" i="7"/>
  <c r="FI28" i="7" s="1"/>
  <c r="GD10" i="7"/>
  <c r="FI29" i="7" s="1"/>
  <c r="CK14" i="7"/>
  <c r="CX27" i="7" s="1"/>
  <c r="DB27" i="7" s="1"/>
  <c r="CP14" i="7"/>
  <c r="DD28" i="7" s="1"/>
  <c r="CI14" i="7"/>
  <c r="CX25" i="7" s="1"/>
  <c r="CZ25" i="7" s="1"/>
  <c r="CO14" i="7"/>
  <c r="DD27" i="7" s="1"/>
  <c r="GF14" i="7"/>
  <c r="CK15" i="7"/>
  <c r="CX32" i="7" s="1"/>
  <c r="DB32" i="7" s="1"/>
  <c r="Q16" i="7"/>
  <c r="AD37" i="7" s="1"/>
  <c r="AH37" i="7" s="1"/>
  <c r="GE18" i="7"/>
  <c r="GF27" i="7"/>
  <c r="GF37" i="7"/>
  <c r="M19" i="7"/>
  <c r="M13" i="7"/>
  <c r="M14" i="7"/>
  <c r="M11" i="7"/>
  <c r="GD6" i="7"/>
  <c r="FI26" i="7" s="1"/>
  <c r="GE8" i="7"/>
  <c r="FJ28" i="7" s="1"/>
  <c r="GF10" i="7"/>
  <c r="FK29" i="7" s="1"/>
  <c r="GD12" i="7"/>
  <c r="FI31" i="7" s="1"/>
  <c r="CL13" i="7"/>
  <c r="CX23" i="7" s="1"/>
  <c r="DC23" i="7" s="1"/>
  <c r="CM13" i="7"/>
  <c r="DD20" i="7" s="1"/>
  <c r="CO13" i="7"/>
  <c r="DD22" i="7" s="1"/>
  <c r="CH14" i="7"/>
  <c r="CX24" i="7" s="1"/>
  <c r="CY24" i="7" s="1"/>
  <c r="M15" i="7"/>
  <c r="CM15" i="7"/>
  <c r="DD30" i="7" s="1"/>
  <c r="GD15" i="7"/>
  <c r="S16" i="7"/>
  <c r="AJ35" i="7" s="1"/>
  <c r="M17" i="7"/>
  <c r="CO17" i="7"/>
  <c r="DD42" i="7" s="1"/>
  <c r="CI17" i="7"/>
  <c r="CX40" i="7" s="1"/>
  <c r="CZ40" i="7" s="1"/>
  <c r="CJ17" i="7"/>
  <c r="CX41" i="7" s="1"/>
  <c r="DA41" i="7" s="1"/>
  <c r="CP17" i="7"/>
  <c r="DD43" i="7" s="1"/>
  <c r="CO18" i="7"/>
  <c r="DD47" i="7" s="1"/>
  <c r="CI18" i="7"/>
  <c r="CX45" i="7" s="1"/>
  <c r="CZ45" i="7" s="1"/>
  <c r="CK18" i="7"/>
  <c r="CX47" i="7" s="1"/>
  <c r="DB47" i="7" s="1"/>
  <c r="CP18" i="7"/>
  <c r="DD48" i="7" s="1"/>
  <c r="GF18" i="7"/>
  <c r="FK36" i="7" s="1"/>
  <c r="GD21" i="7"/>
  <c r="FI38" i="7" s="1"/>
  <c r="GD25" i="7"/>
  <c r="FI41" i="7" s="1"/>
  <c r="CI38" i="7"/>
  <c r="CL38" i="7"/>
  <c r="CK38" i="7"/>
  <c r="CJ38" i="7"/>
  <c r="CH38" i="7"/>
  <c r="T16" i="7"/>
  <c r="AJ36" i="7" s="1"/>
  <c r="GD19" i="7"/>
  <c r="FK25" i="7"/>
  <c r="P38" i="7"/>
  <c r="R38" i="7"/>
  <c r="Q38" i="7"/>
  <c r="O38" i="7"/>
  <c r="L13" i="2" s="1"/>
  <c r="N38" i="7"/>
  <c r="GE32" i="7"/>
  <c r="R37" i="7"/>
  <c r="W37" i="7" s="1"/>
  <c r="P37" i="7"/>
  <c r="U37" i="7" s="1"/>
  <c r="Q37" i="7"/>
  <c r="V37" i="7" s="1"/>
  <c r="O37" i="7"/>
  <c r="T37" i="7" s="1"/>
  <c r="N37" i="7"/>
  <c r="S37" i="7" s="1"/>
  <c r="GD49" i="7"/>
  <c r="GD51" i="7"/>
  <c r="FI62" i="7" s="1"/>
  <c r="GD46" i="7"/>
  <c r="FI58" i="7" s="1"/>
  <c r="GD52" i="7"/>
  <c r="FI63" i="7" s="1"/>
  <c r="GD53" i="7"/>
  <c r="FI64" i="7" s="1"/>
  <c r="GD45" i="7"/>
  <c r="FI57" i="7" s="1"/>
  <c r="GD44" i="7"/>
  <c r="GD42" i="7"/>
  <c r="FI55" i="7" s="1"/>
  <c r="GD50" i="7"/>
  <c r="FI61" i="7" s="1"/>
  <c r="GD48" i="7"/>
  <c r="FI60" i="7" s="1"/>
  <c r="GD43" i="7"/>
  <c r="FI56" i="7" s="1"/>
  <c r="GD47" i="7"/>
  <c r="FI59" i="7" s="1"/>
  <c r="GD40" i="7"/>
  <c r="FI53" i="7" s="1"/>
  <c r="GD39" i="7"/>
  <c r="GD37" i="7"/>
  <c r="FI51" i="7" s="1"/>
  <c r="GD26" i="7"/>
  <c r="FI42" i="7" s="1"/>
  <c r="GD24" i="7"/>
  <c r="GD23" i="7"/>
  <c r="FI40" i="7" s="1"/>
  <c r="GD41" i="7"/>
  <c r="GD38" i="7"/>
  <c r="FI52" i="7" s="1"/>
  <c r="GD34" i="7"/>
  <c r="GD31" i="7"/>
  <c r="FI46" i="7" s="1"/>
  <c r="GD11" i="7"/>
  <c r="FI30" i="7" s="1"/>
  <c r="GD7" i="7"/>
  <c r="FI27" i="7" s="1"/>
  <c r="GD36" i="7"/>
  <c r="FI50" i="7" s="1"/>
  <c r="GD32" i="7"/>
  <c r="FI47" i="7" s="1"/>
  <c r="GD30" i="7"/>
  <c r="FI45" i="7" s="1"/>
  <c r="GD35" i="7"/>
  <c r="GD33" i="7"/>
  <c r="FI48" i="7" s="1"/>
  <c r="GD29" i="7"/>
  <c r="GD9" i="7"/>
  <c r="GD13" i="7"/>
  <c r="FI32" i="7" s="1"/>
  <c r="CL15" i="7"/>
  <c r="CX33" i="7" s="1"/>
  <c r="DC33" i="7" s="1"/>
  <c r="CP15" i="7"/>
  <c r="DD33" i="7" s="1"/>
  <c r="CI15" i="7"/>
  <c r="CX30" i="7" s="1"/>
  <c r="CZ30" i="7" s="1"/>
  <c r="CO15" i="7"/>
  <c r="DD32" i="7" s="1"/>
  <c r="GD16" i="7"/>
  <c r="FI34" i="7" s="1"/>
  <c r="GD17" i="7"/>
  <c r="FI35" i="7" s="1"/>
  <c r="R16" i="7"/>
  <c r="AD38" i="7" s="1"/>
  <c r="AI38" i="7" s="1"/>
  <c r="P16" i="7"/>
  <c r="AD36" i="7" s="1"/>
  <c r="AG36" i="7" s="1"/>
  <c r="GE46" i="7"/>
  <c r="FJ58" i="7" s="1"/>
  <c r="GE53" i="7"/>
  <c r="FJ64" i="7" s="1"/>
  <c r="GE52" i="7"/>
  <c r="GE50" i="7"/>
  <c r="GE48" i="7"/>
  <c r="FJ60" i="7" s="1"/>
  <c r="GE47" i="7"/>
  <c r="FJ59" i="7" s="1"/>
  <c r="GE51" i="7"/>
  <c r="FJ62" i="7" s="1"/>
  <c r="GE43" i="7"/>
  <c r="FJ56" i="7" s="1"/>
  <c r="GE42" i="7"/>
  <c r="GE45" i="7"/>
  <c r="GE28" i="7"/>
  <c r="FJ44" i="7" s="1"/>
  <c r="GE27" i="7"/>
  <c r="FJ43" i="7" s="1"/>
  <c r="GE38" i="7"/>
  <c r="FJ52" i="7" s="1"/>
  <c r="GE44" i="7"/>
  <c r="GE37" i="7"/>
  <c r="FJ51" i="7" s="1"/>
  <c r="GE36" i="7"/>
  <c r="GE49" i="7"/>
  <c r="GE35" i="7"/>
  <c r="FJ49" i="7" s="1"/>
  <c r="GE26" i="7"/>
  <c r="FJ42" i="7" s="1"/>
  <c r="GE25" i="7"/>
  <c r="FJ41" i="7" s="1"/>
  <c r="GE17" i="7"/>
  <c r="FJ35" i="7" s="1"/>
  <c r="GE14" i="7"/>
  <c r="GE10" i="7"/>
  <c r="FJ29" i="7" s="1"/>
  <c r="GE24" i="7"/>
  <c r="GE39" i="7"/>
  <c r="GE30" i="7"/>
  <c r="FJ45" i="7" s="1"/>
  <c r="GE23" i="7"/>
  <c r="GE20" i="7"/>
  <c r="FJ37" i="7" s="1"/>
  <c r="GE41" i="7"/>
  <c r="FJ54" i="7" s="1"/>
  <c r="GE34" i="7"/>
  <c r="GE33" i="7"/>
  <c r="GE29" i="7"/>
  <c r="GE22" i="7"/>
  <c r="FJ39" i="7" s="1"/>
  <c r="GE21" i="7"/>
  <c r="FJ38" i="7" s="1"/>
  <c r="GE11" i="7"/>
  <c r="FJ30" i="7" s="1"/>
  <c r="GE5" i="7"/>
  <c r="FJ25" i="7" s="1"/>
  <c r="GE40" i="7"/>
  <c r="FJ53" i="7" s="1"/>
  <c r="GE31" i="7"/>
  <c r="FJ46" i="7" s="1"/>
  <c r="GE7" i="7"/>
  <c r="FJ27" i="7" s="1"/>
  <c r="GE9" i="7"/>
  <c r="GF11" i="7"/>
  <c r="FK30" i="7" s="1"/>
  <c r="GE13" i="7"/>
  <c r="FJ32" i="7" s="1"/>
  <c r="CM14" i="7"/>
  <c r="DD25" i="7" s="1"/>
  <c r="CH15" i="7"/>
  <c r="CX29" i="7" s="1"/>
  <c r="CY29" i="7" s="1"/>
  <c r="N16" i="7"/>
  <c r="AD34" i="7" s="1"/>
  <c r="AE34" i="7" s="1"/>
  <c r="V16" i="7"/>
  <c r="AJ38" i="7" s="1"/>
  <c r="GE16" i="7"/>
  <c r="GD20" i="7"/>
  <c r="GF24" i="7"/>
  <c r="GD28" i="7"/>
  <c r="FI44" i="7" s="1"/>
  <c r="CG16" i="7"/>
  <c r="CG12" i="7"/>
  <c r="CG10" i="7"/>
  <c r="CG11" i="7"/>
  <c r="AW46" i="7"/>
  <c r="AW45" i="7"/>
  <c r="AW44" i="7"/>
  <c r="AW42" i="7"/>
  <c r="AW41" i="7"/>
  <c r="AW37" i="7"/>
  <c r="AW43" i="7"/>
  <c r="AW38" i="7"/>
  <c r="CG46" i="7"/>
  <c r="CG45" i="7"/>
  <c r="CG43" i="7"/>
  <c r="CG44" i="7"/>
  <c r="CG37" i="7"/>
  <c r="CG41" i="7"/>
  <c r="CG42" i="7"/>
  <c r="CQ15" i="7" s="1"/>
  <c r="CG40" i="7"/>
  <c r="DQ46" i="7"/>
  <c r="DQ44" i="7"/>
  <c r="DQ43" i="7"/>
  <c r="DQ45" i="7"/>
  <c r="DQ42" i="7"/>
  <c r="DQ40" i="7"/>
  <c r="DQ39" i="7"/>
  <c r="DQ38" i="7"/>
  <c r="DQ41" i="7"/>
  <c r="DQ37" i="7"/>
  <c r="CG39" i="7"/>
  <c r="FI25" i="7"/>
  <c r="M44" i="7"/>
  <c r="M40" i="7"/>
  <c r="M41" i="7"/>
  <c r="FJ36" i="7"/>
  <c r="FJ33" i="7"/>
  <c r="AZ40" i="7"/>
  <c r="BB40" i="7"/>
  <c r="BA40" i="7"/>
  <c r="AY40" i="7"/>
  <c r="FI37" i="7"/>
  <c r="M39" i="7"/>
  <c r="FI39" i="7"/>
  <c r="AX40" i="7"/>
  <c r="FK26" i="7"/>
  <c r="FK31" i="7"/>
  <c r="FJ34" i="7"/>
  <c r="FK35" i="7"/>
  <c r="FK40" i="7"/>
  <c r="FJ40" i="7"/>
  <c r="FJ55" i="7"/>
  <c r="FK41" i="7"/>
  <c r="M46" i="7"/>
  <c r="M45" i="7"/>
  <c r="W18" i="7" s="1"/>
  <c r="M43" i="7"/>
  <c r="M42" i="7"/>
  <c r="FK43" i="7"/>
  <c r="FI43" i="7"/>
  <c r="FK44" i="7"/>
  <c r="FI54" i="7"/>
  <c r="FK54" i="7"/>
  <c r="FJ47" i="7"/>
  <c r="FJ48" i="7"/>
  <c r="FJ50" i="7"/>
  <c r="FK56" i="7"/>
  <c r="FJ63" i="7"/>
  <c r="FJ57" i="7"/>
  <c r="FK51" i="7"/>
  <c r="FJ61" i="7"/>
  <c r="FI49" i="7"/>
  <c r="L133" i="2"/>
  <c r="L103" i="2"/>
  <c r="L95" i="2"/>
  <c r="L65" i="2"/>
  <c r="L43" i="2"/>
  <c r="L42" i="2"/>
  <c r="L22" i="2"/>
  <c r="AZ39" i="7" l="1"/>
  <c r="BA13" i="7"/>
  <c r="BN22" i="7" s="1"/>
  <c r="BR22" i="7" s="1"/>
  <c r="N18" i="7"/>
  <c r="AD44" i="7" s="1"/>
  <c r="AE44" i="7" s="1"/>
  <c r="P18" i="7"/>
  <c r="AD46" i="7" s="1"/>
  <c r="AG46" i="7" s="1"/>
  <c r="BW22" i="7"/>
  <c r="CO19" i="7"/>
  <c r="DD52" i="7" s="1"/>
  <c r="CJ13" i="7"/>
  <c r="CX21" i="7" s="1"/>
  <c r="DA21" i="7" s="1"/>
  <c r="CH13" i="7"/>
  <c r="CX19" i="7" s="1"/>
  <c r="CY19" i="7" s="1"/>
  <c r="CP13" i="7"/>
  <c r="DD23" i="7" s="1"/>
  <c r="CI13" i="7"/>
  <c r="CX20" i="7" s="1"/>
  <c r="CZ20" i="7" s="1"/>
  <c r="CN13" i="7"/>
  <c r="DD21" i="7" s="1"/>
  <c r="CK13" i="7"/>
  <c r="CX22" i="7" s="1"/>
  <c r="DB22" i="7" s="1"/>
  <c r="AX39" i="7"/>
  <c r="L54" i="2" s="1"/>
  <c r="BD13" i="7"/>
  <c r="BT21" i="7" s="1"/>
  <c r="Q18" i="7"/>
  <c r="AD47" i="7" s="1"/>
  <c r="AH47" i="7" s="1"/>
  <c r="CJ18" i="7"/>
  <c r="CX46" i="7" s="1"/>
  <c r="DA46" i="7" s="1"/>
  <c r="CH18" i="7"/>
  <c r="CX44" i="7" s="1"/>
  <c r="CY44" i="7" s="1"/>
  <c r="CN18" i="7"/>
  <c r="DD46" i="7" s="1"/>
  <c r="CM18" i="7"/>
  <c r="DD45" i="7" s="1"/>
  <c r="CL18" i="7"/>
  <c r="CX48" i="7" s="1"/>
  <c r="DC48" i="7" s="1"/>
  <c r="CL19" i="7"/>
  <c r="CX53" i="7" s="1"/>
  <c r="DC53" i="7" s="1"/>
  <c r="CH19" i="7"/>
  <c r="CX49" i="7" s="1"/>
  <c r="CY49" i="7" s="1"/>
  <c r="CM19" i="7"/>
  <c r="DD50" i="7" s="1"/>
  <c r="CK19" i="7"/>
  <c r="CX52" i="7" s="1"/>
  <c r="DB52" i="7" s="1"/>
  <c r="CI19" i="7"/>
  <c r="CX50" i="7" s="1"/>
  <c r="CZ50" i="7" s="1"/>
  <c r="AX13" i="7"/>
  <c r="BN19" i="7" s="1"/>
  <c r="BO19" i="7" s="1"/>
  <c r="AZ13" i="7"/>
  <c r="BN21" i="7" s="1"/>
  <c r="BQ21" i="7" s="1"/>
  <c r="CL17" i="7"/>
  <c r="CX43" i="7" s="1"/>
  <c r="DC43" i="7" s="1"/>
  <c r="CK17" i="7"/>
  <c r="CX42" i="7" s="1"/>
  <c r="DB42" i="7" s="1"/>
  <c r="CH17" i="7"/>
  <c r="CX39" i="7" s="1"/>
  <c r="CY39" i="7" s="1"/>
  <c r="CN17" i="7"/>
  <c r="DD41" i="7" s="1"/>
  <c r="CM17" i="7"/>
  <c r="DD40" i="7" s="1"/>
  <c r="CP19" i="7"/>
  <c r="DD53" i="7" s="1"/>
  <c r="DE53" i="7" s="1"/>
  <c r="U38" i="7"/>
  <c r="BF13" i="7"/>
  <c r="BT23" i="7" s="1"/>
  <c r="BG13" i="7"/>
  <c r="T18" i="7"/>
  <c r="AJ46" i="7" s="1"/>
  <c r="AN46" i="7" s="1"/>
  <c r="AY39" i="7"/>
  <c r="CJ19" i="7"/>
  <c r="CX51" i="7" s="1"/>
  <c r="DA51" i="7" s="1"/>
  <c r="BA39" i="7"/>
  <c r="BG40" i="7"/>
  <c r="AY13" i="7"/>
  <c r="BN20" i="7" s="1"/>
  <c r="BP20" i="7" s="1"/>
  <c r="BB13" i="7"/>
  <c r="BN23" i="7" s="1"/>
  <c r="BS23" i="7" s="1"/>
  <c r="CN15" i="7"/>
  <c r="DD31" i="7" s="1"/>
  <c r="CJ15" i="7"/>
  <c r="CX31" i="7" s="1"/>
  <c r="DA31" i="7" s="1"/>
  <c r="CI39" i="7"/>
  <c r="CL39" i="7"/>
  <c r="CK39" i="7"/>
  <c r="CJ39" i="7"/>
  <c r="CO39" i="7" s="1"/>
  <c r="CH39" i="7"/>
  <c r="CM39" i="7" s="1"/>
  <c r="CK46" i="7"/>
  <c r="CJ46" i="7"/>
  <c r="CL46" i="7"/>
  <c r="CI46" i="7"/>
  <c r="CH46" i="7"/>
  <c r="CQ19" i="7"/>
  <c r="DY12" i="7"/>
  <c r="EN17" i="7" s="1"/>
  <c r="DS12" i="7"/>
  <c r="EH15" i="7" s="1"/>
  <c r="EJ15" i="7" s="1"/>
  <c r="DW12" i="7"/>
  <c r="EN15" i="7" s="1"/>
  <c r="DR12" i="7"/>
  <c r="EH14" i="7" s="1"/>
  <c r="EI14" i="7" s="1"/>
  <c r="DZ12" i="7"/>
  <c r="EN18" i="7" s="1"/>
  <c r="DX12" i="7"/>
  <c r="EN16" i="7" s="1"/>
  <c r="DV12" i="7"/>
  <c r="EH18" i="7" s="1"/>
  <c r="EM18" i="7" s="1"/>
  <c r="DU12" i="7"/>
  <c r="EH17" i="7" s="1"/>
  <c r="EL17" i="7" s="1"/>
  <c r="DT12" i="7"/>
  <c r="EH16" i="7" s="1"/>
  <c r="EK16" i="7" s="1"/>
  <c r="BG11" i="7"/>
  <c r="BA11" i="7"/>
  <c r="BN12" i="7" s="1"/>
  <c r="BR12" i="7" s="1"/>
  <c r="AZ11" i="7"/>
  <c r="BN11" i="7" s="1"/>
  <c r="BQ11" i="7" s="1"/>
  <c r="AY11" i="7"/>
  <c r="BN10" i="7" s="1"/>
  <c r="BP10" i="7" s="1"/>
  <c r="BF11" i="7"/>
  <c r="BT13" i="7" s="1"/>
  <c r="AX11" i="7"/>
  <c r="BN9" i="7" s="1"/>
  <c r="BO9" i="7" s="1"/>
  <c r="BE11" i="7"/>
  <c r="BT12" i="7" s="1"/>
  <c r="BD11" i="7"/>
  <c r="BT11" i="7" s="1"/>
  <c r="BC11" i="7"/>
  <c r="BT10" i="7" s="1"/>
  <c r="BB11" i="7"/>
  <c r="BN13" i="7" s="1"/>
  <c r="BS13" i="7" s="1"/>
  <c r="DV13" i="7"/>
  <c r="EH23" i="7" s="1"/>
  <c r="EM23" i="7" s="1"/>
  <c r="DY13" i="7"/>
  <c r="EN22" i="7" s="1"/>
  <c r="DR13" i="7"/>
  <c r="EH19" i="7" s="1"/>
  <c r="EI19" i="7" s="1"/>
  <c r="DS13" i="7"/>
  <c r="EH20" i="7" s="1"/>
  <c r="EJ20" i="7" s="1"/>
  <c r="DZ13" i="7"/>
  <c r="EN23" i="7" s="1"/>
  <c r="DX13" i="7"/>
  <c r="EN21" i="7" s="1"/>
  <c r="DW13" i="7"/>
  <c r="EN20" i="7" s="1"/>
  <c r="DU13" i="7"/>
  <c r="EH22" i="7" s="1"/>
  <c r="EL22" i="7" s="1"/>
  <c r="DT13" i="7"/>
  <c r="EH21" i="7" s="1"/>
  <c r="EK21" i="7" s="1"/>
  <c r="AK45" i="7"/>
  <c r="AM45" i="7"/>
  <c r="BX36" i="7"/>
  <c r="BV36" i="7"/>
  <c r="AM15" i="7"/>
  <c r="AK15" i="7"/>
  <c r="BU50" i="7"/>
  <c r="BW50" i="7"/>
  <c r="L2" i="2"/>
  <c r="P46" i="7"/>
  <c r="N46" i="7"/>
  <c r="R46" i="7"/>
  <c r="O46" i="7"/>
  <c r="Q46" i="7"/>
  <c r="BD40" i="7"/>
  <c r="P40" i="7"/>
  <c r="O40" i="7"/>
  <c r="N40" i="7"/>
  <c r="Q40" i="7"/>
  <c r="L35" i="2" s="1"/>
  <c r="R40" i="7"/>
  <c r="DU41" i="7"/>
  <c r="DS41" i="7"/>
  <c r="DT41" i="7"/>
  <c r="DR41" i="7"/>
  <c r="DV41" i="7"/>
  <c r="DV43" i="7"/>
  <c r="DS43" i="7"/>
  <c r="DT43" i="7"/>
  <c r="DR43" i="7"/>
  <c r="DU43" i="7"/>
  <c r="CI37" i="7"/>
  <c r="CL37" i="7"/>
  <c r="CK37" i="7"/>
  <c r="CP38" i="7" s="1"/>
  <c r="CJ37" i="7"/>
  <c r="CO37" i="7" s="1"/>
  <c r="CH37" i="7"/>
  <c r="CM38" i="7" s="1"/>
  <c r="BB43" i="7"/>
  <c r="AY43" i="7"/>
  <c r="BA43" i="7"/>
  <c r="AZ43" i="7"/>
  <c r="AX43" i="7"/>
  <c r="AZ46" i="7"/>
  <c r="AX46" i="7"/>
  <c r="BB46" i="7"/>
  <c r="BA46" i="7"/>
  <c r="AY46" i="7"/>
  <c r="CL11" i="7"/>
  <c r="CX13" i="7" s="1"/>
  <c r="DC13" i="7" s="1"/>
  <c r="CN11" i="7"/>
  <c r="DD11" i="7" s="1"/>
  <c r="CQ11" i="7"/>
  <c r="CI11" i="7"/>
  <c r="CX10" i="7" s="1"/>
  <c r="CZ10" i="7" s="1"/>
  <c r="CP11" i="7"/>
  <c r="DD13" i="7" s="1"/>
  <c r="CH11" i="7"/>
  <c r="CX9" i="7" s="1"/>
  <c r="CY9" i="7" s="1"/>
  <c r="CO11" i="7"/>
  <c r="DD12" i="7" s="1"/>
  <c r="CM11" i="7"/>
  <c r="DD10" i="7" s="1"/>
  <c r="CK11" i="7"/>
  <c r="CX12" i="7" s="1"/>
  <c r="DB12" i="7" s="1"/>
  <c r="CJ11" i="7"/>
  <c r="CX11" i="7" s="1"/>
  <c r="DA11" i="7" s="1"/>
  <c r="DF33" i="7"/>
  <c r="DE33" i="7"/>
  <c r="V38" i="7"/>
  <c r="DH47" i="7"/>
  <c r="DG47" i="7"/>
  <c r="R17" i="7"/>
  <c r="AD43" i="7" s="1"/>
  <c r="AI43" i="7" s="1"/>
  <c r="U17" i="7"/>
  <c r="AJ42" i="7" s="1"/>
  <c r="N17" i="7"/>
  <c r="AD39" i="7" s="1"/>
  <c r="AE39" i="7" s="1"/>
  <c r="Q17" i="7"/>
  <c r="AD42" i="7" s="1"/>
  <c r="AH42" i="7" s="1"/>
  <c r="P17" i="7"/>
  <c r="AD41" i="7" s="1"/>
  <c r="AG41" i="7" s="1"/>
  <c r="W17" i="7"/>
  <c r="O17" i="7"/>
  <c r="AD40" i="7" s="1"/>
  <c r="AF40" i="7" s="1"/>
  <c r="V17" i="7"/>
  <c r="AJ43" i="7" s="1"/>
  <c r="T17" i="7"/>
  <c r="AJ41" i="7" s="1"/>
  <c r="S17" i="7"/>
  <c r="AJ40" i="7" s="1"/>
  <c r="DH22" i="7"/>
  <c r="DG22" i="7"/>
  <c r="BG15" i="7"/>
  <c r="BA15" i="7"/>
  <c r="BN32" i="7" s="1"/>
  <c r="BR32" i="7" s="1"/>
  <c r="BC15" i="7"/>
  <c r="BT30" i="7" s="1"/>
  <c r="AY15" i="7"/>
  <c r="BN30" i="7" s="1"/>
  <c r="BP30" i="7" s="1"/>
  <c r="BF15" i="7"/>
  <c r="BT33" i="7" s="1"/>
  <c r="AX15" i="7"/>
  <c r="BN29" i="7" s="1"/>
  <c r="BO29" i="7" s="1"/>
  <c r="BE15" i="7"/>
  <c r="BT32" i="7" s="1"/>
  <c r="BD15" i="7"/>
  <c r="BT31" i="7" s="1"/>
  <c r="BB15" i="7"/>
  <c r="BN33" i="7" s="1"/>
  <c r="BS33" i="7" s="1"/>
  <c r="AZ15" i="7"/>
  <c r="BN31" i="7" s="1"/>
  <c r="BQ31" i="7" s="1"/>
  <c r="DZ14" i="7"/>
  <c r="EN28" i="7" s="1"/>
  <c r="DT14" i="7"/>
  <c r="EH26" i="7" s="1"/>
  <c r="EK26" i="7" s="1"/>
  <c r="DU14" i="7"/>
  <c r="EH27" i="7" s="1"/>
  <c r="EL27" i="7" s="1"/>
  <c r="DR14" i="7"/>
  <c r="EH24" i="7" s="1"/>
  <c r="EI24" i="7" s="1"/>
  <c r="DY14" i="7"/>
  <c r="EN27" i="7" s="1"/>
  <c r="DX14" i="7"/>
  <c r="EN26" i="7" s="1"/>
  <c r="DW14" i="7"/>
  <c r="EN25" i="7" s="1"/>
  <c r="DV14" i="7"/>
  <c r="EH28" i="7" s="1"/>
  <c r="EM28" i="7" s="1"/>
  <c r="DS14" i="7"/>
  <c r="EH25" i="7" s="1"/>
  <c r="EJ25" i="7" s="1"/>
  <c r="AM5" i="7"/>
  <c r="GB5" i="7" s="1"/>
  <c r="FG25" i="7" s="1"/>
  <c r="AK5" i="7"/>
  <c r="AL46" i="7"/>
  <c r="BU38" i="7"/>
  <c r="BV38" i="7"/>
  <c r="AN16" i="7"/>
  <c r="AL16" i="7"/>
  <c r="BX52" i="7"/>
  <c r="BW52" i="7"/>
  <c r="BX51" i="7"/>
  <c r="BV51" i="7"/>
  <c r="DH51" i="7"/>
  <c r="DF51" i="7"/>
  <c r="DR42" i="7"/>
  <c r="DU42" i="7"/>
  <c r="DT42" i="7"/>
  <c r="DV42" i="7"/>
  <c r="DS42" i="7"/>
  <c r="AZ44" i="7"/>
  <c r="AX44" i="7"/>
  <c r="BB44" i="7"/>
  <c r="BA44" i="7"/>
  <c r="AY44" i="7"/>
  <c r="L69" i="2" s="1"/>
  <c r="DH32" i="7"/>
  <c r="DG32" i="7"/>
  <c r="S38" i="7"/>
  <c r="CQ38" i="7"/>
  <c r="S19" i="7"/>
  <c r="AJ50" i="7" s="1"/>
  <c r="W19" i="7"/>
  <c r="P19" i="7"/>
  <c r="AD51" i="7" s="1"/>
  <c r="AG51" i="7" s="1"/>
  <c r="Q19" i="7"/>
  <c r="AD52" i="7" s="1"/>
  <c r="AH52" i="7" s="1"/>
  <c r="O19" i="7"/>
  <c r="AD50" i="7" s="1"/>
  <c r="AF50" i="7" s="1"/>
  <c r="V19" i="7"/>
  <c r="AJ53" i="7" s="1"/>
  <c r="N19" i="7"/>
  <c r="AD49" i="7" s="1"/>
  <c r="AE49" i="7" s="1"/>
  <c r="U19" i="7"/>
  <c r="AJ52" i="7" s="1"/>
  <c r="T19" i="7"/>
  <c r="AJ51" i="7" s="1"/>
  <c r="R19" i="7"/>
  <c r="AD53" i="7" s="1"/>
  <c r="AI53" i="7" s="1"/>
  <c r="GB6" i="7"/>
  <c r="FG26" i="7" s="1"/>
  <c r="BW35" i="7"/>
  <c r="BU35" i="7"/>
  <c r="DU37" i="7"/>
  <c r="DV37" i="7"/>
  <c r="DT37" i="7"/>
  <c r="DS37" i="7"/>
  <c r="DR37" i="7"/>
  <c r="DR48" i="7" s="1"/>
  <c r="AY38" i="7"/>
  <c r="BD39" i="7" s="1"/>
  <c r="AX38" i="7"/>
  <c r="BC39" i="7" s="1"/>
  <c r="BB38" i="7"/>
  <c r="BG39" i="7" s="1"/>
  <c r="AZ38" i="7"/>
  <c r="BA38" i="7"/>
  <c r="BF38" i="7" s="1"/>
  <c r="L64" i="2"/>
  <c r="O44" i="7"/>
  <c r="R44" i="7"/>
  <c r="Q44" i="7"/>
  <c r="P44" i="7"/>
  <c r="N44" i="7"/>
  <c r="DS38" i="7"/>
  <c r="DR38" i="7"/>
  <c r="DV38" i="7"/>
  <c r="DU38" i="7"/>
  <c r="DT38" i="7"/>
  <c r="DU44" i="7"/>
  <c r="DR44" i="7"/>
  <c r="DS44" i="7"/>
  <c r="DV44" i="7"/>
  <c r="DV55" i="7" s="1"/>
  <c r="DT44" i="7"/>
  <c r="CL44" i="7"/>
  <c r="CI44" i="7"/>
  <c r="CK44" i="7"/>
  <c r="CJ44" i="7"/>
  <c r="CH44" i="7"/>
  <c r="AY37" i="7"/>
  <c r="AX37" i="7"/>
  <c r="BB37" i="7"/>
  <c r="BA37" i="7"/>
  <c r="AZ37" i="7"/>
  <c r="CM10" i="7"/>
  <c r="DD5" i="7" s="1"/>
  <c r="CO10" i="7"/>
  <c r="DD7" i="7" s="1"/>
  <c r="CH10" i="7"/>
  <c r="CX4" i="7" s="1"/>
  <c r="CY4" i="7" s="1"/>
  <c r="CK10" i="7"/>
  <c r="CX7" i="7" s="1"/>
  <c r="DB7" i="7" s="1"/>
  <c r="CJ10" i="7"/>
  <c r="CX6" i="7" s="1"/>
  <c r="DA6" i="7" s="1"/>
  <c r="CQ10" i="7"/>
  <c r="CI10" i="7"/>
  <c r="CX5" i="7" s="1"/>
  <c r="CZ5" i="7" s="1"/>
  <c r="CP10" i="7"/>
  <c r="DD8" i="7" s="1"/>
  <c r="CN10" i="7"/>
  <c r="DD6" i="7" s="1"/>
  <c r="CL10" i="7"/>
  <c r="CX8" i="7" s="1"/>
  <c r="DC8" i="7" s="1"/>
  <c r="W38" i="7"/>
  <c r="DE43" i="7"/>
  <c r="DF43" i="7"/>
  <c r="AK35" i="7"/>
  <c r="AM35" i="7"/>
  <c r="DG20" i="7"/>
  <c r="DE20" i="7"/>
  <c r="W11" i="7"/>
  <c r="Q11" i="7"/>
  <c r="AD12" i="7" s="1"/>
  <c r="AH12" i="7" s="1"/>
  <c r="T11" i="7"/>
  <c r="AJ11" i="7" s="1"/>
  <c r="P11" i="7"/>
  <c r="AD11" i="7" s="1"/>
  <c r="AG11" i="7" s="1"/>
  <c r="O11" i="7"/>
  <c r="AD10" i="7" s="1"/>
  <c r="AF10" i="7" s="1"/>
  <c r="V11" i="7"/>
  <c r="AJ13" i="7" s="1"/>
  <c r="N11" i="7"/>
  <c r="AD9" i="7" s="1"/>
  <c r="AE9" i="7" s="1"/>
  <c r="U11" i="7"/>
  <c r="AJ12" i="7" s="1"/>
  <c r="S11" i="7"/>
  <c r="AJ10" i="7" s="1"/>
  <c r="R11" i="7"/>
  <c r="AD13" i="7" s="1"/>
  <c r="AI13" i="7" s="1"/>
  <c r="DE28" i="7"/>
  <c r="DF28" i="7"/>
  <c r="BB14" i="7"/>
  <c r="BN28" i="7" s="1"/>
  <c r="BS28" i="7" s="1"/>
  <c r="BE14" i="7"/>
  <c r="BT27" i="7" s="1"/>
  <c r="AX14" i="7"/>
  <c r="BN24" i="7" s="1"/>
  <c r="BO24" i="7" s="1"/>
  <c r="BG14" i="7"/>
  <c r="AY14" i="7"/>
  <c r="BN25" i="7" s="1"/>
  <c r="BP25" i="7" s="1"/>
  <c r="BF14" i="7"/>
  <c r="BT28" i="7" s="1"/>
  <c r="BD14" i="7"/>
  <c r="BT26" i="7" s="1"/>
  <c r="BC14" i="7"/>
  <c r="BT25" i="7" s="1"/>
  <c r="BA14" i="7"/>
  <c r="BN27" i="7" s="1"/>
  <c r="BR27" i="7" s="1"/>
  <c r="AZ14" i="7"/>
  <c r="BN26" i="7" s="1"/>
  <c r="BQ26" i="7" s="1"/>
  <c r="DX16" i="7"/>
  <c r="EN36" i="7" s="1"/>
  <c r="DR16" i="7"/>
  <c r="EH34" i="7" s="1"/>
  <c r="EI34" i="7" s="1"/>
  <c r="DW16" i="7"/>
  <c r="EN35" i="7" s="1"/>
  <c r="DV16" i="7"/>
  <c r="EH38" i="7" s="1"/>
  <c r="EM38" i="7" s="1"/>
  <c r="DU16" i="7"/>
  <c r="EH37" i="7" s="1"/>
  <c r="EL37" i="7" s="1"/>
  <c r="DT16" i="7"/>
  <c r="EH36" i="7" s="1"/>
  <c r="EK36" i="7" s="1"/>
  <c r="DS16" i="7"/>
  <c r="EH35" i="7" s="1"/>
  <c r="EJ35" i="7" s="1"/>
  <c r="DZ16" i="7"/>
  <c r="EN38" i="7" s="1"/>
  <c r="DY16" i="7"/>
  <c r="EN37" i="7" s="1"/>
  <c r="DY19" i="7"/>
  <c r="EN52" i="7" s="1"/>
  <c r="DS19" i="7"/>
  <c r="EH50" i="7" s="1"/>
  <c r="EJ50" i="7" s="1"/>
  <c r="DZ19" i="7"/>
  <c r="EN53" i="7" s="1"/>
  <c r="DR19" i="7"/>
  <c r="EH49" i="7" s="1"/>
  <c r="EI49" i="7" s="1"/>
  <c r="DW19" i="7"/>
  <c r="EN50" i="7" s="1"/>
  <c r="DX19" i="7"/>
  <c r="EN51" i="7" s="1"/>
  <c r="DV19" i="7"/>
  <c r="EH53" i="7" s="1"/>
  <c r="EM53" i="7" s="1"/>
  <c r="DU19" i="7"/>
  <c r="EH52" i="7" s="1"/>
  <c r="EL52" i="7" s="1"/>
  <c r="DT19" i="7"/>
  <c r="EH51" i="7" s="1"/>
  <c r="EK51" i="7" s="1"/>
  <c r="AN7" i="7"/>
  <c r="AM7" i="7"/>
  <c r="BG12" i="7"/>
  <c r="BA12" i="7"/>
  <c r="BN17" i="7" s="1"/>
  <c r="BR17" i="7" s="1"/>
  <c r="BF12" i="7"/>
  <c r="BT18" i="7" s="1"/>
  <c r="AY12" i="7"/>
  <c r="BN15" i="7" s="1"/>
  <c r="BP15" i="7" s="1"/>
  <c r="BD12" i="7"/>
  <c r="BT16" i="7" s="1"/>
  <c r="BC12" i="7"/>
  <c r="BT15" i="7" s="1"/>
  <c r="BB12" i="7"/>
  <c r="BN18" i="7" s="1"/>
  <c r="BS18" i="7" s="1"/>
  <c r="AZ12" i="7"/>
  <c r="BN16" i="7" s="1"/>
  <c r="BQ16" i="7" s="1"/>
  <c r="AX12" i="7"/>
  <c r="BN14" i="7" s="1"/>
  <c r="BO14" i="7" s="1"/>
  <c r="BE12" i="7"/>
  <c r="BT17" i="7" s="1"/>
  <c r="AL6" i="7"/>
  <c r="AN6" i="7"/>
  <c r="GC6" i="7" s="1"/>
  <c r="FH26" i="7" s="1"/>
  <c r="P43" i="7"/>
  <c r="Q43" i="7"/>
  <c r="N43" i="7"/>
  <c r="R43" i="7"/>
  <c r="O43" i="7"/>
  <c r="CL42" i="7"/>
  <c r="CI42" i="7"/>
  <c r="L117" i="2" s="1"/>
  <c r="CH42" i="7"/>
  <c r="CK42" i="7"/>
  <c r="CJ42" i="7"/>
  <c r="W15" i="7"/>
  <c r="Q15" i="7"/>
  <c r="AD32" i="7" s="1"/>
  <c r="AH32" i="7" s="1"/>
  <c r="V15" i="7"/>
  <c r="AJ33" i="7" s="1"/>
  <c r="O15" i="7"/>
  <c r="AD30" i="7" s="1"/>
  <c r="AF30" i="7" s="1"/>
  <c r="R15" i="7"/>
  <c r="AD33" i="7" s="1"/>
  <c r="AI33" i="7" s="1"/>
  <c r="P15" i="7"/>
  <c r="AD31" i="7" s="1"/>
  <c r="AG31" i="7" s="1"/>
  <c r="N15" i="7"/>
  <c r="AD29" i="7" s="1"/>
  <c r="AE29" i="7" s="1"/>
  <c r="U15" i="7"/>
  <c r="AJ32" i="7" s="1"/>
  <c r="T15" i="7"/>
  <c r="AJ31" i="7" s="1"/>
  <c r="S15" i="7"/>
  <c r="AJ30" i="7" s="1"/>
  <c r="BB10" i="7"/>
  <c r="BN8" i="7" s="1"/>
  <c r="BS8" i="7" s="1"/>
  <c r="BG10" i="7"/>
  <c r="AZ10" i="7"/>
  <c r="BN6" i="7" s="1"/>
  <c r="BQ6" i="7" s="1"/>
  <c r="BA10" i="7"/>
  <c r="BN7" i="7" s="1"/>
  <c r="BR7" i="7" s="1"/>
  <c r="AY10" i="7"/>
  <c r="BN5" i="7" s="1"/>
  <c r="BP5" i="7" s="1"/>
  <c r="BF10" i="7"/>
  <c r="BT8" i="7" s="1"/>
  <c r="AX10" i="7"/>
  <c r="BN4" i="7" s="1"/>
  <c r="BO4" i="7" s="1"/>
  <c r="BE10" i="7"/>
  <c r="BT7" i="7" s="1"/>
  <c r="BD10" i="7"/>
  <c r="BT6" i="7" s="1"/>
  <c r="BC10" i="7"/>
  <c r="BT5" i="7" s="1"/>
  <c r="AM47" i="7"/>
  <c r="AN47" i="7"/>
  <c r="BW37" i="7"/>
  <c r="BX37" i="7"/>
  <c r="DS45" i="7"/>
  <c r="DV45" i="7"/>
  <c r="DU45" i="7"/>
  <c r="DU56" i="7" s="1"/>
  <c r="DT45" i="7"/>
  <c r="DR45" i="7"/>
  <c r="AZ45" i="7"/>
  <c r="BA45" i="7"/>
  <c r="AY45" i="7"/>
  <c r="AX45" i="7"/>
  <c r="BB45" i="7"/>
  <c r="W16" i="7"/>
  <c r="AN36" i="7"/>
  <c r="AL36" i="7"/>
  <c r="DG42" i="7"/>
  <c r="DH42" i="7"/>
  <c r="BV23" i="7"/>
  <c r="BU23" i="7"/>
  <c r="L12" i="2"/>
  <c r="R39" i="7"/>
  <c r="W39" i="7" s="1"/>
  <c r="Q39" i="7"/>
  <c r="P39" i="7"/>
  <c r="O39" i="7"/>
  <c r="N39" i="7"/>
  <c r="DR39" i="7"/>
  <c r="DV39" i="7"/>
  <c r="DU39" i="7"/>
  <c r="DT39" i="7"/>
  <c r="DS39" i="7"/>
  <c r="CL43" i="7"/>
  <c r="CI43" i="7"/>
  <c r="CK43" i="7"/>
  <c r="CJ43" i="7"/>
  <c r="CH43" i="7"/>
  <c r="CM43" i="7" s="1"/>
  <c r="FB25" i="7"/>
  <c r="FC25" i="7" s="1"/>
  <c r="EY25" i="7" s="1"/>
  <c r="FB27" i="7"/>
  <c r="FC27" i="7" s="1"/>
  <c r="EY27" i="7" s="1"/>
  <c r="FB26" i="7"/>
  <c r="FC26" i="7" s="1"/>
  <c r="EY26" i="7" s="1"/>
  <c r="FB28" i="7"/>
  <c r="FC28" i="7" s="1"/>
  <c r="EY28" i="7" s="1"/>
  <c r="CO38" i="7"/>
  <c r="T14" i="7"/>
  <c r="AJ26" i="7" s="1"/>
  <c r="N14" i="7"/>
  <c r="AD24" i="7" s="1"/>
  <c r="AE24" i="7" s="1"/>
  <c r="U14" i="7"/>
  <c r="AJ27" i="7" s="1"/>
  <c r="S14" i="7"/>
  <c r="AJ25" i="7" s="1"/>
  <c r="R14" i="7"/>
  <c r="AD28" i="7" s="1"/>
  <c r="AI28" i="7" s="1"/>
  <c r="Q14" i="7"/>
  <c r="AD27" i="7" s="1"/>
  <c r="AH27" i="7" s="1"/>
  <c r="P14" i="7"/>
  <c r="AD26" i="7" s="1"/>
  <c r="AG26" i="7" s="1"/>
  <c r="W14" i="7"/>
  <c r="O14" i="7"/>
  <c r="AD25" i="7" s="1"/>
  <c r="AF25" i="7" s="1"/>
  <c r="V14" i="7"/>
  <c r="AJ28" i="7" s="1"/>
  <c r="BE18" i="7"/>
  <c r="BT47" i="7" s="1"/>
  <c r="AY18" i="7"/>
  <c r="BN45" i="7" s="1"/>
  <c r="BP45" i="7" s="1"/>
  <c r="BD18" i="7"/>
  <c r="BT46" i="7" s="1"/>
  <c r="BB18" i="7"/>
  <c r="BN48" i="7" s="1"/>
  <c r="BS48" i="7" s="1"/>
  <c r="BA18" i="7"/>
  <c r="BN47" i="7" s="1"/>
  <c r="BR47" i="7" s="1"/>
  <c r="AZ18" i="7"/>
  <c r="BN46" i="7" s="1"/>
  <c r="BQ46" i="7" s="1"/>
  <c r="BG18" i="7"/>
  <c r="AX18" i="7"/>
  <c r="BN44" i="7" s="1"/>
  <c r="BO44" i="7" s="1"/>
  <c r="BF18" i="7"/>
  <c r="BT48" i="7" s="1"/>
  <c r="BC18" i="7"/>
  <c r="BT45" i="7" s="1"/>
  <c r="BW20" i="7"/>
  <c r="BU20" i="7"/>
  <c r="DU17" i="7"/>
  <c r="EH42" i="7" s="1"/>
  <c r="EL42" i="7" s="1"/>
  <c r="DY17" i="7"/>
  <c r="EN42" i="7" s="1"/>
  <c r="DR17" i="7"/>
  <c r="EH39" i="7" s="1"/>
  <c r="EI39" i="7" s="1"/>
  <c r="DW17" i="7"/>
  <c r="EN40" i="7" s="1"/>
  <c r="DV17" i="7"/>
  <c r="EH43" i="7" s="1"/>
  <c r="EM43" i="7" s="1"/>
  <c r="DT17" i="7"/>
  <c r="EH41" i="7" s="1"/>
  <c r="EK41" i="7" s="1"/>
  <c r="DS17" i="7"/>
  <c r="EH40" i="7" s="1"/>
  <c r="EJ40" i="7" s="1"/>
  <c r="DZ17" i="7"/>
  <c r="EN43" i="7" s="1"/>
  <c r="DX17" i="7"/>
  <c r="EN41" i="7" s="1"/>
  <c r="DY18" i="7"/>
  <c r="EN47" i="7" s="1"/>
  <c r="DS18" i="7"/>
  <c r="EH45" i="7" s="1"/>
  <c r="EJ45" i="7" s="1"/>
  <c r="DX18" i="7"/>
  <c r="EN46" i="7" s="1"/>
  <c r="DU18" i="7"/>
  <c r="EH47" i="7" s="1"/>
  <c r="EL47" i="7" s="1"/>
  <c r="DT18" i="7"/>
  <c r="EH46" i="7" s="1"/>
  <c r="EK46" i="7" s="1"/>
  <c r="DR18" i="7"/>
  <c r="EH44" i="7" s="1"/>
  <c r="EI44" i="7" s="1"/>
  <c r="DZ18" i="7"/>
  <c r="EN48" i="7" s="1"/>
  <c r="DW18" i="7"/>
  <c r="EN45" i="7" s="1"/>
  <c r="DV18" i="7"/>
  <c r="EH48" i="7" s="1"/>
  <c r="EM48" i="7" s="1"/>
  <c r="GA6" i="7"/>
  <c r="FF26" i="7" s="1"/>
  <c r="GA5" i="7"/>
  <c r="FF25" i="7" s="1"/>
  <c r="BG16" i="7"/>
  <c r="AN17" i="7"/>
  <c r="AM17" i="7"/>
  <c r="W12" i="7"/>
  <c r="BV53" i="7"/>
  <c r="BU53" i="7"/>
  <c r="DW15" i="7"/>
  <c r="EN30" i="7" s="1"/>
  <c r="DX15" i="7"/>
  <c r="EN31" i="7" s="1"/>
  <c r="DZ15" i="7"/>
  <c r="EN33" i="7" s="1"/>
  <c r="DR15" i="7"/>
  <c r="EH29" i="7" s="1"/>
  <c r="EI29" i="7" s="1"/>
  <c r="DY15" i="7"/>
  <c r="EN32" i="7" s="1"/>
  <c r="DV15" i="7"/>
  <c r="EH33" i="7" s="1"/>
  <c r="EM33" i="7" s="1"/>
  <c r="DU15" i="7"/>
  <c r="EH32" i="7" s="1"/>
  <c r="EL32" i="7" s="1"/>
  <c r="DT15" i="7"/>
  <c r="EH31" i="7" s="1"/>
  <c r="EK31" i="7" s="1"/>
  <c r="DS15" i="7"/>
  <c r="EH30" i="7" s="1"/>
  <c r="EJ30" i="7" s="1"/>
  <c r="P45" i="7"/>
  <c r="Q45" i="7"/>
  <c r="O45" i="7"/>
  <c r="N45" i="7"/>
  <c r="R45" i="7"/>
  <c r="O41" i="7"/>
  <c r="Q41" i="7"/>
  <c r="R41" i="7"/>
  <c r="P41" i="7"/>
  <c r="L26" i="2" s="1"/>
  <c r="N41" i="7"/>
  <c r="CJ41" i="7"/>
  <c r="CL41" i="7"/>
  <c r="CI41" i="7"/>
  <c r="CH41" i="7"/>
  <c r="CK41" i="7"/>
  <c r="AK38" i="7"/>
  <c r="AL38" i="7"/>
  <c r="T38" i="7"/>
  <c r="DH27" i="7"/>
  <c r="DG27" i="7"/>
  <c r="L3" i="2"/>
  <c r="L113" i="2"/>
  <c r="DV46" i="7"/>
  <c r="DT46" i="7"/>
  <c r="DU46" i="7"/>
  <c r="DS46" i="7"/>
  <c r="DR46" i="7"/>
  <c r="AY41" i="7"/>
  <c r="AZ41" i="7"/>
  <c r="AX41" i="7"/>
  <c r="BC41" i="7" s="1"/>
  <c r="BB41" i="7"/>
  <c r="BA41" i="7"/>
  <c r="CM12" i="7"/>
  <c r="DD15" i="7" s="1"/>
  <c r="CO12" i="7"/>
  <c r="DD17" i="7" s="1"/>
  <c r="CH12" i="7"/>
  <c r="CX14" i="7" s="1"/>
  <c r="CY14" i="7" s="1"/>
  <c r="CP12" i="7"/>
  <c r="DD18" i="7" s="1"/>
  <c r="CN12" i="7"/>
  <c r="DD16" i="7" s="1"/>
  <c r="CL12" i="7"/>
  <c r="CX18" i="7" s="1"/>
  <c r="DC18" i="7" s="1"/>
  <c r="CK12" i="7"/>
  <c r="CX17" i="7" s="1"/>
  <c r="DB17" i="7" s="1"/>
  <c r="CJ12" i="7"/>
  <c r="CX16" i="7" s="1"/>
  <c r="DA16" i="7" s="1"/>
  <c r="CI12" i="7"/>
  <c r="CX15" i="7" s="1"/>
  <c r="CZ15" i="7" s="1"/>
  <c r="CQ12" i="7"/>
  <c r="L143" i="2"/>
  <c r="O42" i="7"/>
  <c r="L17" i="2" s="1"/>
  <c r="R42" i="7"/>
  <c r="Q42" i="7"/>
  <c r="P42" i="7"/>
  <c r="N42" i="7"/>
  <c r="BE40" i="7"/>
  <c r="DU40" i="7"/>
  <c r="DV40" i="7"/>
  <c r="DT40" i="7"/>
  <c r="DS40" i="7"/>
  <c r="DR40" i="7"/>
  <c r="DR51" i="7" s="1"/>
  <c r="CK40" i="7"/>
  <c r="CJ40" i="7"/>
  <c r="CI40" i="7"/>
  <c r="CH40" i="7"/>
  <c r="CL40" i="7"/>
  <c r="CQ13" i="7"/>
  <c r="CH45" i="7"/>
  <c r="CK45" i="7"/>
  <c r="L140" i="2" s="1"/>
  <c r="CL45" i="7"/>
  <c r="CJ45" i="7"/>
  <c r="CI45" i="7"/>
  <c r="CQ18" i="7"/>
  <c r="AZ42" i="7"/>
  <c r="AX42" i="7"/>
  <c r="L57" i="2" s="1"/>
  <c r="BB42" i="7"/>
  <c r="BA42" i="7"/>
  <c r="AY42" i="7"/>
  <c r="CM16" i="7"/>
  <c r="DD35" i="7" s="1"/>
  <c r="CP16" i="7"/>
  <c r="DD38" i="7" s="1"/>
  <c r="CI16" i="7"/>
  <c r="CX35" i="7" s="1"/>
  <c r="CZ35" i="7" s="1"/>
  <c r="CN16" i="7"/>
  <c r="DD36" i="7" s="1"/>
  <c r="CL16" i="7"/>
  <c r="CX38" i="7" s="1"/>
  <c r="DC38" i="7" s="1"/>
  <c r="CK16" i="7"/>
  <c r="CX37" i="7" s="1"/>
  <c r="DB37" i="7" s="1"/>
  <c r="CJ16" i="7"/>
  <c r="CX36" i="7" s="1"/>
  <c r="DA36" i="7" s="1"/>
  <c r="CQ16" i="7"/>
  <c r="CH16" i="7"/>
  <c r="CX34" i="7" s="1"/>
  <c r="CY34" i="7" s="1"/>
  <c r="CO16" i="7"/>
  <c r="DD37" i="7" s="1"/>
  <c r="DG25" i="7"/>
  <c r="DE25" i="7"/>
  <c r="DF48" i="7"/>
  <c r="DE48" i="7"/>
  <c r="CQ17" i="7"/>
  <c r="DG30" i="7"/>
  <c r="DE30" i="7"/>
  <c r="S13" i="7"/>
  <c r="AJ20" i="7" s="1"/>
  <c r="V13" i="7"/>
  <c r="AJ23" i="7" s="1"/>
  <c r="O13" i="7"/>
  <c r="AD20" i="7" s="1"/>
  <c r="AF20" i="7" s="1"/>
  <c r="W13" i="7"/>
  <c r="N13" i="7"/>
  <c r="AD19" i="7" s="1"/>
  <c r="AE19" i="7" s="1"/>
  <c r="U13" i="7"/>
  <c r="AJ22" i="7" s="1"/>
  <c r="T13" i="7"/>
  <c r="AJ21" i="7" s="1"/>
  <c r="R13" i="7"/>
  <c r="AD23" i="7" s="1"/>
  <c r="AI23" i="7" s="1"/>
  <c r="Q13" i="7"/>
  <c r="AD22" i="7" s="1"/>
  <c r="AH22" i="7" s="1"/>
  <c r="P13" i="7"/>
  <c r="AD21" i="7" s="1"/>
  <c r="AG21" i="7" s="1"/>
  <c r="CQ14" i="7"/>
  <c r="BC17" i="7"/>
  <c r="BT40" i="7" s="1"/>
  <c r="BA17" i="7"/>
  <c r="BN42" i="7" s="1"/>
  <c r="BR42" i="7" s="1"/>
  <c r="AZ17" i="7"/>
  <c r="BN41" i="7" s="1"/>
  <c r="BQ41" i="7" s="1"/>
  <c r="BG17" i="7"/>
  <c r="AY17" i="7"/>
  <c r="BN40" i="7" s="1"/>
  <c r="BP40" i="7" s="1"/>
  <c r="BF17" i="7"/>
  <c r="BT43" i="7" s="1"/>
  <c r="AX17" i="7"/>
  <c r="BN39" i="7" s="1"/>
  <c r="BO39" i="7" s="1"/>
  <c r="BE17" i="7"/>
  <c r="BT42" i="7" s="1"/>
  <c r="BD17" i="7"/>
  <c r="BT41" i="7" s="1"/>
  <c r="BB17" i="7"/>
  <c r="BN43" i="7" s="1"/>
  <c r="BS43" i="7" s="1"/>
  <c r="BV21" i="7"/>
  <c r="BX21" i="7"/>
  <c r="DX10" i="7"/>
  <c r="EN6" i="7" s="1"/>
  <c r="DR10" i="7"/>
  <c r="EH4" i="7" s="1"/>
  <c r="EI4" i="7" s="1"/>
  <c r="DV10" i="7"/>
  <c r="EH8" i="7" s="1"/>
  <c r="EM8" i="7" s="1"/>
  <c r="DU10" i="7"/>
  <c r="EH7" i="7" s="1"/>
  <c r="EL7" i="7" s="1"/>
  <c r="DT10" i="7"/>
  <c r="EH6" i="7" s="1"/>
  <c r="EK6" i="7" s="1"/>
  <c r="DS10" i="7"/>
  <c r="EH5" i="7" s="1"/>
  <c r="EJ5" i="7" s="1"/>
  <c r="DZ10" i="7"/>
  <c r="EN8" i="7" s="1"/>
  <c r="DY10" i="7"/>
  <c r="EN7" i="7" s="1"/>
  <c r="DW10" i="7"/>
  <c r="EN5" i="7" s="1"/>
  <c r="DW11" i="7"/>
  <c r="EN10" i="7" s="1"/>
  <c r="DU11" i="7"/>
  <c r="EH12" i="7" s="1"/>
  <c r="EL12" i="7" s="1"/>
  <c r="DS11" i="7"/>
  <c r="EH10" i="7" s="1"/>
  <c r="EJ10" i="7" s="1"/>
  <c r="DZ11" i="7"/>
  <c r="EN13" i="7" s="1"/>
  <c r="DR11" i="7"/>
  <c r="EH9" i="7" s="1"/>
  <c r="EI9" i="7" s="1"/>
  <c r="DY11" i="7"/>
  <c r="EN12" i="7" s="1"/>
  <c r="DX11" i="7"/>
  <c r="EN11" i="7" s="1"/>
  <c r="DV11" i="7"/>
  <c r="EH13" i="7" s="1"/>
  <c r="EM13" i="7" s="1"/>
  <c r="DT11" i="7"/>
  <c r="EH11" i="7" s="1"/>
  <c r="EK11" i="7" s="1"/>
  <c r="AL8" i="7"/>
  <c r="AK8" i="7"/>
  <c r="AL48" i="7"/>
  <c r="AK48" i="7"/>
  <c r="AK18" i="7"/>
  <c r="AL18" i="7"/>
  <c r="BG19" i="7"/>
  <c r="L23" i="2"/>
  <c r="L111" i="2"/>
  <c r="L187" i="2"/>
  <c r="L74" i="2"/>
  <c r="L155" i="2"/>
  <c r="L7" i="2"/>
  <c r="L75" i="2"/>
  <c r="L173" i="2"/>
  <c r="L32" i="2"/>
  <c r="L88" i="2"/>
  <c r="L122" i="2"/>
  <c r="L152" i="2"/>
  <c r="L156" i="2"/>
  <c r="L116" i="2"/>
  <c r="L56" i="2"/>
  <c r="L124" i="2"/>
  <c r="L25" i="2"/>
  <c r="L33" i="2"/>
  <c r="L61" i="2"/>
  <c r="L55" i="2"/>
  <c r="L91" i="2"/>
  <c r="L85" i="2"/>
  <c r="L93" i="2"/>
  <c r="L107" i="2"/>
  <c r="L121" i="2"/>
  <c r="L123" i="2"/>
  <c r="L137" i="2"/>
  <c r="L159" i="2"/>
  <c r="L189" i="2"/>
  <c r="L197" i="2"/>
  <c r="AE13" i="1"/>
  <c r="AE24" i="1"/>
  <c r="AE35" i="1"/>
  <c r="AE46" i="1"/>
  <c r="AE57" i="1"/>
  <c r="AE68" i="1"/>
  <c r="AE79" i="1"/>
  <c r="AE90" i="1"/>
  <c r="AE101" i="1"/>
  <c r="AE112" i="1"/>
  <c r="AE123" i="1"/>
  <c r="AE134" i="1"/>
  <c r="AE145" i="1"/>
  <c r="AE156" i="1"/>
  <c r="AE167" i="1"/>
  <c r="AE178" i="1"/>
  <c r="AE189" i="1"/>
  <c r="AE200" i="1"/>
  <c r="AE211" i="1"/>
  <c r="AE222" i="1"/>
  <c r="AD14" i="1"/>
  <c r="AD25" i="1"/>
  <c r="AD36" i="1"/>
  <c r="AD47" i="1"/>
  <c r="AD58" i="1"/>
  <c r="AD69" i="1"/>
  <c r="AD80" i="1"/>
  <c r="AD91" i="1"/>
  <c r="AD102" i="1"/>
  <c r="AD113" i="1"/>
  <c r="AD124" i="1"/>
  <c r="AD135" i="1"/>
  <c r="AD146" i="1"/>
  <c r="AD157" i="1"/>
  <c r="AD168" i="1"/>
  <c r="AD179" i="1"/>
  <c r="AD190" i="1"/>
  <c r="AD201" i="1"/>
  <c r="AD212" i="1"/>
  <c r="L44" i="2" l="1"/>
  <c r="DU53" i="7"/>
  <c r="BE44" i="7"/>
  <c r="L63" i="2"/>
  <c r="L108" i="2"/>
  <c r="GA8" i="7"/>
  <c r="FF28" i="7" s="1"/>
  <c r="S45" i="7"/>
  <c r="L10" i="2"/>
  <c r="T45" i="7"/>
  <c r="L20" i="2"/>
  <c r="BF41" i="7"/>
  <c r="L86" i="2"/>
  <c r="L84" i="2"/>
  <c r="BF40" i="7"/>
  <c r="CN37" i="7"/>
  <c r="CN38" i="7"/>
  <c r="L112" i="2"/>
  <c r="DS50" i="7"/>
  <c r="DF53" i="7"/>
  <c r="DE50" i="7"/>
  <c r="DG50" i="7"/>
  <c r="DH21" i="7"/>
  <c r="DF21" i="7"/>
  <c r="DU57" i="7"/>
  <c r="DF23" i="7"/>
  <c r="DE23" i="7"/>
  <c r="S42" i="7"/>
  <c r="T43" i="7"/>
  <c r="DU55" i="7"/>
  <c r="V46" i="7"/>
  <c r="DF31" i="7"/>
  <c r="DH31" i="7"/>
  <c r="DG40" i="7"/>
  <c r="DE40" i="7"/>
  <c r="DT51" i="7"/>
  <c r="U40" i="7"/>
  <c r="DF41" i="7"/>
  <c r="DH41" i="7"/>
  <c r="DE45" i="7"/>
  <c r="DG45" i="7"/>
  <c r="L191" i="2"/>
  <c r="BG42" i="7"/>
  <c r="DU49" i="7"/>
  <c r="DF46" i="7"/>
  <c r="DH46" i="7"/>
  <c r="DG52" i="7"/>
  <c r="DH52" i="7"/>
  <c r="BC40" i="7"/>
  <c r="BE41" i="7"/>
  <c r="L76" i="2"/>
  <c r="CQ41" i="7"/>
  <c r="L146" i="2"/>
  <c r="V39" i="7"/>
  <c r="L34" i="2"/>
  <c r="BU5" i="7"/>
  <c r="BW5" i="7"/>
  <c r="ER37" i="7"/>
  <c r="EQ37" i="7"/>
  <c r="AM12" i="7"/>
  <c r="AN12" i="7"/>
  <c r="GC30" i="7" s="1"/>
  <c r="FH45" i="7" s="1"/>
  <c r="BD37" i="7"/>
  <c r="L62" i="2"/>
  <c r="V44" i="7"/>
  <c r="L39" i="2"/>
  <c r="BU33" i="7"/>
  <c r="BV33" i="7"/>
  <c r="DF11" i="7"/>
  <c r="DH11" i="7"/>
  <c r="T40" i="7"/>
  <c r="L15" i="2"/>
  <c r="L41" i="2"/>
  <c r="DV51" i="7"/>
  <c r="L195" i="2"/>
  <c r="ER46" i="7"/>
  <c r="EP46" i="7"/>
  <c r="DV50" i="7"/>
  <c r="L194" i="2"/>
  <c r="BF45" i="7"/>
  <c r="L90" i="2"/>
  <c r="DS56" i="7"/>
  <c r="L170" i="2"/>
  <c r="EP38" i="7"/>
  <c r="EO38" i="7"/>
  <c r="BV26" i="7"/>
  <c r="BX26" i="7"/>
  <c r="DG5" i="7"/>
  <c r="DE5" i="7"/>
  <c r="W44" i="7"/>
  <c r="L49" i="2"/>
  <c r="GB7" i="7"/>
  <c r="FG27" i="7" s="1"/>
  <c r="DS53" i="7"/>
  <c r="L167" i="2"/>
  <c r="FZ9" i="7"/>
  <c r="FZ8" i="7"/>
  <c r="FE28" i="7" s="1"/>
  <c r="FZ6" i="7"/>
  <c r="FE26" i="7" s="1"/>
  <c r="FL26" i="7" s="1"/>
  <c r="FZ5" i="7"/>
  <c r="FE25" i="7" s="1"/>
  <c r="FL25" i="7" s="1"/>
  <c r="FZ7" i="7"/>
  <c r="FE27" i="7" s="1"/>
  <c r="EQ27" i="7"/>
  <c r="ER27" i="7"/>
  <c r="AK40" i="7"/>
  <c r="AM40" i="7"/>
  <c r="DH12" i="7"/>
  <c r="DG12" i="7"/>
  <c r="BC43" i="7"/>
  <c r="L58" i="2"/>
  <c r="DT54" i="7"/>
  <c r="L178" i="2"/>
  <c r="DS52" i="7"/>
  <c r="L166" i="2"/>
  <c r="T46" i="7"/>
  <c r="L21" i="2"/>
  <c r="BX11" i="7"/>
  <c r="BV11" i="7"/>
  <c r="EO18" i="7"/>
  <c r="EP18" i="7"/>
  <c r="L183" i="2"/>
  <c r="L190" i="2"/>
  <c r="L18" i="2"/>
  <c r="L104" i="2"/>
  <c r="L164" i="2"/>
  <c r="L79" i="2"/>
  <c r="EQ5" i="7"/>
  <c r="EO5" i="7"/>
  <c r="BC42" i="7"/>
  <c r="CP45" i="7"/>
  <c r="CO40" i="7"/>
  <c r="L125" i="2"/>
  <c r="DU51" i="7"/>
  <c r="L185" i="2"/>
  <c r="W42" i="7"/>
  <c r="L47" i="2"/>
  <c r="DG15" i="7"/>
  <c r="DE15" i="7"/>
  <c r="DR57" i="7"/>
  <c r="L161" i="2"/>
  <c r="S41" i="7"/>
  <c r="L6" i="2"/>
  <c r="W45" i="7"/>
  <c r="L50" i="2"/>
  <c r="EP33" i="7"/>
  <c r="EO33" i="7"/>
  <c r="EP48" i="7"/>
  <c r="EO48" i="7"/>
  <c r="AL28" i="7"/>
  <c r="AK28" i="7"/>
  <c r="AM25" i="7"/>
  <c r="AK25" i="7"/>
  <c r="CN43" i="7"/>
  <c r="L118" i="2"/>
  <c r="DR50" i="7"/>
  <c r="DW39" i="7" s="1"/>
  <c r="L154" i="2"/>
  <c r="BE45" i="7"/>
  <c r="L80" i="2"/>
  <c r="BX7" i="7"/>
  <c r="BW7" i="7"/>
  <c r="CO42" i="7"/>
  <c r="L127" i="2"/>
  <c r="W43" i="7"/>
  <c r="L48" i="2"/>
  <c r="BX17" i="7"/>
  <c r="BW17" i="7"/>
  <c r="BV28" i="7"/>
  <c r="BU28" i="7"/>
  <c r="AL13" i="7"/>
  <c r="AK13" i="7"/>
  <c r="BE37" i="7"/>
  <c r="L72" i="2"/>
  <c r="CO44" i="7"/>
  <c r="L129" i="2"/>
  <c r="DS55" i="7"/>
  <c r="L169" i="2"/>
  <c r="DR49" i="7"/>
  <c r="DW38" i="7" s="1"/>
  <c r="L153" i="2"/>
  <c r="T44" i="7"/>
  <c r="L19" i="2"/>
  <c r="BG38" i="7"/>
  <c r="DV48" i="7"/>
  <c r="L192" i="2"/>
  <c r="GB9" i="7"/>
  <c r="AN52" i="7"/>
  <c r="AM52" i="7"/>
  <c r="BD44" i="7"/>
  <c r="DV53" i="7"/>
  <c r="BW30" i="7"/>
  <c r="BU30" i="7"/>
  <c r="AN41" i="7"/>
  <c r="AL41" i="7"/>
  <c r="BD46" i="7"/>
  <c r="L71" i="2"/>
  <c r="BE43" i="7"/>
  <c r="L78" i="2"/>
  <c r="CP37" i="7"/>
  <c r="L132" i="2"/>
  <c r="DS54" i="7"/>
  <c r="L168" i="2"/>
  <c r="DU52" i="7"/>
  <c r="L186" i="2"/>
  <c r="W46" i="7"/>
  <c r="L51" i="2"/>
  <c r="GC10" i="7"/>
  <c r="FH29" i="7" s="1"/>
  <c r="BX12" i="7"/>
  <c r="BW12" i="7"/>
  <c r="CM46" i="7"/>
  <c r="EQ32" i="7"/>
  <c r="ER32" i="7"/>
  <c r="DU50" i="7"/>
  <c r="L184" i="2"/>
  <c r="BW15" i="7"/>
  <c r="BU15" i="7"/>
  <c r="BW25" i="7"/>
  <c r="BU25" i="7"/>
  <c r="DF8" i="7"/>
  <c r="DE8" i="7"/>
  <c r="EP26" i="7"/>
  <c r="ER26" i="7"/>
  <c r="BE46" i="7"/>
  <c r="L81" i="2"/>
  <c r="DT52" i="7"/>
  <c r="L176" i="2"/>
  <c r="EP16" i="7"/>
  <c r="ER16" i="7"/>
  <c r="DH36" i="7"/>
  <c r="DF36" i="7"/>
  <c r="CN40" i="7"/>
  <c r="L115" i="2"/>
  <c r="V42" i="7"/>
  <c r="L37" i="2"/>
  <c r="BD41" i="7"/>
  <c r="L66" i="2"/>
  <c r="BF39" i="7"/>
  <c r="BV6" i="7"/>
  <c r="BX6" i="7"/>
  <c r="CM44" i="7"/>
  <c r="L109" i="2"/>
  <c r="DV49" i="7"/>
  <c r="L193" i="2"/>
  <c r="BE38" i="7"/>
  <c r="L73" i="2"/>
  <c r="DT48" i="7"/>
  <c r="L172" i="2"/>
  <c r="L97" i="2"/>
  <c r="EP13" i="7"/>
  <c r="EO13" i="7"/>
  <c r="ER7" i="7"/>
  <c r="EQ7" i="7"/>
  <c r="BV41" i="7"/>
  <c r="BX41" i="7"/>
  <c r="AL23" i="7"/>
  <c r="AK23" i="7"/>
  <c r="DE38" i="7"/>
  <c r="DF38" i="7"/>
  <c r="BE42" i="7"/>
  <c r="L77" i="2"/>
  <c r="CM45" i="7"/>
  <c r="L110" i="2"/>
  <c r="CP40" i="7"/>
  <c r="L135" i="2"/>
  <c r="T42" i="7"/>
  <c r="DS57" i="7"/>
  <c r="L171" i="2"/>
  <c r="CP41" i="7"/>
  <c r="L136" i="2"/>
  <c r="U41" i="7"/>
  <c r="ER31" i="7"/>
  <c r="EP31" i="7"/>
  <c r="GA7" i="7"/>
  <c r="FF27" i="7" s="1"/>
  <c r="EQ47" i="7"/>
  <c r="ER47" i="7"/>
  <c r="EQ40" i="7"/>
  <c r="EO40" i="7"/>
  <c r="AN27" i="7"/>
  <c r="AM27" i="7"/>
  <c r="CQ43" i="7"/>
  <c r="L148" i="2"/>
  <c r="S39" i="7"/>
  <c r="L4" i="2"/>
  <c r="DR56" i="7"/>
  <c r="L160" i="2"/>
  <c r="CP42" i="7"/>
  <c r="S43" i="7"/>
  <c r="L8" i="2"/>
  <c r="BU18" i="7"/>
  <c r="BV18" i="7"/>
  <c r="EP53" i="7"/>
  <c r="EO53" i="7"/>
  <c r="EP36" i="7"/>
  <c r="ER36" i="7"/>
  <c r="FB31" i="7"/>
  <c r="FC31" i="7" s="1"/>
  <c r="EY31" i="7" s="1"/>
  <c r="FB29" i="7"/>
  <c r="FC29" i="7" s="1"/>
  <c r="EY29" i="7" s="1"/>
  <c r="FB30" i="7"/>
  <c r="FC30" i="7" s="1"/>
  <c r="EY30" i="7" s="1"/>
  <c r="FB32" i="7"/>
  <c r="FC32" i="7" s="1"/>
  <c r="EY32" i="7" s="1"/>
  <c r="BF37" i="7"/>
  <c r="L82" i="2"/>
  <c r="CP44" i="7"/>
  <c r="L139" i="2"/>
  <c r="DR55" i="7"/>
  <c r="DS49" i="7"/>
  <c r="L163" i="2"/>
  <c r="BC38" i="7"/>
  <c r="L53" i="2"/>
  <c r="DU48" i="7"/>
  <c r="L182" i="2"/>
  <c r="AK50" i="7"/>
  <c r="AM50" i="7"/>
  <c r="BF44" i="7"/>
  <c r="L89" i="2"/>
  <c r="DT53" i="7"/>
  <c r="L177" i="2"/>
  <c r="BX31" i="7"/>
  <c r="BV31" i="7"/>
  <c r="AK43" i="7"/>
  <c r="AL43" i="7"/>
  <c r="AN42" i="7"/>
  <c r="AM42" i="7"/>
  <c r="DF13" i="7"/>
  <c r="DE13" i="7"/>
  <c r="BF46" i="7"/>
  <c r="BF43" i="7"/>
  <c r="CQ37" i="7"/>
  <c r="L142" i="2"/>
  <c r="DV54" i="7"/>
  <c r="L198" i="2"/>
  <c r="W40" i="7"/>
  <c r="L45" i="2"/>
  <c r="S46" i="7"/>
  <c r="L11" i="2"/>
  <c r="GC8" i="7"/>
  <c r="FH28" i="7" s="1"/>
  <c r="GC7" i="7"/>
  <c r="FH27" i="7" s="1"/>
  <c r="EQ20" i="7"/>
  <c r="EO20" i="7"/>
  <c r="ER22" i="7"/>
  <c r="EQ22" i="7"/>
  <c r="CN46" i="7"/>
  <c r="CP39" i="7"/>
  <c r="L134" i="2"/>
  <c r="ER11" i="7"/>
  <c r="EP11" i="7"/>
  <c r="BF42" i="7"/>
  <c r="L87" i="2"/>
  <c r="T41" i="7"/>
  <c r="L16" i="2"/>
  <c r="BD45" i="7"/>
  <c r="L70" i="2"/>
  <c r="DT55" i="7"/>
  <c r="L179" i="2"/>
  <c r="DS48" i="7"/>
  <c r="L162" i="2"/>
  <c r="CM37" i="7"/>
  <c r="L102" i="2"/>
  <c r="BW10" i="7"/>
  <c r="BU10" i="7"/>
  <c r="CP46" i="7"/>
  <c r="L141" i="2"/>
  <c r="EQ12" i="7"/>
  <c r="ER12" i="7"/>
  <c r="CP43" i="7"/>
  <c r="L138" i="2"/>
  <c r="BX16" i="7"/>
  <c r="BV16" i="7"/>
  <c r="EQ35" i="7"/>
  <c r="EO35" i="7"/>
  <c r="L175" i="2"/>
  <c r="L83" i="2"/>
  <c r="EP8" i="7"/>
  <c r="EO8" i="7"/>
  <c r="BX42" i="7"/>
  <c r="BW42" i="7"/>
  <c r="AN21" i="7"/>
  <c r="AL21" i="7"/>
  <c r="AM20" i="7"/>
  <c r="GB20" i="7" s="1"/>
  <c r="FG37" i="7" s="1"/>
  <c r="AK20" i="7"/>
  <c r="DG35" i="7"/>
  <c r="DE35" i="7"/>
  <c r="DH16" i="7"/>
  <c r="DF16" i="7"/>
  <c r="BG41" i="7"/>
  <c r="L96" i="2"/>
  <c r="CM41" i="7"/>
  <c r="L106" i="2"/>
  <c r="W41" i="7"/>
  <c r="L46" i="2"/>
  <c r="EQ30" i="7"/>
  <c r="EO30" i="7"/>
  <c r="GA9" i="7"/>
  <c r="ER41" i="7"/>
  <c r="EP41" i="7"/>
  <c r="BW45" i="7"/>
  <c r="BU45" i="7"/>
  <c r="T39" i="7"/>
  <c r="FB35" i="7" s="1"/>
  <c r="FC35" i="7" s="1"/>
  <c r="EY35" i="7" s="1"/>
  <c r="L14" i="2"/>
  <c r="BG45" i="7"/>
  <c r="L100" i="2"/>
  <c r="DT56" i="7"/>
  <c r="L180" i="2"/>
  <c r="BV8" i="7"/>
  <c r="BU8" i="7"/>
  <c r="AM30" i="7"/>
  <c r="AK30" i="7"/>
  <c r="CM42" i="7"/>
  <c r="V43" i="7"/>
  <c r="L38" i="2"/>
  <c r="BG37" i="7"/>
  <c r="L92" i="2"/>
  <c r="CN44" i="7"/>
  <c r="L119" i="2"/>
  <c r="S44" i="7"/>
  <c r="L9" i="2"/>
  <c r="BE39" i="7"/>
  <c r="BD38" i="7"/>
  <c r="GB8" i="7"/>
  <c r="FG28" i="7" s="1"/>
  <c r="AL53" i="7"/>
  <c r="AK53" i="7"/>
  <c r="BG44" i="7"/>
  <c r="L99" i="2"/>
  <c r="BX32" i="7"/>
  <c r="BW32" i="7"/>
  <c r="BG46" i="7"/>
  <c r="L101" i="2"/>
  <c r="BD43" i="7"/>
  <c r="L68" i="2"/>
  <c r="DV52" i="7"/>
  <c r="L196" i="2"/>
  <c r="V40" i="7"/>
  <c r="U46" i="7"/>
  <c r="L31" i="2"/>
  <c r="GC11" i="7"/>
  <c r="FH30" i="7" s="1"/>
  <c r="ER21" i="7"/>
  <c r="EP21" i="7"/>
  <c r="BV13" i="7"/>
  <c r="BU13" i="7"/>
  <c r="EO15" i="7"/>
  <c r="EQ15" i="7"/>
  <c r="CQ46" i="7"/>
  <c r="L151" i="2"/>
  <c r="CQ39" i="7"/>
  <c r="L144" i="2"/>
  <c r="BU43" i="7"/>
  <c r="BV43" i="7"/>
  <c r="CO45" i="7"/>
  <c r="L130" i="2"/>
  <c r="CM40" i="7"/>
  <c r="L105" i="2"/>
  <c r="U42" i="7"/>
  <c r="L27" i="2"/>
  <c r="DV57" i="7"/>
  <c r="L201" i="2"/>
  <c r="U45" i="7"/>
  <c r="L30" i="2"/>
  <c r="CO43" i="7"/>
  <c r="L128" i="2"/>
  <c r="DV56" i="7"/>
  <c r="L200" i="2"/>
  <c r="AN32" i="7"/>
  <c r="AM32" i="7"/>
  <c r="CQ42" i="7"/>
  <c r="L147" i="2"/>
  <c r="BW27" i="7"/>
  <c r="BX27" i="7"/>
  <c r="DG7" i="7"/>
  <c r="DH7" i="7"/>
  <c r="EP28" i="7"/>
  <c r="EO28" i="7"/>
  <c r="DG10" i="7"/>
  <c r="DE10" i="7"/>
  <c r="DR54" i="7"/>
  <c r="L158" i="2"/>
  <c r="ER17" i="7"/>
  <c r="EQ17" i="7"/>
  <c r="EO10" i="7"/>
  <c r="EQ10" i="7"/>
  <c r="DG37" i="7"/>
  <c r="DH37" i="7"/>
  <c r="CQ45" i="7"/>
  <c r="L150" i="2"/>
  <c r="DG17" i="7"/>
  <c r="DH17" i="7"/>
  <c r="CO41" i="7"/>
  <c r="L126" i="2"/>
  <c r="EQ45" i="7"/>
  <c r="EO45" i="7"/>
  <c r="BX47" i="7"/>
  <c r="BW47" i="7"/>
  <c r="FB33" i="7"/>
  <c r="FC33" i="7" s="1"/>
  <c r="EY33" i="7" s="1"/>
  <c r="EO50" i="7"/>
  <c r="EQ50" i="7"/>
  <c r="AN51" i="7"/>
  <c r="AL51" i="7"/>
  <c r="L199" i="2"/>
  <c r="EP6" i="7"/>
  <c r="ER6" i="7"/>
  <c r="BW40" i="7"/>
  <c r="BU40" i="7"/>
  <c r="AN22" i="7"/>
  <c r="AM22" i="7"/>
  <c r="BD42" i="7"/>
  <c r="L67" i="2"/>
  <c r="CN45" i="7"/>
  <c r="L120" i="2"/>
  <c r="CQ40" i="7"/>
  <c r="L145" i="2"/>
  <c r="DS51" i="7"/>
  <c r="L165" i="2"/>
  <c r="DE18" i="7"/>
  <c r="DF18" i="7"/>
  <c r="DT57" i="7"/>
  <c r="L181" i="2"/>
  <c r="CN41" i="7"/>
  <c r="V41" i="7"/>
  <c r="L36" i="2"/>
  <c r="V45" i="7"/>
  <c r="L40" i="2"/>
  <c r="GA10" i="7"/>
  <c r="FF29" i="7" s="1"/>
  <c r="EP43" i="7"/>
  <c r="EO43" i="7"/>
  <c r="ER42" i="7"/>
  <c r="EQ42" i="7"/>
  <c r="BU48" i="7"/>
  <c r="BV48" i="7"/>
  <c r="BX46" i="7"/>
  <c r="BV46" i="7"/>
  <c r="AL26" i="7"/>
  <c r="AN26" i="7"/>
  <c r="DT50" i="7"/>
  <c r="L174" i="2"/>
  <c r="U39" i="7"/>
  <c r="L24" i="2"/>
  <c r="BC45" i="7"/>
  <c r="L60" i="2"/>
  <c r="AN31" i="7"/>
  <c r="AL31" i="7"/>
  <c r="AL33" i="7"/>
  <c r="AK33" i="7"/>
  <c r="CN42" i="7"/>
  <c r="U43" i="7"/>
  <c r="L28" i="2"/>
  <c r="ER51" i="7"/>
  <c r="EP51" i="7"/>
  <c r="ER52" i="7"/>
  <c r="EQ52" i="7"/>
  <c r="AK10" i="7"/>
  <c r="AM10" i="7"/>
  <c r="AN11" i="7"/>
  <c r="AL11" i="7"/>
  <c r="GA16" i="7" s="1"/>
  <c r="FF34" i="7" s="1"/>
  <c r="DF6" i="7"/>
  <c r="DH6" i="7"/>
  <c r="BC37" i="7"/>
  <c r="L52" i="2"/>
  <c r="CQ44" i="7"/>
  <c r="L149" i="2"/>
  <c r="DT49" i="7"/>
  <c r="U44" i="7"/>
  <c r="L29" i="2"/>
  <c r="DW37" i="7"/>
  <c r="BC44" i="7"/>
  <c r="L59" i="2"/>
  <c r="DR53" i="7"/>
  <c r="L157" i="2"/>
  <c r="EO25" i="7"/>
  <c r="EQ25" i="7"/>
  <c r="BC46" i="7"/>
  <c r="BG43" i="7"/>
  <c r="L98" i="2"/>
  <c r="DU54" i="7"/>
  <c r="L188" i="2"/>
  <c r="DR52" i="7"/>
  <c r="S40" i="7"/>
  <c r="L5" i="2"/>
  <c r="GC9" i="7"/>
  <c r="EP23" i="7"/>
  <c r="EO23" i="7"/>
  <c r="CO46" i="7"/>
  <c r="L131" i="2"/>
  <c r="CN39" i="7"/>
  <c r="L114" i="2"/>
  <c r="F4" i="1"/>
  <c r="F5" i="1" s="1"/>
  <c r="GC37" i="7" l="1"/>
  <c r="FH51" i="7" s="1"/>
  <c r="FB36" i="7"/>
  <c r="FC36" i="7" s="1"/>
  <c r="EY36" i="7" s="1"/>
  <c r="GA28" i="7"/>
  <c r="FF44" i="7" s="1"/>
  <c r="GB21" i="7"/>
  <c r="FG38" i="7" s="1"/>
  <c r="DW42" i="7"/>
  <c r="GC46" i="7"/>
  <c r="FH58" i="7" s="1"/>
  <c r="F6" i="1"/>
  <c r="GC21" i="7"/>
  <c r="FH38" i="7" s="1"/>
  <c r="DW46" i="7"/>
  <c r="GA53" i="7"/>
  <c r="FF64" i="7" s="1"/>
  <c r="GB31" i="7"/>
  <c r="FG46" i="7" s="1"/>
  <c r="GB52" i="7"/>
  <c r="FG63" i="7" s="1"/>
  <c r="GA35" i="7"/>
  <c r="FF49" i="7" s="1"/>
  <c r="GA50" i="7"/>
  <c r="FF61" i="7" s="1"/>
  <c r="DW40" i="7"/>
  <c r="GB35" i="7"/>
  <c r="FG49" i="7" s="1"/>
  <c r="DW43" i="7"/>
  <c r="GA34" i="7"/>
  <c r="GB19" i="7"/>
  <c r="FZ53" i="7"/>
  <c r="FE64" i="7" s="1"/>
  <c r="GB17" i="7"/>
  <c r="FG35" i="7" s="1"/>
  <c r="GB27" i="7"/>
  <c r="FG43" i="7" s="1"/>
  <c r="GC44" i="7"/>
  <c r="GB45" i="7"/>
  <c r="FG57" i="7" s="1"/>
  <c r="FZ15" i="7"/>
  <c r="FE33" i="7" s="1"/>
  <c r="GB37" i="7"/>
  <c r="FG51" i="7" s="1"/>
  <c r="DW45" i="7"/>
  <c r="GA37" i="7"/>
  <c r="FF51" i="7" s="1"/>
  <c r="GC20" i="7"/>
  <c r="FH37" i="7" s="1"/>
  <c r="GA51" i="7"/>
  <c r="FF62" i="7" s="1"/>
  <c r="GC24" i="7"/>
  <c r="DX44" i="7"/>
  <c r="DX42" i="7"/>
  <c r="DX46" i="7"/>
  <c r="DX43" i="7"/>
  <c r="DX41" i="7"/>
  <c r="DX39" i="7"/>
  <c r="DX45" i="7"/>
  <c r="DX40" i="7"/>
  <c r="DX38" i="7"/>
  <c r="EB38" i="7" s="1"/>
  <c r="DX37" i="7"/>
  <c r="GC52" i="7"/>
  <c r="FH63" i="7" s="1"/>
  <c r="GC22" i="7"/>
  <c r="FH39" i="7" s="1"/>
  <c r="GB32" i="7"/>
  <c r="FG47" i="7" s="1"/>
  <c r="GA40" i="7"/>
  <c r="FF53" i="7" s="1"/>
  <c r="GC36" i="7"/>
  <c r="FH50" i="7" s="1"/>
  <c r="GC53" i="7"/>
  <c r="FH64" i="7" s="1"/>
  <c r="GC19" i="7"/>
  <c r="GB41" i="7"/>
  <c r="FG54" i="7" s="1"/>
  <c r="GA14" i="7"/>
  <c r="GC15" i="7"/>
  <c r="FH33" i="7" s="1"/>
  <c r="FZ12" i="7"/>
  <c r="FE31" i="7" s="1"/>
  <c r="FZ34" i="7"/>
  <c r="FL28" i="7"/>
  <c r="FZ25" i="7"/>
  <c r="FE41" i="7" s="1"/>
  <c r="FZ19" i="7"/>
  <c r="FZ39" i="7"/>
  <c r="FZ38" i="7"/>
  <c r="FE52" i="7" s="1"/>
  <c r="FZ47" i="7"/>
  <c r="FE59" i="7" s="1"/>
  <c r="GB23" i="7"/>
  <c r="FG40" i="7" s="1"/>
  <c r="GB29" i="7"/>
  <c r="GB53" i="7"/>
  <c r="FG64" i="7" s="1"/>
  <c r="GC39" i="7"/>
  <c r="GB51" i="7"/>
  <c r="FG62" i="7" s="1"/>
  <c r="DW41" i="7"/>
  <c r="GA27" i="7"/>
  <c r="FF43" i="7" s="1"/>
  <c r="GC34" i="7"/>
  <c r="GB14" i="7"/>
  <c r="GA25" i="7"/>
  <c r="FF41" i="7" s="1"/>
  <c r="GC13" i="7"/>
  <c r="FH32" i="7" s="1"/>
  <c r="GC47" i="7"/>
  <c r="FH59" i="7" s="1"/>
  <c r="GB12" i="7"/>
  <c r="FG31" i="7" s="1"/>
  <c r="GA18" i="7"/>
  <c r="FF36" i="7" s="1"/>
  <c r="GC33" i="7"/>
  <c r="FH48" i="7" s="1"/>
  <c r="GC45" i="7"/>
  <c r="FH57" i="7" s="1"/>
  <c r="GB25" i="7"/>
  <c r="FG41" i="7" s="1"/>
  <c r="EA44" i="7"/>
  <c r="EA41" i="7"/>
  <c r="EA40" i="7"/>
  <c r="EA43" i="7"/>
  <c r="EA45" i="7"/>
  <c r="EA42" i="7"/>
  <c r="EA37" i="7"/>
  <c r="EA46" i="7"/>
  <c r="EA39" i="7"/>
  <c r="EA38" i="7"/>
  <c r="GA48" i="7"/>
  <c r="FF60" i="7" s="1"/>
  <c r="GA19" i="7"/>
  <c r="FB48" i="7"/>
  <c r="FC48" i="7" s="1"/>
  <c r="EY48" i="7" s="1"/>
  <c r="FB47" i="7"/>
  <c r="FC47" i="7" s="1"/>
  <c r="EY47" i="7" s="1"/>
  <c r="FB46" i="7"/>
  <c r="FC46" i="7" s="1"/>
  <c r="EY46" i="7" s="1"/>
  <c r="FB45" i="7"/>
  <c r="FC45" i="7" s="1"/>
  <c r="EY45" i="7" s="1"/>
  <c r="GC17" i="7"/>
  <c r="FH35" i="7" s="1"/>
  <c r="FL27" i="7"/>
  <c r="FZ18" i="7"/>
  <c r="FE36" i="7" s="1"/>
  <c r="FZ10" i="7"/>
  <c r="FE29" i="7" s="1"/>
  <c r="FZ26" i="7"/>
  <c r="FE42" i="7" s="1"/>
  <c r="FZ21" i="7"/>
  <c r="FE38" i="7" s="1"/>
  <c r="FZ40" i="7"/>
  <c r="FE53" i="7" s="1"/>
  <c r="FZ41" i="7"/>
  <c r="FE54" i="7" s="1"/>
  <c r="FZ48" i="7"/>
  <c r="FE60" i="7" s="1"/>
  <c r="GA49" i="7"/>
  <c r="DZ46" i="7"/>
  <c r="DZ44" i="7"/>
  <c r="DZ43" i="7"/>
  <c r="DZ45" i="7"/>
  <c r="DZ38" i="7"/>
  <c r="DZ42" i="7"/>
  <c r="DZ41" i="7"/>
  <c r="DZ40" i="7"/>
  <c r="DZ39" i="7"/>
  <c r="DZ37" i="7"/>
  <c r="GB43" i="7"/>
  <c r="FG56" i="7" s="1"/>
  <c r="GC32" i="7"/>
  <c r="FH47" i="7" s="1"/>
  <c r="FZ20" i="7"/>
  <c r="FE37" i="7" s="1"/>
  <c r="FZ42" i="7"/>
  <c r="FE55" i="7" s="1"/>
  <c r="FZ49" i="7"/>
  <c r="GC14" i="7"/>
  <c r="GA22" i="7"/>
  <c r="FF39" i="7" s="1"/>
  <c r="GC42" i="7"/>
  <c r="FH55" i="7" s="1"/>
  <c r="GB50" i="7"/>
  <c r="FG61" i="7" s="1"/>
  <c r="GB16" i="7"/>
  <c r="FG34" i="7" s="1"/>
  <c r="GA38" i="7"/>
  <c r="FF52" i="7" s="1"/>
  <c r="DY46" i="7"/>
  <c r="DY45" i="7"/>
  <c r="DY43" i="7"/>
  <c r="DY44" i="7"/>
  <c r="DY38" i="7"/>
  <c r="DY40" i="7"/>
  <c r="DY39" i="7"/>
  <c r="DY42" i="7"/>
  <c r="DY41" i="7"/>
  <c r="DY37" i="7"/>
  <c r="GB49" i="7"/>
  <c r="GC38" i="7"/>
  <c r="FH52" i="7" s="1"/>
  <c r="GB24" i="7"/>
  <c r="FB51" i="7"/>
  <c r="FC51" i="7" s="1"/>
  <c r="EY51" i="7" s="1"/>
  <c r="FB52" i="7"/>
  <c r="FC52" i="7" s="1"/>
  <c r="EY52" i="7" s="1"/>
  <c r="FB50" i="7"/>
  <c r="FC50" i="7" s="1"/>
  <c r="EY50" i="7" s="1"/>
  <c r="FB49" i="7"/>
  <c r="FC49" i="7" s="1"/>
  <c r="EY49" i="7" s="1"/>
  <c r="GA39" i="7"/>
  <c r="GC41" i="7"/>
  <c r="FH54" i="7" s="1"/>
  <c r="GC26" i="7"/>
  <c r="FH42" i="7" s="1"/>
  <c r="FZ11" i="7"/>
  <c r="FE30" i="7" s="1"/>
  <c r="FZ30" i="7"/>
  <c r="FE45" i="7" s="1"/>
  <c r="FZ13" i="7"/>
  <c r="FE32" i="7" s="1"/>
  <c r="FZ37" i="7"/>
  <c r="FE51" i="7" s="1"/>
  <c r="FZ24" i="7"/>
  <c r="FZ35" i="7"/>
  <c r="FE49" i="7" s="1"/>
  <c r="FZ46" i="7"/>
  <c r="FE58" i="7" s="1"/>
  <c r="FZ50" i="7"/>
  <c r="FE61" i="7" s="1"/>
  <c r="GB47" i="7"/>
  <c r="FG59" i="7" s="1"/>
  <c r="GA46" i="7"/>
  <c r="FF58" i="7" s="1"/>
  <c r="FB38" i="7"/>
  <c r="FC38" i="7" s="1"/>
  <c r="EY38" i="7" s="1"/>
  <c r="FB39" i="7"/>
  <c r="FC39" i="7" s="1"/>
  <c r="EY39" i="7" s="1"/>
  <c r="FB37" i="7"/>
  <c r="FC37" i="7" s="1"/>
  <c r="EY37" i="7" s="1"/>
  <c r="FB40" i="7"/>
  <c r="FC40" i="7" s="1"/>
  <c r="EY40" i="7" s="1"/>
  <c r="GC35" i="7"/>
  <c r="FH49" i="7" s="1"/>
  <c r="GC29" i="7"/>
  <c r="FB60" i="7"/>
  <c r="FC60" i="7" s="1"/>
  <c r="EY60" i="7" s="1"/>
  <c r="FB57" i="7"/>
  <c r="FC57" i="7" s="1"/>
  <c r="EY57" i="7" s="1"/>
  <c r="FB59" i="7"/>
  <c r="FC59" i="7" s="1"/>
  <c r="EY59" i="7" s="1"/>
  <c r="FB58" i="7"/>
  <c r="FC58" i="7" s="1"/>
  <c r="EY58" i="7" s="1"/>
  <c r="FZ17" i="7"/>
  <c r="FE35" i="7" s="1"/>
  <c r="FZ22" i="7"/>
  <c r="FE39" i="7" s="1"/>
  <c r="GB36" i="7"/>
  <c r="FG50" i="7" s="1"/>
  <c r="GC23" i="7"/>
  <c r="FH40" i="7" s="1"/>
  <c r="GB33" i="7"/>
  <c r="FG48" i="7" s="1"/>
  <c r="GB13" i="7"/>
  <c r="FG32" i="7" s="1"/>
  <c r="DW44" i="7"/>
  <c r="GA42" i="7"/>
  <c r="FF55" i="7" s="1"/>
  <c r="GA11" i="7"/>
  <c r="FF30" i="7" s="1"/>
  <c r="FB34" i="7"/>
  <c r="FC34" i="7" s="1"/>
  <c r="EY34" i="7" s="1"/>
  <c r="GC43" i="7"/>
  <c r="FH56" i="7" s="1"/>
  <c r="GC31" i="7"/>
  <c r="FH46" i="7" s="1"/>
  <c r="GB44" i="7"/>
  <c r="GB22" i="7"/>
  <c r="FG39" i="7" s="1"/>
  <c r="GA26" i="7"/>
  <c r="FF42" i="7" s="1"/>
  <c r="GC28" i="7"/>
  <c r="FH44" i="7" s="1"/>
  <c r="GB46" i="7"/>
  <c r="FG58" i="7" s="1"/>
  <c r="GB15" i="7"/>
  <c r="FG33" i="7" s="1"/>
  <c r="GA23" i="7"/>
  <c r="FF40" i="7" s="1"/>
  <c r="GB28" i="7"/>
  <c r="FG44" i="7" s="1"/>
  <c r="GC27" i="7"/>
  <c r="FH43" i="7" s="1"/>
  <c r="FB64" i="7"/>
  <c r="FC64" i="7" s="1"/>
  <c r="EY64" i="7" s="1"/>
  <c r="FB63" i="7"/>
  <c r="FC63" i="7" s="1"/>
  <c r="EY63" i="7" s="1"/>
  <c r="FB61" i="7"/>
  <c r="FC61" i="7" s="1"/>
  <c r="EY61" i="7" s="1"/>
  <c r="FB62" i="7"/>
  <c r="FC62" i="7" s="1"/>
  <c r="EY62" i="7" s="1"/>
  <c r="GC49" i="7"/>
  <c r="FZ16" i="7"/>
  <c r="FE34" i="7" s="1"/>
  <c r="FZ32" i="7"/>
  <c r="FE47" i="7" s="1"/>
  <c r="FZ45" i="7"/>
  <c r="FE57" i="7" s="1"/>
  <c r="FZ27" i="7"/>
  <c r="FE43" i="7" s="1"/>
  <c r="FZ29" i="7"/>
  <c r="FZ44" i="7"/>
  <c r="FZ52" i="7"/>
  <c r="FE63" i="7" s="1"/>
  <c r="GB42" i="7"/>
  <c r="FG55" i="7" s="1"/>
  <c r="FB54" i="7"/>
  <c r="FC54" i="7" s="1"/>
  <c r="EY54" i="7" s="1"/>
  <c r="FB55" i="7"/>
  <c r="FC55" i="7" s="1"/>
  <c r="EY55" i="7" s="1"/>
  <c r="FB53" i="7"/>
  <c r="FC53" i="7" s="1"/>
  <c r="EY53" i="7" s="1"/>
  <c r="FB56" i="7"/>
  <c r="FC56" i="7" s="1"/>
  <c r="EY56" i="7" s="1"/>
  <c r="GC25" i="7"/>
  <c r="FH41" i="7" s="1"/>
  <c r="GB10" i="7"/>
  <c r="FG29" i="7" s="1"/>
  <c r="GC40" i="7"/>
  <c r="FH53" i="7" s="1"/>
  <c r="FZ36" i="7"/>
  <c r="FE50" i="7" s="1"/>
  <c r="FZ51" i="7"/>
  <c r="FE62" i="7" s="1"/>
  <c r="GA45" i="7"/>
  <c r="FF57" i="7" s="1"/>
  <c r="GA21" i="7"/>
  <c r="FF38" i="7" s="1"/>
  <c r="GA41" i="7"/>
  <c r="FF54" i="7" s="1"/>
  <c r="GA30" i="7"/>
  <c r="FF45" i="7" s="1"/>
  <c r="GA43" i="7"/>
  <c r="FF56" i="7" s="1"/>
  <c r="GA13" i="7"/>
  <c r="FF32" i="7" s="1"/>
  <c r="GA12" i="7"/>
  <c r="FF31" i="7" s="1"/>
  <c r="GA17" i="7"/>
  <c r="FF35" i="7" s="1"/>
  <c r="GA44" i="7"/>
  <c r="GA29" i="7"/>
  <c r="GA36" i="7"/>
  <c r="FF50" i="7" s="1"/>
  <c r="GA15" i="7"/>
  <c r="FF33" i="7" s="1"/>
  <c r="GA47" i="7"/>
  <c r="FF59" i="7" s="1"/>
  <c r="GA33" i="7"/>
  <c r="FF48" i="7" s="1"/>
  <c r="GC50" i="7"/>
  <c r="FH61" i="7" s="1"/>
  <c r="GA32" i="7"/>
  <c r="FF47" i="7" s="1"/>
  <c r="GB18" i="7"/>
  <c r="FG36" i="7" s="1"/>
  <c r="GC48" i="7"/>
  <c r="FH60" i="7" s="1"/>
  <c r="GC12" i="7"/>
  <c r="FH31" i="7" s="1"/>
  <c r="GB40" i="7"/>
  <c r="FG53" i="7" s="1"/>
  <c r="GA24" i="7"/>
  <c r="FB43" i="7"/>
  <c r="FC43" i="7" s="1"/>
  <c r="EY43" i="7" s="1"/>
  <c r="FB44" i="7"/>
  <c r="FC44" i="7" s="1"/>
  <c r="EY44" i="7" s="1"/>
  <c r="FB41" i="7"/>
  <c r="FC41" i="7" s="1"/>
  <c r="EY41" i="7" s="1"/>
  <c r="FB42" i="7"/>
  <c r="FC42" i="7" s="1"/>
  <c r="EY42" i="7" s="1"/>
  <c r="GB30" i="7"/>
  <c r="FG45" i="7" s="1"/>
  <c r="GC18" i="7"/>
  <c r="FH36" i="7" s="1"/>
  <c r="GB39" i="7"/>
  <c r="GA52" i="7"/>
  <c r="FF63" i="7" s="1"/>
  <c r="GA20" i="7"/>
  <c r="FF37" i="7" s="1"/>
  <c r="GC51" i="7"/>
  <c r="FH62" i="7" s="1"/>
  <c r="GB26" i="7"/>
  <c r="FG42" i="7" s="1"/>
  <c r="GC16" i="7"/>
  <c r="FH34" i="7" s="1"/>
  <c r="GB48" i="7"/>
  <c r="FG60" i="7" s="1"/>
  <c r="GB11" i="7"/>
  <c r="FG30" i="7" s="1"/>
  <c r="GA31" i="7"/>
  <c r="FF46" i="7" s="1"/>
  <c r="FZ14" i="7"/>
  <c r="FZ23" i="7"/>
  <c r="FE40" i="7" s="1"/>
  <c r="FL40" i="7" s="1"/>
  <c r="FZ28" i="7"/>
  <c r="FE44" i="7" s="1"/>
  <c r="FZ33" i="7"/>
  <c r="FE48" i="7" s="1"/>
  <c r="FL48" i="7" s="1"/>
  <c r="FZ31" i="7"/>
  <c r="FE46" i="7" s="1"/>
  <c r="FZ43" i="7"/>
  <c r="FE56" i="7" s="1"/>
  <c r="GB38" i="7"/>
  <c r="FG52" i="7" s="1"/>
  <c r="GB34" i="7"/>
  <c r="FL51" i="7" l="1"/>
  <c r="FL64" i="7"/>
  <c r="FL43" i="7"/>
  <c r="EB37" i="7"/>
  <c r="EA13" i="7" s="1"/>
  <c r="FL35" i="7"/>
  <c r="FL38" i="7"/>
  <c r="EB43" i="7"/>
  <c r="EB42" i="7"/>
  <c r="FL54" i="7"/>
  <c r="EB46" i="7"/>
  <c r="FL56" i="7"/>
  <c r="EB40" i="7"/>
  <c r="EA14" i="7" s="1"/>
  <c r="EB39" i="7"/>
  <c r="F7" i="1"/>
  <c r="EA15" i="7"/>
  <c r="FL49" i="7"/>
  <c r="FL29" i="7"/>
  <c r="FL46" i="7"/>
  <c r="FL62" i="7"/>
  <c r="EB44" i="7"/>
  <c r="FL39" i="7"/>
  <c r="FL60" i="7"/>
  <c r="FL36" i="7"/>
  <c r="EB41" i="7"/>
  <c r="FL59" i="7"/>
  <c r="FL50" i="7"/>
  <c r="FL52" i="7"/>
  <c r="FL31" i="7"/>
  <c r="FL44" i="7"/>
  <c r="FL57" i="7"/>
  <c r="FL32" i="7"/>
  <c r="FL53" i="7"/>
  <c r="EB45" i="7"/>
  <c r="FL45" i="7"/>
  <c r="FL47" i="7"/>
  <c r="FL61" i="7"/>
  <c r="FL55" i="7"/>
  <c r="FL63" i="7"/>
  <c r="FL34" i="7"/>
  <c r="FL58" i="7"/>
  <c r="FL30" i="7"/>
  <c r="FL37" i="7"/>
  <c r="FL42" i="7"/>
  <c r="FL41" i="7"/>
  <c r="FL33" i="7"/>
  <c r="EA16" i="7" l="1"/>
  <c r="EA12" i="7"/>
  <c r="EA10" i="7"/>
  <c r="EA17" i="7"/>
  <c r="EA11" i="7"/>
  <c r="EA19" i="7"/>
  <c r="F8" i="1"/>
  <c r="EA18" i="7"/>
  <c r="AD3" i="1"/>
  <c r="T14" i="1"/>
  <c r="Y14" i="1" s="1"/>
  <c r="T25" i="1"/>
  <c r="Y25" i="1" s="1"/>
  <c r="T36" i="1"/>
  <c r="Y36" i="1" s="1"/>
  <c r="T47" i="1"/>
  <c r="Y47" i="1" s="1"/>
  <c r="Z47" i="1" s="1"/>
  <c r="T58" i="1"/>
  <c r="Y58" i="1" s="1"/>
  <c r="T69" i="1"/>
  <c r="Y69" i="1" s="1"/>
  <c r="T80" i="1"/>
  <c r="Y80" i="1" s="1"/>
  <c r="T91" i="1"/>
  <c r="Y91" i="1" s="1"/>
  <c r="T102" i="1"/>
  <c r="Y102" i="1" s="1"/>
  <c r="Z102" i="1" s="1"/>
  <c r="T113" i="1"/>
  <c r="Y113" i="1" s="1"/>
  <c r="T124" i="1"/>
  <c r="Y124" i="1" s="1"/>
  <c r="T135" i="1"/>
  <c r="Y135" i="1" s="1"/>
  <c r="T146" i="1"/>
  <c r="Y146" i="1" s="1"/>
  <c r="T157" i="1"/>
  <c r="Y157" i="1" s="1"/>
  <c r="Z157" i="1" s="1"/>
  <c r="T168" i="1"/>
  <c r="Y168" i="1" s="1"/>
  <c r="T179" i="1"/>
  <c r="Y179" i="1" s="1"/>
  <c r="T190" i="1"/>
  <c r="Y190" i="1" s="1"/>
  <c r="T201" i="1"/>
  <c r="Y201" i="1" s="1"/>
  <c r="T212" i="1"/>
  <c r="Y212" i="1" s="1"/>
  <c r="Z212" i="1" s="1"/>
  <c r="T3" i="1"/>
  <c r="Y3" i="1" s="1"/>
  <c r="S14" i="1"/>
  <c r="X14" i="1" s="1"/>
  <c r="S25" i="1"/>
  <c r="X25" i="1" s="1"/>
  <c r="S36" i="1"/>
  <c r="X36" i="1" s="1"/>
  <c r="Z36" i="1" s="1"/>
  <c r="S47" i="1"/>
  <c r="X47" i="1" s="1"/>
  <c r="S58" i="1"/>
  <c r="X58" i="1" s="1"/>
  <c r="S69" i="1"/>
  <c r="X69" i="1" s="1"/>
  <c r="S80" i="1"/>
  <c r="X80" i="1" s="1"/>
  <c r="S91" i="1"/>
  <c r="X91" i="1" s="1"/>
  <c r="Z91" i="1" s="1"/>
  <c r="S102" i="1"/>
  <c r="X102" i="1" s="1"/>
  <c r="S113" i="1"/>
  <c r="X113" i="1" s="1"/>
  <c r="S124" i="1"/>
  <c r="X124" i="1" s="1"/>
  <c r="S135" i="1"/>
  <c r="X135" i="1" s="1"/>
  <c r="S146" i="1"/>
  <c r="X146" i="1" s="1"/>
  <c r="Z146" i="1" s="1"/>
  <c r="S157" i="1"/>
  <c r="X157" i="1" s="1"/>
  <c r="S168" i="1"/>
  <c r="X168" i="1" s="1"/>
  <c r="S179" i="1"/>
  <c r="X179" i="1" s="1"/>
  <c r="S190" i="1"/>
  <c r="X190" i="1" s="1"/>
  <c r="S201" i="1"/>
  <c r="X201" i="1" s="1"/>
  <c r="Z201" i="1" s="1"/>
  <c r="S212" i="1"/>
  <c r="X212" i="1" s="1"/>
  <c r="S3" i="1"/>
  <c r="X3" i="1" s="1"/>
  <c r="R3" i="1"/>
  <c r="W3" i="1" s="1"/>
  <c r="R14" i="1"/>
  <c r="W14" i="1" s="1"/>
  <c r="R25" i="1"/>
  <c r="W25" i="1" s="1"/>
  <c r="Z25" i="1" s="1"/>
  <c r="R36" i="1"/>
  <c r="W36" i="1" s="1"/>
  <c r="R47" i="1"/>
  <c r="W47" i="1" s="1"/>
  <c r="R58" i="1"/>
  <c r="W58" i="1" s="1"/>
  <c r="R69" i="1"/>
  <c r="W69" i="1" s="1"/>
  <c r="R80" i="1"/>
  <c r="W80" i="1" s="1"/>
  <c r="Z80" i="1" s="1"/>
  <c r="R91" i="1"/>
  <c r="W91" i="1" s="1"/>
  <c r="R102" i="1"/>
  <c r="W102" i="1" s="1"/>
  <c r="R113" i="1"/>
  <c r="W113" i="1" s="1"/>
  <c r="R124" i="1"/>
  <c r="W124" i="1" s="1"/>
  <c r="R135" i="1"/>
  <c r="W135" i="1" s="1"/>
  <c r="Z135" i="1" s="1"/>
  <c r="R146" i="1"/>
  <c r="W146" i="1" s="1"/>
  <c r="R157" i="1"/>
  <c r="W157" i="1" s="1"/>
  <c r="R168" i="1"/>
  <c r="W168" i="1" s="1"/>
  <c r="R179" i="1"/>
  <c r="W179" i="1" s="1"/>
  <c r="R190" i="1"/>
  <c r="W190" i="1" s="1"/>
  <c r="Z190" i="1" s="1"/>
  <c r="R201" i="1"/>
  <c r="W201" i="1" s="1"/>
  <c r="R212" i="1"/>
  <c r="W212" i="1" s="1"/>
  <c r="Q14" i="1"/>
  <c r="V14" i="1" s="1"/>
  <c r="Z14" i="1" s="1"/>
  <c r="Q25" i="1"/>
  <c r="V25" i="1" s="1"/>
  <c r="Q36" i="1"/>
  <c r="V36" i="1" s="1"/>
  <c r="Q47" i="1"/>
  <c r="V47" i="1" s="1"/>
  <c r="Q58" i="1"/>
  <c r="V58" i="1" s="1"/>
  <c r="Q69" i="1"/>
  <c r="V69" i="1" s="1"/>
  <c r="Z69" i="1" s="1"/>
  <c r="Q80" i="1"/>
  <c r="V80" i="1" s="1"/>
  <c r="Q91" i="1"/>
  <c r="V91" i="1" s="1"/>
  <c r="Q102" i="1"/>
  <c r="V102" i="1" s="1"/>
  <c r="Q113" i="1"/>
  <c r="V113" i="1" s="1"/>
  <c r="Q124" i="1"/>
  <c r="V124" i="1" s="1"/>
  <c r="Z124" i="1" s="1"/>
  <c r="Q135" i="1"/>
  <c r="V135" i="1" s="1"/>
  <c r="Q146" i="1"/>
  <c r="V146" i="1" s="1"/>
  <c r="Q157" i="1"/>
  <c r="V157" i="1" s="1"/>
  <c r="Q168" i="1"/>
  <c r="V168" i="1" s="1"/>
  <c r="Q179" i="1"/>
  <c r="V179" i="1" s="1"/>
  <c r="Z179" i="1" s="1"/>
  <c r="Q190" i="1"/>
  <c r="V190" i="1" s="1"/>
  <c r="Q201" i="1"/>
  <c r="V201" i="1" s="1"/>
  <c r="Q212" i="1"/>
  <c r="V212" i="1" s="1"/>
  <c r="Q3" i="1"/>
  <c r="V3" i="1" s="1"/>
  <c r="P3" i="1"/>
  <c r="U3" i="1" s="1"/>
  <c r="Z3" i="1" s="1"/>
  <c r="O58" i="1"/>
  <c r="O113" i="1"/>
  <c r="O168" i="1"/>
  <c r="O3" i="1"/>
  <c r="P14" i="1"/>
  <c r="U14" i="1" s="1"/>
  <c r="P25" i="1"/>
  <c r="U25" i="1" s="1"/>
  <c r="P36" i="1"/>
  <c r="U36" i="1" s="1"/>
  <c r="P47" i="1"/>
  <c r="U47" i="1" s="1"/>
  <c r="P58" i="1"/>
  <c r="U58" i="1" s="1"/>
  <c r="Z58" i="1" s="1"/>
  <c r="P69" i="1"/>
  <c r="U69" i="1" s="1"/>
  <c r="P80" i="1"/>
  <c r="U80" i="1" s="1"/>
  <c r="P91" i="1"/>
  <c r="U91" i="1" s="1"/>
  <c r="P102" i="1"/>
  <c r="U102" i="1" s="1"/>
  <c r="P113" i="1"/>
  <c r="U113" i="1" s="1"/>
  <c r="Z113" i="1" s="1"/>
  <c r="P124" i="1"/>
  <c r="U124" i="1" s="1"/>
  <c r="P135" i="1"/>
  <c r="U135" i="1" s="1"/>
  <c r="P146" i="1"/>
  <c r="U146" i="1" s="1"/>
  <c r="P157" i="1"/>
  <c r="U157" i="1" s="1"/>
  <c r="P168" i="1"/>
  <c r="U168" i="1" s="1"/>
  <c r="Z168" i="1" s="1"/>
  <c r="P179" i="1"/>
  <c r="U179" i="1" s="1"/>
  <c r="P190" i="1"/>
  <c r="U190" i="1" s="1"/>
  <c r="P201" i="1"/>
  <c r="U201" i="1" s="1"/>
  <c r="P212" i="1"/>
  <c r="U212" i="1" s="1"/>
  <c r="E4" i="10"/>
  <c r="D4" i="10"/>
  <c r="F4" i="10"/>
  <c r="E155" i="10"/>
  <c r="F155" i="10"/>
  <c r="G155" i="10"/>
  <c r="H155" i="10"/>
  <c r="I155" i="10"/>
  <c r="E156" i="10"/>
  <c r="F156" i="10"/>
  <c r="G156" i="10"/>
  <c r="H156" i="10"/>
  <c r="I156" i="10"/>
  <c r="E157" i="10"/>
  <c r="F157" i="10"/>
  <c r="G157" i="10"/>
  <c r="H157" i="10"/>
  <c r="I157" i="10"/>
  <c r="E158" i="10"/>
  <c r="F158" i="10"/>
  <c r="G158" i="10"/>
  <c r="H158" i="10"/>
  <c r="I158" i="10"/>
  <c r="E159" i="10"/>
  <c r="F159" i="10"/>
  <c r="G159" i="10"/>
  <c r="H159" i="10"/>
  <c r="I159" i="10"/>
  <c r="E160" i="10"/>
  <c r="F160" i="10"/>
  <c r="G160" i="10"/>
  <c r="H160" i="10"/>
  <c r="I160" i="10"/>
  <c r="E161" i="10"/>
  <c r="F161" i="10"/>
  <c r="G161" i="10"/>
  <c r="H161" i="10"/>
  <c r="I161" i="10"/>
  <c r="E162" i="10"/>
  <c r="F162" i="10"/>
  <c r="G162" i="10"/>
  <c r="H162" i="10"/>
  <c r="I162" i="10"/>
  <c r="E163" i="10"/>
  <c r="F163" i="10"/>
  <c r="G163" i="10"/>
  <c r="H163" i="10"/>
  <c r="I163" i="10"/>
  <c r="E164" i="10"/>
  <c r="F164" i="10"/>
  <c r="G164" i="10"/>
  <c r="H164" i="10"/>
  <c r="I164" i="10"/>
  <c r="E165" i="10"/>
  <c r="F165" i="10"/>
  <c r="G165" i="10"/>
  <c r="H165" i="10"/>
  <c r="I165" i="10"/>
  <c r="E166" i="10"/>
  <c r="F166" i="10"/>
  <c r="G166" i="10"/>
  <c r="H166" i="10"/>
  <c r="I166" i="10"/>
  <c r="E167" i="10"/>
  <c r="F167" i="10"/>
  <c r="G167" i="10"/>
  <c r="H167" i="10"/>
  <c r="I167" i="10"/>
  <c r="E168" i="10"/>
  <c r="F168" i="10"/>
  <c r="G168" i="10"/>
  <c r="H168" i="10"/>
  <c r="I168" i="10"/>
  <c r="E169" i="10"/>
  <c r="F169" i="10"/>
  <c r="G169" i="10"/>
  <c r="H169" i="10"/>
  <c r="I169" i="10"/>
  <c r="E170" i="10"/>
  <c r="F170" i="10"/>
  <c r="G170" i="10"/>
  <c r="H170" i="10"/>
  <c r="I170" i="10"/>
  <c r="E171" i="10"/>
  <c r="F171" i="10"/>
  <c r="G171" i="10"/>
  <c r="H171" i="10"/>
  <c r="I171" i="10"/>
  <c r="E172" i="10"/>
  <c r="F172" i="10"/>
  <c r="G172" i="10"/>
  <c r="H172" i="10"/>
  <c r="I172" i="10"/>
  <c r="E173" i="10"/>
  <c r="F173" i="10"/>
  <c r="G173" i="10"/>
  <c r="H173" i="10"/>
  <c r="I173" i="10"/>
  <c r="E174" i="10"/>
  <c r="F174" i="10"/>
  <c r="G174" i="10"/>
  <c r="H174" i="10"/>
  <c r="I174" i="10"/>
  <c r="E175" i="10"/>
  <c r="F175" i="10"/>
  <c r="G175" i="10"/>
  <c r="H175" i="10"/>
  <c r="I175" i="10"/>
  <c r="E176" i="10"/>
  <c r="F176" i="10"/>
  <c r="G176" i="10"/>
  <c r="H176" i="10"/>
  <c r="I176" i="10"/>
  <c r="E177" i="10"/>
  <c r="F177" i="10"/>
  <c r="G177" i="10"/>
  <c r="H177" i="10"/>
  <c r="I177" i="10"/>
  <c r="E178" i="10"/>
  <c r="F178" i="10"/>
  <c r="G178" i="10"/>
  <c r="H178" i="10"/>
  <c r="I178" i="10"/>
  <c r="E179" i="10"/>
  <c r="F179" i="10"/>
  <c r="G179" i="10"/>
  <c r="H179" i="10"/>
  <c r="I179" i="10"/>
  <c r="E180" i="10"/>
  <c r="F180" i="10"/>
  <c r="G180" i="10"/>
  <c r="H180" i="10"/>
  <c r="I180" i="10"/>
  <c r="E181" i="10"/>
  <c r="F181" i="10"/>
  <c r="G181" i="10"/>
  <c r="H181" i="10"/>
  <c r="I181" i="10"/>
  <c r="E182" i="10"/>
  <c r="F182" i="10"/>
  <c r="G182" i="10"/>
  <c r="H182" i="10"/>
  <c r="I182" i="10"/>
  <c r="E183" i="10"/>
  <c r="F183" i="10"/>
  <c r="G183" i="10"/>
  <c r="H183" i="10"/>
  <c r="I183" i="10"/>
  <c r="E184" i="10"/>
  <c r="F184" i="10"/>
  <c r="G184" i="10"/>
  <c r="H184" i="10"/>
  <c r="I184" i="10"/>
  <c r="E185" i="10"/>
  <c r="F185" i="10"/>
  <c r="G185" i="10"/>
  <c r="H185" i="10"/>
  <c r="I185" i="10"/>
  <c r="E186" i="10"/>
  <c r="F186" i="10"/>
  <c r="G186" i="10"/>
  <c r="H186" i="10"/>
  <c r="I186" i="10"/>
  <c r="E187" i="10"/>
  <c r="F187" i="10"/>
  <c r="G187" i="10"/>
  <c r="H187" i="10"/>
  <c r="I187" i="10"/>
  <c r="E188" i="10"/>
  <c r="F188" i="10"/>
  <c r="G188" i="10"/>
  <c r="H188" i="10"/>
  <c r="I188" i="10"/>
  <c r="E189" i="10"/>
  <c r="F189" i="10"/>
  <c r="G189" i="10"/>
  <c r="H189" i="10"/>
  <c r="I189" i="10"/>
  <c r="E190" i="10"/>
  <c r="F190" i="10"/>
  <c r="G190" i="10"/>
  <c r="H190" i="10"/>
  <c r="I190" i="10"/>
  <c r="E191" i="10"/>
  <c r="F191" i="10"/>
  <c r="G191" i="10"/>
  <c r="H191" i="10"/>
  <c r="I191" i="10"/>
  <c r="E192" i="10"/>
  <c r="F192" i="10"/>
  <c r="G192" i="10"/>
  <c r="H192" i="10"/>
  <c r="I192" i="10"/>
  <c r="E193" i="10"/>
  <c r="F193" i="10"/>
  <c r="G193" i="10"/>
  <c r="H193" i="10"/>
  <c r="I193" i="10"/>
  <c r="E194" i="10"/>
  <c r="F194" i="10"/>
  <c r="G194" i="10"/>
  <c r="H194" i="10"/>
  <c r="I194" i="10"/>
  <c r="E195" i="10"/>
  <c r="F195" i="10"/>
  <c r="G195" i="10"/>
  <c r="H195" i="10"/>
  <c r="I195" i="10"/>
  <c r="E196" i="10"/>
  <c r="F196" i="10"/>
  <c r="G196" i="10"/>
  <c r="H196" i="10"/>
  <c r="I196" i="10"/>
  <c r="E197" i="10"/>
  <c r="F197" i="10"/>
  <c r="G197" i="10"/>
  <c r="H197" i="10"/>
  <c r="I197" i="10"/>
  <c r="E198" i="10"/>
  <c r="F198" i="10"/>
  <c r="G198" i="10"/>
  <c r="H198" i="10"/>
  <c r="I198" i="10"/>
  <c r="E199" i="10"/>
  <c r="F199" i="10"/>
  <c r="G199" i="10"/>
  <c r="H199" i="10"/>
  <c r="I199" i="10"/>
  <c r="E200" i="10"/>
  <c r="F200" i="10"/>
  <c r="G200" i="10"/>
  <c r="H200" i="10"/>
  <c r="I200" i="10"/>
  <c r="E201" i="10"/>
  <c r="F201" i="10"/>
  <c r="G201" i="10"/>
  <c r="H201" i="10"/>
  <c r="I201" i="10"/>
  <c r="E202" i="10"/>
  <c r="F202" i="10"/>
  <c r="G202" i="10"/>
  <c r="H202" i="10"/>
  <c r="I202" i="10"/>
  <c r="E203" i="10"/>
  <c r="F203" i="10"/>
  <c r="G203" i="10"/>
  <c r="H203" i="10"/>
  <c r="I203" i="10"/>
  <c r="F154" i="10"/>
  <c r="G154" i="10"/>
  <c r="H154" i="10"/>
  <c r="I154" i="10"/>
  <c r="E154" i="10"/>
  <c r="D154" i="10"/>
  <c r="D155" i="10"/>
  <c r="D166" i="10"/>
  <c r="D173" i="10"/>
  <c r="D184" i="10"/>
  <c r="D191" i="10"/>
  <c r="D202" i="10"/>
  <c r="A155" i="10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D203" i="10" s="1"/>
  <c r="E105" i="10"/>
  <c r="F105" i="10"/>
  <c r="G105" i="10"/>
  <c r="H105" i="10"/>
  <c r="I105" i="10"/>
  <c r="E106" i="10"/>
  <c r="F106" i="10"/>
  <c r="G106" i="10"/>
  <c r="H106" i="10"/>
  <c r="I106" i="10"/>
  <c r="E107" i="10"/>
  <c r="F107" i="10"/>
  <c r="G107" i="10"/>
  <c r="H107" i="10"/>
  <c r="I107" i="10"/>
  <c r="E108" i="10"/>
  <c r="F108" i="10"/>
  <c r="G108" i="10"/>
  <c r="H108" i="10"/>
  <c r="I108" i="10"/>
  <c r="E109" i="10"/>
  <c r="F109" i="10"/>
  <c r="G109" i="10"/>
  <c r="H109" i="10"/>
  <c r="I109" i="10"/>
  <c r="E110" i="10"/>
  <c r="F110" i="10"/>
  <c r="G110" i="10"/>
  <c r="H110" i="10"/>
  <c r="I110" i="10"/>
  <c r="E111" i="10"/>
  <c r="F111" i="10"/>
  <c r="G111" i="10"/>
  <c r="H111" i="10"/>
  <c r="I111" i="10"/>
  <c r="E112" i="10"/>
  <c r="F112" i="10"/>
  <c r="G112" i="10"/>
  <c r="H112" i="10"/>
  <c r="I112" i="10"/>
  <c r="E113" i="10"/>
  <c r="F113" i="10"/>
  <c r="G113" i="10"/>
  <c r="H113" i="10"/>
  <c r="I113" i="10"/>
  <c r="E114" i="10"/>
  <c r="F114" i="10"/>
  <c r="G114" i="10"/>
  <c r="H114" i="10"/>
  <c r="I114" i="10"/>
  <c r="E115" i="10"/>
  <c r="F115" i="10"/>
  <c r="G115" i="10"/>
  <c r="H115" i="10"/>
  <c r="I115" i="10"/>
  <c r="E116" i="10"/>
  <c r="F116" i="10"/>
  <c r="G116" i="10"/>
  <c r="H116" i="10"/>
  <c r="I116" i="10"/>
  <c r="E117" i="10"/>
  <c r="F117" i="10"/>
  <c r="G117" i="10"/>
  <c r="H117" i="10"/>
  <c r="I117" i="10"/>
  <c r="E118" i="10"/>
  <c r="F118" i="10"/>
  <c r="G118" i="10"/>
  <c r="H118" i="10"/>
  <c r="I118" i="10"/>
  <c r="E119" i="10"/>
  <c r="F119" i="10"/>
  <c r="G119" i="10"/>
  <c r="H119" i="10"/>
  <c r="I119" i="10"/>
  <c r="E120" i="10"/>
  <c r="F120" i="10"/>
  <c r="G120" i="10"/>
  <c r="H120" i="10"/>
  <c r="I120" i="10"/>
  <c r="E121" i="10"/>
  <c r="F121" i="10"/>
  <c r="G121" i="10"/>
  <c r="H121" i="10"/>
  <c r="I121" i="10"/>
  <c r="E122" i="10"/>
  <c r="F122" i="10"/>
  <c r="G122" i="10"/>
  <c r="H122" i="10"/>
  <c r="I122" i="10"/>
  <c r="E123" i="10"/>
  <c r="F123" i="10"/>
  <c r="G123" i="10"/>
  <c r="H123" i="10"/>
  <c r="I123" i="10"/>
  <c r="E124" i="10"/>
  <c r="F124" i="10"/>
  <c r="G124" i="10"/>
  <c r="H124" i="10"/>
  <c r="I124" i="10"/>
  <c r="E125" i="10"/>
  <c r="F125" i="10"/>
  <c r="G125" i="10"/>
  <c r="H125" i="10"/>
  <c r="I125" i="10"/>
  <c r="E126" i="10"/>
  <c r="F126" i="10"/>
  <c r="G126" i="10"/>
  <c r="H126" i="10"/>
  <c r="I126" i="10"/>
  <c r="E127" i="10"/>
  <c r="F127" i="10"/>
  <c r="G127" i="10"/>
  <c r="H127" i="10"/>
  <c r="I127" i="10"/>
  <c r="E128" i="10"/>
  <c r="F128" i="10"/>
  <c r="G128" i="10"/>
  <c r="H128" i="10"/>
  <c r="I128" i="10"/>
  <c r="E129" i="10"/>
  <c r="F129" i="10"/>
  <c r="G129" i="10"/>
  <c r="H129" i="10"/>
  <c r="I129" i="10"/>
  <c r="E130" i="10"/>
  <c r="F130" i="10"/>
  <c r="G130" i="10"/>
  <c r="H130" i="10"/>
  <c r="I130" i="10"/>
  <c r="E131" i="10"/>
  <c r="F131" i="10"/>
  <c r="G131" i="10"/>
  <c r="H131" i="10"/>
  <c r="I131" i="10"/>
  <c r="E132" i="10"/>
  <c r="F132" i="10"/>
  <c r="G132" i="10"/>
  <c r="H132" i="10"/>
  <c r="I132" i="10"/>
  <c r="E133" i="10"/>
  <c r="F133" i="10"/>
  <c r="G133" i="10"/>
  <c r="H133" i="10"/>
  <c r="I133" i="10"/>
  <c r="E134" i="10"/>
  <c r="F134" i="10"/>
  <c r="G134" i="10"/>
  <c r="H134" i="10"/>
  <c r="I134" i="10"/>
  <c r="E135" i="10"/>
  <c r="F135" i="10"/>
  <c r="G135" i="10"/>
  <c r="H135" i="10"/>
  <c r="I135" i="10"/>
  <c r="E136" i="10"/>
  <c r="F136" i="10"/>
  <c r="G136" i="10"/>
  <c r="H136" i="10"/>
  <c r="I136" i="10"/>
  <c r="E137" i="10"/>
  <c r="F137" i="10"/>
  <c r="G137" i="10"/>
  <c r="H137" i="10"/>
  <c r="I137" i="10"/>
  <c r="E138" i="10"/>
  <c r="F138" i="10"/>
  <c r="G138" i="10"/>
  <c r="H138" i="10"/>
  <c r="I138" i="10"/>
  <c r="E139" i="10"/>
  <c r="F139" i="10"/>
  <c r="G139" i="10"/>
  <c r="H139" i="10"/>
  <c r="I139" i="10"/>
  <c r="E140" i="10"/>
  <c r="F140" i="10"/>
  <c r="G140" i="10"/>
  <c r="H140" i="10"/>
  <c r="I140" i="10"/>
  <c r="E141" i="10"/>
  <c r="F141" i="10"/>
  <c r="G141" i="10"/>
  <c r="H141" i="10"/>
  <c r="I141" i="10"/>
  <c r="E142" i="10"/>
  <c r="F142" i="10"/>
  <c r="G142" i="10"/>
  <c r="H142" i="10"/>
  <c r="I142" i="10"/>
  <c r="E143" i="10"/>
  <c r="F143" i="10"/>
  <c r="G143" i="10"/>
  <c r="H143" i="10"/>
  <c r="I143" i="10"/>
  <c r="E144" i="10"/>
  <c r="F144" i="10"/>
  <c r="G144" i="10"/>
  <c r="H144" i="10"/>
  <c r="I144" i="10"/>
  <c r="E145" i="10"/>
  <c r="F145" i="10"/>
  <c r="G145" i="10"/>
  <c r="H145" i="10"/>
  <c r="I145" i="10"/>
  <c r="E146" i="10"/>
  <c r="F146" i="10"/>
  <c r="G146" i="10"/>
  <c r="H146" i="10"/>
  <c r="I146" i="10"/>
  <c r="E147" i="10"/>
  <c r="F147" i="10"/>
  <c r="G147" i="10"/>
  <c r="H147" i="10"/>
  <c r="I147" i="10"/>
  <c r="E148" i="10"/>
  <c r="F148" i="10"/>
  <c r="G148" i="10"/>
  <c r="H148" i="10"/>
  <c r="I148" i="10"/>
  <c r="E149" i="10"/>
  <c r="F149" i="10"/>
  <c r="G149" i="10"/>
  <c r="H149" i="10"/>
  <c r="I149" i="10"/>
  <c r="E150" i="10"/>
  <c r="F150" i="10"/>
  <c r="G150" i="10"/>
  <c r="H150" i="10"/>
  <c r="I150" i="10"/>
  <c r="E151" i="10"/>
  <c r="F151" i="10"/>
  <c r="G151" i="10"/>
  <c r="H151" i="10"/>
  <c r="I151" i="10"/>
  <c r="E152" i="10"/>
  <c r="F152" i="10"/>
  <c r="G152" i="10"/>
  <c r="H152" i="10"/>
  <c r="I152" i="10"/>
  <c r="E153" i="10"/>
  <c r="F153" i="10"/>
  <c r="G153" i="10"/>
  <c r="H153" i="10"/>
  <c r="I153" i="10"/>
  <c r="F104" i="10"/>
  <c r="G104" i="10"/>
  <c r="H104" i="10"/>
  <c r="I104" i="10"/>
  <c r="E104" i="10"/>
  <c r="D104" i="10"/>
  <c r="D105" i="10"/>
  <c r="D107" i="10"/>
  <c r="D110" i="10"/>
  <c r="D113" i="10"/>
  <c r="D114" i="10"/>
  <c r="D117" i="10"/>
  <c r="D120" i="10"/>
  <c r="D121" i="10"/>
  <c r="D125" i="10"/>
  <c r="D127" i="10"/>
  <c r="D128" i="10"/>
  <c r="D132" i="10"/>
  <c r="D134" i="10"/>
  <c r="D135" i="10"/>
  <c r="D139" i="10"/>
  <c r="D141" i="10"/>
  <c r="D143" i="10"/>
  <c r="D146" i="10"/>
  <c r="D149" i="10"/>
  <c r="D150" i="10"/>
  <c r="D153" i="10"/>
  <c r="A105" i="10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E55" i="10"/>
  <c r="F55" i="10"/>
  <c r="G55" i="10"/>
  <c r="H55" i="10"/>
  <c r="I55" i="10"/>
  <c r="E56" i="10"/>
  <c r="F56" i="10"/>
  <c r="G56" i="10"/>
  <c r="H56" i="10"/>
  <c r="I56" i="10"/>
  <c r="E57" i="10"/>
  <c r="F57" i="10"/>
  <c r="G57" i="10"/>
  <c r="H57" i="10"/>
  <c r="I57" i="10"/>
  <c r="E58" i="10"/>
  <c r="F58" i="10"/>
  <c r="G58" i="10"/>
  <c r="H58" i="10"/>
  <c r="I58" i="10"/>
  <c r="E59" i="10"/>
  <c r="F59" i="10"/>
  <c r="G59" i="10"/>
  <c r="H59" i="10"/>
  <c r="I59" i="10"/>
  <c r="E60" i="10"/>
  <c r="F60" i="10"/>
  <c r="G60" i="10"/>
  <c r="H60" i="10"/>
  <c r="I60" i="10"/>
  <c r="E61" i="10"/>
  <c r="F61" i="10"/>
  <c r="G61" i="10"/>
  <c r="H61" i="10"/>
  <c r="I61" i="10"/>
  <c r="E62" i="10"/>
  <c r="F62" i="10"/>
  <c r="G62" i="10"/>
  <c r="H62" i="10"/>
  <c r="I62" i="10"/>
  <c r="E63" i="10"/>
  <c r="F63" i="10"/>
  <c r="G63" i="10"/>
  <c r="H63" i="10"/>
  <c r="I63" i="10"/>
  <c r="E64" i="10"/>
  <c r="F64" i="10"/>
  <c r="G64" i="10"/>
  <c r="H64" i="10"/>
  <c r="I64" i="10"/>
  <c r="E65" i="10"/>
  <c r="F65" i="10"/>
  <c r="G65" i="10"/>
  <c r="H65" i="10"/>
  <c r="I65" i="10"/>
  <c r="E66" i="10"/>
  <c r="F66" i="10"/>
  <c r="G66" i="10"/>
  <c r="H66" i="10"/>
  <c r="I66" i="10"/>
  <c r="E67" i="10"/>
  <c r="F67" i="10"/>
  <c r="G67" i="10"/>
  <c r="H67" i="10"/>
  <c r="I67" i="10"/>
  <c r="E68" i="10"/>
  <c r="F68" i="10"/>
  <c r="G68" i="10"/>
  <c r="H68" i="10"/>
  <c r="I68" i="10"/>
  <c r="E69" i="10"/>
  <c r="F69" i="10"/>
  <c r="G69" i="10"/>
  <c r="H69" i="10"/>
  <c r="I69" i="10"/>
  <c r="E70" i="10"/>
  <c r="F70" i="10"/>
  <c r="G70" i="10"/>
  <c r="H70" i="10"/>
  <c r="I70" i="10"/>
  <c r="E71" i="10"/>
  <c r="F71" i="10"/>
  <c r="G71" i="10"/>
  <c r="H71" i="10"/>
  <c r="I71" i="10"/>
  <c r="E72" i="10"/>
  <c r="F72" i="10"/>
  <c r="G72" i="10"/>
  <c r="H72" i="10"/>
  <c r="I72" i="10"/>
  <c r="E73" i="10"/>
  <c r="F73" i="10"/>
  <c r="G73" i="10"/>
  <c r="H73" i="10"/>
  <c r="I73" i="10"/>
  <c r="E74" i="10"/>
  <c r="F74" i="10"/>
  <c r="G74" i="10"/>
  <c r="H74" i="10"/>
  <c r="I74" i="10"/>
  <c r="E75" i="10"/>
  <c r="F75" i="10"/>
  <c r="G75" i="10"/>
  <c r="H75" i="10"/>
  <c r="I75" i="10"/>
  <c r="E76" i="10"/>
  <c r="F76" i="10"/>
  <c r="G76" i="10"/>
  <c r="H76" i="10"/>
  <c r="I76" i="10"/>
  <c r="E77" i="10"/>
  <c r="F77" i="10"/>
  <c r="G77" i="10"/>
  <c r="H77" i="10"/>
  <c r="I77" i="10"/>
  <c r="E78" i="10"/>
  <c r="F78" i="10"/>
  <c r="G78" i="10"/>
  <c r="H78" i="10"/>
  <c r="I78" i="10"/>
  <c r="E79" i="10"/>
  <c r="F79" i="10"/>
  <c r="G79" i="10"/>
  <c r="H79" i="10"/>
  <c r="I79" i="10"/>
  <c r="E80" i="10"/>
  <c r="F80" i="10"/>
  <c r="G80" i="10"/>
  <c r="H80" i="10"/>
  <c r="I80" i="10"/>
  <c r="E81" i="10"/>
  <c r="F81" i="10"/>
  <c r="G81" i="10"/>
  <c r="H81" i="10"/>
  <c r="I81" i="10"/>
  <c r="E82" i="10"/>
  <c r="F82" i="10"/>
  <c r="G82" i="10"/>
  <c r="H82" i="10"/>
  <c r="I82" i="10"/>
  <c r="E83" i="10"/>
  <c r="F83" i="10"/>
  <c r="G83" i="10"/>
  <c r="H83" i="10"/>
  <c r="I83" i="10"/>
  <c r="E84" i="10"/>
  <c r="F84" i="10"/>
  <c r="G84" i="10"/>
  <c r="H84" i="10"/>
  <c r="I84" i="10"/>
  <c r="E85" i="10"/>
  <c r="F85" i="10"/>
  <c r="G85" i="10"/>
  <c r="H85" i="10"/>
  <c r="I85" i="10"/>
  <c r="E86" i="10"/>
  <c r="F86" i="10"/>
  <c r="G86" i="10"/>
  <c r="H86" i="10"/>
  <c r="I86" i="10"/>
  <c r="E87" i="10"/>
  <c r="F87" i="10"/>
  <c r="G87" i="10"/>
  <c r="H87" i="10"/>
  <c r="I87" i="10"/>
  <c r="E88" i="10"/>
  <c r="F88" i="10"/>
  <c r="G88" i="10"/>
  <c r="H88" i="10"/>
  <c r="I88" i="10"/>
  <c r="E89" i="10"/>
  <c r="F89" i="10"/>
  <c r="G89" i="10"/>
  <c r="H89" i="10"/>
  <c r="I89" i="10"/>
  <c r="E90" i="10"/>
  <c r="F90" i="10"/>
  <c r="G90" i="10"/>
  <c r="H90" i="10"/>
  <c r="I90" i="10"/>
  <c r="E91" i="10"/>
  <c r="F91" i="10"/>
  <c r="G91" i="10"/>
  <c r="H91" i="10"/>
  <c r="I91" i="10"/>
  <c r="E92" i="10"/>
  <c r="F92" i="10"/>
  <c r="G92" i="10"/>
  <c r="H92" i="10"/>
  <c r="I92" i="10"/>
  <c r="E93" i="10"/>
  <c r="F93" i="10"/>
  <c r="G93" i="10"/>
  <c r="H93" i="10"/>
  <c r="I93" i="10"/>
  <c r="E94" i="10"/>
  <c r="F94" i="10"/>
  <c r="G94" i="10"/>
  <c r="H94" i="10"/>
  <c r="I94" i="10"/>
  <c r="E95" i="10"/>
  <c r="F95" i="10"/>
  <c r="G95" i="10"/>
  <c r="H95" i="10"/>
  <c r="I95" i="10"/>
  <c r="E96" i="10"/>
  <c r="F96" i="10"/>
  <c r="G96" i="10"/>
  <c r="H96" i="10"/>
  <c r="I96" i="10"/>
  <c r="E97" i="10"/>
  <c r="F97" i="10"/>
  <c r="G97" i="10"/>
  <c r="H97" i="10"/>
  <c r="I97" i="10"/>
  <c r="E98" i="10"/>
  <c r="F98" i="10"/>
  <c r="G98" i="10"/>
  <c r="H98" i="10"/>
  <c r="I98" i="10"/>
  <c r="E99" i="10"/>
  <c r="F99" i="10"/>
  <c r="G99" i="10"/>
  <c r="H99" i="10"/>
  <c r="I99" i="10"/>
  <c r="E100" i="10"/>
  <c r="F100" i="10"/>
  <c r="G100" i="10"/>
  <c r="H100" i="10"/>
  <c r="I100" i="10"/>
  <c r="E101" i="10"/>
  <c r="F101" i="10"/>
  <c r="G101" i="10"/>
  <c r="H101" i="10"/>
  <c r="I101" i="10"/>
  <c r="E102" i="10"/>
  <c r="F102" i="10"/>
  <c r="G102" i="10"/>
  <c r="H102" i="10"/>
  <c r="I102" i="10"/>
  <c r="E103" i="10"/>
  <c r="F103" i="10"/>
  <c r="G103" i="10"/>
  <c r="H103" i="10"/>
  <c r="I103" i="10"/>
  <c r="F54" i="10"/>
  <c r="G54" i="10"/>
  <c r="H54" i="10"/>
  <c r="I54" i="10"/>
  <c r="E54" i="10"/>
  <c r="E5" i="10"/>
  <c r="F5" i="10"/>
  <c r="G5" i="10"/>
  <c r="H5" i="10"/>
  <c r="I5" i="10"/>
  <c r="E6" i="10"/>
  <c r="F6" i="10"/>
  <c r="G6" i="10"/>
  <c r="H6" i="10"/>
  <c r="I6" i="10"/>
  <c r="E7" i="10"/>
  <c r="F7" i="10"/>
  <c r="G7" i="10"/>
  <c r="H7" i="10"/>
  <c r="I7" i="10"/>
  <c r="E8" i="10"/>
  <c r="F8" i="10"/>
  <c r="G8" i="10"/>
  <c r="H8" i="10"/>
  <c r="I8" i="10"/>
  <c r="E9" i="10"/>
  <c r="F9" i="10"/>
  <c r="G9" i="10"/>
  <c r="H9" i="10"/>
  <c r="I9" i="10"/>
  <c r="E10" i="10"/>
  <c r="F10" i="10"/>
  <c r="G10" i="10"/>
  <c r="H10" i="10"/>
  <c r="I10" i="10"/>
  <c r="E11" i="10"/>
  <c r="F11" i="10"/>
  <c r="G11" i="10"/>
  <c r="H11" i="10"/>
  <c r="I11" i="10"/>
  <c r="E12" i="10"/>
  <c r="F12" i="10"/>
  <c r="G12" i="10"/>
  <c r="H12" i="10"/>
  <c r="I12" i="10"/>
  <c r="E13" i="10"/>
  <c r="F13" i="10"/>
  <c r="G13" i="10"/>
  <c r="H13" i="10"/>
  <c r="I13" i="10"/>
  <c r="E14" i="10"/>
  <c r="F14" i="10"/>
  <c r="G14" i="10"/>
  <c r="H14" i="10"/>
  <c r="I14" i="10"/>
  <c r="E15" i="10"/>
  <c r="F15" i="10"/>
  <c r="G15" i="10"/>
  <c r="H15" i="10"/>
  <c r="I15" i="10"/>
  <c r="E16" i="10"/>
  <c r="F16" i="10"/>
  <c r="G16" i="10"/>
  <c r="H16" i="10"/>
  <c r="I16" i="10"/>
  <c r="E17" i="10"/>
  <c r="F17" i="10"/>
  <c r="G17" i="10"/>
  <c r="H17" i="10"/>
  <c r="I17" i="10"/>
  <c r="E18" i="10"/>
  <c r="F18" i="10"/>
  <c r="G18" i="10"/>
  <c r="H18" i="10"/>
  <c r="I18" i="10"/>
  <c r="E19" i="10"/>
  <c r="F19" i="10"/>
  <c r="G19" i="10"/>
  <c r="H19" i="10"/>
  <c r="I19" i="10"/>
  <c r="E20" i="10"/>
  <c r="F20" i="10"/>
  <c r="G20" i="10"/>
  <c r="H20" i="10"/>
  <c r="I20" i="10"/>
  <c r="E21" i="10"/>
  <c r="F21" i="10"/>
  <c r="G21" i="10"/>
  <c r="H21" i="10"/>
  <c r="I21" i="10"/>
  <c r="E22" i="10"/>
  <c r="F22" i="10"/>
  <c r="G22" i="10"/>
  <c r="H22" i="10"/>
  <c r="I22" i="10"/>
  <c r="E23" i="10"/>
  <c r="F23" i="10"/>
  <c r="G23" i="10"/>
  <c r="H23" i="10"/>
  <c r="I23" i="10"/>
  <c r="E24" i="10"/>
  <c r="F24" i="10"/>
  <c r="G24" i="10"/>
  <c r="H24" i="10"/>
  <c r="I24" i="10"/>
  <c r="E25" i="10"/>
  <c r="F25" i="10"/>
  <c r="G25" i="10"/>
  <c r="H25" i="10"/>
  <c r="I25" i="10"/>
  <c r="E26" i="10"/>
  <c r="F26" i="10"/>
  <c r="G26" i="10"/>
  <c r="H26" i="10"/>
  <c r="I26" i="10"/>
  <c r="E27" i="10"/>
  <c r="F27" i="10"/>
  <c r="G27" i="10"/>
  <c r="H27" i="10"/>
  <c r="I27" i="10"/>
  <c r="E28" i="10"/>
  <c r="F28" i="10"/>
  <c r="G28" i="10"/>
  <c r="H28" i="10"/>
  <c r="I28" i="10"/>
  <c r="E29" i="10"/>
  <c r="F29" i="10"/>
  <c r="G29" i="10"/>
  <c r="H29" i="10"/>
  <c r="I29" i="10"/>
  <c r="E30" i="10"/>
  <c r="F30" i="10"/>
  <c r="G30" i="10"/>
  <c r="H30" i="10"/>
  <c r="I30" i="10"/>
  <c r="E31" i="10"/>
  <c r="F31" i="10"/>
  <c r="G31" i="10"/>
  <c r="H31" i="10"/>
  <c r="I31" i="10"/>
  <c r="E32" i="10"/>
  <c r="F32" i="10"/>
  <c r="G32" i="10"/>
  <c r="H32" i="10"/>
  <c r="I32" i="10"/>
  <c r="E33" i="10"/>
  <c r="F33" i="10"/>
  <c r="G33" i="10"/>
  <c r="H33" i="10"/>
  <c r="I33" i="10"/>
  <c r="E34" i="10"/>
  <c r="F34" i="10"/>
  <c r="G34" i="10"/>
  <c r="H34" i="10"/>
  <c r="I34" i="10"/>
  <c r="E35" i="10"/>
  <c r="F35" i="10"/>
  <c r="G35" i="10"/>
  <c r="H35" i="10"/>
  <c r="I35" i="10"/>
  <c r="E36" i="10"/>
  <c r="F36" i="10"/>
  <c r="G36" i="10"/>
  <c r="H36" i="10"/>
  <c r="I36" i="10"/>
  <c r="E37" i="10"/>
  <c r="F37" i="10"/>
  <c r="G37" i="10"/>
  <c r="H37" i="10"/>
  <c r="I37" i="10"/>
  <c r="E38" i="10"/>
  <c r="F38" i="10"/>
  <c r="G38" i="10"/>
  <c r="H38" i="10"/>
  <c r="I38" i="10"/>
  <c r="E39" i="10"/>
  <c r="F39" i="10"/>
  <c r="G39" i="10"/>
  <c r="H39" i="10"/>
  <c r="I39" i="10"/>
  <c r="E40" i="10"/>
  <c r="F40" i="10"/>
  <c r="G40" i="10"/>
  <c r="H40" i="10"/>
  <c r="I40" i="10"/>
  <c r="E41" i="10"/>
  <c r="F41" i="10"/>
  <c r="G41" i="10"/>
  <c r="H41" i="10"/>
  <c r="I41" i="10"/>
  <c r="E42" i="10"/>
  <c r="F42" i="10"/>
  <c r="G42" i="10"/>
  <c r="H42" i="10"/>
  <c r="I42" i="10"/>
  <c r="E43" i="10"/>
  <c r="F43" i="10"/>
  <c r="G43" i="10"/>
  <c r="H43" i="10"/>
  <c r="I43" i="10"/>
  <c r="E44" i="10"/>
  <c r="F44" i="10"/>
  <c r="G44" i="10"/>
  <c r="H44" i="10"/>
  <c r="I44" i="10"/>
  <c r="E45" i="10"/>
  <c r="F45" i="10"/>
  <c r="G45" i="10"/>
  <c r="H45" i="10"/>
  <c r="I45" i="10"/>
  <c r="E46" i="10"/>
  <c r="F46" i="10"/>
  <c r="G46" i="10"/>
  <c r="H46" i="10"/>
  <c r="I46" i="10"/>
  <c r="E47" i="10"/>
  <c r="F47" i="10"/>
  <c r="G47" i="10"/>
  <c r="H47" i="10"/>
  <c r="I47" i="10"/>
  <c r="E48" i="10"/>
  <c r="F48" i="10"/>
  <c r="G48" i="10"/>
  <c r="H48" i="10"/>
  <c r="I48" i="10"/>
  <c r="E49" i="10"/>
  <c r="F49" i="10"/>
  <c r="G49" i="10"/>
  <c r="H49" i="10"/>
  <c r="I49" i="10"/>
  <c r="E50" i="10"/>
  <c r="F50" i="10"/>
  <c r="G50" i="10"/>
  <c r="H50" i="10"/>
  <c r="I50" i="10"/>
  <c r="E51" i="10"/>
  <c r="F51" i="10"/>
  <c r="G51" i="10"/>
  <c r="H51" i="10"/>
  <c r="I51" i="10"/>
  <c r="E52" i="10"/>
  <c r="F52" i="10"/>
  <c r="G52" i="10"/>
  <c r="H52" i="10"/>
  <c r="I52" i="10"/>
  <c r="E53" i="10"/>
  <c r="F53" i="10"/>
  <c r="G53" i="10"/>
  <c r="H53" i="10"/>
  <c r="I53" i="10"/>
  <c r="G4" i="10"/>
  <c r="H4" i="10"/>
  <c r="I4" i="10"/>
  <c r="A5" i="10"/>
  <c r="D5" i="10" s="1"/>
  <c r="N4" i="1"/>
  <c r="L14" i="1"/>
  <c r="L25" i="1"/>
  <c r="L36" i="1"/>
  <c r="L47" i="1"/>
  <c r="L58" i="1"/>
  <c r="M58" i="1" s="1"/>
  <c r="L69" i="1"/>
  <c r="L80" i="1"/>
  <c r="L91" i="1"/>
  <c r="L102" i="1"/>
  <c r="L113" i="1"/>
  <c r="M113" i="1" s="1"/>
  <c r="L124" i="1"/>
  <c r="L135" i="1"/>
  <c r="L146" i="1"/>
  <c r="L157" i="1"/>
  <c r="L168" i="1"/>
  <c r="M168" i="1" s="1"/>
  <c r="L179" i="1"/>
  <c r="L190" i="1"/>
  <c r="L201" i="1"/>
  <c r="L212" i="1"/>
  <c r="L3" i="1"/>
  <c r="M3" i="1" s="1"/>
  <c r="H153" i="2"/>
  <c r="J153" i="2"/>
  <c r="J154" i="2" s="1"/>
  <c r="J155" i="2" s="1"/>
  <c r="J156" i="2" s="1"/>
  <c r="J157" i="2" s="1"/>
  <c r="J158" i="2" s="1"/>
  <c r="J159" i="2" s="1"/>
  <c r="J160" i="2" s="1"/>
  <c r="J161" i="2" s="1"/>
  <c r="J163" i="2" s="1"/>
  <c r="J164" i="2" s="1"/>
  <c r="J165" i="2" s="1"/>
  <c r="J166" i="2" s="1"/>
  <c r="J167" i="2" s="1"/>
  <c r="J168" i="2" s="1"/>
  <c r="J169" i="2" s="1"/>
  <c r="J170" i="2" s="1"/>
  <c r="J171" i="2" s="1"/>
  <c r="J173" i="2" s="1"/>
  <c r="J174" i="2" s="1"/>
  <c r="J175" i="2" s="1"/>
  <c r="J176" i="2" s="1"/>
  <c r="J177" i="2" s="1"/>
  <c r="J178" i="2" s="1"/>
  <c r="J179" i="2" s="1"/>
  <c r="J180" i="2" s="1"/>
  <c r="J181" i="2" s="1"/>
  <c r="J183" i="2" s="1"/>
  <c r="J184" i="2" s="1"/>
  <c r="J185" i="2" s="1"/>
  <c r="J186" i="2" s="1"/>
  <c r="J187" i="2" s="1"/>
  <c r="J188" i="2" s="1"/>
  <c r="J189" i="2" s="1"/>
  <c r="J190" i="2" s="1"/>
  <c r="J191" i="2" s="1"/>
  <c r="J193" i="2" s="1"/>
  <c r="J194" i="2" s="1"/>
  <c r="J195" i="2" s="1"/>
  <c r="J196" i="2" s="1"/>
  <c r="J197" i="2" s="1"/>
  <c r="J198" i="2" s="1"/>
  <c r="J199" i="2" s="1"/>
  <c r="J200" i="2" s="1"/>
  <c r="J201" i="2" s="1"/>
  <c r="G103" i="2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H103" i="2"/>
  <c r="J103" i="2"/>
  <c r="J104" i="2" s="1"/>
  <c r="J105" i="2" s="1"/>
  <c r="J106" i="2" s="1"/>
  <c r="J107" i="2" s="1"/>
  <c r="J108" i="2" s="1"/>
  <c r="J109" i="2" s="1"/>
  <c r="J110" i="2" s="1"/>
  <c r="J111" i="2" s="1"/>
  <c r="J113" i="2" s="1"/>
  <c r="J114" i="2" s="1"/>
  <c r="J115" i="2" s="1"/>
  <c r="J116" i="2" s="1"/>
  <c r="J117" i="2" s="1"/>
  <c r="J118" i="2" s="1"/>
  <c r="J119" i="2" s="1"/>
  <c r="J120" i="2" s="1"/>
  <c r="J121" i="2" s="1"/>
  <c r="J123" i="2" s="1"/>
  <c r="J124" i="2" s="1"/>
  <c r="J125" i="2" s="1"/>
  <c r="J126" i="2" s="1"/>
  <c r="J127" i="2" s="1"/>
  <c r="J128" i="2" s="1"/>
  <c r="J129" i="2" s="1"/>
  <c r="J130" i="2" s="1"/>
  <c r="J131" i="2" s="1"/>
  <c r="J133" i="2" s="1"/>
  <c r="J134" i="2" s="1"/>
  <c r="J135" i="2" s="1"/>
  <c r="J136" i="2" s="1"/>
  <c r="J137" i="2" s="1"/>
  <c r="J138" i="2" s="1"/>
  <c r="J139" i="2" s="1"/>
  <c r="J140" i="2" s="1"/>
  <c r="J141" i="2" s="1"/>
  <c r="J143" i="2" s="1"/>
  <c r="J144" i="2" s="1"/>
  <c r="J145" i="2" s="1"/>
  <c r="J146" i="2" s="1"/>
  <c r="J147" i="2" s="1"/>
  <c r="J148" i="2" s="1"/>
  <c r="J149" i="2" s="1"/>
  <c r="J150" i="2" s="1"/>
  <c r="J151" i="2" s="1"/>
  <c r="J113" i="1"/>
  <c r="J3" i="1"/>
  <c r="I2" i="2"/>
  <c r="G3" i="2"/>
  <c r="G4" i="2" s="1"/>
  <c r="G5" i="2" s="1"/>
  <c r="H53" i="2"/>
  <c r="J53" i="2"/>
  <c r="J54" i="2" s="1"/>
  <c r="J55" i="2" s="1"/>
  <c r="J56" i="2" s="1"/>
  <c r="J57" i="2" s="1"/>
  <c r="J58" i="2" s="1"/>
  <c r="J59" i="2" s="1"/>
  <c r="J60" i="2" s="1"/>
  <c r="J61" i="2" s="1"/>
  <c r="J63" i="2" s="1"/>
  <c r="J64" i="2" s="1"/>
  <c r="J65" i="2" s="1"/>
  <c r="J66" i="2" s="1"/>
  <c r="J67" i="2" s="1"/>
  <c r="J68" i="2" s="1"/>
  <c r="J69" i="2" s="1"/>
  <c r="J70" i="2" s="1"/>
  <c r="J71" i="2" s="1"/>
  <c r="J73" i="2" s="1"/>
  <c r="J74" i="2" s="1"/>
  <c r="J75" i="2" s="1"/>
  <c r="J76" i="2" s="1"/>
  <c r="J77" i="2" s="1"/>
  <c r="J78" i="2" s="1"/>
  <c r="J79" i="2" s="1"/>
  <c r="J80" i="2" s="1"/>
  <c r="J81" i="2" s="1"/>
  <c r="J83" i="2" s="1"/>
  <c r="J84" i="2" s="1"/>
  <c r="J85" i="2" s="1"/>
  <c r="J86" i="2" s="1"/>
  <c r="J87" i="2" s="1"/>
  <c r="J88" i="2" s="1"/>
  <c r="J89" i="2" s="1"/>
  <c r="J90" i="2" s="1"/>
  <c r="J91" i="2" s="1"/>
  <c r="J93" i="2" s="1"/>
  <c r="J94" i="2" s="1"/>
  <c r="J95" i="2" s="1"/>
  <c r="J96" i="2" s="1"/>
  <c r="J97" i="2" s="1"/>
  <c r="J98" i="2" s="1"/>
  <c r="J99" i="2" s="1"/>
  <c r="J100" i="2" s="1"/>
  <c r="J101" i="2" s="1"/>
  <c r="K63" i="2"/>
  <c r="K73" i="2" s="1"/>
  <c r="K83" i="2" s="1"/>
  <c r="K93" i="2" s="1"/>
  <c r="K103" i="2" s="1"/>
  <c r="K113" i="2" s="1"/>
  <c r="K123" i="2" s="1"/>
  <c r="K133" i="2" s="1"/>
  <c r="K143" i="2" s="1"/>
  <c r="K153" i="2" s="1"/>
  <c r="K163" i="2" s="1"/>
  <c r="K173" i="2" s="1"/>
  <c r="K183" i="2" s="1"/>
  <c r="K193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3" i="2"/>
  <c r="K13" i="2"/>
  <c r="K23" i="2" s="1"/>
  <c r="K33" i="2" s="1"/>
  <c r="K43" i="2" s="1"/>
  <c r="K53" i="2" s="1"/>
  <c r="K14" i="2"/>
  <c r="K24" i="2" s="1"/>
  <c r="K34" i="2" s="1"/>
  <c r="K44" i="2" s="1"/>
  <c r="K54" i="2" s="1"/>
  <c r="K64" i="2" s="1"/>
  <c r="K74" i="2" s="1"/>
  <c r="K84" i="2" s="1"/>
  <c r="K94" i="2" s="1"/>
  <c r="K104" i="2" s="1"/>
  <c r="K114" i="2" s="1"/>
  <c r="K124" i="2" s="1"/>
  <c r="K134" i="2" s="1"/>
  <c r="K144" i="2" s="1"/>
  <c r="K154" i="2" s="1"/>
  <c r="K164" i="2" s="1"/>
  <c r="K174" i="2" s="1"/>
  <c r="K184" i="2" s="1"/>
  <c r="K194" i="2" s="1"/>
  <c r="K15" i="2"/>
  <c r="K25" i="2" s="1"/>
  <c r="K35" i="2" s="1"/>
  <c r="K45" i="2" s="1"/>
  <c r="K55" i="2" s="1"/>
  <c r="K65" i="2" s="1"/>
  <c r="K75" i="2" s="1"/>
  <c r="K85" i="2" s="1"/>
  <c r="K95" i="2" s="1"/>
  <c r="K105" i="2" s="1"/>
  <c r="K115" i="2" s="1"/>
  <c r="K125" i="2" s="1"/>
  <c r="K135" i="2" s="1"/>
  <c r="K145" i="2" s="1"/>
  <c r="K155" i="2" s="1"/>
  <c r="K165" i="2" s="1"/>
  <c r="K175" i="2" s="1"/>
  <c r="K185" i="2" s="1"/>
  <c r="K195" i="2" s="1"/>
  <c r="K16" i="2"/>
  <c r="K26" i="2" s="1"/>
  <c r="K36" i="2" s="1"/>
  <c r="K46" i="2" s="1"/>
  <c r="K56" i="2" s="1"/>
  <c r="K66" i="2" s="1"/>
  <c r="K76" i="2" s="1"/>
  <c r="K86" i="2" s="1"/>
  <c r="K96" i="2" s="1"/>
  <c r="K106" i="2" s="1"/>
  <c r="K116" i="2" s="1"/>
  <c r="K126" i="2" s="1"/>
  <c r="K136" i="2" s="1"/>
  <c r="K146" i="2" s="1"/>
  <c r="K156" i="2" s="1"/>
  <c r="K166" i="2" s="1"/>
  <c r="K176" i="2" s="1"/>
  <c r="K186" i="2" s="1"/>
  <c r="K196" i="2" s="1"/>
  <c r="K17" i="2"/>
  <c r="K27" i="2" s="1"/>
  <c r="K37" i="2" s="1"/>
  <c r="K47" i="2" s="1"/>
  <c r="K57" i="2" s="1"/>
  <c r="K67" i="2" s="1"/>
  <c r="K77" i="2" s="1"/>
  <c r="K87" i="2" s="1"/>
  <c r="K97" i="2" s="1"/>
  <c r="K107" i="2" s="1"/>
  <c r="K117" i="2" s="1"/>
  <c r="K127" i="2" s="1"/>
  <c r="K137" i="2" s="1"/>
  <c r="K147" i="2" s="1"/>
  <c r="K157" i="2" s="1"/>
  <c r="K167" i="2" s="1"/>
  <c r="K177" i="2" s="1"/>
  <c r="K187" i="2" s="1"/>
  <c r="K197" i="2" s="1"/>
  <c r="K18" i="2"/>
  <c r="K19" i="2"/>
  <c r="K29" i="2" s="1"/>
  <c r="K39" i="2" s="1"/>
  <c r="K49" i="2" s="1"/>
  <c r="K59" i="2" s="1"/>
  <c r="K69" i="2" s="1"/>
  <c r="K79" i="2" s="1"/>
  <c r="K89" i="2" s="1"/>
  <c r="K99" i="2" s="1"/>
  <c r="K109" i="2" s="1"/>
  <c r="K119" i="2" s="1"/>
  <c r="K129" i="2" s="1"/>
  <c r="K139" i="2" s="1"/>
  <c r="K149" i="2" s="1"/>
  <c r="K159" i="2" s="1"/>
  <c r="K169" i="2" s="1"/>
  <c r="K179" i="2" s="1"/>
  <c r="K189" i="2" s="1"/>
  <c r="K199" i="2" s="1"/>
  <c r="K20" i="2"/>
  <c r="K30" i="2" s="1"/>
  <c r="K40" i="2" s="1"/>
  <c r="K50" i="2" s="1"/>
  <c r="K60" i="2" s="1"/>
  <c r="K70" i="2" s="1"/>
  <c r="K80" i="2" s="1"/>
  <c r="K90" i="2" s="1"/>
  <c r="K100" i="2" s="1"/>
  <c r="K110" i="2" s="1"/>
  <c r="K120" i="2" s="1"/>
  <c r="K130" i="2" s="1"/>
  <c r="K140" i="2" s="1"/>
  <c r="K150" i="2" s="1"/>
  <c r="K160" i="2" s="1"/>
  <c r="K170" i="2" s="1"/>
  <c r="K180" i="2" s="1"/>
  <c r="K190" i="2" s="1"/>
  <c r="K200" i="2" s="1"/>
  <c r="K21" i="2"/>
  <c r="K31" i="2" s="1"/>
  <c r="K41" i="2" s="1"/>
  <c r="K51" i="2" s="1"/>
  <c r="K61" i="2" s="1"/>
  <c r="K71" i="2" s="1"/>
  <c r="K81" i="2" s="1"/>
  <c r="K91" i="2" s="1"/>
  <c r="K101" i="2" s="1"/>
  <c r="K111" i="2" s="1"/>
  <c r="K121" i="2" s="1"/>
  <c r="K131" i="2" s="1"/>
  <c r="K141" i="2" s="1"/>
  <c r="K151" i="2" s="1"/>
  <c r="K161" i="2" s="1"/>
  <c r="K171" i="2" s="1"/>
  <c r="K181" i="2" s="1"/>
  <c r="K191" i="2" s="1"/>
  <c r="K201" i="2" s="1"/>
  <c r="K28" i="2"/>
  <c r="K38" i="2" s="1"/>
  <c r="K48" i="2" s="1"/>
  <c r="K58" i="2" s="1"/>
  <c r="K68" i="2" s="1"/>
  <c r="K78" i="2" s="1"/>
  <c r="K88" i="2" s="1"/>
  <c r="K98" i="2" s="1"/>
  <c r="K108" i="2" s="1"/>
  <c r="K118" i="2" s="1"/>
  <c r="K128" i="2" s="1"/>
  <c r="K138" i="2" s="1"/>
  <c r="K148" i="2" s="1"/>
  <c r="K158" i="2" s="1"/>
  <c r="K168" i="2" s="1"/>
  <c r="K178" i="2" s="1"/>
  <c r="K188" i="2" s="1"/>
  <c r="K198" i="2" s="1"/>
  <c r="K12" i="2"/>
  <c r="K22" i="2" s="1"/>
  <c r="K32" i="2" s="1"/>
  <c r="K42" i="2" s="1"/>
  <c r="K52" i="2" s="1"/>
  <c r="K62" i="2" s="1"/>
  <c r="K72" i="2" s="1"/>
  <c r="K82" i="2" s="1"/>
  <c r="K92" i="2" s="1"/>
  <c r="K102" i="2" s="1"/>
  <c r="K112" i="2" s="1"/>
  <c r="K122" i="2" s="1"/>
  <c r="K132" i="2" s="1"/>
  <c r="K142" i="2" s="1"/>
  <c r="K152" i="2" s="1"/>
  <c r="K162" i="2" s="1"/>
  <c r="K172" i="2" s="1"/>
  <c r="K182" i="2" s="1"/>
  <c r="K192" i="2" s="1"/>
  <c r="J13" i="2"/>
  <c r="J14" i="2" s="1"/>
  <c r="J15" i="2" s="1"/>
  <c r="J16" i="2" s="1"/>
  <c r="J17" i="2" s="1"/>
  <c r="J18" i="2" s="1"/>
  <c r="J19" i="2" s="1"/>
  <c r="J20" i="2" s="1"/>
  <c r="J21" i="2" s="1"/>
  <c r="J23" i="2" s="1"/>
  <c r="J24" i="2" s="1"/>
  <c r="J25" i="2" s="1"/>
  <c r="J26" i="2" s="1"/>
  <c r="J27" i="2" s="1"/>
  <c r="J28" i="2" s="1"/>
  <c r="J29" i="2" s="1"/>
  <c r="J30" i="2" s="1"/>
  <c r="J31" i="2" s="1"/>
  <c r="J33" i="2" s="1"/>
  <c r="J34" i="2" s="1"/>
  <c r="J35" i="2" s="1"/>
  <c r="J36" i="2" s="1"/>
  <c r="J37" i="2" s="1"/>
  <c r="J38" i="2" s="1"/>
  <c r="J39" i="2" s="1"/>
  <c r="J40" i="2" s="1"/>
  <c r="J41" i="2" s="1"/>
  <c r="J43" i="2" s="1"/>
  <c r="J44" i="2" s="1"/>
  <c r="J45" i="2" s="1"/>
  <c r="J46" i="2" s="1"/>
  <c r="J47" i="2" s="1"/>
  <c r="J48" i="2" s="1"/>
  <c r="J49" i="2" s="1"/>
  <c r="J50" i="2" s="1"/>
  <c r="J51" i="2" s="1"/>
  <c r="J3" i="2"/>
  <c r="J4" i="2" s="1"/>
  <c r="J5" i="2" s="1"/>
  <c r="J6" i="2" s="1"/>
  <c r="J7" i="2" s="1"/>
  <c r="J8" i="2" s="1"/>
  <c r="J9" i="2" s="1"/>
  <c r="J10" i="2" s="1"/>
  <c r="J11" i="2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4" i="1" s="1"/>
  <c r="I5" i="2" l="1"/>
  <c r="D147" i="10"/>
  <c r="D140" i="10"/>
  <c r="D133" i="10"/>
  <c r="D126" i="10"/>
  <c r="D119" i="10"/>
  <c r="D111" i="10"/>
  <c r="D185" i="10"/>
  <c r="D167" i="10"/>
  <c r="D152" i="10"/>
  <c r="D145" i="10"/>
  <c r="D138" i="10"/>
  <c r="D131" i="10"/>
  <c r="D123" i="10"/>
  <c r="D116" i="10"/>
  <c r="D109" i="10"/>
  <c r="D197" i="10"/>
  <c r="D179" i="10"/>
  <c r="D161" i="10"/>
  <c r="D151" i="10"/>
  <c r="D144" i="10"/>
  <c r="D137" i="10"/>
  <c r="D129" i="10"/>
  <c r="D122" i="10"/>
  <c r="D115" i="10"/>
  <c r="D108" i="10"/>
  <c r="D196" i="10"/>
  <c r="D178" i="10"/>
  <c r="D160" i="10"/>
  <c r="D190" i="10"/>
  <c r="D172" i="10"/>
  <c r="N5" i="1"/>
  <c r="I3" i="2"/>
  <c r="I152" i="2"/>
  <c r="M69" i="1"/>
  <c r="M47" i="1"/>
  <c r="D198" i="10"/>
  <c r="D192" i="10"/>
  <c r="D186" i="10"/>
  <c r="D180" i="10"/>
  <c r="D174" i="10"/>
  <c r="D168" i="10"/>
  <c r="D162" i="10"/>
  <c r="D156" i="10"/>
  <c r="M80" i="1"/>
  <c r="M14" i="1"/>
  <c r="D201" i="10"/>
  <c r="D195" i="10"/>
  <c r="D189" i="10"/>
  <c r="D183" i="10"/>
  <c r="D177" i="10"/>
  <c r="D171" i="10"/>
  <c r="D165" i="10"/>
  <c r="D159" i="10"/>
  <c r="M91" i="1"/>
  <c r="M25" i="1"/>
  <c r="A6" i="10"/>
  <c r="D200" i="10"/>
  <c r="D194" i="10"/>
  <c r="D188" i="10"/>
  <c r="D182" i="10"/>
  <c r="D176" i="10"/>
  <c r="D170" i="10"/>
  <c r="D164" i="10"/>
  <c r="D158" i="10"/>
  <c r="F9" i="1"/>
  <c r="M102" i="1"/>
  <c r="M36" i="1"/>
  <c r="D148" i="10"/>
  <c r="D142" i="10"/>
  <c r="D136" i="10"/>
  <c r="D130" i="10"/>
  <c r="D124" i="10"/>
  <c r="D118" i="10"/>
  <c r="D112" i="10"/>
  <c r="D106" i="10"/>
  <c r="D199" i="10"/>
  <c r="D193" i="10"/>
  <c r="D187" i="10"/>
  <c r="D181" i="10"/>
  <c r="D175" i="10"/>
  <c r="D169" i="10"/>
  <c r="D163" i="10"/>
  <c r="D157" i="10"/>
  <c r="K115" i="1"/>
  <c r="N6" i="1"/>
  <c r="I153" i="2"/>
  <c r="H154" i="2"/>
  <c r="G6" i="2"/>
  <c r="I4" i="2"/>
  <c r="H104" i="2"/>
  <c r="I103" i="2"/>
  <c r="I102" i="2"/>
  <c r="H54" i="2"/>
  <c r="F10" i="1" l="1"/>
  <c r="D6" i="10"/>
  <c r="A7" i="10"/>
  <c r="K116" i="1"/>
  <c r="N7" i="1"/>
  <c r="H155" i="2"/>
  <c r="I154" i="2"/>
  <c r="G7" i="2"/>
  <c r="I6" i="2"/>
  <c r="H105" i="2"/>
  <c r="I104" i="2"/>
  <c r="H55" i="2"/>
  <c r="D7" i="10" l="1"/>
  <c r="A8" i="10"/>
  <c r="F11" i="1"/>
  <c r="K117" i="1"/>
  <c r="N8" i="1"/>
  <c r="H156" i="2"/>
  <c r="I155" i="2"/>
  <c r="G8" i="2"/>
  <c r="I7" i="2"/>
  <c r="I105" i="2"/>
  <c r="H106" i="2"/>
  <c r="H56" i="2"/>
  <c r="F12" i="1" l="1"/>
  <c r="D8" i="10"/>
  <c r="A9" i="10"/>
  <c r="K118" i="1"/>
  <c r="N9" i="1"/>
  <c r="I156" i="2"/>
  <c r="H157" i="2"/>
  <c r="G9" i="2"/>
  <c r="I8" i="2"/>
  <c r="I106" i="2"/>
  <c r="H107" i="2"/>
  <c r="H57" i="2"/>
  <c r="D9" i="10" l="1"/>
  <c r="A10" i="10"/>
  <c r="F13" i="1"/>
  <c r="K119" i="1"/>
  <c r="N10" i="1"/>
  <c r="H158" i="2"/>
  <c r="I157" i="2"/>
  <c r="G10" i="2"/>
  <c r="I9" i="2"/>
  <c r="I107" i="2"/>
  <c r="H108" i="2"/>
  <c r="H58" i="2"/>
  <c r="F14" i="1" l="1"/>
  <c r="D10" i="10"/>
  <c r="A11" i="10"/>
  <c r="K120" i="1"/>
  <c r="N11" i="1"/>
  <c r="H159" i="2"/>
  <c r="I158" i="2"/>
  <c r="G11" i="2"/>
  <c r="I10" i="2"/>
  <c r="H109" i="2"/>
  <c r="I108" i="2"/>
  <c r="H59" i="2"/>
  <c r="AA4" i="1"/>
  <c r="F15" i="1" l="1"/>
  <c r="AA5" i="1"/>
  <c r="A12" i="10"/>
  <c r="D11" i="10"/>
  <c r="K121" i="1"/>
  <c r="N12" i="1"/>
  <c r="I159" i="2"/>
  <c r="H160" i="2"/>
  <c r="G12" i="2"/>
  <c r="I11" i="2"/>
  <c r="H110" i="2"/>
  <c r="I109" i="2"/>
  <c r="H60" i="2"/>
  <c r="D12" i="10" l="1"/>
  <c r="A13" i="10"/>
  <c r="F16" i="1"/>
  <c r="AA6" i="1"/>
  <c r="K122" i="1"/>
  <c r="N13" i="1"/>
  <c r="H161" i="2"/>
  <c r="I160" i="2"/>
  <c r="G13" i="2"/>
  <c r="I12" i="2"/>
  <c r="H111" i="2"/>
  <c r="I110" i="2"/>
  <c r="H61" i="2"/>
  <c r="D13" i="10" l="1"/>
  <c r="A14" i="10"/>
  <c r="AA7" i="1"/>
  <c r="F17" i="1"/>
  <c r="K123" i="1"/>
  <c r="N14" i="1"/>
  <c r="H162" i="2"/>
  <c r="I161" i="2"/>
  <c r="G14" i="2"/>
  <c r="I13" i="2"/>
  <c r="I111" i="2"/>
  <c r="H112" i="2"/>
  <c r="H62" i="2"/>
  <c r="F18" i="1" l="1"/>
  <c r="AA8" i="1"/>
  <c r="D14" i="10"/>
  <c r="A15" i="10"/>
  <c r="K124" i="1"/>
  <c r="M124" i="1" s="1"/>
  <c r="N15" i="1"/>
  <c r="O14" i="1"/>
  <c r="I162" i="2"/>
  <c r="H163" i="2"/>
  <c r="G15" i="2"/>
  <c r="I14" i="2"/>
  <c r="I112" i="2"/>
  <c r="H113" i="2"/>
  <c r="H63" i="2"/>
  <c r="AA9" i="1" l="1"/>
  <c r="A16" i="10"/>
  <c r="D15" i="10"/>
  <c r="F19" i="1"/>
  <c r="K125" i="1"/>
  <c r="N16" i="1"/>
  <c r="H164" i="2"/>
  <c r="I163" i="2"/>
  <c r="G16" i="2"/>
  <c r="I15" i="2"/>
  <c r="I113" i="2"/>
  <c r="H114" i="2"/>
  <c r="H64" i="2"/>
  <c r="F20" i="1" l="1"/>
  <c r="D16" i="10"/>
  <c r="A17" i="10"/>
  <c r="AA10" i="1"/>
  <c r="K126" i="1"/>
  <c r="N17" i="1"/>
  <c r="H165" i="2"/>
  <c r="I164" i="2"/>
  <c r="G17" i="2"/>
  <c r="I16" i="2"/>
  <c r="H115" i="2"/>
  <c r="I114" i="2"/>
  <c r="H65" i="2"/>
  <c r="AA11" i="1" l="1"/>
  <c r="A18" i="10"/>
  <c r="D17" i="10"/>
  <c r="F21" i="1"/>
  <c r="K127" i="1"/>
  <c r="N18" i="1"/>
  <c r="H166" i="2"/>
  <c r="I165" i="2"/>
  <c r="G18" i="2"/>
  <c r="I17" i="2"/>
  <c r="H116" i="2"/>
  <c r="I115" i="2"/>
  <c r="H66" i="2"/>
  <c r="F22" i="1" l="1"/>
  <c r="D18" i="10"/>
  <c r="A19" i="10"/>
  <c r="AA12" i="1"/>
  <c r="K128" i="1"/>
  <c r="N19" i="1"/>
  <c r="H167" i="2"/>
  <c r="I166" i="2"/>
  <c r="G19" i="2"/>
  <c r="I18" i="2"/>
  <c r="H117" i="2"/>
  <c r="I116" i="2"/>
  <c r="H67" i="2"/>
  <c r="D19" i="10" l="1"/>
  <c r="A20" i="10"/>
  <c r="AA13" i="1"/>
  <c r="F23" i="1"/>
  <c r="K129" i="1"/>
  <c r="N20" i="1"/>
  <c r="H168" i="2"/>
  <c r="I167" i="2"/>
  <c r="G20" i="2"/>
  <c r="I19" i="2"/>
  <c r="H118" i="2"/>
  <c r="I117" i="2"/>
  <c r="H68" i="2"/>
  <c r="F24" i="1" l="1"/>
  <c r="AA14" i="1"/>
  <c r="D20" i="10"/>
  <c r="A21" i="10"/>
  <c r="K130" i="1"/>
  <c r="N21" i="1"/>
  <c r="I168" i="2"/>
  <c r="H169" i="2"/>
  <c r="G21" i="2"/>
  <c r="I20" i="2"/>
  <c r="H119" i="2"/>
  <c r="I118" i="2"/>
  <c r="H69" i="2"/>
  <c r="AA15" i="1" l="1"/>
  <c r="D21" i="10"/>
  <c r="A22" i="10"/>
  <c r="F25" i="1"/>
  <c r="K131" i="1"/>
  <c r="N22" i="1"/>
  <c r="H170" i="2"/>
  <c r="I169" i="2"/>
  <c r="G22" i="2"/>
  <c r="I21" i="2"/>
  <c r="I119" i="2"/>
  <c r="H120" i="2"/>
  <c r="H70" i="2"/>
  <c r="F26" i="1" l="1"/>
  <c r="D22" i="10"/>
  <c r="A23" i="10"/>
  <c r="AA16" i="1"/>
  <c r="K132" i="1"/>
  <c r="N23" i="1"/>
  <c r="H171" i="2"/>
  <c r="I170" i="2"/>
  <c r="G23" i="2"/>
  <c r="I22" i="2"/>
  <c r="H121" i="2"/>
  <c r="I120" i="2"/>
  <c r="H71" i="2"/>
  <c r="AA17" i="1" l="1"/>
  <c r="A24" i="10"/>
  <c r="D23" i="10"/>
  <c r="F27" i="1"/>
  <c r="K133" i="1"/>
  <c r="N24" i="1"/>
  <c r="I171" i="2"/>
  <c r="H172" i="2"/>
  <c r="G24" i="2"/>
  <c r="I23" i="2"/>
  <c r="H122" i="2"/>
  <c r="I121" i="2"/>
  <c r="H72" i="2"/>
  <c r="F28" i="1" l="1"/>
  <c r="A25" i="10"/>
  <c r="D24" i="10"/>
  <c r="AA18" i="1"/>
  <c r="K134" i="1"/>
  <c r="N25" i="1"/>
  <c r="H173" i="2"/>
  <c r="I172" i="2"/>
  <c r="G25" i="2"/>
  <c r="I24" i="2"/>
  <c r="H123" i="2"/>
  <c r="I122" i="2"/>
  <c r="H73" i="2"/>
  <c r="A26" i="10" l="1"/>
  <c r="D25" i="10"/>
  <c r="AA19" i="1"/>
  <c r="F29" i="1"/>
  <c r="K135" i="1"/>
  <c r="M135" i="1" s="1"/>
  <c r="N26" i="1"/>
  <c r="O25" i="1"/>
  <c r="H174" i="2"/>
  <c r="I173" i="2"/>
  <c r="G26" i="2"/>
  <c r="I25" i="2"/>
  <c r="I123" i="2"/>
  <c r="H124" i="2"/>
  <c r="H74" i="2"/>
  <c r="F30" i="1" l="1"/>
  <c r="AA20" i="1"/>
  <c r="D26" i="10"/>
  <c r="A27" i="10"/>
  <c r="K136" i="1"/>
  <c r="N27" i="1"/>
  <c r="I174" i="2"/>
  <c r="H175" i="2"/>
  <c r="G27" i="2"/>
  <c r="I26" i="2"/>
  <c r="I124" i="2"/>
  <c r="H125" i="2"/>
  <c r="H75" i="2"/>
  <c r="AA21" i="1" l="1"/>
  <c r="A28" i="10"/>
  <c r="D27" i="10"/>
  <c r="F31" i="1"/>
  <c r="K137" i="1"/>
  <c r="N28" i="1"/>
  <c r="H176" i="2"/>
  <c r="I175" i="2"/>
  <c r="G28" i="2"/>
  <c r="I27" i="2"/>
  <c r="I125" i="2"/>
  <c r="H126" i="2"/>
  <c r="H76" i="2"/>
  <c r="F32" i="1" l="1"/>
  <c r="A29" i="10"/>
  <c r="D28" i="10"/>
  <c r="AA22" i="1"/>
  <c r="K138" i="1"/>
  <c r="N29" i="1"/>
  <c r="H177" i="2"/>
  <c r="I176" i="2"/>
  <c r="G29" i="2"/>
  <c r="I28" i="2"/>
  <c r="H127" i="2"/>
  <c r="I126" i="2"/>
  <c r="H77" i="2"/>
  <c r="D29" i="10" l="1"/>
  <c r="A30" i="10"/>
  <c r="AA23" i="1"/>
  <c r="F33" i="1"/>
  <c r="K139" i="1"/>
  <c r="N30" i="1"/>
  <c r="I177" i="2"/>
  <c r="H178" i="2"/>
  <c r="G30" i="2"/>
  <c r="I29" i="2"/>
  <c r="H128" i="2"/>
  <c r="I127" i="2"/>
  <c r="H78" i="2"/>
  <c r="F34" i="1" l="1"/>
  <c r="AA24" i="1"/>
  <c r="D30" i="10"/>
  <c r="A31" i="10"/>
  <c r="K140" i="1"/>
  <c r="N31" i="1"/>
  <c r="H179" i="2"/>
  <c r="I178" i="2"/>
  <c r="G31" i="2"/>
  <c r="I30" i="2"/>
  <c r="H129" i="2"/>
  <c r="I128" i="2"/>
  <c r="H79" i="2"/>
  <c r="AA25" i="1" l="1"/>
  <c r="D31" i="10"/>
  <c r="A32" i="10"/>
  <c r="F35" i="1"/>
  <c r="K141" i="1"/>
  <c r="N32" i="1"/>
  <c r="H180" i="2"/>
  <c r="I179" i="2"/>
  <c r="G32" i="2"/>
  <c r="I31" i="2"/>
  <c r="H130" i="2"/>
  <c r="I129" i="2"/>
  <c r="H80" i="2"/>
  <c r="D32" i="10" l="1"/>
  <c r="A33" i="10"/>
  <c r="F36" i="1"/>
  <c r="AA26" i="1"/>
  <c r="K142" i="1"/>
  <c r="N33" i="1"/>
  <c r="I180" i="2"/>
  <c r="H181" i="2"/>
  <c r="G33" i="2"/>
  <c r="I32" i="2"/>
  <c r="I130" i="2"/>
  <c r="H131" i="2"/>
  <c r="H81" i="2"/>
  <c r="F37" i="1" l="1"/>
  <c r="D33" i="10"/>
  <c r="A34" i="10"/>
  <c r="AA27" i="1"/>
  <c r="K143" i="1"/>
  <c r="N34" i="1"/>
  <c r="H182" i="2"/>
  <c r="I181" i="2"/>
  <c r="G34" i="2"/>
  <c r="I33" i="2"/>
  <c r="I131" i="2"/>
  <c r="H132" i="2"/>
  <c r="H82" i="2"/>
  <c r="AA28" i="1" l="1"/>
  <c r="D34" i="10"/>
  <c r="A35" i="10"/>
  <c r="F38" i="1"/>
  <c r="K144" i="1"/>
  <c r="N35" i="1"/>
  <c r="H183" i="2"/>
  <c r="I182" i="2"/>
  <c r="G35" i="2"/>
  <c r="I34" i="2"/>
  <c r="H133" i="2"/>
  <c r="I132" i="2"/>
  <c r="H83" i="2"/>
  <c r="D35" i="10" l="1"/>
  <c r="A36" i="10"/>
  <c r="F39" i="1"/>
  <c r="AA29" i="1"/>
  <c r="K145" i="1"/>
  <c r="N36" i="1"/>
  <c r="I183" i="2"/>
  <c r="H184" i="2"/>
  <c r="G36" i="2"/>
  <c r="I35" i="2"/>
  <c r="H134" i="2"/>
  <c r="I133" i="2"/>
  <c r="H84" i="2"/>
  <c r="AA30" i="1" l="1"/>
  <c r="F40" i="1"/>
  <c r="D36" i="10"/>
  <c r="A37" i="10"/>
  <c r="K146" i="1"/>
  <c r="M146" i="1" s="1"/>
  <c r="N37" i="1"/>
  <c r="O36" i="1"/>
  <c r="H185" i="2"/>
  <c r="I184" i="2"/>
  <c r="G37" i="2"/>
  <c r="I36" i="2"/>
  <c r="H135" i="2"/>
  <c r="I134" i="2"/>
  <c r="H85" i="2"/>
  <c r="F41" i="1" l="1"/>
  <c r="D37" i="10"/>
  <c r="A38" i="10"/>
  <c r="AA31" i="1"/>
  <c r="K147" i="1"/>
  <c r="N38" i="1"/>
  <c r="H186" i="2"/>
  <c r="I185" i="2"/>
  <c r="G38" i="2"/>
  <c r="I37" i="2"/>
  <c r="I135" i="2"/>
  <c r="H136" i="2"/>
  <c r="H86" i="2"/>
  <c r="AA32" i="1" l="1"/>
  <c r="D38" i="10"/>
  <c r="A39" i="10"/>
  <c r="F42" i="1"/>
  <c r="K148" i="1"/>
  <c r="N39" i="1"/>
  <c r="I186" i="2"/>
  <c r="H187" i="2"/>
  <c r="G39" i="2"/>
  <c r="I38" i="2"/>
  <c r="I136" i="2"/>
  <c r="H137" i="2"/>
  <c r="H87" i="2"/>
  <c r="F43" i="1" l="1"/>
  <c r="A40" i="10"/>
  <c r="D39" i="10"/>
  <c r="AA33" i="1"/>
  <c r="K149" i="1"/>
  <c r="N40" i="1"/>
  <c r="H188" i="2"/>
  <c r="I187" i="2"/>
  <c r="G40" i="2"/>
  <c r="I39" i="2"/>
  <c r="I137" i="2"/>
  <c r="H138" i="2"/>
  <c r="H88" i="2"/>
  <c r="D40" i="10" l="1"/>
  <c r="A41" i="10"/>
  <c r="AA34" i="1"/>
  <c r="F44" i="1"/>
  <c r="K150" i="1"/>
  <c r="N41" i="1"/>
  <c r="H189" i="2"/>
  <c r="I188" i="2"/>
  <c r="G41" i="2"/>
  <c r="I40" i="2"/>
  <c r="H139" i="2"/>
  <c r="I138" i="2"/>
  <c r="H89" i="2"/>
  <c r="F45" i="1" l="1"/>
  <c r="AA35" i="1"/>
  <c r="D41" i="10"/>
  <c r="A42" i="10"/>
  <c r="K151" i="1"/>
  <c r="N42" i="1"/>
  <c r="H190" i="2"/>
  <c r="I189" i="2"/>
  <c r="G42" i="2"/>
  <c r="I41" i="2"/>
  <c r="H140" i="2"/>
  <c r="I139" i="2"/>
  <c r="H90" i="2"/>
  <c r="AA36" i="1" l="1"/>
  <c r="A43" i="10"/>
  <c r="D42" i="10"/>
  <c r="F46" i="1"/>
  <c r="K152" i="1"/>
  <c r="N43" i="1"/>
  <c r="H191" i="2"/>
  <c r="I190" i="2"/>
  <c r="G43" i="2"/>
  <c r="I42" i="2"/>
  <c r="H141" i="2"/>
  <c r="I140" i="2"/>
  <c r="H91" i="2"/>
  <c r="F47" i="1" l="1"/>
  <c r="D43" i="10"/>
  <c r="A44" i="10"/>
  <c r="AA37" i="1"/>
  <c r="K153" i="1"/>
  <c r="N44" i="1"/>
  <c r="H192" i="2"/>
  <c r="I191" i="2"/>
  <c r="G44" i="2"/>
  <c r="I43" i="2"/>
  <c r="I141" i="2"/>
  <c r="H142" i="2"/>
  <c r="H92" i="2"/>
  <c r="AA38" i="1" l="1"/>
  <c r="D44" i="10"/>
  <c r="A45" i="10"/>
  <c r="F48" i="1"/>
  <c r="K154" i="1"/>
  <c r="N45" i="1"/>
  <c r="I192" i="2"/>
  <c r="H193" i="2"/>
  <c r="G45" i="2"/>
  <c r="I44" i="2"/>
  <c r="H143" i="2"/>
  <c r="I142" i="2"/>
  <c r="H93" i="2"/>
  <c r="F49" i="1" l="1"/>
  <c r="A46" i="10"/>
  <c r="D45" i="10"/>
  <c r="AA39" i="1"/>
  <c r="K155" i="1"/>
  <c r="N46" i="1"/>
  <c r="H194" i="2"/>
  <c r="I193" i="2"/>
  <c r="G46" i="2"/>
  <c r="I45" i="2"/>
  <c r="I143" i="2"/>
  <c r="H144" i="2"/>
  <c r="H94" i="2"/>
  <c r="AA40" i="1" l="1"/>
  <c r="D46" i="10"/>
  <c r="A47" i="10"/>
  <c r="F50" i="1"/>
  <c r="K156" i="1"/>
  <c r="N47" i="1"/>
  <c r="H195" i="2"/>
  <c r="I194" i="2"/>
  <c r="G47" i="2"/>
  <c r="I46" i="2"/>
  <c r="H145" i="2"/>
  <c r="I144" i="2"/>
  <c r="H95" i="2"/>
  <c r="F51" i="1" l="1"/>
  <c r="A48" i="10"/>
  <c r="D47" i="10"/>
  <c r="AA41" i="1"/>
  <c r="K157" i="1"/>
  <c r="M157" i="1" s="1"/>
  <c r="N48" i="1"/>
  <c r="O47" i="1"/>
  <c r="I195" i="2"/>
  <c r="H196" i="2"/>
  <c r="G48" i="2"/>
  <c r="I47" i="2"/>
  <c r="H146" i="2"/>
  <c r="I145" i="2"/>
  <c r="H96" i="2"/>
  <c r="D48" i="10" l="1"/>
  <c r="A49" i="10"/>
  <c r="AA42" i="1"/>
  <c r="F52" i="1"/>
  <c r="K158" i="1"/>
  <c r="N49" i="1"/>
  <c r="H197" i="2"/>
  <c r="I196" i="2"/>
  <c r="G49" i="2"/>
  <c r="I48" i="2"/>
  <c r="H147" i="2"/>
  <c r="I146" i="2"/>
  <c r="H97" i="2"/>
  <c r="F53" i="1" l="1"/>
  <c r="AA43" i="1"/>
  <c r="D49" i="10"/>
  <c r="A50" i="10"/>
  <c r="K159" i="1"/>
  <c r="N50" i="1"/>
  <c r="H198" i="2"/>
  <c r="I197" i="2"/>
  <c r="G50" i="2"/>
  <c r="I49" i="2"/>
  <c r="I147" i="2"/>
  <c r="H148" i="2"/>
  <c r="H98" i="2"/>
  <c r="AA44" i="1" l="1"/>
  <c r="D50" i="10"/>
  <c r="A51" i="10"/>
  <c r="F54" i="1"/>
  <c r="K160" i="1"/>
  <c r="N51" i="1"/>
  <c r="A55" i="10"/>
  <c r="D54" i="10"/>
  <c r="I198" i="2"/>
  <c r="H199" i="2"/>
  <c r="G51" i="2"/>
  <c r="I50" i="2"/>
  <c r="I148" i="2"/>
  <c r="H149" i="2"/>
  <c r="H99" i="2"/>
  <c r="F55" i="1" l="1"/>
  <c r="A52" i="10"/>
  <c r="D51" i="10"/>
  <c r="AA45" i="1"/>
  <c r="K161" i="1"/>
  <c r="N52" i="1"/>
  <c r="A56" i="10"/>
  <c r="D55" i="10"/>
  <c r="H200" i="2"/>
  <c r="I199" i="2"/>
  <c r="G52" i="2"/>
  <c r="I51" i="2"/>
  <c r="I149" i="2"/>
  <c r="H150" i="2"/>
  <c r="H100" i="2"/>
  <c r="A53" i="10" l="1"/>
  <c r="D53" i="10" s="1"/>
  <c r="D52" i="10"/>
  <c r="AA46" i="1"/>
  <c r="F56" i="1"/>
  <c r="K162" i="1"/>
  <c r="N53" i="1"/>
  <c r="A57" i="10"/>
  <c r="D56" i="10"/>
  <c r="H201" i="2"/>
  <c r="I201" i="2" s="1"/>
  <c r="I200" i="2"/>
  <c r="G53" i="2"/>
  <c r="I52" i="2"/>
  <c r="H151" i="2"/>
  <c r="I151" i="2" s="1"/>
  <c r="I150" i="2"/>
  <c r="H101" i="2"/>
  <c r="F57" i="1" l="1"/>
  <c r="AA47" i="1"/>
  <c r="K163" i="1"/>
  <c r="N54" i="1"/>
  <c r="D57" i="10"/>
  <c r="A58" i="10"/>
  <c r="G54" i="2"/>
  <c r="I53" i="2"/>
  <c r="AA48" i="1" l="1"/>
  <c r="F58" i="1"/>
  <c r="K164" i="1"/>
  <c r="N55" i="1"/>
  <c r="D58" i="10"/>
  <c r="A59" i="10"/>
  <c r="G55" i="2"/>
  <c r="I54" i="2"/>
  <c r="F59" i="1" l="1"/>
  <c r="AA49" i="1"/>
  <c r="K165" i="1"/>
  <c r="N56" i="1"/>
  <c r="A60" i="10"/>
  <c r="D59" i="10"/>
  <c r="G56" i="2"/>
  <c r="I55" i="2"/>
  <c r="AA50" i="1" l="1"/>
  <c r="F60" i="1"/>
  <c r="K166" i="1"/>
  <c r="N57" i="1"/>
  <c r="D60" i="10"/>
  <c r="A61" i="10"/>
  <c r="G57" i="2"/>
  <c r="I56" i="2"/>
  <c r="F61" i="1" l="1"/>
  <c r="AA51" i="1"/>
  <c r="K167" i="1"/>
  <c r="N59" i="1"/>
  <c r="A62" i="10"/>
  <c r="D61" i="10"/>
  <c r="G58" i="2"/>
  <c r="I57" i="2"/>
  <c r="AA52" i="1" l="1"/>
  <c r="F62" i="1"/>
  <c r="K169" i="1"/>
  <c r="N60" i="1"/>
  <c r="A63" i="10"/>
  <c r="D62" i="10"/>
  <c r="G59" i="2"/>
  <c r="I58" i="2"/>
  <c r="F63" i="1" l="1"/>
  <c r="AA53" i="1"/>
  <c r="K170" i="1"/>
  <c r="N61" i="1"/>
  <c r="D63" i="10"/>
  <c r="A64" i="10"/>
  <c r="G60" i="2"/>
  <c r="I59" i="2"/>
  <c r="AA54" i="1" l="1"/>
  <c r="F64" i="1"/>
  <c r="K171" i="1"/>
  <c r="N62" i="1"/>
  <c r="D64" i="10"/>
  <c r="A65" i="10"/>
  <c r="G61" i="2"/>
  <c r="I60" i="2"/>
  <c r="F65" i="1" l="1"/>
  <c r="AA55" i="1"/>
  <c r="K172" i="1"/>
  <c r="N63" i="1"/>
  <c r="A66" i="10"/>
  <c r="D65" i="10"/>
  <c r="G62" i="2"/>
  <c r="I61" i="2"/>
  <c r="AA56" i="1" l="1"/>
  <c r="F66" i="1"/>
  <c r="K173" i="1"/>
  <c r="N64" i="1"/>
  <c r="A67" i="10"/>
  <c r="D66" i="10"/>
  <c r="G63" i="2"/>
  <c r="I62" i="2"/>
  <c r="F67" i="1" l="1"/>
  <c r="AA57" i="1"/>
  <c r="K174" i="1"/>
  <c r="N65" i="1"/>
  <c r="A68" i="10"/>
  <c r="D67" i="10"/>
  <c r="G64" i="2"/>
  <c r="I63" i="2"/>
  <c r="AA58" i="1" l="1"/>
  <c r="F68" i="1"/>
  <c r="K175" i="1"/>
  <c r="N66" i="1"/>
  <c r="D68" i="10"/>
  <c r="A69" i="10"/>
  <c r="G65" i="2"/>
  <c r="I64" i="2"/>
  <c r="F69" i="1" l="1"/>
  <c r="AA59" i="1"/>
  <c r="J58" i="1"/>
  <c r="K176" i="1"/>
  <c r="N67" i="1"/>
  <c r="D69" i="10"/>
  <c r="A70" i="10"/>
  <c r="G66" i="2"/>
  <c r="I65" i="2"/>
  <c r="AA60" i="1" l="1"/>
  <c r="F70" i="1"/>
  <c r="K177" i="1"/>
  <c r="N68" i="1"/>
  <c r="D70" i="10"/>
  <c r="A71" i="10"/>
  <c r="G67" i="2"/>
  <c r="I66" i="2"/>
  <c r="F71" i="1" l="1"/>
  <c r="AA61" i="1"/>
  <c r="K178" i="1"/>
  <c r="N69" i="1"/>
  <c r="A72" i="10"/>
  <c r="D71" i="10"/>
  <c r="G68" i="2"/>
  <c r="I67" i="2"/>
  <c r="AA62" i="1" l="1"/>
  <c r="F72" i="1"/>
  <c r="K179" i="1"/>
  <c r="M179" i="1" s="1"/>
  <c r="N70" i="1"/>
  <c r="O69" i="1"/>
  <c r="A73" i="10"/>
  <c r="D72" i="10"/>
  <c r="G69" i="2"/>
  <c r="I68" i="2"/>
  <c r="F73" i="1" l="1"/>
  <c r="AA63" i="1"/>
  <c r="K180" i="1"/>
  <c r="N71" i="1"/>
  <c r="A74" i="10"/>
  <c r="D73" i="10"/>
  <c r="G70" i="2"/>
  <c r="I69" i="2"/>
  <c r="AA64" i="1" l="1"/>
  <c r="F74" i="1"/>
  <c r="K181" i="1"/>
  <c r="N72" i="1"/>
  <c r="A75" i="10"/>
  <c r="D74" i="10"/>
  <c r="G71" i="2"/>
  <c r="I70" i="2"/>
  <c r="F75" i="1" l="1"/>
  <c r="AA65" i="1"/>
  <c r="K182" i="1"/>
  <c r="N73" i="1"/>
  <c r="D75" i="10"/>
  <c r="A76" i="10"/>
  <c r="G72" i="2"/>
  <c r="I71" i="2"/>
  <c r="AA66" i="1" l="1"/>
  <c r="F76" i="1"/>
  <c r="K183" i="1"/>
  <c r="N74" i="1"/>
  <c r="D76" i="10"/>
  <c r="A77" i="10"/>
  <c r="G73" i="2"/>
  <c r="I72" i="2"/>
  <c r="F77" i="1" l="1"/>
  <c r="AA67" i="1"/>
  <c r="K184" i="1"/>
  <c r="N75" i="1"/>
  <c r="A78" i="10"/>
  <c r="D77" i="10"/>
  <c r="G74" i="2"/>
  <c r="I73" i="2"/>
  <c r="AA68" i="1" l="1"/>
  <c r="F78" i="1"/>
  <c r="K185" i="1"/>
  <c r="N76" i="1"/>
  <c r="A79" i="10"/>
  <c r="D78" i="10"/>
  <c r="G75" i="2"/>
  <c r="I74" i="2"/>
  <c r="AC222" i="1"/>
  <c r="AC221" i="1"/>
  <c r="AC220" i="1"/>
  <c r="AC219" i="1"/>
  <c r="AC218" i="1"/>
  <c r="AC211" i="1"/>
  <c r="AC210" i="1"/>
  <c r="AC209" i="1"/>
  <c r="AC208" i="1"/>
  <c r="AC207" i="1"/>
  <c r="AC200" i="1"/>
  <c r="AC199" i="1"/>
  <c r="AC198" i="1"/>
  <c r="AC197" i="1"/>
  <c r="AC196" i="1"/>
  <c r="AC189" i="1"/>
  <c r="AC188" i="1"/>
  <c r="AC187" i="1"/>
  <c r="AC186" i="1"/>
  <c r="AC185" i="1"/>
  <c r="AC178" i="1"/>
  <c r="AC177" i="1"/>
  <c r="AC176" i="1"/>
  <c r="AC175" i="1"/>
  <c r="AC174" i="1"/>
  <c r="AC167" i="1"/>
  <c r="AC166" i="1"/>
  <c r="AC165" i="1"/>
  <c r="AC164" i="1"/>
  <c r="AC163" i="1"/>
  <c r="AC156" i="1"/>
  <c r="AC155" i="1"/>
  <c r="AC154" i="1"/>
  <c r="AC153" i="1"/>
  <c r="AC152" i="1"/>
  <c r="AC145" i="1"/>
  <c r="AC144" i="1"/>
  <c r="AC143" i="1"/>
  <c r="AC142" i="1"/>
  <c r="AC141" i="1"/>
  <c r="AC134" i="1"/>
  <c r="AC133" i="1"/>
  <c r="AC132" i="1"/>
  <c r="AC131" i="1"/>
  <c r="AC130" i="1"/>
  <c r="AC123" i="1"/>
  <c r="AC122" i="1"/>
  <c r="AC121" i="1"/>
  <c r="AC120" i="1"/>
  <c r="AC119" i="1"/>
  <c r="AC112" i="1"/>
  <c r="AC111" i="1"/>
  <c r="AC110" i="1"/>
  <c r="AC109" i="1"/>
  <c r="AC108" i="1"/>
  <c r="AC101" i="1"/>
  <c r="AC100" i="1"/>
  <c r="AC99" i="1"/>
  <c r="AC98" i="1"/>
  <c r="AC97" i="1"/>
  <c r="AC87" i="1"/>
  <c r="AC88" i="1"/>
  <c r="AC89" i="1"/>
  <c r="AC90" i="1"/>
  <c r="AC86" i="1"/>
  <c r="AB4" i="1"/>
  <c r="H218" i="1"/>
  <c r="H219" i="1"/>
  <c r="H220" i="1"/>
  <c r="H221" i="1"/>
  <c r="H222" i="1"/>
  <c r="H207" i="1"/>
  <c r="H208" i="1"/>
  <c r="H209" i="1"/>
  <c r="H210" i="1"/>
  <c r="H211" i="1"/>
  <c r="H196" i="1"/>
  <c r="H197" i="1"/>
  <c r="H198" i="1"/>
  <c r="H199" i="1"/>
  <c r="H200" i="1"/>
  <c r="H185" i="1"/>
  <c r="H186" i="1"/>
  <c r="H187" i="1"/>
  <c r="H188" i="1"/>
  <c r="H189" i="1"/>
  <c r="H174" i="1"/>
  <c r="H175" i="1"/>
  <c r="H176" i="1"/>
  <c r="H177" i="1"/>
  <c r="H178" i="1"/>
  <c r="H163" i="1"/>
  <c r="H164" i="1"/>
  <c r="H165" i="1"/>
  <c r="H166" i="1"/>
  <c r="H167" i="1"/>
  <c r="H152" i="1"/>
  <c r="H153" i="1"/>
  <c r="H154" i="1"/>
  <c r="H155" i="1"/>
  <c r="H156" i="1"/>
  <c r="H141" i="1"/>
  <c r="H142" i="1"/>
  <c r="H143" i="1"/>
  <c r="H144" i="1"/>
  <c r="H145" i="1"/>
  <c r="H130" i="1"/>
  <c r="H131" i="1"/>
  <c r="H132" i="1"/>
  <c r="H133" i="1"/>
  <c r="H134" i="1"/>
  <c r="H119" i="1"/>
  <c r="H120" i="1"/>
  <c r="H121" i="1"/>
  <c r="H122" i="1"/>
  <c r="H123" i="1"/>
  <c r="E114" i="1"/>
  <c r="E115" i="1" s="1"/>
  <c r="E116" i="1" s="1"/>
  <c r="E117" i="1" s="1"/>
  <c r="E118" i="1" s="1"/>
  <c r="E125" i="1" s="1"/>
  <c r="E126" i="1" s="1"/>
  <c r="E127" i="1" s="1"/>
  <c r="E128" i="1" s="1"/>
  <c r="E129" i="1" s="1"/>
  <c r="E136" i="1" s="1"/>
  <c r="E137" i="1" s="1"/>
  <c r="E138" i="1" s="1"/>
  <c r="E139" i="1" s="1"/>
  <c r="E140" i="1" s="1"/>
  <c r="E147" i="1" s="1"/>
  <c r="E148" i="1" s="1"/>
  <c r="E149" i="1" s="1"/>
  <c r="E150" i="1" s="1"/>
  <c r="E151" i="1" s="1"/>
  <c r="E158" i="1" s="1"/>
  <c r="E159" i="1" s="1"/>
  <c r="E160" i="1" s="1"/>
  <c r="E161" i="1" s="1"/>
  <c r="E162" i="1" s="1"/>
  <c r="E163" i="1" s="1"/>
  <c r="E164" i="1" s="1"/>
  <c r="H108" i="1"/>
  <c r="H109" i="1"/>
  <c r="H110" i="1"/>
  <c r="H111" i="1"/>
  <c r="H112" i="1"/>
  <c r="H113" i="1"/>
  <c r="H114" i="1"/>
  <c r="H115" i="1"/>
  <c r="H116" i="1"/>
  <c r="H117" i="1"/>
  <c r="H118" i="1"/>
  <c r="H97" i="1"/>
  <c r="H98" i="1"/>
  <c r="H99" i="1"/>
  <c r="H100" i="1"/>
  <c r="H101" i="1"/>
  <c r="H86" i="1"/>
  <c r="H87" i="1"/>
  <c r="H88" i="1"/>
  <c r="H89" i="1"/>
  <c r="H90" i="1"/>
  <c r="H75" i="1"/>
  <c r="H76" i="1"/>
  <c r="H77" i="1"/>
  <c r="H78" i="1"/>
  <c r="H79" i="1"/>
  <c r="H64" i="1"/>
  <c r="H65" i="1"/>
  <c r="H66" i="1"/>
  <c r="H67" i="1"/>
  <c r="H68" i="1"/>
  <c r="H53" i="1"/>
  <c r="H54" i="1"/>
  <c r="H55" i="1"/>
  <c r="H56" i="1"/>
  <c r="H57" i="1"/>
  <c r="A4" i="1"/>
  <c r="H42" i="1"/>
  <c r="H43" i="1"/>
  <c r="H44" i="1"/>
  <c r="H45" i="1"/>
  <c r="H46" i="1"/>
  <c r="H31" i="1"/>
  <c r="H32" i="1"/>
  <c r="H33" i="1"/>
  <c r="H34" i="1"/>
  <c r="H35" i="1"/>
  <c r="H36" i="1"/>
  <c r="H37" i="1"/>
  <c r="H38" i="1"/>
  <c r="H39" i="1"/>
  <c r="H40" i="1"/>
  <c r="H41" i="1"/>
  <c r="H47" i="1"/>
  <c r="H48" i="1"/>
  <c r="E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9" i="1"/>
  <c r="H50" i="1"/>
  <c r="H51" i="1"/>
  <c r="H52" i="1"/>
  <c r="H58" i="1"/>
  <c r="G58" i="1" s="1"/>
  <c r="H59" i="1"/>
  <c r="H60" i="1"/>
  <c r="H61" i="1"/>
  <c r="H62" i="1"/>
  <c r="H63" i="1"/>
  <c r="H69" i="1"/>
  <c r="H70" i="1"/>
  <c r="H71" i="1"/>
  <c r="H72" i="1"/>
  <c r="H73" i="1"/>
  <c r="H74" i="1"/>
  <c r="H80" i="1"/>
  <c r="H81" i="1"/>
  <c r="H82" i="1"/>
  <c r="H83" i="1"/>
  <c r="H84" i="1"/>
  <c r="H85" i="1"/>
  <c r="H91" i="1"/>
  <c r="H92" i="1"/>
  <c r="H93" i="1"/>
  <c r="H94" i="1"/>
  <c r="H95" i="1"/>
  <c r="H96" i="1"/>
  <c r="H102" i="1"/>
  <c r="H103" i="1"/>
  <c r="H104" i="1"/>
  <c r="H105" i="1"/>
  <c r="H106" i="1"/>
  <c r="H107" i="1"/>
  <c r="H124" i="1"/>
  <c r="H125" i="1"/>
  <c r="H126" i="1"/>
  <c r="H127" i="1"/>
  <c r="H128" i="1"/>
  <c r="H129" i="1"/>
  <c r="H135" i="1"/>
  <c r="H136" i="1"/>
  <c r="H137" i="1"/>
  <c r="H138" i="1"/>
  <c r="H139" i="1"/>
  <c r="H140" i="1"/>
  <c r="H146" i="1"/>
  <c r="H147" i="1"/>
  <c r="H148" i="1"/>
  <c r="H149" i="1"/>
  <c r="H150" i="1"/>
  <c r="H151" i="1"/>
  <c r="H157" i="1"/>
  <c r="H158" i="1"/>
  <c r="H159" i="1"/>
  <c r="H160" i="1"/>
  <c r="H161" i="1"/>
  <c r="H162" i="1"/>
  <c r="H168" i="1"/>
  <c r="H169" i="1"/>
  <c r="H170" i="1"/>
  <c r="H171" i="1"/>
  <c r="H172" i="1"/>
  <c r="H173" i="1"/>
  <c r="H179" i="1"/>
  <c r="H180" i="1"/>
  <c r="H181" i="1"/>
  <c r="H182" i="1"/>
  <c r="H183" i="1"/>
  <c r="H184" i="1"/>
  <c r="H190" i="1"/>
  <c r="H191" i="1"/>
  <c r="H192" i="1"/>
  <c r="H193" i="1"/>
  <c r="H194" i="1"/>
  <c r="H195" i="1"/>
  <c r="H201" i="1"/>
  <c r="H202" i="1"/>
  <c r="H203" i="1"/>
  <c r="H204" i="1"/>
  <c r="H205" i="1"/>
  <c r="H206" i="1"/>
  <c r="H212" i="1"/>
  <c r="H213" i="1"/>
  <c r="H214" i="1"/>
  <c r="H215" i="1"/>
  <c r="H216" i="1"/>
  <c r="H217" i="1"/>
  <c r="H3" i="1"/>
  <c r="G3" i="1" s="1"/>
  <c r="D3" i="1"/>
  <c r="B3" i="1" s="1"/>
  <c r="AD4" i="1" s="1"/>
  <c r="A5" i="1" l="1"/>
  <c r="F79" i="1"/>
  <c r="G4" i="1"/>
  <c r="J4" i="1"/>
  <c r="L4" i="1" s="1"/>
  <c r="M4" i="1" s="1"/>
  <c r="D4" i="1"/>
  <c r="B4" i="1" s="1"/>
  <c r="AD5" i="1" s="1"/>
  <c r="O4" i="1"/>
  <c r="AB5" i="1"/>
  <c r="AA69" i="1"/>
  <c r="K186" i="1"/>
  <c r="N77" i="1"/>
  <c r="A80" i="10"/>
  <c r="D79" i="10"/>
  <c r="G76" i="2"/>
  <c r="I75" i="2"/>
  <c r="E165" i="1"/>
  <c r="D164" i="1"/>
  <c r="D163" i="1"/>
  <c r="E130" i="1"/>
  <c r="E131" i="1" s="1"/>
  <c r="E132" i="1" s="1"/>
  <c r="E152" i="1"/>
  <c r="E153" i="1" s="1"/>
  <c r="E154" i="1" s="1"/>
  <c r="E141" i="1"/>
  <c r="E142" i="1" s="1"/>
  <c r="D142" i="1" s="1"/>
  <c r="E119" i="1"/>
  <c r="E120" i="1" s="1"/>
  <c r="E121" i="1" s="1"/>
  <c r="E5" i="1"/>
  <c r="O5" i="1" s="1"/>
  <c r="V3" i="3"/>
  <c r="V4" i="3"/>
  <c r="V5" i="3"/>
  <c r="V2" i="3"/>
  <c r="AA70" i="1" l="1"/>
  <c r="Q5" i="1"/>
  <c r="V5" i="1" s="1"/>
  <c r="R5" i="1"/>
  <c r="W5" i="1" s="1"/>
  <c r="S5" i="1"/>
  <c r="X5" i="1" s="1"/>
  <c r="P5" i="1"/>
  <c r="U5" i="1" s="1"/>
  <c r="Z5" i="1" s="1"/>
  <c r="T5" i="1"/>
  <c r="Y5" i="1" s="1"/>
  <c r="AB6" i="1"/>
  <c r="G5" i="1"/>
  <c r="J5" i="1"/>
  <c r="L5" i="1" s="1"/>
  <c r="M5" i="1" s="1"/>
  <c r="F80" i="1"/>
  <c r="R4" i="1"/>
  <c r="W4" i="1" s="1"/>
  <c r="P4" i="1"/>
  <c r="U4" i="1" s="1"/>
  <c r="Z4" i="1" s="1"/>
  <c r="Q4" i="1"/>
  <c r="V4" i="1" s="1"/>
  <c r="S4" i="1"/>
  <c r="X4" i="1" s="1"/>
  <c r="T4" i="1"/>
  <c r="Y4" i="1" s="1"/>
  <c r="A6" i="1"/>
  <c r="K187" i="1"/>
  <c r="AE3" i="1"/>
  <c r="N78" i="1"/>
  <c r="D80" i="10"/>
  <c r="A81" i="10"/>
  <c r="G77" i="2"/>
  <c r="I76" i="2"/>
  <c r="D152" i="1"/>
  <c r="D153" i="1"/>
  <c r="E166" i="1"/>
  <c r="D165" i="1"/>
  <c r="D130" i="1"/>
  <c r="D131" i="1"/>
  <c r="D154" i="1"/>
  <c r="E155" i="1"/>
  <c r="E143" i="1"/>
  <c r="D143" i="1" s="1"/>
  <c r="D141" i="1"/>
  <c r="D119" i="1"/>
  <c r="D120" i="1"/>
  <c r="E133" i="1"/>
  <c r="D132" i="1"/>
  <c r="E122" i="1"/>
  <c r="D121" i="1"/>
  <c r="E6" i="1"/>
  <c r="O6" i="1" s="1"/>
  <c r="D5" i="1"/>
  <c r="B5" i="1" s="1"/>
  <c r="R3" i="3"/>
  <c r="R4" i="3"/>
  <c r="R5" i="3"/>
  <c r="R6" i="3"/>
  <c r="R7" i="3"/>
  <c r="R2" i="3"/>
  <c r="AE4" i="1" l="1"/>
  <c r="AD6" i="1"/>
  <c r="F81" i="1"/>
  <c r="P6" i="1"/>
  <c r="U6" i="1" s="1"/>
  <c r="Z6" i="1" s="1"/>
  <c r="S6" i="1"/>
  <c r="X6" i="1" s="1"/>
  <c r="R6" i="1"/>
  <c r="W6" i="1" s="1"/>
  <c r="Q6" i="1"/>
  <c r="V6" i="1" s="1"/>
  <c r="T6" i="1"/>
  <c r="Y6" i="1" s="1"/>
  <c r="G6" i="1"/>
  <c r="J6" i="1"/>
  <c r="L6" i="1" s="1"/>
  <c r="M6" i="1" s="1"/>
  <c r="AB7" i="1"/>
  <c r="A7" i="1"/>
  <c r="AA71" i="1"/>
  <c r="K188" i="1"/>
  <c r="N79" i="1"/>
  <c r="D81" i="10"/>
  <c r="A82" i="10"/>
  <c r="G78" i="2"/>
  <c r="I77" i="2"/>
  <c r="E167" i="1"/>
  <c r="D166" i="1"/>
  <c r="E156" i="1"/>
  <c r="D156" i="1" s="1"/>
  <c r="D155" i="1"/>
  <c r="E144" i="1"/>
  <c r="E145" i="1" s="1"/>
  <c r="D145" i="1" s="1"/>
  <c r="E134" i="1"/>
  <c r="D134" i="1" s="1"/>
  <c r="D133" i="1"/>
  <c r="E123" i="1"/>
  <c r="D123" i="1" s="1"/>
  <c r="D122" i="1"/>
  <c r="D6" i="1"/>
  <c r="B6" i="1" s="1"/>
  <c r="E7" i="1"/>
  <c r="O7" i="1" s="1"/>
  <c r="S3" i="3"/>
  <c r="S4" i="3"/>
  <c r="S5" i="3"/>
  <c r="S6" i="3"/>
  <c r="S7" i="3"/>
  <c r="S2" i="3"/>
  <c r="L241" i="3"/>
  <c r="K241" i="3"/>
  <c r="I241" i="3"/>
  <c r="G241" i="3"/>
  <c r="L240" i="3"/>
  <c r="K240" i="3"/>
  <c r="I240" i="3"/>
  <c r="G240" i="3"/>
  <c r="L239" i="3"/>
  <c r="K239" i="3"/>
  <c r="I239" i="3"/>
  <c r="G239" i="3"/>
  <c r="L238" i="3"/>
  <c r="K238" i="3"/>
  <c r="I238" i="3"/>
  <c r="G238" i="3"/>
  <c r="L237" i="3"/>
  <c r="K237" i="3"/>
  <c r="I237" i="3"/>
  <c r="G237" i="3"/>
  <c r="L236" i="3"/>
  <c r="K236" i="3"/>
  <c r="I236" i="3"/>
  <c r="G236" i="3"/>
  <c r="L235" i="3"/>
  <c r="K235" i="3"/>
  <c r="I235" i="3"/>
  <c r="G235" i="3"/>
  <c r="L234" i="3"/>
  <c r="K234" i="3"/>
  <c r="I234" i="3"/>
  <c r="G234" i="3"/>
  <c r="L233" i="3"/>
  <c r="K233" i="3"/>
  <c r="I233" i="3"/>
  <c r="G233" i="3"/>
  <c r="L232" i="3"/>
  <c r="K232" i="3"/>
  <c r="I232" i="3"/>
  <c r="G232" i="3"/>
  <c r="L231" i="3"/>
  <c r="K231" i="3"/>
  <c r="I231" i="3"/>
  <c r="G231" i="3"/>
  <c r="L230" i="3"/>
  <c r="K230" i="3"/>
  <c r="I230" i="3"/>
  <c r="G230" i="3"/>
  <c r="L229" i="3"/>
  <c r="K229" i="3"/>
  <c r="I229" i="3"/>
  <c r="G229" i="3"/>
  <c r="L228" i="3"/>
  <c r="K228" i="3"/>
  <c r="I228" i="3"/>
  <c r="G228" i="3"/>
  <c r="L227" i="3"/>
  <c r="K227" i="3"/>
  <c r="I227" i="3"/>
  <c r="G227" i="3"/>
  <c r="L226" i="3"/>
  <c r="K226" i="3"/>
  <c r="I226" i="3"/>
  <c r="G226" i="3"/>
  <c r="L225" i="3"/>
  <c r="K225" i="3"/>
  <c r="I225" i="3"/>
  <c r="G225" i="3"/>
  <c r="L224" i="3"/>
  <c r="K224" i="3"/>
  <c r="I224" i="3"/>
  <c r="G224" i="3"/>
  <c r="L223" i="3"/>
  <c r="K223" i="3"/>
  <c r="I223" i="3"/>
  <c r="G223" i="3"/>
  <c r="L222" i="3"/>
  <c r="K222" i="3"/>
  <c r="I222" i="3"/>
  <c r="G222" i="3"/>
  <c r="L221" i="3"/>
  <c r="K221" i="3"/>
  <c r="I221" i="3"/>
  <c r="G221" i="3"/>
  <c r="L220" i="3"/>
  <c r="K220" i="3"/>
  <c r="I220" i="3"/>
  <c r="G220" i="3"/>
  <c r="L219" i="3"/>
  <c r="K219" i="3"/>
  <c r="I219" i="3"/>
  <c r="G219" i="3"/>
  <c r="L218" i="3"/>
  <c r="K218" i="3"/>
  <c r="I218" i="3"/>
  <c r="G218" i="3"/>
  <c r="L217" i="3"/>
  <c r="K217" i="3"/>
  <c r="I217" i="3"/>
  <c r="G217" i="3"/>
  <c r="L216" i="3"/>
  <c r="K216" i="3"/>
  <c r="I216" i="3"/>
  <c r="G216" i="3"/>
  <c r="L215" i="3"/>
  <c r="K215" i="3"/>
  <c r="I215" i="3"/>
  <c r="G215" i="3"/>
  <c r="L214" i="3"/>
  <c r="K214" i="3"/>
  <c r="I214" i="3"/>
  <c r="G214" i="3"/>
  <c r="L213" i="3"/>
  <c r="K213" i="3"/>
  <c r="I213" i="3"/>
  <c r="G213" i="3"/>
  <c r="L212" i="3"/>
  <c r="K212" i="3"/>
  <c r="I212" i="3"/>
  <c r="G212" i="3"/>
  <c r="L211" i="3"/>
  <c r="K211" i="3"/>
  <c r="H211" i="3"/>
  <c r="F211" i="3"/>
  <c r="L210" i="3"/>
  <c r="K210" i="3"/>
  <c r="H210" i="3"/>
  <c r="F210" i="3"/>
  <c r="L209" i="3"/>
  <c r="K209" i="3"/>
  <c r="H209" i="3"/>
  <c r="F209" i="3"/>
  <c r="L208" i="3"/>
  <c r="K208" i="3"/>
  <c r="H208" i="3"/>
  <c r="F208" i="3"/>
  <c r="L207" i="3"/>
  <c r="K207" i="3"/>
  <c r="H207" i="3"/>
  <c r="F207" i="3"/>
  <c r="L206" i="3"/>
  <c r="K206" i="3"/>
  <c r="H206" i="3"/>
  <c r="F206" i="3"/>
  <c r="L205" i="3"/>
  <c r="K205" i="3"/>
  <c r="H205" i="3"/>
  <c r="F205" i="3"/>
  <c r="L204" i="3"/>
  <c r="K204" i="3"/>
  <c r="H204" i="3"/>
  <c r="F204" i="3"/>
  <c r="L203" i="3"/>
  <c r="K203" i="3"/>
  <c r="H203" i="3"/>
  <c r="F203" i="3"/>
  <c r="L202" i="3"/>
  <c r="K202" i="3"/>
  <c r="H202" i="3"/>
  <c r="F202" i="3"/>
  <c r="L201" i="3"/>
  <c r="K201" i="3"/>
  <c r="H201" i="3"/>
  <c r="F201" i="3"/>
  <c r="L200" i="3"/>
  <c r="K200" i="3"/>
  <c r="H200" i="3"/>
  <c r="F200" i="3"/>
  <c r="L199" i="3"/>
  <c r="K199" i="3"/>
  <c r="H199" i="3"/>
  <c r="F199" i="3"/>
  <c r="L198" i="3"/>
  <c r="K198" i="3"/>
  <c r="H198" i="3"/>
  <c r="F198" i="3"/>
  <c r="L197" i="3"/>
  <c r="K197" i="3"/>
  <c r="H197" i="3"/>
  <c r="F197" i="3"/>
  <c r="L196" i="3"/>
  <c r="K196" i="3"/>
  <c r="H196" i="3"/>
  <c r="F196" i="3"/>
  <c r="L195" i="3"/>
  <c r="K195" i="3"/>
  <c r="H195" i="3"/>
  <c r="F195" i="3"/>
  <c r="L194" i="3"/>
  <c r="K194" i="3"/>
  <c r="H194" i="3"/>
  <c r="F194" i="3"/>
  <c r="L193" i="3"/>
  <c r="K193" i="3"/>
  <c r="H193" i="3"/>
  <c r="F193" i="3"/>
  <c r="L192" i="3"/>
  <c r="K192" i="3"/>
  <c r="H192" i="3"/>
  <c r="F192" i="3"/>
  <c r="L191" i="3"/>
  <c r="K191" i="3"/>
  <c r="H191" i="3"/>
  <c r="F191" i="3"/>
  <c r="L190" i="3"/>
  <c r="K190" i="3"/>
  <c r="H190" i="3"/>
  <c r="F190" i="3"/>
  <c r="L189" i="3"/>
  <c r="K189" i="3"/>
  <c r="H189" i="3"/>
  <c r="F189" i="3"/>
  <c r="L188" i="3"/>
  <c r="K188" i="3"/>
  <c r="H188" i="3"/>
  <c r="F188" i="3"/>
  <c r="L187" i="3"/>
  <c r="K187" i="3"/>
  <c r="H187" i="3"/>
  <c r="F187" i="3"/>
  <c r="L186" i="3"/>
  <c r="K186" i="3"/>
  <c r="H186" i="3"/>
  <c r="F186" i="3"/>
  <c r="L185" i="3"/>
  <c r="K185" i="3"/>
  <c r="H185" i="3"/>
  <c r="F185" i="3"/>
  <c r="L184" i="3"/>
  <c r="K184" i="3"/>
  <c r="H184" i="3"/>
  <c r="F184" i="3"/>
  <c r="B184" i="3"/>
  <c r="G184" i="3" s="1"/>
  <c r="L183" i="3"/>
  <c r="K183" i="3"/>
  <c r="I183" i="3"/>
  <c r="H183" i="3"/>
  <c r="G183" i="3"/>
  <c r="F183" i="3"/>
  <c r="L182" i="3"/>
  <c r="K182" i="3"/>
  <c r="I182" i="3"/>
  <c r="H182" i="3"/>
  <c r="G182" i="3"/>
  <c r="F182" i="3"/>
  <c r="L181" i="3"/>
  <c r="K181" i="3"/>
  <c r="I181" i="3"/>
  <c r="G181" i="3"/>
  <c r="L180" i="3"/>
  <c r="K180" i="3"/>
  <c r="I180" i="3"/>
  <c r="G180" i="3"/>
  <c r="L179" i="3"/>
  <c r="K179" i="3"/>
  <c r="I179" i="3"/>
  <c r="G179" i="3"/>
  <c r="L178" i="3"/>
  <c r="K178" i="3"/>
  <c r="I178" i="3"/>
  <c r="G178" i="3"/>
  <c r="L177" i="3"/>
  <c r="K177" i="3"/>
  <c r="I177" i="3"/>
  <c r="G177" i="3"/>
  <c r="L176" i="3"/>
  <c r="K176" i="3"/>
  <c r="I176" i="3"/>
  <c r="G176" i="3"/>
  <c r="L175" i="3"/>
  <c r="K175" i="3"/>
  <c r="I175" i="3"/>
  <c r="G175" i="3"/>
  <c r="L174" i="3"/>
  <c r="K174" i="3"/>
  <c r="I174" i="3"/>
  <c r="G174" i="3"/>
  <c r="L173" i="3"/>
  <c r="K173" i="3"/>
  <c r="I173" i="3"/>
  <c r="G173" i="3"/>
  <c r="L172" i="3"/>
  <c r="K172" i="3"/>
  <c r="I172" i="3"/>
  <c r="G172" i="3"/>
  <c r="L171" i="3"/>
  <c r="K171" i="3"/>
  <c r="I171" i="3"/>
  <c r="G171" i="3"/>
  <c r="L170" i="3"/>
  <c r="K170" i="3"/>
  <c r="I170" i="3"/>
  <c r="G170" i="3"/>
  <c r="L169" i="3"/>
  <c r="K169" i="3"/>
  <c r="I169" i="3"/>
  <c r="G169" i="3"/>
  <c r="L168" i="3"/>
  <c r="K168" i="3"/>
  <c r="I168" i="3"/>
  <c r="G168" i="3"/>
  <c r="L167" i="3"/>
  <c r="K167" i="3"/>
  <c r="I167" i="3"/>
  <c r="G167" i="3"/>
  <c r="L166" i="3"/>
  <c r="K166" i="3"/>
  <c r="I166" i="3"/>
  <c r="G166" i="3"/>
  <c r="L165" i="3"/>
  <c r="K165" i="3"/>
  <c r="I165" i="3"/>
  <c r="G165" i="3"/>
  <c r="L164" i="3"/>
  <c r="K164" i="3"/>
  <c r="I164" i="3"/>
  <c r="G164" i="3"/>
  <c r="L163" i="3"/>
  <c r="K163" i="3"/>
  <c r="I163" i="3"/>
  <c r="G163" i="3"/>
  <c r="L162" i="3"/>
  <c r="K162" i="3"/>
  <c r="I162" i="3"/>
  <c r="G162" i="3"/>
  <c r="L161" i="3"/>
  <c r="K161" i="3"/>
  <c r="I161" i="3"/>
  <c r="G161" i="3"/>
  <c r="L160" i="3"/>
  <c r="K160" i="3"/>
  <c r="I160" i="3"/>
  <c r="G160" i="3"/>
  <c r="L159" i="3"/>
  <c r="K159" i="3"/>
  <c r="I159" i="3"/>
  <c r="G159" i="3"/>
  <c r="L158" i="3"/>
  <c r="K158" i="3"/>
  <c r="I158" i="3"/>
  <c r="G158" i="3"/>
  <c r="L157" i="3"/>
  <c r="K157" i="3"/>
  <c r="I157" i="3"/>
  <c r="G157" i="3"/>
  <c r="L156" i="3"/>
  <c r="K156" i="3"/>
  <c r="I156" i="3"/>
  <c r="G156" i="3"/>
  <c r="L155" i="3"/>
  <c r="K155" i="3"/>
  <c r="I155" i="3"/>
  <c r="G155" i="3"/>
  <c r="L154" i="3"/>
  <c r="K154" i="3"/>
  <c r="I154" i="3"/>
  <c r="G154" i="3"/>
  <c r="L153" i="3"/>
  <c r="K153" i="3"/>
  <c r="I153" i="3"/>
  <c r="G153" i="3"/>
  <c r="L152" i="3"/>
  <c r="K152" i="3"/>
  <c r="I152" i="3"/>
  <c r="G152" i="3"/>
  <c r="L151" i="3"/>
  <c r="K151" i="3"/>
  <c r="H151" i="3"/>
  <c r="F151" i="3"/>
  <c r="L150" i="3"/>
  <c r="K150" i="3"/>
  <c r="H150" i="3"/>
  <c r="F150" i="3"/>
  <c r="L149" i="3"/>
  <c r="K149" i="3"/>
  <c r="H149" i="3"/>
  <c r="F149" i="3"/>
  <c r="L148" i="3"/>
  <c r="K148" i="3"/>
  <c r="H148" i="3"/>
  <c r="F148" i="3"/>
  <c r="L147" i="3"/>
  <c r="K147" i="3"/>
  <c r="H147" i="3"/>
  <c r="F147" i="3"/>
  <c r="L146" i="3"/>
  <c r="K146" i="3"/>
  <c r="H146" i="3"/>
  <c r="F146" i="3"/>
  <c r="L145" i="3"/>
  <c r="K145" i="3"/>
  <c r="H145" i="3"/>
  <c r="F145" i="3"/>
  <c r="L144" i="3"/>
  <c r="K144" i="3"/>
  <c r="H144" i="3"/>
  <c r="F144" i="3"/>
  <c r="L143" i="3"/>
  <c r="K143" i="3"/>
  <c r="H143" i="3"/>
  <c r="F143" i="3"/>
  <c r="L142" i="3"/>
  <c r="K142" i="3"/>
  <c r="H142" i="3"/>
  <c r="F142" i="3"/>
  <c r="L141" i="3"/>
  <c r="K141" i="3"/>
  <c r="H141" i="3"/>
  <c r="F141" i="3"/>
  <c r="L140" i="3"/>
  <c r="K140" i="3"/>
  <c r="H140" i="3"/>
  <c r="F140" i="3"/>
  <c r="L139" i="3"/>
  <c r="K139" i="3"/>
  <c r="H139" i="3"/>
  <c r="F139" i="3"/>
  <c r="L138" i="3"/>
  <c r="K138" i="3"/>
  <c r="H138" i="3"/>
  <c r="F138" i="3"/>
  <c r="L137" i="3"/>
  <c r="K137" i="3"/>
  <c r="H137" i="3"/>
  <c r="F137" i="3"/>
  <c r="L136" i="3"/>
  <c r="K136" i="3"/>
  <c r="H136" i="3"/>
  <c r="F136" i="3"/>
  <c r="L135" i="3"/>
  <c r="K135" i="3"/>
  <c r="H135" i="3"/>
  <c r="F135" i="3"/>
  <c r="L134" i="3"/>
  <c r="K134" i="3"/>
  <c r="H134" i="3"/>
  <c r="F134" i="3"/>
  <c r="L133" i="3"/>
  <c r="K133" i="3"/>
  <c r="H133" i="3"/>
  <c r="F133" i="3"/>
  <c r="L132" i="3"/>
  <c r="K132" i="3"/>
  <c r="H132" i="3"/>
  <c r="F132" i="3"/>
  <c r="L131" i="3"/>
  <c r="K131" i="3"/>
  <c r="H131" i="3"/>
  <c r="F131" i="3"/>
  <c r="L130" i="3"/>
  <c r="K130" i="3"/>
  <c r="H130" i="3"/>
  <c r="F130" i="3"/>
  <c r="L129" i="3"/>
  <c r="K129" i="3"/>
  <c r="H129" i="3"/>
  <c r="F129" i="3"/>
  <c r="L128" i="3"/>
  <c r="K128" i="3"/>
  <c r="H128" i="3"/>
  <c r="F128" i="3"/>
  <c r="L127" i="3"/>
  <c r="K127" i="3"/>
  <c r="H127" i="3"/>
  <c r="F127" i="3"/>
  <c r="L126" i="3"/>
  <c r="K126" i="3"/>
  <c r="H126" i="3"/>
  <c r="F126" i="3"/>
  <c r="L125" i="3"/>
  <c r="K125" i="3"/>
  <c r="H125" i="3"/>
  <c r="F125" i="3"/>
  <c r="L124" i="3"/>
  <c r="K124" i="3"/>
  <c r="H124" i="3"/>
  <c r="F124" i="3"/>
  <c r="B124" i="3"/>
  <c r="G124" i="3" s="1"/>
  <c r="L123" i="3"/>
  <c r="K123" i="3"/>
  <c r="I123" i="3"/>
  <c r="H123" i="3"/>
  <c r="G123" i="3"/>
  <c r="F123" i="3"/>
  <c r="L122" i="3"/>
  <c r="K122" i="3"/>
  <c r="I122" i="3"/>
  <c r="H122" i="3"/>
  <c r="G122" i="3"/>
  <c r="F122" i="3"/>
  <c r="L121" i="3"/>
  <c r="K121" i="3"/>
  <c r="I121" i="3"/>
  <c r="G121" i="3"/>
  <c r="L120" i="3"/>
  <c r="K120" i="3"/>
  <c r="I120" i="3"/>
  <c r="G120" i="3"/>
  <c r="L119" i="3"/>
  <c r="K119" i="3"/>
  <c r="I119" i="3"/>
  <c r="G119" i="3"/>
  <c r="L118" i="3"/>
  <c r="K118" i="3"/>
  <c r="I118" i="3"/>
  <c r="G118" i="3"/>
  <c r="L117" i="3"/>
  <c r="K117" i="3"/>
  <c r="I117" i="3"/>
  <c r="G117" i="3"/>
  <c r="L116" i="3"/>
  <c r="K116" i="3"/>
  <c r="I116" i="3"/>
  <c r="G116" i="3"/>
  <c r="L115" i="3"/>
  <c r="K115" i="3"/>
  <c r="I115" i="3"/>
  <c r="G115" i="3"/>
  <c r="L114" i="3"/>
  <c r="K114" i="3"/>
  <c r="I114" i="3"/>
  <c r="G114" i="3"/>
  <c r="L113" i="3"/>
  <c r="K113" i="3"/>
  <c r="I113" i="3"/>
  <c r="G113" i="3"/>
  <c r="L112" i="3"/>
  <c r="K112" i="3"/>
  <c r="I112" i="3"/>
  <c r="G112" i="3"/>
  <c r="L111" i="3"/>
  <c r="K111" i="3"/>
  <c r="I111" i="3"/>
  <c r="G111" i="3"/>
  <c r="L110" i="3"/>
  <c r="K110" i="3"/>
  <c r="I110" i="3"/>
  <c r="G110" i="3"/>
  <c r="L109" i="3"/>
  <c r="K109" i="3"/>
  <c r="I109" i="3"/>
  <c r="G109" i="3"/>
  <c r="L108" i="3"/>
  <c r="K108" i="3"/>
  <c r="I108" i="3"/>
  <c r="G108" i="3"/>
  <c r="L107" i="3"/>
  <c r="K107" i="3"/>
  <c r="I107" i="3"/>
  <c r="G107" i="3"/>
  <c r="L106" i="3"/>
  <c r="K106" i="3"/>
  <c r="I106" i="3"/>
  <c r="G106" i="3"/>
  <c r="L105" i="3"/>
  <c r="K105" i="3"/>
  <c r="I105" i="3"/>
  <c r="G105" i="3"/>
  <c r="L104" i="3"/>
  <c r="K104" i="3"/>
  <c r="I104" i="3"/>
  <c r="G104" i="3"/>
  <c r="L103" i="3"/>
  <c r="K103" i="3"/>
  <c r="I103" i="3"/>
  <c r="G103" i="3"/>
  <c r="L102" i="3"/>
  <c r="K102" i="3"/>
  <c r="I102" i="3"/>
  <c r="G102" i="3"/>
  <c r="L101" i="3"/>
  <c r="K101" i="3"/>
  <c r="I101" i="3"/>
  <c r="G101" i="3"/>
  <c r="L100" i="3"/>
  <c r="K100" i="3"/>
  <c r="I100" i="3"/>
  <c r="G100" i="3"/>
  <c r="L99" i="3"/>
  <c r="K99" i="3"/>
  <c r="I99" i="3"/>
  <c r="G99" i="3"/>
  <c r="L98" i="3"/>
  <c r="K98" i="3"/>
  <c r="I98" i="3"/>
  <c r="G98" i="3"/>
  <c r="L97" i="3"/>
  <c r="K97" i="3"/>
  <c r="I97" i="3"/>
  <c r="G97" i="3"/>
  <c r="L96" i="3"/>
  <c r="K96" i="3"/>
  <c r="I96" i="3"/>
  <c r="G96" i="3"/>
  <c r="L95" i="3"/>
  <c r="K95" i="3"/>
  <c r="I95" i="3"/>
  <c r="G95" i="3"/>
  <c r="L94" i="3"/>
  <c r="K94" i="3"/>
  <c r="I94" i="3"/>
  <c r="G94" i="3"/>
  <c r="L93" i="3"/>
  <c r="K93" i="3"/>
  <c r="I93" i="3"/>
  <c r="G93" i="3"/>
  <c r="L92" i="3"/>
  <c r="K92" i="3"/>
  <c r="I92" i="3"/>
  <c r="G92" i="3"/>
  <c r="L91" i="3"/>
  <c r="K91" i="3"/>
  <c r="H91" i="3"/>
  <c r="F91" i="3"/>
  <c r="L90" i="3"/>
  <c r="K90" i="3"/>
  <c r="H90" i="3"/>
  <c r="F90" i="3"/>
  <c r="L89" i="3"/>
  <c r="K89" i="3"/>
  <c r="H89" i="3"/>
  <c r="F89" i="3"/>
  <c r="L88" i="3"/>
  <c r="K88" i="3"/>
  <c r="H88" i="3"/>
  <c r="F88" i="3"/>
  <c r="L87" i="3"/>
  <c r="K87" i="3"/>
  <c r="H87" i="3"/>
  <c r="F87" i="3"/>
  <c r="L86" i="3"/>
  <c r="K86" i="3"/>
  <c r="H86" i="3"/>
  <c r="F86" i="3"/>
  <c r="L85" i="3"/>
  <c r="K85" i="3"/>
  <c r="H85" i="3"/>
  <c r="F85" i="3"/>
  <c r="L84" i="3"/>
  <c r="K84" i="3"/>
  <c r="H84" i="3"/>
  <c r="F84" i="3"/>
  <c r="L83" i="3"/>
  <c r="K83" i="3"/>
  <c r="H83" i="3"/>
  <c r="F83" i="3"/>
  <c r="L82" i="3"/>
  <c r="K82" i="3"/>
  <c r="H82" i="3"/>
  <c r="F82" i="3"/>
  <c r="L81" i="3"/>
  <c r="K81" i="3"/>
  <c r="H81" i="3"/>
  <c r="F81" i="3"/>
  <c r="L80" i="3"/>
  <c r="K80" i="3"/>
  <c r="H80" i="3"/>
  <c r="F80" i="3"/>
  <c r="L79" i="3"/>
  <c r="K79" i="3"/>
  <c r="H79" i="3"/>
  <c r="F79" i="3"/>
  <c r="L78" i="3"/>
  <c r="K78" i="3"/>
  <c r="H78" i="3"/>
  <c r="F78" i="3"/>
  <c r="L77" i="3"/>
  <c r="K77" i="3"/>
  <c r="H77" i="3"/>
  <c r="F77" i="3"/>
  <c r="L76" i="3"/>
  <c r="K76" i="3"/>
  <c r="H76" i="3"/>
  <c r="F76" i="3"/>
  <c r="L75" i="3"/>
  <c r="K75" i="3"/>
  <c r="H75" i="3"/>
  <c r="F75" i="3"/>
  <c r="L74" i="3"/>
  <c r="K74" i="3"/>
  <c r="H74" i="3"/>
  <c r="F74" i="3"/>
  <c r="L73" i="3"/>
  <c r="K73" i="3"/>
  <c r="H73" i="3"/>
  <c r="F73" i="3"/>
  <c r="L72" i="3"/>
  <c r="K72" i="3"/>
  <c r="H72" i="3"/>
  <c r="F72" i="3"/>
  <c r="L71" i="3"/>
  <c r="K71" i="3"/>
  <c r="H71" i="3"/>
  <c r="F71" i="3"/>
  <c r="L70" i="3"/>
  <c r="K70" i="3"/>
  <c r="H70" i="3"/>
  <c r="F70" i="3"/>
  <c r="L69" i="3"/>
  <c r="K69" i="3"/>
  <c r="H69" i="3"/>
  <c r="F69" i="3"/>
  <c r="L68" i="3"/>
  <c r="K68" i="3"/>
  <c r="H68" i="3"/>
  <c r="F68" i="3"/>
  <c r="L67" i="3"/>
  <c r="K67" i="3"/>
  <c r="H67" i="3"/>
  <c r="F67" i="3"/>
  <c r="L66" i="3"/>
  <c r="K66" i="3"/>
  <c r="H66" i="3"/>
  <c r="F66" i="3"/>
  <c r="L65" i="3"/>
  <c r="K65" i="3"/>
  <c r="H65" i="3"/>
  <c r="F65" i="3"/>
  <c r="L64" i="3"/>
  <c r="K64" i="3"/>
  <c r="H64" i="3"/>
  <c r="F64" i="3"/>
  <c r="B64" i="3"/>
  <c r="I64" i="3" s="1"/>
  <c r="L63" i="3"/>
  <c r="K63" i="3"/>
  <c r="I63" i="3"/>
  <c r="H63" i="3"/>
  <c r="G63" i="3"/>
  <c r="F63" i="3"/>
  <c r="L62" i="3"/>
  <c r="K62" i="3"/>
  <c r="I62" i="3"/>
  <c r="H62" i="3"/>
  <c r="G62" i="3"/>
  <c r="F62" i="3"/>
  <c r="L61" i="3"/>
  <c r="K61" i="3"/>
  <c r="I61" i="3"/>
  <c r="G61" i="3"/>
  <c r="L60" i="3"/>
  <c r="K60" i="3"/>
  <c r="I60" i="3"/>
  <c r="G60" i="3"/>
  <c r="L59" i="3"/>
  <c r="K59" i="3"/>
  <c r="I59" i="3"/>
  <c r="G59" i="3"/>
  <c r="L58" i="3"/>
  <c r="K58" i="3"/>
  <c r="I58" i="3"/>
  <c r="G58" i="3"/>
  <c r="L57" i="3"/>
  <c r="K57" i="3"/>
  <c r="I57" i="3"/>
  <c r="G57" i="3"/>
  <c r="L56" i="3"/>
  <c r="K56" i="3"/>
  <c r="I56" i="3"/>
  <c r="H56" i="3"/>
  <c r="G56" i="3"/>
  <c r="F56" i="3"/>
  <c r="L55" i="3"/>
  <c r="K55" i="3"/>
  <c r="I55" i="3"/>
  <c r="G55" i="3"/>
  <c r="L54" i="3"/>
  <c r="K54" i="3"/>
  <c r="I54" i="3"/>
  <c r="G54" i="3"/>
  <c r="L53" i="3"/>
  <c r="K53" i="3"/>
  <c r="I53" i="3"/>
  <c r="G53" i="3"/>
  <c r="L52" i="3"/>
  <c r="K52" i="3"/>
  <c r="I52" i="3"/>
  <c r="G52" i="3"/>
  <c r="L51" i="3"/>
  <c r="K51" i="3"/>
  <c r="I51" i="3"/>
  <c r="G51" i="3"/>
  <c r="L50" i="3"/>
  <c r="K50" i="3"/>
  <c r="I50" i="3"/>
  <c r="H50" i="3"/>
  <c r="G50" i="3"/>
  <c r="F50" i="3"/>
  <c r="L49" i="3"/>
  <c r="K49" i="3"/>
  <c r="I49" i="3"/>
  <c r="G49" i="3"/>
  <c r="L48" i="3"/>
  <c r="K48" i="3"/>
  <c r="I48" i="3"/>
  <c r="G48" i="3"/>
  <c r="L47" i="3"/>
  <c r="K47" i="3"/>
  <c r="I47" i="3"/>
  <c r="G47" i="3"/>
  <c r="L46" i="3"/>
  <c r="K46" i="3"/>
  <c r="I46" i="3"/>
  <c r="G46" i="3"/>
  <c r="L45" i="3"/>
  <c r="K45" i="3"/>
  <c r="I45" i="3"/>
  <c r="G45" i="3"/>
  <c r="L44" i="3"/>
  <c r="K44" i="3"/>
  <c r="I44" i="3"/>
  <c r="H44" i="3"/>
  <c r="G44" i="3"/>
  <c r="F44" i="3"/>
  <c r="L43" i="3"/>
  <c r="K43" i="3"/>
  <c r="I43" i="3"/>
  <c r="G43" i="3"/>
  <c r="L42" i="3"/>
  <c r="K42" i="3"/>
  <c r="I42" i="3"/>
  <c r="G42" i="3"/>
  <c r="L41" i="3"/>
  <c r="K41" i="3"/>
  <c r="I41" i="3"/>
  <c r="G41" i="3"/>
  <c r="L40" i="3"/>
  <c r="K40" i="3"/>
  <c r="I40" i="3"/>
  <c r="G40" i="3"/>
  <c r="L39" i="3"/>
  <c r="K39" i="3"/>
  <c r="I39" i="3"/>
  <c r="G39" i="3"/>
  <c r="L38" i="3"/>
  <c r="K38" i="3"/>
  <c r="I38" i="3"/>
  <c r="H38" i="3"/>
  <c r="G38" i="3"/>
  <c r="F38" i="3"/>
  <c r="L37" i="3"/>
  <c r="K37" i="3"/>
  <c r="I37" i="3"/>
  <c r="G37" i="3"/>
  <c r="L36" i="3"/>
  <c r="K36" i="3"/>
  <c r="I36" i="3"/>
  <c r="G36" i="3"/>
  <c r="L35" i="3"/>
  <c r="K35" i="3"/>
  <c r="I35" i="3"/>
  <c r="G35" i="3"/>
  <c r="L34" i="3"/>
  <c r="K34" i="3"/>
  <c r="I34" i="3"/>
  <c r="G34" i="3"/>
  <c r="L33" i="3"/>
  <c r="K33" i="3"/>
  <c r="I33" i="3"/>
  <c r="G33" i="3"/>
  <c r="L32" i="3"/>
  <c r="K32" i="3"/>
  <c r="I32" i="3"/>
  <c r="H32" i="3"/>
  <c r="G32" i="3"/>
  <c r="F32" i="3"/>
  <c r="L31" i="3"/>
  <c r="K31" i="3"/>
  <c r="H31" i="3"/>
  <c r="F31" i="3"/>
  <c r="L30" i="3"/>
  <c r="K30" i="3"/>
  <c r="H30" i="3"/>
  <c r="F30" i="3"/>
  <c r="L29" i="3"/>
  <c r="K29" i="3"/>
  <c r="H29" i="3"/>
  <c r="F29" i="3"/>
  <c r="L28" i="3"/>
  <c r="K28" i="3"/>
  <c r="H28" i="3"/>
  <c r="F28" i="3"/>
  <c r="L27" i="3"/>
  <c r="K27" i="3"/>
  <c r="H27" i="3"/>
  <c r="F27" i="3"/>
  <c r="L26" i="3"/>
  <c r="K26" i="3"/>
  <c r="I26" i="3"/>
  <c r="H26" i="3"/>
  <c r="G26" i="3"/>
  <c r="F26" i="3"/>
  <c r="L25" i="3"/>
  <c r="K25" i="3"/>
  <c r="H25" i="3"/>
  <c r="F25" i="3"/>
  <c r="L24" i="3"/>
  <c r="K24" i="3"/>
  <c r="H24" i="3"/>
  <c r="F24" i="3"/>
  <c r="L23" i="3"/>
  <c r="K23" i="3"/>
  <c r="H23" i="3"/>
  <c r="F23" i="3"/>
  <c r="L22" i="3"/>
  <c r="K22" i="3"/>
  <c r="H22" i="3"/>
  <c r="F22" i="3"/>
  <c r="L21" i="3"/>
  <c r="K21" i="3"/>
  <c r="H21" i="3"/>
  <c r="F21" i="3"/>
  <c r="L20" i="3"/>
  <c r="K20" i="3"/>
  <c r="I20" i="3"/>
  <c r="H20" i="3"/>
  <c r="G20" i="3"/>
  <c r="F20" i="3"/>
  <c r="L19" i="3"/>
  <c r="K19" i="3"/>
  <c r="H19" i="3"/>
  <c r="F19" i="3"/>
  <c r="L18" i="3"/>
  <c r="K18" i="3"/>
  <c r="H18" i="3"/>
  <c r="F18" i="3"/>
  <c r="L17" i="3"/>
  <c r="K17" i="3"/>
  <c r="H17" i="3"/>
  <c r="F17" i="3"/>
  <c r="L16" i="3"/>
  <c r="K16" i="3"/>
  <c r="H16" i="3"/>
  <c r="F16" i="3"/>
  <c r="L15" i="3"/>
  <c r="K15" i="3"/>
  <c r="H15" i="3"/>
  <c r="F15" i="3"/>
  <c r="L14" i="3"/>
  <c r="K14" i="3"/>
  <c r="I14" i="3"/>
  <c r="H14" i="3"/>
  <c r="G14" i="3"/>
  <c r="F14" i="3"/>
  <c r="L13" i="3"/>
  <c r="K13" i="3"/>
  <c r="H13" i="3"/>
  <c r="F13" i="3"/>
  <c r="L12" i="3"/>
  <c r="K12" i="3"/>
  <c r="H12" i="3"/>
  <c r="F12" i="3"/>
  <c r="L11" i="3"/>
  <c r="K11" i="3"/>
  <c r="H11" i="3"/>
  <c r="F11" i="3"/>
  <c r="L10" i="3"/>
  <c r="K10" i="3"/>
  <c r="H10" i="3"/>
  <c r="F10" i="3"/>
  <c r="L9" i="3"/>
  <c r="K9" i="3"/>
  <c r="H9" i="3"/>
  <c r="F9" i="3"/>
  <c r="L8" i="3"/>
  <c r="K8" i="3"/>
  <c r="H8" i="3"/>
  <c r="F8" i="3"/>
  <c r="L7" i="3"/>
  <c r="K7" i="3"/>
  <c r="H7" i="3"/>
  <c r="F7" i="3"/>
  <c r="L6" i="3"/>
  <c r="K6" i="3"/>
  <c r="H6" i="3"/>
  <c r="F6" i="3"/>
  <c r="L5" i="3"/>
  <c r="K5" i="3"/>
  <c r="H5" i="3"/>
  <c r="F5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L4" i="3"/>
  <c r="K4" i="3"/>
  <c r="H4" i="3"/>
  <c r="F4" i="3"/>
  <c r="B4" i="3"/>
  <c r="L3" i="3"/>
  <c r="K3" i="3"/>
  <c r="I3" i="3"/>
  <c r="H3" i="3"/>
  <c r="G3" i="3"/>
  <c r="F3" i="3"/>
  <c r="L2" i="3"/>
  <c r="K2" i="3"/>
  <c r="I2" i="3"/>
  <c r="H2" i="3"/>
  <c r="G2" i="3"/>
  <c r="F2" i="3"/>
  <c r="I124" i="3" l="1"/>
  <c r="AD7" i="1"/>
  <c r="AE5" i="1"/>
  <c r="J7" i="1"/>
  <c r="L7" i="1" s="1"/>
  <c r="M7" i="1" s="1"/>
  <c r="G7" i="1"/>
  <c r="AB8" i="1"/>
  <c r="P7" i="1"/>
  <c r="U7" i="1" s="1"/>
  <c r="Z7" i="1" s="1"/>
  <c r="R7" i="1"/>
  <c r="W7" i="1" s="1"/>
  <c r="Q7" i="1"/>
  <c r="V7" i="1" s="1"/>
  <c r="T7" i="1"/>
  <c r="Y7" i="1" s="1"/>
  <c r="S7" i="1"/>
  <c r="X7" i="1" s="1"/>
  <c r="I184" i="3"/>
  <c r="AA72" i="1"/>
  <c r="F82" i="1"/>
  <c r="B125" i="3"/>
  <c r="A8" i="1"/>
  <c r="K189" i="1"/>
  <c r="N80" i="1"/>
  <c r="D82" i="10"/>
  <c r="A83" i="10"/>
  <c r="G79" i="2"/>
  <c r="I78" i="2"/>
  <c r="D167" i="1"/>
  <c r="E169" i="1"/>
  <c r="E170" i="1" s="1"/>
  <c r="E171" i="1" s="1"/>
  <c r="E172" i="1" s="1"/>
  <c r="E173" i="1" s="1"/>
  <c r="D144" i="1"/>
  <c r="D7" i="1"/>
  <c r="B7" i="1" s="1"/>
  <c r="E8" i="1"/>
  <c r="O8" i="1" s="1"/>
  <c r="N2" i="3"/>
  <c r="M64" i="3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N63" i="3"/>
  <c r="N26" i="3"/>
  <c r="N62" i="3"/>
  <c r="N32" i="3"/>
  <c r="N3" i="3"/>
  <c r="I4" i="3"/>
  <c r="B5" i="3"/>
  <c r="N50" i="3"/>
  <c r="G4" i="3"/>
  <c r="N44" i="3"/>
  <c r="N20" i="3"/>
  <c r="N14" i="3"/>
  <c r="N38" i="3"/>
  <c r="G64" i="3"/>
  <c r="B65" i="3"/>
  <c r="N56" i="3"/>
  <c r="B185" i="3"/>
  <c r="AD8" i="1" l="1"/>
  <c r="AE6" i="1"/>
  <c r="B126" i="3"/>
  <c r="I125" i="3"/>
  <c r="G125" i="3"/>
  <c r="G8" i="1"/>
  <c r="J8" i="1"/>
  <c r="L8" i="1" s="1"/>
  <c r="M8" i="1" s="1"/>
  <c r="AB9" i="1"/>
  <c r="A9" i="1"/>
  <c r="AA73" i="1"/>
  <c r="F83" i="1"/>
  <c r="N64" i="3"/>
  <c r="T8" i="1"/>
  <c r="Y8" i="1" s="1"/>
  <c r="S8" i="1"/>
  <c r="X8" i="1" s="1"/>
  <c r="Q8" i="1"/>
  <c r="V8" i="1" s="1"/>
  <c r="P8" i="1"/>
  <c r="U8" i="1" s="1"/>
  <c r="Z8" i="1" s="1"/>
  <c r="R8" i="1"/>
  <c r="W8" i="1" s="1"/>
  <c r="K190" i="1"/>
  <c r="M190" i="1" s="1"/>
  <c r="N81" i="1"/>
  <c r="O80" i="1"/>
  <c r="A84" i="10"/>
  <c r="D83" i="10"/>
  <c r="G80" i="2"/>
  <c r="I79" i="2"/>
  <c r="E180" i="1"/>
  <c r="E181" i="1" s="1"/>
  <c r="E182" i="1" s="1"/>
  <c r="E183" i="1" s="1"/>
  <c r="E184" i="1" s="1"/>
  <c r="E174" i="1"/>
  <c r="D8" i="1"/>
  <c r="B8" i="1" s="1"/>
  <c r="E9" i="1"/>
  <c r="O9" i="1" s="1"/>
  <c r="N4" i="3"/>
  <c r="B6" i="3"/>
  <c r="G5" i="3"/>
  <c r="I5" i="3"/>
  <c r="I65" i="3"/>
  <c r="B66" i="3"/>
  <c r="G65" i="3"/>
  <c r="I185" i="3"/>
  <c r="B186" i="3"/>
  <c r="G185" i="3"/>
  <c r="M123" i="3"/>
  <c r="N122" i="3"/>
  <c r="AD9" i="1" l="1"/>
  <c r="AE7" i="1"/>
  <c r="A10" i="1"/>
  <c r="B127" i="3"/>
  <c r="I126" i="3"/>
  <c r="B128" i="3"/>
  <c r="G126" i="3"/>
  <c r="AA74" i="1"/>
  <c r="T9" i="1"/>
  <c r="Y9" i="1" s="1"/>
  <c r="R9" i="1"/>
  <c r="W9" i="1" s="1"/>
  <c r="S9" i="1"/>
  <c r="X9" i="1" s="1"/>
  <c r="P9" i="1"/>
  <c r="U9" i="1" s="1"/>
  <c r="Z9" i="1" s="1"/>
  <c r="Q9" i="1"/>
  <c r="V9" i="1" s="1"/>
  <c r="F84" i="1"/>
  <c r="G9" i="1"/>
  <c r="J9" i="1"/>
  <c r="L9" i="1" s="1"/>
  <c r="M9" i="1" s="1"/>
  <c r="AB10" i="1"/>
  <c r="K191" i="1"/>
  <c r="N82" i="1"/>
  <c r="A85" i="10"/>
  <c r="D84" i="10"/>
  <c r="G81" i="2"/>
  <c r="I80" i="2"/>
  <c r="E191" i="1"/>
  <c r="E192" i="1" s="1"/>
  <c r="E193" i="1" s="1"/>
  <c r="E194" i="1" s="1"/>
  <c r="E195" i="1" s="1"/>
  <c r="E185" i="1"/>
  <c r="D174" i="1"/>
  <c r="E175" i="1"/>
  <c r="D9" i="1"/>
  <c r="B9" i="1" s="1"/>
  <c r="E10" i="1"/>
  <c r="O10" i="1" s="1"/>
  <c r="I66" i="3"/>
  <c r="B67" i="3"/>
  <c r="G66" i="3"/>
  <c r="B68" i="3"/>
  <c r="M124" i="3"/>
  <c r="N123" i="3"/>
  <c r="N5" i="3"/>
  <c r="B8" i="3"/>
  <c r="G6" i="3"/>
  <c r="B7" i="3"/>
  <c r="I6" i="3"/>
  <c r="G186" i="3"/>
  <c r="B187" i="3"/>
  <c r="I186" i="3"/>
  <c r="B188" i="3"/>
  <c r="N65" i="3"/>
  <c r="AD10" i="1" l="1"/>
  <c r="AE8" i="1"/>
  <c r="Q10" i="1"/>
  <c r="V10" i="1" s="1"/>
  <c r="P10" i="1"/>
  <c r="U10" i="1" s="1"/>
  <c r="Z10" i="1" s="1"/>
  <c r="S10" i="1"/>
  <c r="X10" i="1" s="1"/>
  <c r="T10" i="1"/>
  <c r="Y10" i="1" s="1"/>
  <c r="R10" i="1"/>
  <c r="W10" i="1" s="1"/>
  <c r="AA75" i="1"/>
  <c r="A11" i="1"/>
  <c r="B10" i="1"/>
  <c r="B129" i="3"/>
  <c r="I127" i="3"/>
  <c r="G127" i="3"/>
  <c r="J10" i="1"/>
  <c r="L10" i="1" s="1"/>
  <c r="M10" i="1" s="1"/>
  <c r="G10" i="1"/>
  <c r="AB11" i="1"/>
  <c r="F85" i="1"/>
  <c r="I128" i="3"/>
  <c r="G128" i="3"/>
  <c r="K192" i="1"/>
  <c r="N83" i="1"/>
  <c r="A86" i="10"/>
  <c r="D85" i="10"/>
  <c r="G82" i="2"/>
  <c r="I81" i="2"/>
  <c r="E202" i="1"/>
  <c r="E203" i="1" s="1"/>
  <c r="E204" i="1" s="1"/>
  <c r="E205" i="1" s="1"/>
  <c r="E206" i="1" s="1"/>
  <c r="E196" i="1"/>
  <c r="E186" i="1"/>
  <c r="D185" i="1"/>
  <c r="E176" i="1"/>
  <c r="D175" i="1"/>
  <c r="E11" i="1"/>
  <c r="O11" i="1" s="1"/>
  <c r="D10" i="1"/>
  <c r="N66" i="3"/>
  <c r="G188" i="3"/>
  <c r="I188" i="3"/>
  <c r="N6" i="3"/>
  <c r="I8" i="3"/>
  <c r="G8" i="3"/>
  <c r="G67" i="3"/>
  <c r="B69" i="3"/>
  <c r="I67" i="3"/>
  <c r="I187" i="3"/>
  <c r="G187" i="3"/>
  <c r="B189" i="3"/>
  <c r="M125" i="3"/>
  <c r="N124" i="3"/>
  <c r="I7" i="3"/>
  <c r="B9" i="3"/>
  <c r="G7" i="3"/>
  <c r="I68" i="3"/>
  <c r="G68" i="3"/>
  <c r="G11" i="1" l="1"/>
  <c r="J11" i="1"/>
  <c r="L11" i="1" s="1"/>
  <c r="M11" i="1" s="1"/>
  <c r="AB12" i="1"/>
  <c r="AE9" i="1"/>
  <c r="AD11" i="1"/>
  <c r="AA76" i="1"/>
  <c r="A12" i="1"/>
  <c r="T11" i="1"/>
  <c r="Y11" i="1" s="1"/>
  <c r="R11" i="1"/>
  <c r="W11" i="1" s="1"/>
  <c r="S11" i="1"/>
  <c r="X11" i="1" s="1"/>
  <c r="Q11" i="1"/>
  <c r="V11" i="1" s="1"/>
  <c r="P11" i="1"/>
  <c r="U11" i="1" s="1"/>
  <c r="Z11" i="1" s="1"/>
  <c r="F86" i="1"/>
  <c r="I129" i="3"/>
  <c r="G129" i="3"/>
  <c r="B130" i="3"/>
  <c r="K193" i="1"/>
  <c r="N84" i="1"/>
  <c r="A87" i="10"/>
  <c r="D86" i="10"/>
  <c r="G83" i="2"/>
  <c r="I82" i="2"/>
  <c r="E213" i="1"/>
  <c r="E214" i="1" s="1"/>
  <c r="E215" i="1" s="1"/>
  <c r="E216" i="1" s="1"/>
  <c r="E217" i="1" s="1"/>
  <c r="E218" i="1" s="1"/>
  <c r="E207" i="1"/>
  <c r="D196" i="1"/>
  <c r="E197" i="1"/>
  <c r="E187" i="1"/>
  <c r="D186" i="1"/>
  <c r="D176" i="1"/>
  <c r="E177" i="1"/>
  <c r="E12" i="1"/>
  <c r="O12" i="1" s="1"/>
  <c r="D11" i="1"/>
  <c r="B11" i="1" s="1"/>
  <c r="N7" i="3"/>
  <c r="N68" i="3"/>
  <c r="M126" i="3"/>
  <c r="N125" i="3"/>
  <c r="N67" i="3"/>
  <c r="I9" i="3"/>
  <c r="B10" i="3"/>
  <c r="G9" i="3"/>
  <c r="B70" i="3"/>
  <c r="G69" i="3"/>
  <c r="I69" i="3"/>
  <c r="I189" i="3"/>
  <c r="G189" i="3"/>
  <c r="B190" i="3"/>
  <c r="N8" i="3"/>
  <c r="Q12" i="1" l="1"/>
  <c r="V12" i="1" s="1"/>
  <c r="R12" i="1"/>
  <c r="W12" i="1" s="1"/>
  <c r="S12" i="1"/>
  <c r="X12" i="1" s="1"/>
  <c r="P12" i="1"/>
  <c r="U12" i="1" s="1"/>
  <c r="Z12" i="1" s="1"/>
  <c r="T12" i="1"/>
  <c r="Y12" i="1" s="1"/>
  <c r="AA77" i="1"/>
  <c r="A13" i="1"/>
  <c r="J12" i="1"/>
  <c r="L12" i="1" s="1"/>
  <c r="M12" i="1" s="1"/>
  <c r="G12" i="1"/>
  <c r="AB13" i="1"/>
  <c r="F87" i="1"/>
  <c r="AE10" i="1"/>
  <c r="AD12" i="1"/>
  <c r="B131" i="3"/>
  <c r="I130" i="3"/>
  <c r="G130" i="3"/>
  <c r="K194" i="1"/>
  <c r="N85" i="1"/>
  <c r="D87" i="10"/>
  <c r="A88" i="10"/>
  <c r="G84" i="2"/>
  <c r="I83" i="2"/>
  <c r="E208" i="1"/>
  <c r="D207" i="1"/>
  <c r="D218" i="1"/>
  <c r="E219" i="1"/>
  <c r="E198" i="1"/>
  <c r="D197" i="1"/>
  <c r="E188" i="1"/>
  <c r="D187" i="1"/>
  <c r="D177" i="1"/>
  <c r="E178" i="1"/>
  <c r="D178" i="1" s="1"/>
  <c r="E13" i="1"/>
  <c r="D12" i="1"/>
  <c r="B12" i="1" s="1"/>
  <c r="D14" i="1"/>
  <c r="E15" i="1"/>
  <c r="O15" i="1" s="1"/>
  <c r="N9" i="3"/>
  <c r="N69" i="3"/>
  <c r="I10" i="3"/>
  <c r="G10" i="3"/>
  <c r="B11" i="3"/>
  <c r="G190" i="3"/>
  <c r="I190" i="3"/>
  <c r="B191" i="3"/>
  <c r="I70" i="3"/>
  <c r="B71" i="3"/>
  <c r="G70" i="3"/>
  <c r="M127" i="3"/>
  <c r="N126" i="3"/>
  <c r="AD13" i="1" l="1"/>
  <c r="AE11" i="1"/>
  <c r="P15" i="1"/>
  <c r="U15" i="1" s="1"/>
  <c r="S15" i="1"/>
  <c r="X15" i="1" s="1"/>
  <c r="T15" i="1"/>
  <c r="Y15" i="1" s="1"/>
  <c r="Q15" i="1"/>
  <c r="V15" i="1" s="1"/>
  <c r="Z15" i="1" s="1"/>
  <c r="R15" i="1"/>
  <c r="W15" i="1" s="1"/>
  <c r="G131" i="3"/>
  <c r="B132" i="3"/>
  <c r="I131" i="3"/>
  <c r="AA78" i="1"/>
  <c r="D13" i="1"/>
  <c r="B13" i="1" s="1"/>
  <c r="AE12" i="1" s="1"/>
  <c r="O13" i="1"/>
  <c r="A14" i="1"/>
  <c r="F88" i="1"/>
  <c r="J13" i="1"/>
  <c r="L13" i="1" s="1"/>
  <c r="M13" i="1" s="1"/>
  <c r="G13" i="1"/>
  <c r="AB14" i="1"/>
  <c r="K195" i="1"/>
  <c r="N86" i="1"/>
  <c r="D88" i="10"/>
  <c r="A89" i="10"/>
  <c r="G85" i="2"/>
  <c r="I84" i="2"/>
  <c r="E220" i="1"/>
  <c r="D219" i="1"/>
  <c r="E209" i="1"/>
  <c r="D208" i="1"/>
  <c r="D198" i="1"/>
  <c r="E199" i="1"/>
  <c r="D188" i="1"/>
  <c r="E189" i="1"/>
  <c r="D189" i="1" s="1"/>
  <c r="D15" i="1"/>
  <c r="E16" i="1"/>
  <c r="O16" i="1" s="1"/>
  <c r="N10" i="3"/>
  <c r="N70" i="3"/>
  <c r="I71" i="3"/>
  <c r="G71" i="3"/>
  <c r="B72" i="3"/>
  <c r="M128" i="3"/>
  <c r="N127" i="3"/>
  <c r="I191" i="3"/>
  <c r="B192" i="3"/>
  <c r="G191" i="3"/>
  <c r="I11" i="3"/>
  <c r="B12" i="3"/>
  <c r="G11" i="3"/>
  <c r="F89" i="1" l="1"/>
  <c r="J14" i="1"/>
  <c r="G14" i="1"/>
  <c r="AB15" i="1"/>
  <c r="A15" i="1"/>
  <c r="B14" i="1"/>
  <c r="AD15" i="1" s="1"/>
  <c r="T13" i="1"/>
  <c r="Y13" i="1" s="1"/>
  <c r="Q13" i="1"/>
  <c r="V13" i="1" s="1"/>
  <c r="P13" i="1"/>
  <c r="U13" i="1" s="1"/>
  <c r="Z13" i="1" s="1"/>
  <c r="S13" i="1"/>
  <c r="X13" i="1" s="1"/>
  <c r="R13" i="1"/>
  <c r="W13" i="1" s="1"/>
  <c r="B134" i="3"/>
  <c r="G132" i="3"/>
  <c r="I132" i="3"/>
  <c r="B133" i="3"/>
  <c r="P16" i="1"/>
  <c r="U16" i="1" s="1"/>
  <c r="T16" i="1"/>
  <c r="Y16" i="1" s="1"/>
  <c r="Q16" i="1"/>
  <c r="V16" i="1" s="1"/>
  <c r="Z16" i="1" s="1"/>
  <c r="R16" i="1"/>
  <c r="W16" i="1" s="1"/>
  <c r="S16" i="1"/>
  <c r="X16" i="1" s="1"/>
  <c r="AA79" i="1"/>
  <c r="K196" i="1"/>
  <c r="N87" i="1"/>
  <c r="A90" i="10"/>
  <c r="D89" i="10"/>
  <c r="G86" i="2"/>
  <c r="I85" i="2"/>
  <c r="E210" i="1"/>
  <c r="D209" i="1"/>
  <c r="D220" i="1"/>
  <c r="E221" i="1"/>
  <c r="D199" i="1"/>
  <c r="E200" i="1"/>
  <c r="D200" i="1" s="1"/>
  <c r="E17" i="1"/>
  <c r="O17" i="1" s="1"/>
  <c r="D16" i="1"/>
  <c r="N11" i="3"/>
  <c r="I12" i="3"/>
  <c r="B13" i="3"/>
  <c r="G12" i="3"/>
  <c r="G192" i="3"/>
  <c r="B193" i="3"/>
  <c r="I192" i="3"/>
  <c r="B194" i="3"/>
  <c r="M129" i="3"/>
  <c r="N128" i="3"/>
  <c r="I72" i="3"/>
  <c r="B73" i="3"/>
  <c r="G72" i="3"/>
  <c r="B74" i="3"/>
  <c r="N71" i="3"/>
  <c r="G15" i="1" l="1"/>
  <c r="J15" i="1"/>
  <c r="L15" i="1" s="1"/>
  <c r="M15" i="1" s="1"/>
  <c r="AB16" i="1"/>
  <c r="AA80" i="1"/>
  <c r="B135" i="3"/>
  <c r="G133" i="3"/>
  <c r="I133" i="3"/>
  <c r="A16" i="1"/>
  <c r="B15" i="1"/>
  <c r="S17" i="1"/>
  <c r="X17" i="1" s="1"/>
  <c r="T17" i="1"/>
  <c r="Y17" i="1" s="1"/>
  <c r="Q17" i="1"/>
  <c r="V17" i="1" s="1"/>
  <c r="Z17" i="1" s="1"/>
  <c r="P17" i="1"/>
  <c r="U17" i="1" s="1"/>
  <c r="R17" i="1"/>
  <c r="W17" i="1" s="1"/>
  <c r="I134" i="3"/>
  <c r="G134" i="3"/>
  <c r="F90" i="1"/>
  <c r="K197" i="1"/>
  <c r="N88" i="1"/>
  <c r="D90" i="10"/>
  <c r="A91" i="10"/>
  <c r="G87" i="2"/>
  <c r="I86" i="2"/>
  <c r="D221" i="1"/>
  <c r="E222" i="1"/>
  <c r="D222" i="1" s="1"/>
  <c r="E211" i="1"/>
  <c r="D211" i="1" s="1"/>
  <c r="D210" i="1"/>
  <c r="D17" i="1"/>
  <c r="E18" i="1"/>
  <c r="O18" i="1" s="1"/>
  <c r="N72" i="3"/>
  <c r="N12" i="3"/>
  <c r="G194" i="3"/>
  <c r="I194" i="3"/>
  <c r="M130" i="3"/>
  <c r="N129" i="3"/>
  <c r="I74" i="3"/>
  <c r="G74" i="3"/>
  <c r="G73" i="3"/>
  <c r="B75" i="3"/>
  <c r="I73" i="3"/>
  <c r="I193" i="3"/>
  <c r="B195" i="3"/>
  <c r="G193" i="3"/>
  <c r="I13" i="3"/>
  <c r="B15" i="3"/>
  <c r="G13" i="3"/>
  <c r="AD16" i="1" l="1"/>
  <c r="AE14" i="1"/>
  <c r="P18" i="1"/>
  <c r="U18" i="1" s="1"/>
  <c r="S18" i="1"/>
  <c r="X18" i="1" s="1"/>
  <c r="R18" i="1"/>
  <c r="W18" i="1" s="1"/>
  <c r="T18" i="1"/>
  <c r="Y18" i="1" s="1"/>
  <c r="Q18" i="1"/>
  <c r="V18" i="1" s="1"/>
  <c r="Z18" i="1" s="1"/>
  <c r="A17" i="1"/>
  <c r="B16" i="1"/>
  <c r="AA81" i="1"/>
  <c r="J16" i="1"/>
  <c r="L16" i="1" s="1"/>
  <c r="M16" i="1" s="1"/>
  <c r="G16" i="1"/>
  <c r="AB17" i="1"/>
  <c r="F91" i="1"/>
  <c r="G135" i="3"/>
  <c r="I135" i="3"/>
  <c r="B136" i="3"/>
  <c r="K198" i="1"/>
  <c r="N89" i="1"/>
  <c r="A92" i="10"/>
  <c r="D91" i="10"/>
  <c r="G88" i="2"/>
  <c r="I87" i="2"/>
  <c r="E19" i="1"/>
  <c r="O19" i="1" s="1"/>
  <c r="D18" i="1"/>
  <c r="N13" i="3"/>
  <c r="I195" i="3"/>
  <c r="G195" i="3"/>
  <c r="B196" i="3"/>
  <c r="N73" i="3"/>
  <c r="N74" i="3"/>
  <c r="M131" i="3"/>
  <c r="N130" i="3"/>
  <c r="B16" i="3"/>
  <c r="I15" i="3"/>
  <c r="G15" i="3"/>
  <c r="B76" i="3"/>
  <c r="G75" i="3"/>
  <c r="I75" i="3"/>
  <c r="F92" i="1" l="1"/>
  <c r="AA82" i="1"/>
  <c r="T19" i="1"/>
  <c r="Y19" i="1" s="1"/>
  <c r="P19" i="1"/>
  <c r="U19" i="1" s="1"/>
  <c r="Q19" i="1"/>
  <c r="V19" i="1" s="1"/>
  <c r="Z19" i="1" s="1"/>
  <c r="S19" i="1"/>
  <c r="X19" i="1" s="1"/>
  <c r="R19" i="1"/>
  <c r="W19" i="1" s="1"/>
  <c r="G17" i="1"/>
  <c r="J17" i="1"/>
  <c r="L17" i="1" s="1"/>
  <c r="M17" i="1" s="1"/>
  <c r="AB18" i="1"/>
  <c r="AD17" i="1"/>
  <c r="AE15" i="1"/>
  <c r="B137" i="3"/>
  <c r="G136" i="3"/>
  <c r="I136" i="3"/>
  <c r="A18" i="1"/>
  <c r="B17" i="1"/>
  <c r="K199" i="1"/>
  <c r="N90" i="1"/>
  <c r="A93" i="10"/>
  <c r="D92" i="10"/>
  <c r="G89" i="2"/>
  <c r="I88" i="2"/>
  <c r="E20" i="1"/>
  <c r="O20" i="1" s="1"/>
  <c r="D19" i="1"/>
  <c r="N15" i="3"/>
  <c r="I76" i="3"/>
  <c r="B77" i="3"/>
  <c r="G76" i="3"/>
  <c r="I16" i="3"/>
  <c r="G16" i="3"/>
  <c r="B17" i="3"/>
  <c r="N75" i="3"/>
  <c r="M132" i="3"/>
  <c r="N131" i="3"/>
  <c r="G196" i="3"/>
  <c r="I196" i="3"/>
  <c r="B197" i="3"/>
  <c r="P20" i="1" l="1"/>
  <c r="U20" i="1" s="1"/>
  <c r="T20" i="1"/>
  <c r="Y20" i="1" s="1"/>
  <c r="Q20" i="1"/>
  <c r="V20" i="1" s="1"/>
  <c r="Z20" i="1" s="1"/>
  <c r="R20" i="1"/>
  <c r="W20" i="1" s="1"/>
  <c r="S20" i="1"/>
  <c r="X20" i="1" s="1"/>
  <c r="B138" i="3"/>
  <c r="I137" i="3"/>
  <c r="G137" i="3"/>
  <c r="AA83" i="1"/>
  <c r="AE16" i="1"/>
  <c r="AD18" i="1"/>
  <c r="A19" i="1"/>
  <c r="B18" i="1"/>
  <c r="G18" i="1"/>
  <c r="J18" i="1"/>
  <c r="L18" i="1" s="1"/>
  <c r="M18" i="1" s="1"/>
  <c r="AB19" i="1"/>
  <c r="F93" i="1"/>
  <c r="K200" i="1"/>
  <c r="N91" i="1"/>
  <c r="D93" i="10"/>
  <c r="A94" i="10"/>
  <c r="G90" i="2"/>
  <c r="I89" i="2"/>
  <c r="D20" i="1"/>
  <c r="E21" i="1"/>
  <c r="O21" i="1" s="1"/>
  <c r="N16" i="3"/>
  <c r="N76" i="3"/>
  <c r="G17" i="3"/>
  <c r="I17" i="3"/>
  <c r="B18" i="3"/>
  <c r="G197" i="3"/>
  <c r="I197" i="3"/>
  <c r="B198" i="3"/>
  <c r="I77" i="3"/>
  <c r="G77" i="3"/>
  <c r="B78" i="3"/>
  <c r="M133" i="3"/>
  <c r="N132" i="3"/>
  <c r="Q21" i="1" l="1"/>
  <c r="V21" i="1" s="1"/>
  <c r="Z21" i="1" s="1"/>
  <c r="R21" i="1"/>
  <c r="W21" i="1" s="1"/>
  <c r="T21" i="1"/>
  <c r="Y21" i="1" s="1"/>
  <c r="S21" i="1"/>
  <c r="X21" i="1" s="1"/>
  <c r="P21" i="1"/>
  <c r="U21" i="1" s="1"/>
  <c r="G19" i="1"/>
  <c r="J19" i="1"/>
  <c r="L19" i="1" s="1"/>
  <c r="M19" i="1" s="1"/>
  <c r="AB20" i="1"/>
  <c r="G138" i="3"/>
  <c r="I138" i="3"/>
  <c r="B140" i="3"/>
  <c r="B139" i="3"/>
  <c r="AD19" i="1"/>
  <c r="AE17" i="1"/>
  <c r="AA84" i="1"/>
  <c r="A20" i="1"/>
  <c r="B19" i="1"/>
  <c r="F94" i="1"/>
  <c r="K201" i="1"/>
  <c r="M201" i="1" s="1"/>
  <c r="N92" i="1"/>
  <c r="O91" i="1"/>
  <c r="D94" i="10"/>
  <c r="A95" i="10"/>
  <c r="G91" i="2"/>
  <c r="I90" i="2"/>
  <c r="D21" i="1"/>
  <c r="E22" i="1"/>
  <c r="O22" i="1" s="1"/>
  <c r="N77" i="3"/>
  <c r="M134" i="3"/>
  <c r="N133" i="3"/>
  <c r="I78" i="3"/>
  <c r="B79" i="3"/>
  <c r="G78" i="3"/>
  <c r="B80" i="3"/>
  <c r="I18" i="3"/>
  <c r="B19" i="3"/>
  <c r="G18" i="3"/>
  <c r="N17" i="3"/>
  <c r="G198" i="3"/>
  <c r="I198" i="3"/>
  <c r="B199" i="3"/>
  <c r="B200" i="3"/>
  <c r="P22" i="1" l="1"/>
  <c r="U22" i="1" s="1"/>
  <c r="S22" i="1"/>
  <c r="X22" i="1" s="1"/>
  <c r="Q22" i="1"/>
  <c r="V22" i="1" s="1"/>
  <c r="Z22" i="1" s="1"/>
  <c r="R22" i="1"/>
  <c r="W22" i="1" s="1"/>
  <c r="T22" i="1"/>
  <c r="Y22" i="1" s="1"/>
  <c r="AD20" i="1"/>
  <c r="AE18" i="1"/>
  <c r="A21" i="1"/>
  <c r="B20" i="1"/>
  <c r="G139" i="3"/>
  <c r="B141" i="3"/>
  <c r="I139" i="3"/>
  <c r="I140" i="3"/>
  <c r="G140" i="3"/>
  <c r="AA85" i="1"/>
  <c r="F95" i="1"/>
  <c r="AB21" i="1"/>
  <c r="J20" i="1"/>
  <c r="L20" i="1" s="1"/>
  <c r="M20" i="1" s="1"/>
  <c r="G20" i="1"/>
  <c r="K202" i="1"/>
  <c r="N93" i="1"/>
  <c r="A96" i="10"/>
  <c r="D95" i="10"/>
  <c r="G92" i="2"/>
  <c r="I91" i="2"/>
  <c r="E23" i="1"/>
  <c r="O23" i="1" s="1"/>
  <c r="D22" i="1"/>
  <c r="N78" i="3"/>
  <c r="I80" i="3"/>
  <c r="G80" i="3"/>
  <c r="G199" i="3"/>
  <c r="I199" i="3"/>
  <c r="B201" i="3"/>
  <c r="I19" i="3"/>
  <c r="B21" i="3"/>
  <c r="G19" i="3"/>
  <c r="G79" i="3"/>
  <c r="B81" i="3"/>
  <c r="I79" i="3"/>
  <c r="G200" i="3"/>
  <c r="I200" i="3"/>
  <c r="N18" i="3"/>
  <c r="M135" i="3"/>
  <c r="N134" i="3"/>
  <c r="B142" i="3" l="1"/>
  <c r="G141" i="3"/>
  <c r="I141" i="3"/>
  <c r="AD21" i="1"/>
  <c r="AE19" i="1"/>
  <c r="F96" i="1"/>
  <c r="S23" i="1"/>
  <c r="X23" i="1" s="1"/>
  <c r="Q23" i="1"/>
  <c r="V23" i="1" s="1"/>
  <c r="Z23" i="1" s="1"/>
  <c r="R23" i="1"/>
  <c r="W23" i="1" s="1"/>
  <c r="P23" i="1"/>
  <c r="U23" i="1" s="1"/>
  <c r="T23" i="1"/>
  <c r="Y23" i="1" s="1"/>
  <c r="AB22" i="1"/>
  <c r="G21" i="1"/>
  <c r="J21" i="1"/>
  <c r="L21" i="1" s="1"/>
  <c r="M21" i="1" s="1"/>
  <c r="A22" i="1"/>
  <c r="B21" i="1"/>
  <c r="AA86" i="1"/>
  <c r="K203" i="1"/>
  <c r="N94" i="1"/>
  <c r="A97" i="10"/>
  <c r="D96" i="10"/>
  <c r="G93" i="2"/>
  <c r="I92" i="2"/>
  <c r="E24" i="1"/>
  <c r="O24" i="1" s="1"/>
  <c r="D23" i="1"/>
  <c r="N19" i="3"/>
  <c r="N80" i="3"/>
  <c r="G201" i="3"/>
  <c r="I201" i="3"/>
  <c r="B202" i="3"/>
  <c r="M136" i="3"/>
  <c r="N135" i="3"/>
  <c r="B82" i="3"/>
  <c r="G81" i="3"/>
  <c r="I81" i="3"/>
  <c r="N79" i="3"/>
  <c r="G21" i="3"/>
  <c r="I21" i="3"/>
  <c r="B22" i="3"/>
  <c r="P24" i="1" l="1"/>
  <c r="U24" i="1" s="1"/>
  <c r="T24" i="1"/>
  <c r="Y24" i="1" s="1"/>
  <c r="R24" i="1"/>
  <c r="W24" i="1" s="1"/>
  <c r="S24" i="1"/>
  <c r="X24" i="1" s="1"/>
  <c r="Q24" i="1"/>
  <c r="V24" i="1" s="1"/>
  <c r="Z24" i="1" s="1"/>
  <c r="AD22" i="1"/>
  <c r="AE20" i="1"/>
  <c r="A23" i="1"/>
  <c r="B22" i="1"/>
  <c r="F97" i="1"/>
  <c r="AA87" i="1"/>
  <c r="AB23" i="1"/>
  <c r="J22" i="1"/>
  <c r="L22" i="1" s="1"/>
  <c r="M22" i="1" s="1"/>
  <c r="G22" i="1"/>
  <c r="G142" i="3"/>
  <c r="B143" i="3"/>
  <c r="I142" i="3"/>
  <c r="K204" i="1"/>
  <c r="N95" i="1"/>
  <c r="A98" i="10"/>
  <c r="D97" i="10"/>
  <c r="G94" i="2"/>
  <c r="I93" i="2"/>
  <c r="D24" i="1"/>
  <c r="N81" i="3"/>
  <c r="N21" i="3"/>
  <c r="G202" i="3"/>
  <c r="I202" i="3"/>
  <c r="B203" i="3"/>
  <c r="I82" i="3"/>
  <c r="B83" i="3"/>
  <c r="G82" i="3"/>
  <c r="G22" i="3"/>
  <c r="I22" i="3"/>
  <c r="B23" i="3"/>
  <c r="M137" i="3"/>
  <c r="N136" i="3"/>
  <c r="AA88" i="1" l="1"/>
  <c r="AB24" i="1"/>
  <c r="J23" i="1"/>
  <c r="L23" i="1" s="1"/>
  <c r="M23" i="1" s="1"/>
  <c r="G23" i="1"/>
  <c r="AE21" i="1"/>
  <c r="AD23" i="1"/>
  <c r="A24" i="1"/>
  <c r="B23" i="1"/>
  <c r="F98" i="1"/>
  <c r="I143" i="3"/>
  <c r="B144" i="3"/>
  <c r="G143" i="3"/>
  <c r="K205" i="1"/>
  <c r="N96" i="1"/>
  <c r="D98" i="10"/>
  <c r="A99" i="10"/>
  <c r="G95" i="2"/>
  <c r="I94" i="2"/>
  <c r="E26" i="1"/>
  <c r="O26" i="1" s="1"/>
  <c r="D25" i="1"/>
  <c r="N82" i="3"/>
  <c r="N22" i="3"/>
  <c r="G203" i="3"/>
  <c r="I203" i="3"/>
  <c r="B204" i="3"/>
  <c r="M138" i="3"/>
  <c r="N137" i="3"/>
  <c r="I83" i="3"/>
  <c r="B84" i="3"/>
  <c r="G83" i="3"/>
  <c r="G23" i="3"/>
  <c r="I23" i="3"/>
  <c r="B24" i="3"/>
  <c r="P26" i="1" l="1"/>
  <c r="U26" i="1" s="1"/>
  <c r="T26" i="1"/>
  <c r="Y26" i="1" s="1"/>
  <c r="Q26" i="1"/>
  <c r="V26" i="1" s="1"/>
  <c r="R26" i="1"/>
  <c r="W26" i="1" s="1"/>
  <c r="Z26" i="1" s="1"/>
  <c r="S26" i="1"/>
  <c r="X26" i="1" s="1"/>
  <c r="F99" i="1"/>
  <c r="J24" i="1"/>
  <c r="L24" i="1" s="1"/>
  <c r="M24" i="1" s="1"/>
  <c r="G24" i="1"/>
  <c r="AB25" i="1"/>
  <c r="A25" i="1"/>
  <c r="B24" i="1"/>
  <c r="AE23" i="1" s="1"/>
  <c r="AE22" i="1"/>
  <c r="AD24" i="1"/>
  <c r="G144" i="3"/>
  <c r="I144" i="3"/>
  <c r="B146" i="3"/>
  <c r="B145" i="3"/>
  <c r="AA89" i="1"/>
  <c r="K206" i="1"/>
  <c r="N97" i="1"/>
  <c r="D99" i="10"/>
  <c r="A100" i="10"/>
  <c r="G96" i="2"/>
  <c r="I95" i="2"/>
  <c r="D26" i="1"/>
  <c r="E27" i="1"/>
  <c r="O27" i="1" s="1"/>
  <c r="N83" i="3"/>
  <c r="G24" i="3"/>
  <c r="I24" i="3"/>
  <c r="B25" i="3"/>
  <c r="M139" i="3"/>
  <c r="N138" i="3"/>
  <c r="I84" i="3"/>
  <c r="B85" i="3"/>
  <c r="G84" i="3"/>
  <c r="B86" i="3"/>
  <c r="N23" i="3"/>
  <c r="G204" i="3"/>
  <c r="I204" i="3"/>
  <c r="B205" i="3"/>
  <c r="B206" i="3"/>
  <c r="G145" i="3" l="1"/>
  <c r="B147" i="3"/>
  <c r="I145" i="3"/>
  <c r="F100" i="1"/>
  <c r="G146" i="3"/>
  <c r="I146" i="3"/>
  <c r="A26" i="1"/>
  <c r="B25" i="1"/>
  <c r="AD26" i="1" s="1"/>
  <c r="AB26" i="1"/>
  <c r="G25" i="1"/>
  <c r="J25" i="1"/>
  <c r="P27" i="1"/>
  <c r="U27" i="1" s="1"/>
  <c r="T27" i="1"/>
  <c r="Y27" i="1" s="1"/>
  <c r="Q27" i="1"/>
  <c r="V27" i="1" s="1"/>
  <c r="R27" i="1"/>
  <c r="W27" i="1" s="1"/>
  <c r="Z27" i="1" s="1"/>
  <c r="S27" i="1"/>
  <c r="X27" i="1" s="1"/>
  <c r="AA90" i="1"/>
  <c r="K207" i="1"/>
  <c r="N98" i="1"/>
  <c r="D100" i="10"/>
  <c r="A101" i="10"/>
  <c r="G97" i="2"/>
  <c r="I96" i="2"/>
  <c r="D27" i="1"/>
  <c r="E28" i="1"/>
  <c r="O28" i="1" s="1"/>
  <c r="N24" i="3"/>
  <c r="G85" i="3"/>
  <c r="B87" i="3"/>
  <c r="I85" i="3"/>
  <c r="I86" i="3"/>
  <c r="G86" i="3"/>
  <c r="M140" i="3"/>
  <c r="N139" i="3"/>
  <c r="G205" i="3"/>
  <c r="I205" i="3"/>
  <c r="B207" i="3"/>
  <c r="G206" i="3"/>
  <c r="I206" i="3"/>
  <c r="N84" i="3"/>
  <c r="B27" i="3"/>
  <c r="G25" i="3"/>
  <c r="I25" i="3"/>
  <c r="S28" i="1" l="1"/>
  <c r="X28" i="1" s="1"/>
  <c r="Q28" i="1"/>
  <c r="V28" i="1" s="1"/>
  <c r="R28" i="1"/>
  <c r="W28" i="1" s="1"/>
  <c r="Z28" i="1" s="1"/>
  <c r="P28" i="1"/>
  <c r="U28" i="1" s="1"/>
  <c r="T28" i="1"/>
  <c r="Y28" i="1" s="1"/>
  <c r="AA91" i="1"/>
  <c r="AB27" i="1"/>
  <c r="G26" i="1"/>
  <c r="J26" i="1"/>
  <c r="L26" i="1" s="1"/>
  <c r="M26" i="1" s="1"/>
  <c r="F101" i="1"/>
  <c r="A27" i="1"/>
  <c r="B26" i="1"/>
  <c r="I147" i="3"/>
  <c r="B148" i="3"/>
  <c r="G147" i="3"/>
  <c r="K208" i="1"/>
  <c r="N99" i="1"/>
  <c r="A102" i="10"/>
  <c r="D101" i="10"/>
  <c r="G98" i="2"/>
  <c r="I97" i="2"/>
  <c r="E29" i="1"/>
  <c r="O29" i="1" s="1"/>
  <c r="D28" i="1"/>
  <c r="N25" i="3"/>
  <c r="G207" i="3"/>
  <c r="I207" i="3"/>
  <c r="B208" i="3"/>
  <c r="B28" i="3"/>
  <c r="G27" i="3"/>
  <c r="I27" i="3"/>
  <c r="M141" i="3"/>
  <c r="N140" i="3"/>
  <c r="B88" i="3"/>
  <c r="G87" i="3"/>
  <c r="I87" i="3"/>
  <c r="N86" i="3"/>
  <c r="N85" i="3"/>
  <c r="I148" i="3" l="1"/>
  <c r="G148" i="3"/>
  <c r="B149" i="3"/>
  <c r="F102" i="1"/>
  <c r="AA92" i="1"/>
  <c r="P29" i="1"/>
  <c r="U29" i="1" s="1"/>
  <c r="R29" i="1"/>
  <c r="W29" i="1" s="1"/>
  <c r="Z29" i="1" s="1"/>
  <c r="Q29" i="1"/>
  <c r="V29" i="1" s="1"/>
  <c r="S29" i="1"/>
  <c r="X29" i="1" s="1"/>
  <c r="T29" i="1"/>
  <c r="Y29" i="1" s="1"/>
  <c r="AD27" i="1"/>
  <c r="AE25" i="1"/>
  <c r="AB28" i="1"/>
  <c r="J27" i="1"/>
  <c r="L27" i="1" s="1"/>
  <c r="M27" i="1" s="1"/>
  <c r="G27" i="1"/>
  <c r="A28" i="1"/>
  <c r="B27" i="1"/>
  <c r="K209" i="1"/>
  <c r="N100" i="1"/>
  <c r="A103" i="10"/>
  <c r="D103" i="10" s="1"/>
  <c r="D102" i="10"/>
  <c r="G99" i="2"/>
  <c r="I98" i="2"/>
  <c r="D29" i="1"/>
  <c r="E30" i="1"/>
  <c r="O30" i="1" s="1"/>
  <c r="N27" i="3"/>
  <c r="N87" i="3"/>
  <c r="I88" i="3"/>
  <c r="B89" i="3"/>
  <c r="G88" i="3"/>
  <c r="B29" i="3"/>
  <c r="I28" i="3"/>
  <c r="G28" i="3"/>
  <c r="M142" i="3"/>
  <c r="N141" i="3"/>
  <c r="G208" i="3"/>
  <c r="I208" i="3"/>
  <c r="B209" i="3"/>
  <c r="P30" i="1" l="1"/>
  <c r="U30" i="1" s="1"/>
  <c r="T30" i="1"/>
  <c r="Y30" i="1" s="1"/>
  <c r="R30" i="1"/>
  <c r="W30" i="1" s="1"/>
  <c r="Z30" i="1" s="1"/>
  <c r="Q30" i="1"/>
  <c r="V30" i="1" s="1"/>
  <c r="S30" i="1"/>
  <c r="X30" i="1" s="1"/>
  <c r="AA93" i="1"/>
  <c r="AB29" i="1"/>
  <c r="G28" i="1"/>
  <c r="J28" i="1"/>
  <c r="L28" i="1" s="1"/>
  <c r="M28" i="1" s="1"/>
  <c r="F103" i="1"/>
  <c r="B150" i="3"/>
  <c r="I149" i="3"/>
  <c r="G149" i="3"/>
  <c r="AD28" i="1"/>
  <c r="AE26" i="1"/>
  <c r="A29" i="1"/>
  <c r="B28" i="1"/>
  <c r="K210" i="1"/>
  <c r="N101" i="1"/>
  <c r="G100" i="2"/>
  <c r="I99" i="2"/>
  <c r="D30" i="1"/>
  <c r="E31" i="1"/>
  <c r="O31" i="1" s="1"/>
  <c r="N88" i="3"/>
  <c r="M143" i="3"/>
  <c r="N142" i="3"/>
  <c r="G209" i="3"/>
  <c r="I209" i="3"/>
  <c r="B210" i="3"/>
  <c r="B30" i="3"/>
  <c r="G29" i="3"/>
  <c r="I29" i="3"/>
  <c r="I89" i="3"/>
  <c r="G89" i="3"/>
  <c r="B90" i="3"/>
  <c r="N28" i="3"/>
  <c r="F104" i="1" l="1"/>
  <c r="AA94" i="1"/>
  <c r="Q31" i="1"/>
  <c r="V31" i="1" s="1"/>
  <c r="R31" i="1"/>
  <c r="W31" i="1" s="1"/>
  <c r="Z31" i="1" s="1"/>
  <c r="P31" i="1"/>
  <c r="U31" i="1" s="1"/>
  <c r="S31" i="1"/>
  <c r="X31" i="1" s="1"/>
  <c r="T31" i="1"/>
  <c r="Y31" i="1" s="1"/>
  <c r="AB30" i="1"/>
  <c r="J29" i="1"/>
  <c r="L29" i="1" s="1"/>
  <c r="M29" i="1" s="1"/>
  <c r="G29" i="1"/>
  <c r="AD29" i="1"/>
  <c r="AE27" i="1"/>
  <c r="B152" i="3"/>
  <c r="I150" i="3"/>
  <c r="B151" i="3"/>
  <c r="G150" i="3"/>
  <c r="A30" i="1"/>
  <c r="B29" i="1"/>
  <c r="K211" i="1"/>
  <c r="N102" i="1"/>
  <c r="G101" i="2"/>
  <c r="I101" i="2" s="1"/>
  <c r="I100" i="2"/>
  <c r="E32" i="1"/>
  <c r="O32" i="1" s="1"/>
  <c r="D31" i="1"/>
  <c r="N89" i="3"/>
  <c r="I90" i="3"/>
  <c r="B91" i="3"/>
  <c r="G90" i="3"/>
  <c r="B92" i="3"/>
  <c r="B31" i="3"/>
  <c r="I30" i="3"/>
  <c r="G30" i="3"/>
  <c r="G210" i="3"/>
  <c r="I210" i="3"/>
  <c r="B211" i="3"/>
  <c r="B212" i="3"/>
  <c r="N29" i="3"/>
  <c r="M144" i="3"/>
  <c r="N143" i="3"/>
  <c r="AB31" i="1" l="1"/>
  <c r="G30" i="1"/>
  <c r="J30" i="1"/>
  <c r="L30" i="1" s="1"/>
  <c r="M30" i="1" s="1"/>
  <c r="P32" i="1"/>
  <c r="U32" i="1" s="1"/>
  <c r="T32" i="1"/>
  <c r="Y32" i="1" s="1"/>
  <c r="Q32" i="1"/>
  <c r="V32" i="1" s="1"/>
  <c r="R32" i="1"/>
  <c r="W32" i="1" s="1"/>
  <c r="Z32" i="1" s="1"/>
  <c r="S32" i="1"/>
  <c r="X32" i="1" s="1"/>
  <c r="F152" i="3"/>
  <c r="H152" i="3"/>
  <c r="AE28" i="1"/>
  <c r="AD30" i="1"/>
  <c r="AA95" i="1"/>
  <c r="I151" i="3"/>
  <c r="B153" i="3"/>
  <c r="G151" i="3"/>
  <c r="A31" i="1"/>
  <c r="B30" i="1"/>
  <c r="F105" i="1"/>
  <c r="K212" i="1"/>
  <c r="M212" i="1" s="1"/>
  <c r="N103" i="1"/>
  <c r="O102" i="1"/>
  <c r="D32" i="1"/>
  <c r="E33" i="1"/>
  <c r="O33" i="1" s="1"/>
  <c r="N90" i="3"/>
  <c r="N30" i="3"/>
  <c r="M145" i="3"/>
  <c r="N144" i="3"/>
  <c r="F212" i="3"/>
  <c r="H212" i="3"/>
  <c r="G31" i="3"/>
  <c r="I31" i="3"/>
  <c r="B33" i="3"/>
  <c r="G211" i="3"/>
  <c r="I211" i="3"/>
  <c r="B213" i="3"/>
  <c r="H92" i="3"/>
  <c r="F92" i="3"/>
  <c r="B93" i="3"/>
  <c r="G91" i="3"/>
  <c r="I91" i="3"/>
  <c r="P33" i="1" l="1"/>
  <c r="U33" i="1" s="1"/>
  <c r="R33" i="1"/>
  <c r="W33" i="1" s="1"/>
  <c r="Z33" i="1" s="1"/>
  <c r="S33" i="1"/>
  <c r="X33" i="1" s="1"/>
  <c r="T33" i="1"/>
  <c r="Y33" i="1" s="1"/>
  <c r="Q33" i="1"/>
  <c r="V33" i="1" s="1"/>
  <c r="B154" i="3"/>
  <c r="H153" i="3"/>
  <c r="F153" i="3"/>
  <c r="F106" i="1"/>
  <c r="AD31" i="1"/>
  <c r="AE29" i="1"/>
  <c r="A32" i="1"/>
  <c r="B31" i="1"/>
  <c r="AA96" i="1"/>
  <c r="AB32" i="1"/>
  <c r="J31" i="1"/>
  <c r="L31" i="1" s="1"/>
  <c r="M31" i="1" s="1"/>
  <c r="G31" i="1"/>
  <c r="K213" i="1"/>
  <c r="N104" i="1"/>
  <c r="D33" i="1"/>
  <c r="E34" i="1"/>
  <c r="O34" i="1" s="1"/>
  <c r="N31" i="3"/>
  <c r="N92" i="3"/>
  <c r="H213" i="3"/>
  <c r="B214" i="3"/>
  <c r="F213" i="3"/>
  <c r="B94" i="3"/>
  <c r="H93" i="3"/>
  <c r="F93" i="3"/>
  <c r="N91" i="3"/>
  <c r="F33" i="3"/>
  <c r="H33" i="3"/>
  <c r="B34" i="3"/>
  <c r="M146" i="3"/>
  <c r="N145" i="3"/>
  <c r="A33" i="1" l="1"/>
  <c r="B32" i="1"/>
  <c r="AB33" i="1"/>
  <c r="G32" i="1"/>
  <c r="J32" i="1"/>
  <c r="L32" i="1" s="1"/>
  <c r="M32" i="1" s="1"/>
  <c r="H154" i="3"/>
  <c r="F154" i="3"/>
  <c r="B155" i="3"/>
  <c r="AD32" i="1"/>
  <c r="AE30" i="1"/>
  <c r="P34" i="1"/>
  <c r="U34" i="1" s="1"/>
  <c r="S34" i="1"/>
  <c r="X34" i="1" s="1"/>
  <c r="T34" i="1"/>
  <c r="Y34" i="1" s="1"/>
  <c r="Q34" i="1"/>
  <c r="V34" i="1" s="1"/>
  <c r="R34" i="1"/>
  <c r="W34" i="1" s="1"/>
  <c r="Z34" i="1" s="1"/>
  <c r="AA97" i="1"/>
  <c r="F107" i="1"/>
  <c r="K214" i="1"/>
  <c r="N105" i="1"/>
  <c r="D34" i="1"/>
  <c r="E35" i="1"/>
  <c r="O35" i="1" s="1"/>
  <c r="N93" i="3"/>
  <c r="B35" i="3"/>
  <c r="H34" i="3"/>
  <c r="F34" i="3"/>
  <c r="N33" i="3"/>
  <c r="F94" i="3"/>
  <c r="B95" i="3"/>
  <c r="H94" i="3"/>
  <c r="F214" i="3"/>
  <c r="B215" i="3"/>
  <c r="H214" i="3"/>
  <c r="M147" i="3"/>
  <c r="N146" i="3"/>
  <c r="AA98" i="1" l="1"/>
  <c r="AB34" i="1"/>
  <c r="G33" i="1"/>
  <c r="J33" i="1"/>
  <c r="L33" i="1" s="1"/>
  <c r="M33" i="1" s="1"/>
  <c r="Q35" i="1"/>
  <c r="V35" i="1" s="1"/>
  <c r="S35" i="1"/>
  <c r="X35" i="1" s="1"/>
  <c r="P35" i="1"/>
  <c r="U35" i="1" s="1"/>
  <c r="R35" i="1"/>
  <c r="W35" i="1" s="1"/>
  <c r="Z35" i="1" s="1"/>
  <c r="T35" i="1"/>
  <c r="Y35" i="1" s="1"/>
  <c r="H155" i="3"/>
  <c r="F155" i="3"/>
  <c r="B156" i="3"/>
  <c r="AD33" i="1"/>
  <c r="AE31" i="1"/>
  <c r="F108" i="1"/>
  <c r="A34" i="1"/>
  <c r="B33" i="1"/>
  <c r="K215" i="1"/>
  <c r="N106" i="1"/>
  <c r="E37" i="1"/>
  <c r="O37" i="1" s="1"/>
  <c r="D36" i="1"/>
  <c r="D35" i="1"/>
  <c r="N34" i="3"/>
  <c r="N94" i="3"/>
  <c r="B96" i="3"/>
  <c r="H95" i="3"/>
  <c r="F95" i="3"/>
  <c r="M148" i="3"/>
  <c r="N147" i="3"/>
  <c r="F215" i="3"/>
  <c r="H215" i="3"/>
  <c r="B216" i="3"/>
  <c r="F35" i="3"/>
  <c r="B36" i="3"/>
  <c r="H35" i="3"/>
  <c r="F109" i="1" l="1"/>
  <c r="AB35" i="1"/>
  <c r="G34" i="1"/>
  <c r="J34" i="1"/>
  <c r="L34" i="1" s="1"/>
  <c r="M34" i="1" s="1"/>
  <c r="AD34" i="1"/>
  <c r="AE32" i="1"/>
  <c r="F156" i="3"/>
  <c r="H156" i="3"/>
  <c r="B158" i="3"/>
  <c r="B157" i="3"/>
  <c r="T37" i="1"/>
  <c r="Y37" i="1" s="1"/>
  <c r="R37" i="1"/>
  <c r="W37" i="1" s="1"/>
  <c r="P37" i="1"/>
  <c r="U37" i="1" s="1"/>
  <c r="S37" i="1"/>
  <c r="X37" i="1" s="1"/>
  <c r="Z37" i="1" s="1"/>
  <c r="Q37" i="1"/>
  <c r="V37" i="1" s="1"/>
  <c r="A35" i="1"/>
  <c r="B34" i="1"/>
  <c r="AA99" i="1"/>
  <c r="K216" i="1"/>
  <c r="N107" i="1"/>
  <c r="E38" i="1"/>
  <c r="O38" i="1" s="1"/>
  <c r="D37" i="1"/>
  <c r="N95" i="3"/>
  <c r="M149" i="3"/>
  <c r="N148" i="3"/>
  <c r="B37" i="3"/>
  <c r="H36" i="3"/>
  <c r="F36" i="3"/>
  <c r="F216" i="3"/>
  <c r="H216" i="3"/>
  <c r="B217" i="3"/>
  <c r="B218" i="3"/>
  <c r="N35" i="3"/>
  <c r="B98" i="3"/>
  <c r="H96" i="3"/>
  <c r="F96" i="3"/>
  <c r="B97" i="3"/>
  <c r="AD35" i="1" l="1"/>
  <c r="AE33" i="1"/>
  <c r="H158" i="3"/>
  <c r="F158" i="3"/>
  <c r="A36" i="1"/>
  <c r="B35" i="1"/>
  <c r="AE34" i="1" s="1"/>
  <c r="H157" i="3"/>
  <c r="B159" i="3"/>
  <c r="F157" i="3"/>
  <c r="AB36" i="1"/>
  <c r="J35" i="1"/>
  <c r="L35" i="1" s="1"/>
  <c r="M35" i="1" s="1"/>
  <c r="G35" i="1"/>
  <c r="P38" i="1"/>
  <c r="U38" i="1" s="1"/>
  <c r="S38" i="1"/>
  <c r="X38" i="1" s="1"/>
  <c r="Z38" i="1" s="1"/>
  <c r="R38" i="1"/>
  <c r="W38" i="1" s="1"/>
  <c r="Q38" i="1"/>
  <c r="V38" i="1" s="1"/>
  <c r="T38" i="1"/>
  <c r="Y38" i="1" s="1"/>
  <c r="AA100" i="1"/>
  <c r="F110" i="1"/>
  <c r="K217" i="1"/>
  <c r="N108" i="1"/>
  <c r="D38" i="1"/>
  <c r="E39" i="1"/>
  <c r="O39" i="1" s="1"/>
  <c r="N36" i="3"/>
  <c r="N96" i="3"/>
  <c r="F98" i="3"/>
  <c r="H98" i="3"/>
  <c r="F218" i="3"/>
  <c r="H218" i="3"/>
  <c r="F37" i="3"/>
  <c r="H37" i="3"/>
  <c r="B39" i="3"/>
  <c r="H217" i="3"/>
  <c r="F217" i="3"/>
  <c r="B219" i="3"/>
  <c r="H97" i="3"/>
  <c r="F97" i="3"/>
  <c r="B99" i="3"/>
  <c r="M150" i="3"/>
  <c r="N149" i="3"/>
  <c r="AA101" i="1" l="1"/>
  <c r="A37" i="1"/>
  <c r="B36" i="1"/>
  <c r="AD37" i="1" s="1"/>
  <c r="AB37" i="1"/>
  <c r="G36" i="1"/>
  <c r="J36" i="1"/>
  <c r="S39" i="1"/>
  <c r="X39" i="1" s="1"/>
  <c r="Z39" i="1" s="1"/>
  <c r="R39" i="1"/>
  <c r="W39" i="1" s="1"/>
  <c r="Q39" i="1"/>
  <c r="V39" i="1" s="1"/>
  <c r="P39" i="1"/>
  <c r="U39" i="1" s="1"/>
  <c r="T39" i="1"/>
  <c r="Y39" i="1" s="1"/>
  <c r="F111" i="1"/>
  <c r="H159" i="3"/>
  <c r="B160" i="3"/>
  <c r="F159" i="3"/>
  <c r="K218" i="1"/>
  <c r="N109" i="1"/>
  <c r="AB59" i="1"/>
  <c r="D39" i="1"/>
  <c r="E40" i="1"/>
  <c r="O40" i="1" s="1"/>
  <c r="N97" i="3"/>
  <c r="N98" i="3"/>
  <c r="N37" i="3"/>
  <c r="B100" i="3"/>
  <c r="H99" i="3"/>
  <c r="F99" i="3"/>
  <c r="H219" i="3"/>
  <c r="B220" i="3"/>
  <c r="F219" i="3"/>
  <c r="M151" i="3"/>
  <c r="N150" i="3"/>
  <c r="F39" i="3"/>
  <c r="B40" i="3"/>
  <c r="H39" i="3"/>
  <c r="AB38" i="1" l="1"/>
  <c r="J37" i="1"/>
  <c r="L37" i="1" s="1"/>
  <c r="M37" i="1" s="1"/>
  <c r="G37" i="1"/>
  <c r="F160" i="3"/>
  <c r="H160" i="3"/>
  <c r="B161" i="3"/>
  <c r="A38" i="1"/>
  <c r="B37" i="1"/>
  <c r="R40" i="1"/>
  <c r="W40" i="1" s="1"/>
  <c r="P40" i="1"/>
  <c r="U40" i="1" s="1"/>
  <c r="S40" i="1"/>
  <c r="X40" i="1" s="1"/>
  <c r="Z40" i="1" s="1"/>
  <c r="Q40" i="1"/>
  <c r="V40" i="1" s="1"/>
  <c r="T40" i="1"/>
  <c r="Y40" i="1" s="1"/>
  <c r="G59" i="1"/>
  <c r="F112" i="1"/>
  <c r="AA102" i="1"/>
  <c r="K219" i="1"/>
  <c r="N110" i="1"/>
  <c r="AB60" i="1"/>
  <c r="D40" i="1"/>
  <c r="E41" i="1"/>
  <c r="N99" i="3"/>
  <c r="N39" i="3"/>
  <c r="F40" i="3"/>
  <c r="B41" i="3"/>
  <c r="H40" i="3"/>
  <c r="M152" i="3"/>
  <c r="N151" i="3"/>
  <c r="F220" i="3"/>
  <c r="B221" i="3"/>
  <c r="H220" i="3"/>
  <c r="F100" i="3"/>
  <c r="B101" i="3"/>
  <c r="H100" i="3"/>
  <c r="AA103" i="1" l="1"/>
  <c r="B162" i="3"/>
  <c r="H161" i="3"/>
  <c r="F161" i="3"/>
  <c r="F113" i="1"/>
  <c r="G60" i="1"/>
  <c r="AD38" i="1"/>
  <c r="AE36" i="1"/>
  <c r="E42" i="1"/>
  <c r="O42" i="1" s="1"/>
  <c r="O41" i="1"/>
  <c r="A39" i="1"/>
  <c r="B38" i="1"/>
  <c r="AB39" i="1"/>
  <c r="G38" i="1"/>
  <c r="J38" i="1"/>
  <c r="L38" i="1" s="1"/>
  <c r="M38" i="1" s="1"/>
  <c r="K220" i="1"/>
  <c r="N111" i="1"/>
  <c r="AB61" i="1"/>
  <c r="D41" i="1"/>
  <c r="B102" i="3"/>
  <c r="H101" i="3"/>
  <c r="F101" i="3"/>
  <c r="M153" i="3"/>
  <c r="N152" i="3"/>
  <c r="N100" i="3"/>
  <c r="F41" i="3"/>
  <c r="B42" i="3"/>
  <c r="H41" i="3"/>
  <c r="F221" i="3"/>
  <c r="H221" i="3"/>
  <c r="B222" i="3"/>
  <c r="N40" i="3"/>
  <c r="D42" i="1" l="1"/>
  <c r="E43" i="1"/>
  <c r="O43" i="1" s="1"/>
  <c r="AB40" i="1"/>
  <c r="J39" i="1"/>
  <c r="L39" i="1" s="1"/>
  <c r="M39" i="1" s="1"/>
  <c r="G39" i="1"/>
  <c r="AD39" i="1"/>
  <c r="AE37" i="1"/>
  <c r="F162" i="3"/>
  <c r="B163" i="3"/>
  <c r="B164" i="3"/>
  <c r="H162" i="3"/>
  <c r="G61" i="1"/>
  <c r="A40" i="1"/>
  <c r="B39" i="1"/>
  <c r="T43" i="1"/>
  <c r="Y43" i="1" s="1"/>
  <c r="Q43" i="1"/>
  <c r="V43" i="1" s="1"/>
  <c r="P43" i="1"/>
  <c r="U43" i="1" s="1"/>
  <c r="R43" i="1"/>
  <c r="W43" i="1" s="1"/>
  <c r="S43" i="1"/>
  <c r="X43" i="1" s="1"/>
  <c r="Z43" i="1" s="1"/>
  <c r="Q41" i="1"/>
  <c r="V41" i="1" s="1"/>
  <c r="R41" i="1"/>
  <c r="W41" i="1" s="1"/>
  <c r="P41" i="1"/>
  <c r="U41" i="1" s="1"/>
  <c r="T41" i="1"/>
  <c r="Y41" i="1" s="1"/>
  <c r="S41" i="1"/>
  <c r="X41" i="1" s="1"/>
  <c r="Z41" i="1" s="1"/>
  <c r="P42" i="1"/>
  <c r="U42" i="1" s="1"/>
  <c r="R42" i="1"/>
  <c r="W42" i="1" s="1"/>
  <c r="S42" i="1"/>
  <c r="X42" i="1" s="1"/>
  <c r="Z42" i="1" s="1"/>
  <c r="T42" i="1"/>
  <c r="Y42" i="1" s="1"/>
  <c r="Q42" i="1"/>
  <c r="V42" i="1" s="1"/>
  <c r="F114" i="1"/>
  <c r="G113" i="1"/>
  <c r="AA104" i="1"/>
  <c r="K221" i="1"/>
  <c r="N112" i="1"/>
  <c r="AB62" i="1"/>
  <c r="E44" i="1"/>
  <c r="O44" i="1" s="1"/>
  <c r="D43" i="1"/>
  <c r="E48" i="1"/>
  <c r="O48" i="1" s="1"/>
  <c r="D47" i="1"/>
  <c r="N101" i="3"/>
  <c r="N41" i="3"/>
  <c r="M154" i="3"/>
  <c r="N153" i="3"/>
  <c r="F222" i="3"/>
  <c r="H222" i="3"/>
  <c r="B223" i="3"/>
  <c r="B224" i="3"/>
  <c r="B104" i="3"/>
  <c r="H102" i="3"/>
  <c r="F102" i="3"/>
  <c r="B103" i="3"/>
  <c r="F42" i="3"/>
  <c r="H42" i="3"/>
  <c r="B43" i="3"/>
  <c r="G62" i="1" l="1"/>
  <c r="A41" i="1"/>
  <c r="B40" i="1"/>
  <c r="F115" i="1"/>
  <c r="P48" i="1"/>
  <c r="U48" i="1" s="1"/>
  <c r="T48" i="1"/>
  <c r="Y48" i="1" s="1"/>
  <c r="Z48" i="1" s="1"/>
  <c r="S48" i="1"/>
  <c r="X48" i="1" s="1"/>
  <c r="Q48" i="1"/>
  <c r="V48" i="1" s="1"/>
  <c r="R48" i="1"/>
  <c r="W48" i="1" s="1"/>
  <c r="H164" i="3"/>
  <c r="F164" i="3"/>
  <c r="P44" i="1"/>
  <c r="U44" i="1" s="1"/>
  <c r="R44" i="1"/>
  <c r="W44" i="1" s="1"/>
  <c r="T44" i="1"/>
  <c r="Y44" i="1" s="1"/>
  <c r="S44" i="1"/>
  <c r="X44" i="1" s="1"/>
  <c r="Z44" i="1" s="1"/>
  <c r="Q44" i="1"/>
  <c r="V44" i="1" s="1"/>
  <c r="AA105" i="1"/>
  <c r="AD40" i="1"/>
  <c r="AE38" i="1"/>
  <c r="H163" i="3"/>
  <c r="B165" i="3"/>
  <c r="F163" i="3"/>
  <c r="AB41" i="1"/>
  <c r="G40" i="1"/>
  <c r="J40" i="1"/>
  <c r="L40" i="1" s="1"/>
  <c r="M40" i="1" s="1"/>
  <c r="K222" i="1"/>
  <c r="N114" i="1"/>
  <c r="AB63" i="1"/>
  <c r="D44" i="1"/>
  <c r="E45" i="1"/>
  <c r="O45" i="1" s="1"/>
  <c r="E49" i="1"/>
  <c r="O49" i="1" s="1"/>
  <c r="D48" i="1"/>
  <c r="N102" i="3"/>
  <c r="F43" i="3"/>
  <c r="B45" i="3"/>
  <c r="H43" i="3"/>
  <c r="H104" i="3"/>
  <c r="F104" i="3"/>
  <c r="H223" i="3"/>
  <c r="F223" i="3"/>
  <c r="B225" i="3"/>
  <c r="H103" i="3"/>
  <c r="B105" i="3"/>
  <c r="F103" i="3"/>
  <c r="N42" i="3"/>
  <c r="F224" i="3"/>
  <c r="H224" i="3"/>
  <c r="M155" i="3"/>
  <c r="N154" i="3"/>
  <c r="T49" i="1" l="1"/>
  <c r="Y49" i="1" s="1"/>
  <c r="Z49" i="1" s="1"/>
  <c r="P49" i="1"/>
  <c r="U49" i="1" s="1"/>
  <c r="Q49" i="1"/>
  <c r="V49" i="1" s="1"/>
  <c r="S49" i="1"/>
  <c r="X49" i="1" s="1"/>
  <c r="R49" i="1"/>
  <c r="W49" i="1" s="1"/>
  <c r="F116" i="1"/>
  <c r="AE39" i="1"/>
  <c r="AD41" i="1"/>
  <c r="R45" i="1"/>
  <c r="W45" i="1" s="1"/>
  <c r="Q45" i="1"/>
  <c r="V45" i="1" s="1"/>
  <c r="S45" i="1"/>
  <c r="X45" i="1" s="1"/>
  <c r="Z45" i="1" s="1"/>
  <c r="T45" i="1"/>
  <c r="Y45" i="1" s="1"/>
  <c r="P45" i="1"/>
  <c r="U45" i="1" s="1"/>
  <c r="G41" i="1"/>
  <c r="J41" i="1"/>
  <c r="L41" i="1" s="1"/>
  <c r="M41" i="1" s="1"/>
  <c r="AB42" i="1"/>
  <c r="A42" i="1"/>
  <c r="B41" i="1"/>
  <c r="G63" i="1"/>
  <c r="H165" i="3"/>
  <c r="B166" i="3"/>
  <c r="F165" i="3"/>
  <c r="AA106" i="1"/>
  <c r="N115" i="1"/>
  <c r="O114" i="1"/>
  <c r="AB64" i="1"/>
  <c r="E46" i="1"/>
  <c r="D45" i="1"/>
  <c r="E50" i="1"/>
  <c r="O50" i="1" s="1"/>
  <c r="D49" i="1"/>
  <c r="N104" i="3"/>
  <c r="B106" i="3"/>
  <c r="H105" i="3"/>
  <c r="F105" i="3"/>
  <c r="M156" i="3"/>
  <c r="N155" i="3"/>
  <c r="H225" i="3"/>
  <c r="B226" i="3"/>
  <c r="F225" i="3"/>
  <c r="B46" i="3"/>
  <c r="H45" i="3"/>
  <c r="F45" i="3"/>
  <c r="N43" i="3"/>
  <c r="N103" i="3"/>
  <c r="B42" i="1" l="1"/>
  <c r="A43" i="1"/>
  <c r="F117" i="1"/>
  <c r="G64" i="1"/>
  <c r="B167" i="3"/>
  <c r="F166" i="3"/>
  <c r="H166" i="3"/>
  <c r="G42" i="1"/>
  <c r="J42" i="1"/>
  <c r="L42" i="1" s="1"/>
  <c r="M42" i="1" s="1"/>
  <c r="AB43" i="1"/>
  <c r="P50" i="1"/>
  <c r="U50" i="1" s="1"/>
  <c r="S50" i="1"/>
  <c r="X50" i="1" s="1"/>
  <c r="R50" i="1"/>
  <c r="W50" i="1" s="1"/>
  <c r="T50" i="1"/>
  <c r="Y50" i="1" s="1"/>
  <c r="Z50" i="1" s="1"/>
  <c r="Q50" i="1"/>
  <c r="V50" i="1" s="1"/>
  <c r="D46" i="1"/>
  <c r="O46" i="1"/>
  <c r="AA107" i="1"/>
  <c r="AE40" i="1"/>
  <c r="AD42" i="1"/>
  <c r="N116" i="1"/>
  <c r="O115" i="1"/>
  <c r="R114" i="1"/>
  <c r="W114" i="1" s="1"/>
  <c r="Q114" i="1"/>
  <c r="V114" i="1" s="1"/>
  <c r="S114" i="1"/>
  <c r="X114" i="1" s="1"/>
  <c r="P114" i="1"/>
  <c r="U114" i="1" s="1"/>
  <c r="Z114" i="1" s="1"/>
  <c r="T114" i="1"/>
  <c r="Y114" i="1" s="1"/>
  <c r="AB65" i="1"/>
  <c r="D50" i="1"/>
  <c r="E51" i="1"/>
  <c r="O51" i="1" s="1"/>
  <c r="N105" i="3"/>
  <c r="N45" i="3"/>
  <c r="F226" i="3"/>
  <c r="B227" i="3"/>
  <c r="H226" i="3"/>
  <c r="M157" i="3"/>
  <c r="N156" i="3"/>
  <c r="B47" i="3"/>
  <c r="H46" i="3"/>
  <c r="F46" i="3"/>
  <c r="B107" i="3"/>
  <c r="H106" i="3"/>
  <c r="F106" i="3"/>
  <c r="J43" i="1" l="1"/>
  <c r="L43" i="1" s="1"/>
  <c r="M43" i="1" s="1"/>
  <c r="G43" i="1"/>
  <c r="AB44" i="1"/>
  <c r="Q51" i="1"/>
  <c r="V51" i="1" s="1"/>
  <c r="S51" i="1"/>
  <c r="X51" i="1" s="1"/>
  <c r="T51" i="1"/>
  <c r="Y51" i="1" s="1"/>
  <c r="Z51" i="1" s="1"/>
  <c r="P51" i="1"/>
  <c r="U51" i="1" s="1"/>
  <c r="R51" i="1"/>
  <c r="W51" i="1" s="1"/>
  <c r="F118" i="1"/>
  <c r="G65" i="1"/>
  <c r="AA108" i="1"/>
  <c r="B43" i="1"/>
  <c r="A44" i="1"/>
  <c r="P46" i="1"/>
  <c r="U46" i="1" s="1"/>
  <c r="S46" i="1"/>
  <c r="X46" i="1" s="1"/>
  <c r="Z46" i="1" s="1"/>
  <c r="T46" i="1"/>
  <c r="Y46" i="1" s="1"/>
  <c r="Q46" i="1"/>
  <c r="V46" i="1" s="1"/>
  <c r="R46" i="1"/>
  <c r="W46" i="1" s="1"/>
  <c r="B168" i="3"/>
  <c r="H167" i="3"/>
  <c r="F167" i="3"/>
  <c r="AD43" i="1"/>
  <c r="AE41" i="1"/>
  <c r="P115" i="1"/>
  <c r="U115" i="1" s="1"/>
  <c r="Z115" i="1" s="1"/>
  <c r="S115" i="1"/>
  <c r="X115" i="1" s="1"/>
  <c r="T115" i="1"/>
  <c r="Y115" i="1" s="1"/>
  <c r="Q115" i="1"/>
  <c r="V115" i="1" s="1"/>
  <c r="R115" i="1"/>
  <c r="W115" i="1" s="1"/>
  <c r="N117" i="1"/>
  <c r="O116" i="1"/>
  <c r="AB66" i="1"/>
  <c r="D51" i="1"/>
  <c r="E52" i="1"/>
  <c r="N106" i="3"/>
  <c r="B48" i="3"/>
  <c r="H47" i="3"/>
  <c r="F47" i="3"/>
  <c r="M158" i="3"/>
  <c r="N157" i="3"/>
  <c r="B108" i="3"/>
  <c r="H107" i="3"/>
  <c r="F107" i="3"/>
  <c r="N46" i="3"/>
  <c r="F227" i="3"/>
  <c r="H227" i="3"/>
  <c r="B228" i="3"/>
  <c r="B170" i="3" l="1"/>
  <c r="H168" i="3"/>
  <c r="B169" i="3"/>
  <c r="F168" i="3"/>
  <c r="B44" i="1"/>
  <c r="A45" i="1"/>
  <c r="G66" i="1"/>
  <c r="AD44" i="1"/>
  <c r="AE42" i="1"/>
  <c r="F119" i="1"/>
  <c r="G44" i="1"/>
  <c r="J44" i="1"/>
  <c r="L44" i="1" s="1"/>
  <c r="M44" i="1" s="1"/>
  <c r="AB45" i="1"/>
  <c r="E53" i="1"/>
  <c r="O53" i="1" s="1"/>
  <c r="O52" i="1"/>
  <c r="AA109" i="1"/>
  <c r="R116" i="1"/>
  <c r="W116" i="1" s="1"/>
  <c r="T116" i="1"/>
  <c r="Y116" i="1" s="1"/>
  <c r="S116" i="1"/>
  <c r="X116" i="1" s="1"/>
  <c r="Q116" i="1"/>
  <c r="V116" i="1" s="1"/>
  <c r="P116" i="1"/>
  <c r="U116" i="1" s="1"/>
  <c r="Z116" i="1" s="1"/>
  <c r="N118" i="1"/>
  <c r="O117" i="1"/>
  <c r="AB67" i="1"/>
  <c r="E54" i="1"/>
  <c r="O54" i="1" s="1"/>
  <c r="D53" i="1"/>
  <c r="D52" i="1"/>
  <c r="N47" i="3"/>
  <c r="M159" i="3"/>
  <c r="N158" i="3"/>
  <c r="F228" i="3"/>
  <c r="H228" i="3"/>
  <c r="B229" i="3"/>
  <c r="B230" i="3"/>
  <c r="B110" i="3"/>
  <c r="F108" i="3"/>
  <c r="H108" i="3"/>
  <c r="B109" i="3"/>
  <c r="B49" i="3"/>
  <c r="H48" i="3"/>
  <c r="F48" i="3"/>
  <c r="N107" i="3"/>
  <c r="AA110" i="1" l="1"/>
  <c r="B45" i="1"/>
  <c r="A46" i="1"/>
  <c r="S52" i="1"/>
  <c r="X52" i="1" s="1"/>
  <c r="T52" i="1"/>
  <c r="Y52" i="1" s="1"/>
  <c r="Z52" i="1" s="1"/>
  <c r="P52" i="1"/>
  <c r="U52" i="1" s="1"/>
  <c r="R52" i="1"/>
  <c r="W52" i="1" s="1"/>
  <c r="Q52" i="1"/>
  <c r="V52" i="1" s="1"/>
  <c r="F120" i="1"/>
  <c r="AD45" i="1"/>
  <c r="AE43" i="1"/>
  <c r="T53" i="1"/>
  <c r="Y53" i="1" s="1"/>
  <c r="Z53" i="1" s="1"/>
  <c r="R53" i="1"/>
  <c r="W53" i="1" s="1"/>
  <c r="P53" i="1"/>
  <c r="U53" i="1" s="1"/>
  <c r="S53" i="1"/>
  <c r="X53" i="1" s="1"/>
  <c r="Q53" i="1"/>
  <c r="V53" i="1" s="1"/>
  <c r="G67" i="1"/>
  <c r="G45" i="1"/>
  <c r="J45" i="1"/>
  <c r="L45" i="1" s="1"/>
  <c r="M45" i="1" s="1"/>
  <c r="AB46" i="1"/>
  <c r="H169" i="3"/>
  <c r="B171" i="3"/>
  <c r="F169" i="3"/>
  <c r="S54" i="1"/>
  <c r="X54" i="1" s="1"/>
  <c r="Q54" i="1"/>
  <c r="V54" i="1" s="1"/>
  <c r="T54" i="1"/>
  <c r="Y54" i="1" s="1"/>
  <c r="Z54" i="1" s="1"/>
  <c r="P54" i="1"/>
  <c r="U54" i="1" s="1"/>
  <c r="R54" i="1"/>
  <c r="W54" i="1" s="1"/>
  <c r="H170" i="3"/>
  <c r="F170" i="3"/>
  <c r="R117" i="1"/>
  <c r="W117" i="1" s="1"/>
  <c r="S117" i="1"/>
  <c r="X117" i="1" s="1"/>
  <c r="Q117" i="1"/>
  <c r="V117" i="1" s="1"/>
  <c r="T117" i="1"/>
  <c r="Y117" i="1" s="1"/>
  <c r="P117" i="1"/>
  <c r="U117" i="1" s="1"/>
  <c r="Z117" i="1" s="1"/>
  <c r="N119" i="1"/>
  <c r="O118" i="1"/>
  <c r="AB68" i="1"/>
  <c r="E55" i="1"/>
  <c r="O55" i="1" s="1"/>
  <c r="D54" i="1"/>
  <c r="D58" i="1"/>
  <c r="E59" i="1"/>
  <c r="N108" i="3"/>
  <c r="N48" i="3"/>
  <c r="F230" i="3"/>
  <c r="H230" i="3"/>
  <c r="H229" i="3"/>
  <c r="F229" i="3"/>
  <c r="B231" i="3"/>
  <c r="H49" i="3"/>
  <c r="B51" i="3"/>
  <c r="F49" i="3"/>
  <c r="H109" i="3"/>
  <c r="F109" i="3"/>
  <c r="B111" i="3"/>
  <c r="H110" i="3"/>
  <c r="F110" i="3"/>
  <c r="M160" i="3"/>
  <c r="N159" i="3"/>
  <c r="J46" i="1" l="1"/>
  <c r="L46" i="1" s="1"/>
  <c r="M46" i="1" s="1"/>
  <c r="G46" i="1"/>
  <c r="AB47" i="1"/>
  <c r="G68" i="1"/>
  <c r="O59" i="1"/>
  <c r="J59" i="1"/>
  <c r="L59" i="1" s="1"/>
  <c r="M59" i="1" s="1"/>
  <c r="F121" i="1"/>
  <c r="A47" i="1"/>
  <c r="B46" i="1"/>
  <c r="AE45" i="1" s="1"/>
  <c r="AD46" i="1"/>
  <c r="AE44" i="1"/>
  <c r="P55" i="1"/>
  <c r="U55" i="1" s="1"/>
  <c r="S55" i="1"/>
  <c r="X55" i="1" s="1"/>
  <c r="R55" i="1"/>
  <c r="W55" i="1" s="1"/>
  <c r="T55" i="1"/>
  <c r="Y55" i="1" s="1"/>
  <c r="Z55" i="1" s="1"/>
  <c r="Q55" i="1"/>
  <c r="V55" i="1" s="1"/>
  <c r="B172" i="3"/>
  <c r="H171" i="3"/>
  <c r="F171" i="3"/>
  <c r="AA111" i="1"/>
  <c r="T118" i="1"/>
  <c r="Y118" i="1" s="1"/>
  <c r="R118" i="1"/>
  <c r="W118" i="1" s="1"/>
  <c r="S118" i="1"/>
  <c r="X118" i="1" s="1"/>
  <c r="Q118" i="1"/>
  <c r="V118" i="1" s="1"/>
  <c r="P118" i="1"/>
  <c r="U118" i="1" s="1"/>
  <c r="Z118" i="1" s="1"/>
  <c r="N120" i="1"/>
  <c r="O119" i="1"/>
  <c r="AB69" i="1"/>
  <c r="E56" i="1"/>
  <c r="O56" i="1" s="1"/>
  <c r="D55" i="1"/>
  <c r="D59" i="1"/>
  <c r="E60" i="1"/>
  <c r="N109" i="3"/>
  <c r="B52" i="3"/>
  <c r="H51" i="3"/>
  <c r="F51" i="3"/>
  <c r="B112" i="3"/>
  <c r="H111" i="3"/>
  <c r="F111" i="3"/>
  <c r="H231" i="3"/>
  <c r="B232" i="3"/>
  <c r="F231" i="3"/>
  <c r="N110" i="3"/>
  <c r="M161" i="3"/>
  <c r="N160" i="3"/>
  <c r="N49" i="3"/>
  <c r="J69" i="1" l="1"/>
  <c r="G69" i="1"/>
  <c r="O60" i="1"/>
  <c r="J60" i="1"/>
  <c r="L60" i="1" s="1"/>
  <c r="M60" i="1" s="1"/>
  <c r="Q59" i="1"/>
  <c r="V59" i="1" s="1"/>
  <c r="P59" i="1"/>
  <c r="U59" i="1" s="1"/>
  <c r="Z59" i="1" s="1"/>
  <c r="T59" i="1"/>
  <c r="Y59" i="1" s="1"/>
  <c r="R59" i="1"/>
  <c r="W59" i="1" s="1"/>
  <c r="S59" i="1"/>
  <c r="X59" i="1" s="1"/>
  <c r="P56" i="1"/>
  <c r="U56" i="1" s="1"/>
  <c r="R56" i="1"/>
  <c r="W56" i="1" s="1"/>
  <c r="T56" i="1"/>
  <c r="Y56" i="1" s="1"/>
  <c r="Z56" i="1" s="1"/>
  <c r="S56" i="1"/>
  <c r="X56" i="1" s="1"/>
  <c r="Q56" i="1"/>
  <c r="V56" i="1" s="1"/>
  <c r="AA112" i="1"/>
  <c r="A48" i="1"/>
  <c r="B47" i="1"/>
  <c r="AD48" i="1" s="1"/>
  <c r="J47" i="1"/>
  <c r="G47" i="1"/>
  <c r="AB48" i="1"/>
  <c r="F122" i="1"/>
  <c r="F172" i="3"/>
  <c r="H172" i="3"/>
  <c r="B173" i="3"/>
  <c r="N121" i="1"/>
  <c r="O120" i="1"/>
  <c r="T119" i="1"/>
  <c r="Y119" i="1" s="1"/>
  <c r="S119" i="1"/>
  <c r="X119" i="1" s="1"/>
  <c r="R119" i="1"/>
  <c r="W119" i="1" s="1"/>
  <c r="P119" i="1"/>
  <c r="U119" i="1" s="1"/>
  <c r="Z119" i="1" s="1"/>
  <c r="Q119" i="1"/>
  <c r="V119" i="1" s="1"/>
  <c r="AB70" i="1"/>
  <c r="D56" i="1"/>
  <c r="E57" i="1"/>
  <c r="D60" i="1"/>
  <c r="E61" i="1"/>
  <c r="N51" i="3"/>
  <c r="N111" i="3"/>
  <c r="B113" i="3"/>
  <c r="H112" i="3"/>
  <c r="F112" i="3"/>
  <c r="F232" i="3"/>
  <c r="B233" i="3"/>
  <c r="H232" i="3"/>
  <c r="M162" i="3"/>
  <c r="N161" i="3"/>
  <c r="F52" i="3"/>
  <c r="B53" i="3"/>
  <c r="H52" i="3"/>
  <c r="A49" i="1" l="1"/>
  <c r="B48" i="1"/>
  <c r="D57" i="1"/>
  <c r="O57" i="1"/>
  <c r="G70" i="1"/>
  <c r="F123" i="1"/>
  <c r="J48" i="1"/>
  <c r="L48" i="1" s="1"/>
  <c r="M48" i="1" s="1"/>
  <c r="G48" i="1"/>
  <c r="AB49" i="1"/>
  <c r="O61" i="1"/>
  <c r="J61" i="1"/>
  <c r="L61" i="1" s="1"/>
  <c r="M61" i="1" s="1"/>
  <c r="B174" i="3"/>
  <c r="H173" i="3"/>
  <c r="F173" i="3"/>
  <c r="AA114" i="1"/>
  <c r="R60" i="1"/>
  <c r="W60" i="1" s="1"/>
  <c r="T60" i="1"/>
  <c r="Y60" i="1" s="1"/>
  <c r="S60" i="1"/>
  <c r="X60" i="1" s="1"/>
  <c r="Q60" i="1"/>
  <c r="V60" i="1" s="1"/>
  <c r="P60" i="1"/>
  <c r="U60" i="1" s="1"/>
  <c r="Z60" i="1" s="1"/>
  <c r="N122" i="1"/>
  <c r="O121" i="1"/>
  <c r="T120" i="1"/>
  <c r="Y120" i="1" s="1"/>
  <c r="R120" i="1"/>
  <c r="W120" i="1" s="1"/>
  <c r="S120" i="1"/>
  <c r="X120" i="1" s="1"/>
  <c r="Q120" i="1"/>
  <c r="V120" i="1" s="1"/>
  <c r="P120" i="1"/>
  <c r="U120" i="1" s="1"/>
  <c r="Z120" i="1" s="1"/>
  <c r="AB71" i="1"/>
  <c r="E62" i="1"/>
  <c r="D61" i="1"/>
  <c r="N52" i="3"/>
  <c r="N112" i="3"/>
  <c r="B114" i="3"/>
  <c r="H113" i="3"/>
  <c r="F113" i="3"/>
  <c r="B54" i="3"/>
  <c r="H53" i="3"/>
  <c r="F53" i="3"/>
  <c r="M163" i="3"/>
  <c r="N162" i="3"/>
  <c r="F233" i="3"/>
  <c r="H233" i="3"/>
  <c r="B234" i="3"/>
  <c r="R61" i="1" l="1"/>
  <c r="W61" i="1" s="1"/>
  <c r="P61" i="1"/>
  <c r="U61" i="1" s="1"/>
  <c r="Z61" i="1" s="1"/>
  <c r="S61" i="1"/>
  <c r="X61" i="1" s="1"/>
  <c r="T61" i="1"/>
  <c r="Y61" i="1" s="1"/>
  <c r="Q61" i="1"/>
  <c r="V61" i="1" s="1"/>
  <c r="AA115" i="1"/>
  <c r="J49" i="1"/>
  <c r="L49" i="1" s="1"/>
  <c r="M49" i="1" s="1"/>
  <c r="G49" i="1"/>
  <c r="AB50" i="1"/>
  <c r="R57" i="1"/>
  <c r="W57" i="1" s="1"/>
  <c r="S57" i="1"/>
  <c r="X57" i="1" s="1"/>
  <c r="Q57" i="1"/>
  <c r="V57" i="1" s="1"/>
  <c r="P57" i="1"/>
  <c r="U57" i="1" s="1"/>
  <c r="T57" i="1"/>
  <c r="Y57" i="1" s="1"/>
  <c r="Z57" i="1" s="1"/>
  <c r="O62" i="1"/>
  <c r="J62" i="1"/>
  <c r="L62" i="1" s="1"/>
  <c r="M62" i="1" s="1"/>
  <c r="G71" i="1"/>
  <c r="B176" i="3"/>
  <c r="B175" i="3"/>
  <c r="H174" i="3"/>
  <c r="F174" i="3"/>
  <c r="AD49" i="1"/>
  <c r="AE47" i="1"/>
  <c r="F124" i="1"/>
  <c r="A50" i="1"/>
  <c r="B49" i="1"/>
  <c r="P121" i="1"/>
  <c r="U121" i="1" s="1"/>
  <c r="Z121" i="1" s="1"/>
  <c r="S121" i="1"/>
  <c r="X121" i="1" s="1"/>
  <c r="T121" i="1"/>
  <c r="Y121" i="1" s="1"/>
  <c r="R121" i="1"/>
  <c r="W121" i="1" s="1"/>
  <c r="Q121" i="1"/>
  <c r="V121" i="1" s="1"/>
  <c r="N123" i="1"/>
  <c r="O122" i="1"/>
  <c r="AB72" i="1"/>
  <c r="D62" i="1"/>
  <c r="E63" i="1"/>
  <c r="N113" i="3"/>
  <c r="N53" i="3"/>
  <c r="M164" i="3"/>
  <c r="N163" i="3"/>
  <c r="F54" i="3"/>
  <c r="H54" i="3"/>
  <c r="B55" i="3"/>
  <c r="F234" i="3"/>
  <c r="H234" i="3"/>
  <c r="B235" i="3"/>
  <c r="B236" i="3"/>
  <c r="B116" i="3"/>
  <c r="F114" i="3"/>
  <c r="B115" i="3"/>
  <c r="H114" i="3"/>
  <c r="G72" i="1" l="1"/>
  <c r="AD50" i="1"/>
  <c r="AE48" i="1"/>
  <c r="AA116" i="1"/>
  <c r="H175" i="3"/>
  <c r="B177" i="3"/>
  <c r="F175" i="3"/>
  <c r="F125" i="1"/>
  <c r="H176" i="3"/>
  <c r="F176" i="3"/>
  <c r="A51" i="1"/>
  <c r="B50" i="1"/>
  <c r="E64" i="1"/>
  <c r="O63" i="1"/>
  <c r="J63" i="1"/>
  <c r="L63" i="1" s="1"/>
  <c r="M63" i="1" s="1"/>
  <c r="R62" i="1"/>
  <c r="W62" i="1" s="1"/>
  <c r="S62" i="1"/>
  <c r="X62" i="1" s="1"/>
  <c r="T62" i="1"/>
  <c r="Y62" i="1" s="1"/>
  <c r="P62" i="1"/>
  <c r="U62" i="1" s="1"/>
  <c r="Z62" i="1" s="1"/>
  <c r="Q62" i="1"/>
  <c r="V62" i="1" s="1"/>
  <c r="J50" i="1"/>
  <c r="L50" i="1" s="1"/>
  <c r="M50" i="1" s="1"/>
  <c r="G50" i="1"/>
  <c r="AB51" i="1"/>
  <c r="N124" i="1"/>
  <c r="O123" i="1"/>
  <c r="R122" i="1"/>
  <c r="W122" i="1" s="1"/>
  <c r="T122" i="1"/>
  <c r="Y122" i="1" s="1"/>
  <c r="S122" i="1"/>
  <c r="X122" i="1" s="1"/>
  <c r="Q122" i="1"/>
  <c r="V122" i="1" s="1"/>
  <c r="P122" i="1"/>
  <c r="U122" i="1" s="1"/>
  <c r="Z122" i="1" s="1"/>
  <c r="AB73" i="1"/>
  <c r="E65" i="1"/>
  <c r="D64" i="1"/>
  <c r="D63" i="1"/>
  <c r="N114" i="3"/>
  <c r="F55" i="3"/>
  <c r="H55" i="3"/>
  <c r="B57" i="3"/>
  <c r="H115" i="3"/>
  <c r="F115" i="3"/>
  <c r="B117" i="3"/>
  <c r="F236" i="3"/>
  <c r="H236" i="3"/>
  <c r="H235" i="3"/>
  <c r="F235" i="3"/>
  <c r="B237" i="3"/>
  <c r="N54" i="3"/>
  <c r="H116" i="3"/>
  <c r="F116" i="3"/>
  <c r="M165" i="3"/>
  <c r="N164" i="3"/>
  <c r="N116" i="3" l="1"/>
  <c r="S63" i="1"/>
  <c r="X63" i="1" s="1"/>
  <c r="R63" i="1"/>
  <c r="W63" i="1" s="1"/>
  <c r="T63" i="1"/>
  <c r="Y63" i="1" s="1"/>
  <c r="Q63" i="1"/>
  <c r="V63" i="1" s="1"/>
  <c r="P63" i="1"/>
  <c r="U63" i="1" s="1"/>
  <c r="Z63" i="1" s="1"/>
  <c r="O65" i="1"/>
  <c r="J65" i="1"/>
  <c r="L65" i="1" s="1"/>
  <c r="M65" i="1" s="1"/>
  <c r="G73" i="1"/>
  <c r="O64" i="1"/>
  <c r="J64" i="1"/>
  <c r="L64" i="1" s="1"/>
  <c r="M64" i="1" s="1"/>
  <c r="F126" i="1"/>
  <c r="AA117" i="1"/>
  <c r="AD51" i="1"/>
  <c r="AE49" i="1"/>
  <c r="J51" i="1"/>
  <c r="L51" i="1" s="1"/>
  <c r="M51" i="1" s="1"/>
  <c r="G51" i="1"/>
  <c r="AB52" i="1"/>
  <c r="A52" i="1"/>
  <c r="B51" i="1"/>
  <c r="B178" i="3"/>
  <c r="H177" i="3"/>
  <c r="F177" i="3"/>
  <c r="N125" i="1"/>
  <c r="O124" i="1"/>
  <c r="S123" i="1"/>
  <c r="X123" i="1" s="1"/>
  <c r="T123" i="1"/>
  <c r="Y123" i="1" s="1"/>
  <c r="R123" i="1"/>
  <c r="W123" i="1" s="1"/>
  <c r="Q123" i="1"/>
  <c r="V123" i="1" s="1"/>
  <c r="P123" i="1"/>
  <c r="U123" i="1" s="1"/>
  <c r="Z123" i="1" s="1"/>
  <c r="AB74" i="1"/>
  <c r="D65" i="1"/>
  <c r="E66" i="1"/>
  <c r="D69" i="1"/>
  <c r="E70" i="1"/>
  <c r="N115" i="3"/>
  <c r="N55" i="3"/>
  <c r="B58" i="3"/>
  <c r="H57" i="3"/>
  <c r="F57" i="3"/>
  <c r="B118" i="3"/>
  <c r="H117" i="3"/>
  <c r="F117" i="3"/>
  <c r="M166" i="3"/>
  <c r="N165" i="3"/>
  <c r="F237" i="3"/>
  <c r="H237" i="3"/>
  <c r="B238" i="3"/>
  <c r="G74" i="1" l="1"/>
  <c r="B179" i="3"/>
  <c r="H178" i="3"/>
  <c r="F178" i="3"/>
  <c r="F127" i="1"/>
  <c r="T65" i="1"/>
  <c r="Y65" i="1" s="1"/>
  <c r="R65" i="1"/>
  <c r="W65" i="1" s="1"/>
  <c r="Q65" i="1"/>
  <c r="V65" i="1" s="1"/>
  <c r="S65" i="1"/>
  <c r="X65" i="1" s="1"/>
  <c r="P65" i="1"/>
  <c r="U65" i="1" s="1"/>
  <c r="Z65" i="1" s="1"/>
  <c r="AD52" i="1"/>
  <c r="AE50" i="1"/>
  <c r="O70" i="1"/>
  <c r="J70" i="1"/>
  <c r="L70" i="1" s="1"/>
  <c r="M70" i="1" s="1"/>
  <c r="B52" i="1"/>
  <c r="A53" i="1"/>
  <c r="P64" i="1"/>
  <c r="U64" i="1" s="1"/>
  <c r="Z64" i="1" s="1"/>
  <c r="T64" i="1"/>
  <c r="Y64" i="1" s="1"/>
  <c r="R64" i="1"/>
  <c r="W64" i="1" s="1"/>
  <c r="Q64" i="1"/>
  <c r="V64" i="1" s="1"/>
  <c r="S64" i="1"/>
  <c r="X64" i="1" s="1"/>
  <c r="J52" i="1"/>
  <c r="L52" i="1" s="1"/>
  <c r="M52" i="1" s="1"/>
  <c r="G52" i="1"/>
  <c r="AB53" i="1"/>
  <c r="O66" i="1"/>
  <c r="J66" i="1"/>
  <c r="L66" i="1" s="1"/>
  <c r="M66" i="1" s="1"/>
  <c r="AA118" i="1"/>
  <c r="N126" i="1"/>
  <c r="O125" i="1"/>
  <c r="AB75" i="1"/>
  <c r="D66" i="1"/>
  <c r="E67" i="1"/>
  <c r="D70" i="1"/>
  <c r="E71" i="1"/>
  <c r="N57" i="3"/>
  <c r="B119" i="3"/>
  <c r="H118" i="3"/>
  <c r="F118" i="3"/>
  <c r="M167" i="3"/>
  <c r="N166" i="3"/>
  <c r="F238" i="3"/>
  <c r="H238" i="3"/>
  <c r="B239" i="3"/>
  <c r="N117" i="3"/>
  <c r="F58" i="3"/>
  <c r="H58" i="3"/>
  <c r="B59" i="3"/>
  <c r="O67" i="1" l="1"/>
  <c r="J67" i="1"/>
  <c r="L67" i="1" s="1"/>
  <c r="M67" i="1" s="1"/>
  <c r="A54" i="1"/>
  <c r="B53" i="1"/>
  <c r="F128" i="1"/>
  <c r="AE51" i="1"/>
  <c r="AD53" i="1"/>
  <c r="AA119" i="1"/>
  <c r="G75" i="1"/>
  <c r="S70" i="1"/>
  <c r="X70" i="1" s="1"/>
  <c r="R70" i="1"/>
  <c r="W70" i="1" s="1"/>
  <c r="T70" i="1"/>
  <c r="Y70" i="1" s="1"/>
  <c r="Q70" i="1"/>
  <c r="V70" i="1" s="1"/>
  <c r="Z70" i="1" s="1"/>
  <c r="P70" i="1"/>
  <c r="U70" i="1" s="1"/>
  <c r="B180" i="3"/>
  <c r="H179" i="3"/>
  <c r="F179" i="3"/>
  <c r="S66" i="1"/>
  <c r="X66" i="1" s="1"/>
  <c r="Q66" i="1"/>
  <c r="V66" i="1" s="1"/>
  <c r="T66" i="1"/>
  <c r="Y66" i="1" s="1"/>
  <c r="R66" i="1"/>
  <c r="W66" i="1" s="1"/>
  <c r="P66" i="1"/>
  <c r="U66" i="1" s="1"/>
  <c r="Z66" i="1" s="1"/>
  <c r="O71" i="1"/>
  <c r="J71" i="1"/>
  <c r="L71" i="1" s="1"/>
  <c r="M71" i="1" s="1"/>
  <c r="J53" i="1"/>
  <c r="L53" i="1" s="1"/>
  <c r="M53" i="1" s="1"/>
  <c r="G53" i="1"/>
  <c r="AB54" i="1"/>
  <c r="T125" i="1"/>
  <c r="Y125" i="1" s="1"/>
  <c r="Q125" i="1"/>
  <c r="V125" i="1" s="1"/>
  <c r="Z125" i="1" s="1"/>
  <c r="S125" i="1"/>
  <c r="X125" i="1" s="1"/>
  <c r="R125" i="1"/>
  <c r="W125" i="1" s="1"/>
  <c r="P125" i="1"/>
  <c r="U125" i="1" s="1"/>
  <c r="N127" i="1"/>
  <c r="O126" i="1"/>
  <c r="AB76" i="1"/>
  <c r="E68" i="1"/>
  <c r="D67" i="1"/>
  <c r="D71" i="1"/>
  <c r="E72" i="1"/>
  <c r="N118" i="3"/>
  <c r="N58" i="3"/>
  <c r="M168" i="3"/>
  <c r="N167" i="3"/>
  <c r="F239" i="3"/>
  <c r="H239" i="3"/>
  <c r="B240" i="3"/>
  <c r="F59" i="3"/>
  <c r="B60" i="3"/>
  <c r="H59" i="3"/>
  <c r="B120" i="3"/>
  <c r="H119" i="3"/>
  <c r="F119" i="3"/>
  <c r="F129" i="1" l="1"/>
  <c r="AE52" i="1"/>
  <c r="AD54" i="1"/>
  <c r="G76" i="1"/>
  <c r="T71" i="1"/>
  <c r="Y71" i="1" s="1"/>
  <c r="R71" i="1"/>
  <c r="W71" i="1" s="1"/>
  <c r="Q71" i="1"/>
  <c r="V71" i="1" s="1"/>
  <c r="Z71" i="1" s="1"/>
  <c r="P71" i="1"/>
  <c r="U71" i="1" s="1"/>
  <c r="S71" i="1"/>
  <c r="X71" i="1" s="1"/>
  <c r="AA120" i="1"/>
  <c r="A55" i="1"/>
  <c r="B54" i="1"/>
  <c r="D68" i="1"/>
  <c r="O68" i="1"/>
  <c r="J68" i="1"/>
  <c r="L68" i="1" s="1"/>
  <c r="M68" i="1" s="1"/>
  <c r="O72" i="1"/>
  <c r="J72" i="1"/>
  <c r="L72" i="1" s="1"/>
  <c r="M72" i="1" s="1"/>
  <c r="G54" i="1"/>
  <c r="J54" i="1"/>
  <c r="L54" i="1" s="1"/>
  <c r="M54" i="1" s="1"/>
  <c r="AB55" i="1"/>
  <c r="B181" i="3"/>
  <c r="H180" i="3"/>
  <c r="F180" i="3"/>
  <c r="P67" i="1"/>
  <c r="U67" i="1" s="1"/>
  <c r="Z67" i="1" s="1"/>
  <c r="S67" i="1"/>
  <c r="X67" i="1" s="1"/>
  <c r="R67" i="1"/>
  <c r="W67" i="1" s="1"/>
  <c r="Q67" i="1"/>
  <c r="V67" i="1" s="1"/>
  <c r="T67" i="1"/>
  <c r="Y67" i="1" s="1"/>
  <c r="S126" i="1"/>
  <c r="X126" i="1" s="1"/>
  <c r="Q126" i="1"/>
  <c r="V126" i="1" s="1"/>
  <c r="Z126" i="1" s="1"/>
  <c r="T126" i="1"/>
  <c r="Y126" i="1" s="1"/>
  <c r="R126" i="1"/>
  <c r="W126" i="1" s="1"/>
  <c r="P126" i="1"/>
  <c r="U126" i="1" s="1"/>
  <c r="N128" i="1"/>
  <c r="O127" i="1"/>
  <c r="AB77" i="1"/>
  <c r="E73" i="1"/>
  <c r="D72" i="1"/>
  <c r="N119" i="3"/>
  <c r="N59" i="3"/>
  <c r="B241" i="3"/>
  <c r="H240" i="3"/>
  <c r="F240" i="3"/>
  <c r="F120" i="3"/>
  <c r="H120" i="3"/>
  <c r="B121" i="3"/>
  <c r="B61" i="3"/>
  <c r="F60" i="3"/>
  <c r="H60" i="3"/>
  <c r="M169" i="3"/>
  <c r="N168" i="3"/>
  <c r="J55" i="1" l="1"/>
  <c r="L55" i="1" s="1"/>
  <c r="M55" i="1" s="1"/>
  <c r="G55" i="1"/>
  <c r="AB56" i="1"/>
  <c r="R68" i="1"/>
  <c r="W68" i="1" s="1"/>
  <c r="T68" i="1"/>
  <c r="Y68" i="1" s="1"/>
  <c r="Q68" i="1"/>
  <c r="V68" i="1" s="1"/>
  <c r="P68" i="1"/>
  <c r="U68" i="1" s="1"/>
  <c r="Z68" i="1" s="1"/>
  <c r="S68" i="1"/>
  <c r="X68" i="1" s="1"/>
  <c r="AA121" i="1"/>
  <c r="O73" i="1"/>
  <c r="J73" i="1"/>
  <c r="L73" i="1" s="1"/>
  <c r="M73" i="1" s="1"/>
  <c r="AD55" i="1"/>
  <c r="AE53" i="1"/>
  <c r="A56" i="1"/>
  <c r="B55" i="1"/>
  <c r="G77" i="1"/>
  <c r="R72" i="1"/>
  <c r="W72" i="1" s="1"/>
  <c r="T72" i="1"/>
  <c r="Y72" i="1" s="1"/>
  <c r="Q72" i="1"/>
  <c r="V72" i="1" s="1"/>
  <c r="Z72" i="1" s="1"/>
  <c r="S72" i="1"/>
  <c r="X72" i="1" s="1"/>
  <c r="P72" i="1"/>
  <c r="U72" i="1" s="1"/>
  <c r="F181" i="3"/>
  <c r="H181" i="3"/>
  <c r="F130" i="1"/>
  <c r="P127" i="1"/>
  <c r="U127" i="1" s="1"/>
  <c r="S127" i="1"/>
  <c r="X127" i="1" s="1"/>
  <c r="R127" i="1"/>
  <c r="W127" i="1" s="1"/>
  <c r="Q127" i="1"/>
  <c r="V127" i="1" s="1"/>
  <c r="Z127" i="1" s="1"/>
  <c r="T127" i="1"/>
  <c r="Y127" i="1" s="1"/>
  <c r="N129" i="1"/>
  <c r="O128" i="1"/>
  <c r="AB78" i="1"/>
  <c r="D73" i="1"/>
  <c r="E74" i="1"/>
  <c r="H121" i="3"/>
  <c r="F121" i="3"/>
  <c r="M170" i="3"/>
  <c r="N169" i="3"/>
  <c r="N120" i="3"/>
  <c r="N60" i="3"/>
  <c r="H61" i="3"/>
  <c r="F61" i="3"/>
  <c r="F241" i="3"/>
  <c r="H241" i="3"/>
  <c r="P73" i="1" l="1"/>
  <c r="U73" i="1" s="1"/>
  <c r="T73" i="1"/>
  <c r="Y73" i="1" s="1"/>
  <c r="R73" i="1"/>
  <c r="W73" i="1" s="1"/>
  <c r="S73" i="1"/>
  <c r="X73" i="1" s="1"/>
  <c r="Q73" i="1"/>
  <c r="V73" i="1" s="1"/>
  <c r="Z73" i="1" s="1"/>
  <c r="AD56" i="1"/>
  <c r="AE54" i="1"/>
  <c r="G78" i="1"/>
  <c r="A57" i="1"/>
  <c r="B56" i="1"/>
  <c r="F131" i="1"/>
  <c r="AA122" i="1"/>
  <c r="J56" i="1"/>
  <c r="L56" i="1" s="1"/>
  <c r="M56" i="1" s="1"/>
  <c r="G56" i="1"/>
  <c r="AB57" i="1"/>
  <c r="E75" i="1"/>
  <c r="O74" i="1"/>
  <c r="J74" i="1"/>
  <c r="L74" i="1" s="1"/>
  <c r="M74" i="1" s="1"/>
  <c r="T128" i="1"/>
  <c r="Y128" i="1" s="1"/>
  <c r="R128" i="1"/>
  <c r="W128" i="1" s="1"/>
  <c r="Q128" i="1"/>
  <c r="V128" i="1" s="1"/>
  <c r="Z128" i="1" s="1"/>
  <c r="S128" i="1"/>
  <c r="X128" i="1" s="1"/>
  <c r="P128" i="1"/>
  <c r="U128" i="1" s="1"/>
  <c r="N130" i="1"/>
  <c r="O129" i="1"/>
  <c r="AB79" i="1"/>
  <c r="E76" i="1"/>
  <c r="D75" i="1"/>
  <c r="D74" i="1"/>
  <c r="N121" i="3"/>
  <c r="N61" i="3"/>
  <c r="M171" i="3"/>
  <c r="N170" i="3"/>
  <c r="O76" i="1" l="1"/>
  <c r="J76" i="1"/>
  <c r="L76" i="1" s="1"/>
  <c r="M76" i="1" s="1"/>
  <c r="G79" i="1"/>
  <c r="F132" i="1"/>
  <c r="AD57" i="1"/>
  <c r="AE55" i="1"/>
  <c r="A58" i="1"/>
  <c r="B57" i="1"/>
  <c r="AE56" i="1" s="1"/>
  <c r="R74" i="1"/>
  <c r="W74" i="1" s="1"/>
  <c r="T74" i="1"/>
  <c r="Y74" i="1" s="1"/>
  <c r="P74" i="1"/>
  <c r="U74" i="1" s="1"/>
  <c r="S74" i="1"/>
  <c r="X74" i="1" s="1"/>
  <c r="Q74" i="1"/>
  <c r="V74" i="1" s="1"/>
  <c r="Z74" i="1" s="1"/>
  <c r="O75" i="1"/>
  <c r="J75" i="1"/>
  <c r="L75" i="1" s="1"/>
  <c r="M75" i="1" s="1"/>
  <c r="AA123" i="1"/>
  <c r="J57" i="1"/>
  <c r="L57" i="1" s="1"/>
  <c r="M57" i="1" s="1"/>
  <c r="G57" i="1"/>
  <c r="T129" i="1"/>
  <c r="Y129" i="1" s="1"/>
  <c r="R129" i="1"/>
  <c r="W129" i="1" s="1"/>
  <c r="S129" i="1"/>
  <c r="X129" i="1" s="1"/>
  <c r="P129" i="1"/>
  <c r="U129" i="1" s="1"/>
  <c r="Q129" i="1"/>
  <c r="V129" i="1" s="1"/>
  <c r="Z129" i="1" s="1"/>
  <c r="N131" i="1"/>
  <c r="O130" i="1"/>
  <c r="AB80" i="1"/>
  <c r="D76" i="1"/>
  <c r="E77" i="1"/>
  <c r="M172" i="3"/>
  <c r="N171" i="3"/>
  <c r="J80" i="1" l="1"/>
  <c r="G80" i="1"/>
  <c r="AA124" i="1"/>
  <c r="F133" i="1"/>
  <c r="Q75" i="1"/>
  <c r="V75" i="1" s="1"/>
  <c r="Z75" i="1" s="1"/>
  <c r="P75" i="1"/>
  <c r="U75" i="1" s="1"/>
  <c r="R75" i="1"/>
  <c r="W75" i="1" s="1"/>
  <c r="S75" i="1"/>
  <c r="X75" i="1" s="1"/>
  <c r="T75" i="1"/>
  <c r="Y75" i="1" s="1"/>
  <c r="A59" i="1"/>
  <c r="B58" i="1"/>
  <c r="AD59" i="1" s="1"/>
  <c r="O77" i="1"/>
  <c r="J77" i="1"/>
  <c r="L77" i="1" s="1"/>
  <c r="M77" i="1" s="1"/>
  <c r="T76" i="1"/>
  <c r="Y76" i="1" s="1"/>
  <c r="P76" i="1"/>
  <c r="U76" i="1" s="1"/>
  <c r="R76" i="1"/>
  <c r="W76" i="1" s="1"/>
  <c r="Q76" i="1"/>
  <c r="V76" i="1" s="1"/>
  <c r="Z76" i="1" s="1"/>
  <c r="S76" i="1"/>
  <c r="X76" i="1" s="1"/>
  <c r="N132" i="1"/>
  <c r="O131" i="1"/>
  <c r="R130" i="1"/>
  <c r="W130" i="1" s="1"/>
  <c r="S130" i="1"/>
  <c r="X130" i="1" s="1"/>
  <c r="T130" i="1"/>
  <c r="Y130" i="1" s="1"/>
  <c r="Q130" i="1"/>
  <c r="V130" i="1" s="1"/>
  <c r="Z130" i="1" s="1"/>
  <c r="P130" i="1"/>
  <c r="U130" i="1" s="1"/>
  <c r="AB81" i="1"/>
  <c r="E78" i="1"/>
  <c r="D77" i="1"/>
  <c r="M173" i="3"/>
  <c r="N172" i="3"/>
  <c r="F134" i="1" l="1"/>
  <c r="E79" i="1"/>
  <c r="O78" i="1"/>
  <c r="J78" i="1"/>
  <c r="L78" i="1" s="1"/>
  <c r="M78" i="1" s="1"/>
  <c r="G81" i="1"/>
  <c r="T77" i="1"/>
  <c r="Y77" i="1" s="1"/>
  <c r="S77" i="1"/>
  <c r="X77" i="1" s="1"/>
  <c r="Q77" i="1"/>
  <c r="V77" i="1" s="1"/>
  <c r="Z77" i="1" s="1"/>
  <c r="R77" i="1"/>
  <c r="W77" i="1" s="1"/>
  <c r="P77" i="1"/>
  <c r="U77" i="1" s="1"/>
  <c r="AA125" i="1"/>
  <c r="A60" i="1"/>
  <c r="B59" i="1"/>
  <c r="T131" i="1"/>
  <c r="Y131" i="1" s="1"/>
  <c r="S131" i="1"/>
  <c r="X131" i="1" s="1"/>
  <c r="R131" i="1"/>
  <c r="W131" i="1" s="1"/>
  <c r="Q131" i="1"/>
  <c r="V131" i="1" s="1"/>
  <c r="Z131" i="1" s="1"/>
  <c r="P131" i="1"/>
  <c r="U131" i="1" s="1"/>
  <c r="N133" i="1"/>
  <c r="O132" i="1"/>
  <c r="AB82" i="1"/>
  <c r="E81" i="1"/>
  <c r="O81" i="1" s="1"/>
  <c r="D80" i="1"/>
  <c r="D79" i="1"/>
  <c r="D78" i="1"/>
  <c r="M174" i="3"/>
  <c r="N173" i="3"/>
  <c r="J81" i="1" l="1"/>
  <c r="L81" i="1" s="1"/>
  <c r="M81" i="1" s="1"/>
  <c r="A61" i="1"/>
  <c r="B60" i="1"/>
  <c r="Q78" i="1"/>
  <c r="V78" i="1" s="1"/>
  <c r="Z78" i="1" s="1"/>
  <c r="S78" i="1"/>
  <c r="X78" i="1" s="1"/>
  <c r="P78" i="1"/>
  <c r="U78" i="1" s="1"/>
  <c r="R78" i="1"/>
  <c r="W78" i="1" s="1"/>
  <c r="T78" i="1"/>
  <c r="Y78" i="1" s="1"/>
  <c r="O79" i="1"/>
  <c r="J79" i="1"/>
  <c r="L79" i="1" s="1"/>
  <c r="M79" i="1" s="1"/>
  <c r="AE58" i="1"/>
  <c r="AD60" i="1"/>
  <c r="R81" i="1"/>
  <c r="W81" i="1" s="1"/>
  <c r="Z81" i="1" s="1"/>
  <c r="Q81" i="1"/>
  <c r="V81" i="1" s="1"/>
  <c r="S81" i="1"/>
  <c r="X81" i="1" s="1"/>
  <c r="T81" i="1"/>
  <c r="Y81" i="1" s="1"/>
  <c r="P81" i="1"/>
  <c r="U81" i="1" s="1"/>
  <c r="G82" i="1"/>
  <c r="AA126" i="1"/>
  <c r="F135" i="1"/>
  <c r="N134" i="1"/>
  <c r="O133" i="1"/>
  <c r="S132" i="1"/>
  <c r="X132" i="1" s="1"/>
  <c r="Q132" i="1"/>
  <c r="V132" i="1" s="1"/>
  <c r="Z132" i="1" s="1"/>
  <c r="R132" i="1"/>
  <c r="W132" i="1" s="1"/>
  <c r="T132" i="1"/>
  <c r="Y132" i="1" s="1"/>
  <c r="P132" i="1"/>
  <c r="U132" i="1" s="1"/>
  <c r="AB83" i="1"/>
  <c r="E82" i="1"/>
  <c r="O82" i="1" s="1"/>
  <c r="D81" i="1"/>
  <c r="M175" i="3"/>
  <c r="N174" i="3"/>
  <c r="J82" i="1" l="1"/>
  <c r="L82" i="1" s="1"/>
  <c r="M82" i="1" s="1"/>
  <c r="F136" i="1"/>
  <c r="T79" i="1"/>
  <c r="Y79" i="1" s="1"/>
  <c r="R79" i="1"/>
  <c r="W79" i="1" s="1"/>
  <c r="Q79" i="1"/>
  <c r="V79" i="1" s="1"/>
  <c r="Z79" i="1" s="1"/>
  <c r="S79" i="1"/>
  <c r="X79" i="1" s="1"/>
  <c r="P79" i="1"/>
  <c r="U79" i="1" s="1"/>
  <c r="AD61" i="1"/>
  <c r="AE59" i="1"/>
  <c r="P82" i="1"/>
  <c r="U82" i="1" s="1"/>
  <c r="S82" i="1"/>
  <c r="X82" i="1" s="1"/>
  <c r="R82" i="1"/>
  <c r="W82" i="1" s="1"/>
  <c r="Z82" i="1" s="1"/>
  <c r="T82" i="1"/>
  <c r="Y82" i="1" s="1"/>
  <c r="Q82" i="1"/>
  <c r="V82" i="1" s="1"/>
  <c r="G83" i="1"/>
  <c r="AA127" i="1"/>
  <c r="A62" i="1"/>
  <c r="B61" i="1"/>
  <c r="P133" i="1"/>
  <c r="U133" i="1" s="1"/>
  <c r="S133" i="1"/>
  <c r="X133" i="1" s="1"/>
  <c r="T133" i="1"/>
  <c r="Y133" i="1" s="1"/>
  <c r="R133" i="1"/>
  <c r="W133" i="1" s="1"/>
  <c r="Q133" i="1"/>
  <c r="V133" i="1" s="1"/>
  <c r="Z133" i="1" s="1"/>
  <c r="N135" i="1"/>
  <c r="O134" i="1"/>
  <c r="AB84" i="1"/>
  <c r="E83" i="1"/>
  <c r="O83" i="1" s="1"/>
  <c r="D82" i="1"/>
  <c r="M176" i="3"/>
  <c r="N175" i="3"/>
  <c r="Q83" i="1" l="1"/>
  <c r="V83" i="1" s="1"/>
  <c r="T83" i="1"/>
  <c r="Y83" i="1" s="1"/>
  <c r="S83" i="1"/>
  <c r="X83" i="1" s="1"/>
  <c r="R83" i="1"/>
  <c r="W83" i="1" s="1"/>
  <c r="Z83" i="1" s="1"/>
  <c r="P83" i="1"/>
  <c r="U83" i="1" s="1"/>
  <c r="G84" i="1"/>
  <c r="AA128" i="1"/>
  <c r="J83" i="1"/>
  <c r="L83" i="1" s="1"/>
  <c r="M83" i="1" s="1"/>
  <c r="AD62" i="1"/>
  <c r="AE60" i="1"/>
  <c r="A63" i="1"/>
  <c r="B62" i="1"/>
  <c r="F137" i="1"/>
  <c r="T134" i="1"/>
  <c r="Y134" i="1" s="1"/>
  <c r="S134" i="1"/>
  <c r="X134" i="1" s="1"/>
  <c r="R134" i="1"/>
  <c r="W134" i="1" s="1"/>
  <c r="Q134" i="1"/>
  <c r="V134" i="1" s="1"/>
  <c r="Z134" i="1" s="1"/>
  <c r="P134" i="1"/>
  <c r="U134" i="1" s="1"/>
  <c r="N136" i="1"/>
  <c r="O135" i="1"/>
  <c r="AB85" i="1"/>
  <c r="E84" i="1"/>
  <c r="O84" i="1" s="1"/>
  <c r="D83" i="1"/>
  <c r="M177" i="3"/>
  <c r="N176" i="3"/>
  <c r="S84" i="1" l="1"/>
  <c r="X84" i="1" s="1"/>
  <c r="R84" i="1"/>
  <c r="W84" i="1" s="1"/>
  <c r="Z84" i="1" s="1"/>
  <c r="Q84" i="1"/>
  <c r="V84" i="1" s="1"/>
  <c r="T84" i="1"/>
  <c r="Y84" i="1" s="1"/>
  <c r="P84" i="1"/>
  <c r="U84" i="1" s="1"/>
  <c r="G85" i="1"/>
  <c r="J84" i="1"/>
  <c r="L84" i="1" s="1"/>
  <c r="M84" i="1" s="1"/>
  <c r="F138" i="1"/>
  <c r="AD63" i="1"/>
  <c r="AE61" i="1"/>
  <c r="A64" i="1"/>
  <c r="B63" i="1"/>
  <c r="AA129" i="1"/>
  <c r="N137" i="1"/>
  <c r="O136" i="1"/>
  <c r="AB86" i="1"/>
  <c r="E85" i="1"/>
  <c r="O85" i="1" s="1"/>
  <c r="D84" i="1"/>
  <c r="M178" i="3"/>
  <c r="N177" i="3"/>
  <c r="A65" i="1" l="1"/>
  <c r="B64" i="1"/>
  <c r="J85" i="1"/>
  <c r="L85" i="1" s="1"/>
  <c r="M85" i="1" s="1"/>
  <c r="AA130" i="1"/>
  <c r="F139" i="1"/>
  <c r="P85" i="1"/>
  <c r="U85" i="1" s="1"/>
  <c r="S85" i="1"/>
  <c r="X85" i="1" s="1"/>
  <c r="T85" i="1"/>
  <c r="Y85" i="1" s="1"/>
  <c r="Q85" i="1"/>
  <c r="V85" i="1" s="1"/>
  <c r="R85" i="1"/>
  <c r="W85" i="1" s="1"/>
  <c r="Z85" i="1" s="1"/>
  <c r="G86" i="1"/>
  <c r="AD64" i="1"/>
  <c r="AE62" i="1"/>
  <c r="R136" i="1"/>
  <c r="W136" i="1" s="1"/>
  <c r="Z136" i="1" s="1"/>
  <c r="T136" i="1"/>
  <c r="Y136" i="1" s="1"/>
  <c r="S136" i="1"/>
  <c r="X136" i="1" s="1"/>
  <c r="Q136" i="1"/>
  <c r="V136" i="1" s="1"/>
  <c r="P136" i="1"/>
  <c r="U136" i="1" s="1"/>
  <c r="N138" i="1"/>
  <c r="O137" i="1"/>
  <c r="AB87" i="1"/>
  <c r="E86" i="1"/>
  <c r="O86" i="1" s="1"/>
  <c r="D85" i="1"/>
  <c r="M179" i="3"/>
  <c r="N178" i="3"/>
  <c r="AA131" i="1" l="1"/>
  <c r="Q86" i="1"/>
  <c r="V86" i="1" s="1"/>
  <c r="P86" i="1"/>
  <c r="U86" i="1" s="1"/>
  <c r="T86" i="1"/>
  <c r="Y86" i="1" s="1"/>
  <c r="R86" i="1"/>
  <c r="W86" i="1" s="1"/>
  <c r="Z86" i="1" s="1"/>
  <c r="S86" i="1"/>
  <c r="X86" i="1" s="1"/>
  <c r="J86" i="1"/>
  <c r="L86" i="1" s="1"/>
  <c r="M86" i="1" s="1"/>
  <c r="AD65" i="1"/>
  <c r="AE63" i="1"/>
  <c r="G87" i="1"/>
  <c r="F140" i="1"/>
  <c r="A66" i="1"/>
  <c r="B65" i="1"/>
  <c r="N139" i="1"/>
  <c r="O138" i="1"/>
  <c r="T137" i="1"/>
  <c r="Y137" i="1" s="1"/>
  <c r="S137" i="1"/>
  <c r="X137" i="1" s="1"/>
  <c r="R137" i="1"/>
  <c r="W137" i="1" s="1"/>
  <c r="Z137" i="1" s="1"/>
  <c r="Q137" i="1"/>
  <c r="V137" i="1" s="1"/>
  <c r="P137" i="1"/>
  <c r="U137" i="1" s="1"/>
  <c r="AB88" i="1"/>
  <c r="E87" i="1"/>
  <c r="O87" i="1" s="1"/>
  <c r="D86" i="1"/>
  <c r="M180" i="3"/>
  <c r="N179" i="3"/>
  <c r="J87" i="1" l="1"/>
  <c r="L87" i="1" s="1"/>
  <c r="M87" i="1" s="1"/>
  <c r="A67" i="1"/>
  <c r="B66" i="1"/>
  <c r="F141" i="1"/>
  <c r="AE64" i="1"/>
  <c r="AD66" i="1"/>
  <c r="R87" i="1"/>
  <c r="W87" i="1" s="1"/>
  <c r="Z87" i="1" s="1"/>
  <c r="Q87" i="1"/>
  <c r="V87" i="1" s="1"/>
  <c r="S87" i="1"/>
  <c r="X87" i="1" s="1"/>
  <c r="P87" i="1"/>
  <c r="U87" i="1" s="1"/>
  <c r="T87" i="1"/>
  <c r="Y87" i="1" s="1"/>
  <c r="G88" i="1"/>
  <c r="AA132" i="1"/>
  <c r="T138" i="1"/>
  <c r="Y138" i="1" s="1"/>
  <c r="S138" i="1"/>
  <c r="X138" i="1" s="1"/>
  <c r="Q138" i="1"/>
  <c r="V138" i="1" s="1"/>
  <c r="P138" i="1"/>
  <c r="U138" i="1" s="1"/>
  <c r="R138" i="1"/>
  <c r="W138" i="1" s="1"/>
  <c r="Z138" i="1" s="1"/>
  <c r="N140" i="1"/>
  <c r="O139" i="1"/>
  <c r="AB89" i="1"/>
  <c r="E88" i="1"/>
  <c r="O88" i="1" s="1"/>
  <c r="D87" i="1"/>
  <c r="M181" i="3"/>
  <c r="N180" i="3"/>
  <c r="Q88" i="1" l="1"/>
  <c r="V88" i="1" s="1"/>
  <c r="P88" i="1"/>
  <c r="U88" i="1" s="1"/>
  <c r="R88" i="1"/>
  <c r="W88" i="1" s="1"/>
  <c r="Z88" i="1" s="1"/>
  <c r="S88" i="1"/>
  <c r="X88" i="1" s="1"/>
  <c r="T88" i="1"/>
  <c r="Y88" i="1" s="1"/>
  <c r="G89" i="1"/>
  <c r="J88" i="1"/>
  <c r="L88" i="1" s="1"/>
  <c r="M88" i="1" s="1"/>
  <c r="F142" i="1"/>
  <c r="AA133" i="1"/>
  <c r="AD67" i="1"/>
  <c r="AE65" i="1"/>
  <c r="A68" i="1"/>
  <c r="B67" i="1"/>
  <c r="P139" i="1"/>
  <c r="U139" i="1" s="1"/>
  <c r="S139" i="1"/>
  <c r="X139" i="1" s="1"/>
  <c r="R139" i="1"/>
  <c r="W139" i="1" s="1"/>
  <c r="Z139" i="1" s="1"/>
  <c r="T139" i="1"/>
  <c r="Y139" i="1" s="1"/>
  <c r="Q139" i="1"/>
  <c r="V139" i="1" s="1"/>
  <c r="N141" i="1"/>
  <c r="O140" i="1"/>
  <c r="AB90" i="1"/>
  <c r="E89" i="1"/>
  <c r="O89" i="1" s="1"/>
  <c r="D88" i="1"/>
  <c r="M182" i="3"/>
  <c r="N181" i="3"/>
  <c r="P89" i="1" l="1"/>
  <c r="U89" i="1" s="1"/>
  <c r="S89" i="1"/>
  <c r="X89" i="1" s="1"/>
  <c r="T89" i="1"/>
  <c r="Y89" i="1" s="1"/>
  <c r="Q89" i="1"/>
  <c r="V89" i="1" s="1"/>
  <c r="R89" i="1"/>
  <c r="W89" i="1" s="1"/>
  <c r="Z89" i="1" s="1"/>
  <c r="J89" i="1"/>
  <c r="L89" i="1" s="1"/>
  <c r="M89" i="1" s="1"/>
  <c r="G90" i="1"/>
  <c r="AD68" i="1"/>
  <c r="AE66" i="1"/>
  <c r="AA134" i="1"/>
  <c r="A69" i="1"/>
  <c r="B68" i="1"/>
  <c r="AE67" i="1" s="1"/>
  <c r="F143" i="1"/>
  <c r="T140" i="1"/>
  <c r="Y140" i="1" s="1"/>
  <c r="R140" i="1"/>
  <c r="W140" i="1" s="1"/>
  <c r="Z140" i="1" s="1"/>
  <c r="Q140" i="1"/>
  <c r="V140" i="1" s="1"/>
  <c r="P140" i="1"/>
  <c r="U140" i="1" s="1"/>
  <c r="S140" i="1"/>
  <c r="X140" i="1" s="1"/>
  <c r="N142" i="1"/>
  <c r="O141" i="1"/>
  <c r="AB91" i="1"/>
  <c r="E90" i="1"/>
  <c r="O90" i="1" s="1"/>
  <c r="D89" i="1"/>
  <c r="M183" i="3"/>
  <c r="N182" i="3"/>
  <c r="Q90" i="1" l="1"/>
  <c r="V90" i="1" s="1"/>
  <c r="S90" i="1"/>
  <c r="X90" i="1" s="1"/>
  <c r="P90" i="1"/>
  <c r="U90" i="1" s="1"/>
  <c r="T90" i="1"/>
  <c r="Y90" i="1" s="1"/>
  <c r="R90" i="1"/>
  <c r="W90" i="1" s="1"/>
  <c r="Z90" i="1" s="1"/>
  <c r="J91" i="1"/>
  <c r="G91" i="1"/>
  <c r="AA135" i="1"/>
  <c r="F144" i="1"/>
  <c r="A70" i="1"/>
  <c r="B69" i="1"/>
  <c r="AD70" i="1" s="1"/>
  <c r="J90" i="1"/>
  <c r="L90" i="1" s="1"/>
  <c r="M90" i="1" s="1"/>
  <c r="N143" i="1"/>
  <c r="O142" i="1"/>
  <c r="S141" i="1"/>
  <c r="X141" i="1" s="1"/>
  <c r="R141" i="1"/>
  <c r="W141" i="1" s="1"/>
  <c r="Z141" i="1" s="1"/>
  <c r="T141" i="1"/>
  <c r="Y141" i="1" s="1"/>
  <c r="Q141" i="1"/>
  <c r="V141" i="1" s="1"/>
  <c r="P141" i="1"/>
  <c r="U141" i="1" s="1"/>
  <c r="AB92" i="1"/>
  <c r="D90" i="1"/>
  <c r="M184" i="3"/>
  <c r="N183" i="3"/>
  <c r="G92" i="1" l="1"/>
  <c r="F145" i="1"/>
  <c r="AA136" i="1"/>
  <c r="A71" i="1"/>
  <c r="B70" i="1"/>
  <c r="T142" i="1"/>
  <c r="Y142" i="1" s="1"/>
  <c r="R142" i="1"/>
  <c r="W142" i="1" s="1"/>
  <c r="Z142" i="1" s="1"/>
  <c r="Q142" i="1"/>
  <c r="V142" i="1" s="1"/>
  <c r="S142" i="1"/>
  <c r="X142" i="1" s="1"/>
  <c r="P142" i="1"/>
  <c r="U142" i="1" s="1"/>
  <c r="N144" i="1"/>
  <c r="O143" i="1"/>
  <c r="AB93" i="1"/>
  <c r="E92" i="1"/>
  <c r="O92" i="1" s="1"/>
  <c r="D91" i="1"/>
  <c r="M185" i="3"/>
  <c r="N184" i="3"/>
  <c r="AA137" i="1" l="1"/>
  <c r="T92" i="1"/>
  <c r="Y92" i="1" s="1"/>
  <c r="S92" i="1"/>
  <c r="X92" i="1" s="1"/>
  <c r="Z92" i="1" s="1"/>
  <c r="P92" i="1"/>
  <c r="U92" i="1" s="1"/>
  <c r="Q92" i="1"/>
  <c r="V92" i="1" s="1"/>
  <c r="R92" i="1"/>
  <c r="W92" i="1" s="1"/>
  <c r="G93" i="1"/>
  <c r="AE69" i="1"/>
  <c r="AD71" i="1"/>
  <c r="F146" i="1"/>
  <c r="A72" i="1"/>
  <c r="B71" i="1"/>
  <c r="J92" i="1"/>
  <c r="L92" i="1" s="1"/>
  <c r="M92" i="1" s="1"/>
  <c r="N145" i="1"/>
  <c r="O144" i="1"/>
  <c r="T143" i="1"/>
  <c r="Y143" i="1" s="1"/>
  <c r="R143" i="1"/>
  <c r="W143" i="1" s="1"/>
  <c r="Z143" i="1" s="1"/>
  <c r="Q143" i="1"/>
  <c r="V143" i="1" s="1"/>
  <c r="S143" i="1"/>
  <c r="X143" i="1" s="1"/>
  <c r="P143" i="1"/>
  <c r="U143" i="1" s="1"/>
  <c r="AB94" i="1"/>
  <c r="E93" i="1"/>
  <c r="O93" i="1" s="1"/>
  <c r="D92" i="1"/>
  <c r="M186" i="3"/>
  <c r="N185" i="3"/>
  <c r="A73" i="1" l="1"/>
  <c r="B72" i="1"/>
  <c r="J93" i="1"/>
  <c r="L93" i="1" s="1"/>
  <c r="M93" i="1" s="1"/>
  <c r="AE70" i="1"/>
  <c r="AD72" i="1"/>
  <c r="T93" i="1"/>
  <c r="Y93" i="1" s="1"/>
  <c r="R93" i="1"/>
  <c r="W93" i="1" s="1"/>
  <c r="S93" i="1"/>
  <c r="X93" i="1" s="1"/>
  <c r="Z93" i="1" s="1"/>
  <c r="P93" i="1"/>
  <c r="U93" i="1" s="1"/>
  <c r="Q93" i="1"/>
  <c r="V93" i="1" s="1"/>
  <c r="G94" i="1"/>
  <c r="F147" i="1"/>
  <c r="AA138" i="1"/>
  <c r="S144" i="1"/>
  <c r="X144" i="1" s="1"/>
  <c r="Q144" i="1"/>
  <c r="V144" i="1" s="1"/>
  <c r="R144" i="1"/>
  <c r="W144" i="1" s="1"/>
  <c r="Z144" i="1" s="1"/>
  <c r="T144" i="1"/>
  <c r="Y144" i="1" s="1"/>
  <c r="P144" i="1"/>
  <c r="U144" i="1" s="1"/>
  <c r="N146" i="1"/>
  <c r="O145" i="1"/>
  <c r="AB95" i="1"/>
  <c r="E94" i="1"/>
  <c r="O94" i="1" s="1"/>
  <c r="D93" i="1"/>
  <c r="M187" i="3"/>
  <c r="N186" i="3"/>
  <c r="T94" i="1" l="1"/>
  <c r="Y94" i="1" s="1"/>
  <c r="S94" i="1"/>
  <c r="X94" i="1" s="1"/>
  <c r="Z94" i="1" s="1"/>
  <c r="R94" i="1"/>
  <c r="W94" i="1" s="1"/>
  <c r="Q94" i="1"/>
  <c r="V94" i="1" s="1"/>
  <c r="P94" i="1"/>
  <c r="U94" i="1" s="1"/>
  <c r="G95" i="1"/>
  <c r="J94" i="1"/>
  <c r="L94" i="1" s="1"/>
  <c r="M94" i="1" s="1"/>
  <c r="AA139" i="1"/>
  <c r="AD73" i="1"/>
  <c r="AE71" i="1"/>
  <c r="F148" i="1"/>
  <c r="A74" i="1"/>
  <c r="B73" i="1"/>
  <c r="N147" i="1"/>
  <c r="O146" i="1"/>
  <c r="P145" i="1"/>
  <c r="U145" i="1" s="1"/>
  <c r="S145" i="1"/>
  <c r="X145" i="1" s="1"/>
  <c r="R145" i="1"/>
  <c r="W145" i="1" s="1"/>
  <c r="Z145" i="1" s="1"/>
  <c r="Q145" i="1"/>
  <c r="V145" i="1" s="1"/>
  <c r="T145" i="1"/>
  <c r="Y145" i="1" s="1"/>
  <c r="AB96" i="1"/>
  <c r="E95" i="1"/>
  <c r="O95" i="1" s="1"/>
  <c r="D94" i="1"/>
  <c r="M188" i="3"/>
  <c r="N187" i="3"/>
  <c r="AD74" i="1" l="1"/>
  <c r="AE72" i="1"/>
  <c r="J95" i="1"/>
  <c r="L95" i="1" s="1"/>
  <c r="M95" i="1" s="1"/>
  <c r="A75" i="1"/>
  <c r="B74" i="1"/>
  <c r="AA140" i="1"/>
  <c r="S95" i="1"/>
  <c r="X95" i="1" s="1"/>
  <c r="Z95" i="1" s="1"/>
  <c r="Q95" i="1"/>
  <c r="V95" i="1" s="1"/>
  <c r="P95" i="1"/>
  <c r="U95" i="1" s="1"/>
  <c r="T95" i="1"/>
  <c r="Y95" i="1" s="1"/>
  <c r="R95" i="1"/>
  <c r="W95" i="1" s="1"/>
  <c r="F149" i="1"/>
  <c r="G96" i="1"/>
  <c r="N148" i="1"/>
  <c r="O147" i="1"/>
  <c r="AB97" i="1"/>
  <c r="E96" i="1"/>
  <c r="J96" i="1" s="1"/>
  <c r="L96" i="1" s="1"/>
  <c r="M96" i="1" s="1"/>
  <c r="D95" i="1"/>
  <c r="M189" i="3"/>
  <c r="N188" i="3"/>
  <c r="AA141" i="1" l="1"/>
  <c r="AD75" i="1"/>
  <c r="AE73" i="1"/>
  <c r="A76" i="1"/>
  <c r="B75" i="1"/>
  <c r="G97" i="1"/>
  <c r="F150" i="1"/>
  <c r="E97" i="1"/>
  <c r="O97" i="1" s="1"/>
  <c r="O96" i="1"/>
  <c r="T147" i="1"/>
  <c r="Y147" i="1" s="1"/>
  <c r="S147" i="1"/>
  <c r="X147" i="1" s="1"/>
  <c r="Z147" i="1" s="1"/>
  <c r="R147" i="1"/>
  <c r="W147" i="1" s="1"/>
  <c r="P147" i="1"/>
  <c r="U147" i="1" s="1"/>
  <c r="Q147" i="1"/>
  <c r="V147" i="1" s="1"/>
  <c r="N149" i="1"/>
  <c r="O148" i="1"/>
  <c r="AB98" i="1"/>
  <c r="D97" i="1"/>
  <c r="E98" i="1"/>
  <c r="O98" i="1" s="1"/>
  <c r="D96" i="1"/>
  <c r="M190" i="3"/>
  <c r="N189" i="3"/>
  <c r="R97" i="1" l="1"/>
  <c r="W97" i="1" s="1"/>
  <c r="T97" i="1"/>
  <c r="Y97" i="1" s="1"/>
  <c r="P97" i="1"/>
  <c r="U97" i="1" s="1"/>
  <c r="Q97" i="1"/>
  <c r="V97" i="1" s="1"/>
  <c r="S97" i="1"/>
  <c r="X97" i="1" s="1"/>
  <c r="Z97" i="1" s="1"/>
  <c r="A77" i="1"/>
  <c r="B76" i="1"/>
  <c r="F151" i="1"/>
  <c r="T98" i="1"/>
  <c r="Y98" i="1" s="1"/>
  <c r="S98" i="1"/>
  <c r="X98" i="1" s="1"/>
  <c r="Z98" i="1" s="1"/>
  <c r="P98" i="1"/>
  <c r="U98" i="1" s="1"/>
  <c r="Q98" i="1"/>
  <c r="V98" i="1" s="1"/>
  <c r="R98" i="1"/>
  <c r="W98" i="1" s="1"/>
  <c r="J97" i="1"/>
  <c r="L97" i="1" s="1"/>
  <c r="M97" i="1" s="1"/>
  <c r="J98" i="1"/>
  <c r="L98" i="1" s="1"/>
  <c r="M98" i="1" s="1"/>
  <c r="G98" i="1"/>
  <c r="R96" i="1"/>
  <c r="W96" i="1" s="1"/>
  <c r="Q96" i="1"/>
  <c r="V96" i="1" s="1"/>
  <c r="P96" i="1"/>
  <c r="U96" i="1" s="1"/>
  <c r="T96" i="1"/>
  <c r="Y96" i="1" s="1"/>
  <c r="S96" i="1"/>
  <c r="X96" i="1" s="1"/>
  <c r="Z96" i="1" s="1"/>
  <c r="AD76" i="1"/>
  <c r="AE74" i="1"/>
  <c r="AA142" i="1"/>
  <c r="S148" i="1"/>
  <c r="X148" i="1" s="1"/>
  <c r="Z148" i="1" s="1"/>
  <c r="R148" i="1"/>
  <c r="W148" i="1" s="1"/>
  <c r="T148" i="1"/>
  <c r="Y148" i="1" s="1"/>
  <c r="Q148" i="1"/>
  <c r="V148" i="1" s="1"/>
  <c r="P148" i="1"/>
  <c r="U148" i="1" s="1"/>
  <c r="N150" i="1"/>
  <c r="O149" i="1"/>
  <c r="AB99" i="1"/>
  <c r="E99" i="1"/>
  <c r="O99" i="1" s="1"/>
  <c r="D98" i="1"/>
  <c r="E103" i="1"/>
  <c r="O103" i="1" s="1"/>
  <c r="D102" i="1"/>
  <c r="M191" i="3"/>
  <c r="N190" i="3"/>
  <c r="Q103" i="1" l="1"/>
  <c r="V103" i="1" s="1"/>
  <c r="R103" i="1"/>
  <c r="W103" i="1" s="1"/>
  <c r="S103" i="1"/>
  <c r="X103" i="1" s="1"/>
  <c r="P103" i="1"/>
  <c r="U103" i="1" s="1"/>
  <c r="T103" i="1"/>
  <c r="Y103" i="1" s="1"/>
  <c r="Z103" i="1" s="1"/>
  <c r="R99" i="1"/>
  <c r="W99" i="1" s="1"/>
  <c r="Q99" i="1"/>
  <c r="V99" i="1" s="1"/>
  <c r="S99" i="1"/>
  <c r="X99" i="1" s="1"/>
  <c r="Z99" i="1" s="1"/>
  <c r="P99" i="1"/>
  <c r="U99" i="1" s="1"/>
  <c r="T99" i="1"/>
  <c r="Y99" i="1" s="1"/>
  <c r="A78" i="1"/>
  <c r="B77" i="1"/>
  <c r="J99" i="1"/>
  <c r="L99" i="1" s="1"/>
  <c r="M99" i="1" s="1"/>
  <c r="G99" i="1"/>
  <c r="F152" i="1"/>
  <c r="AA143" i="1"/>
  <c r="AD77" i="1"/>
  <c r="AE75" i="1"/>
  <c r="T149" i="1"/>
  <c r="Y149" i="1" s="1"/>
  <c r="S149" i="1"/>
  <c r="X149" i="1" s="1"/>
  <c r="Z149" i="1" s="1"/>
  <c r="R149" i="1"/>
  <c r="W149" i="1" s="1"/>
  <c r="Q149" i="1"/>
  <c r="V149" i="1" s="1"/>
  <c r="P149" i="1"/>
  <c r="U149" i="1" s="1"/>
  <c r="N151" i="1"/>
  <c r="O150" i="1"/>
  <c r="AB100" i="1"/>
  <c r="E100" i="1"/>
  <c r="O100" i="1" s="1"/>
  <c r="D99" i="1"/>
  <c r="E104" i="1"/>
  <c r="O104" i="1" s="1"/>
  <c r="D103" i="1"/>
  <c r="M192" i="3"/>
  <c r="N191" i="3"/>
  <c r="AE76" i="1" l="1"/>
  <c r="AD78" i="1"/>
  <c r="Q104" i="1"/>
  <c r="V104" i="1" s="1"/>
  <c r="P104" i="1"/>
  <c r="U104" i="1" s="1"/>
  <c r="R104" i="1"/>
  <c r="W104" i="1" s="1"/>
  <c r="S104" i="1"/>
  <c r="X104" i="1" s="1"/>
  <c r="T104" i="1"/>
  <c r="Y104" i="1" s="1"/>
  <c r="Z104" i="1" s="1"/>
  <c r="AA144" i="1"/>
  <c r="A79" i="1"/>
  <c r="B78" i="1"/>
  <c r="S100" i="1"/>
  <c r="X100" i="1" s="1"/>
  <c r="Z100" i="1" s="1"/>
  <c r="T100" i="1"/>
  <c r="Y100" i="1" s="1"/>
  <c r="P100" i="1"/>
  <c r="U100" i="1" s="1"/>
  <c r="R100" i="1"/>
  <c r="W100" i="1" s="1"/>
  <c r="Q100" i="1"/>
  <c r="V100" i="1" s="1"/>
  <c r="J100" i="1"/>
  <c r="L100" i="1" s="1"/>
  <c r="M100" i="1" s="1"/>
  <c r="G100" i="1"/>
  <c r="F153" i="1"/>
  <c r="T150" i="1"/>
  <c r="Y150" i="1" s="1"/>
  <c r="R150" i="1"/>
  <c r="W150" i="1" s="1"/>
  <c r="Q150" i="1"/>
  <c r="V150" i="1" s="1"/>
  <c r="S150" i="1"/>
  <c r="X150" i="1" s="1"/>
  <c r="Z150" i="1" s="1"/>
  <c r="P150" i="1"/>
  <c r="U150" i="1" s="1"/>
  <c r="N152" i="1"/>
  <c r="O151" i="1"/>
  <c r="AB101" i="1"/>
  <c r="E101" i="1"/>
  <c r="D100" i="1"/>
  <c r="E105" i="1"/>
  <c r="O105" i="1" s="1"/>
  <c r="D104" i="1"/>
  <c r="M193" i="3"/>
  <c r="N192" i="3"/>
  <c r="S105" i="1" l="1"/>
  <c r="X105" i="1" s="1"/>
  <c r="T105" i="1"/>
  <c r="Y105" i="1" s="1"/>
  <c r="Z105" i="1" s="1"/>
  <c r="R105" i="1"/>
  <c r="W105" i="1" s="1"/>
  <c r="Q105" i="1"/>
  <c r="V105" i="1" s="1"/>
  <c r="P105" i="1"/>
  <c r="U105" i="1" s="1"/>
  <c r="D101" i="1"/>
  <c r="O101" i="1"/>
  <c r="AD79" i="1"/>
  <c r="AE77" i="1"/>
  <c r="J101" i="1"/>
  <c r="L101" i="1" s="1"/>
  <c r="M101" i="1" s="1"/>
  <c r="G101" i="1"/>
  <c r="A80" i="1"/>
  <c r="B79" i="1"/>
  <c r="AE78" i="1" s="1"/>
  <c r="F154" i="1"/>
  <c r="AA145" i="1"/>
  <c r="N153" i="1"/>
  <c r="O152" i="1"/>
  <c r="P151" i="1"/>
  <c r="U151" i="1" s="1"/>
  <c r="S151" i="1"/>
  <c r="X151" i="1" s="1"/>
  <c r="Z151" i="1" s="1"/>
  <c r="R151" i="1"/>
  <c r="W151" i="1" s="1"/>
  <c r="T151" i="1"/>
  <c r="Y151" i="1" s="1"/>
  <c r="Q151" i="1"/>
  <c r="V151" i="1" s="1"/>
  <c r="AB102" i="1"/>
  <c r="E106" i="1"/>
  <c r="O106" i="1" s="1"/>
  <c r="D105" i="1"/>
  <c r="M194" i="3"/>
  <c r="N193" i="3"/>
  <c r="A81" i="1" l="1"/>
  <c r="B80" i="1"/>
  <c r="AD81" i="1" s="1"/>
  <c r="AA146" i="1"/>
  <c r="T106" i="1"/>
  <c r="Y106" i="1" s="1"/>
  <c r="Z106" i="1" s="1"/>
  <c r="S106" i="1"/>
  <c r="X106" i="1" s="1"/>
  <c r="Q106" i="1"/>
  <c r="V106" i="1" s="1"/>
  <c r="P106" i="1"/>
  <c r="U106" i="1" s="1"/>
  <c r="R106" i="1"/>
  <c r="W106" i="1" s="1"/>
  <c r="J102" i="1"/>
  <c r="G102" i="1"/>
  <c r="F155" i="1"/>
  <c r="S101" i="1"/>
  <c r="X101" i="1" s="1"/>
  <c r="Z101" i="1" s="1"/>
  <c r="R101" i="1"/>
  <c r="W101" i="1" s="1"/>
  <c r="Q101" i="1"/>
  <c r="V101" i="1" s="1"/>
  <c r="P101" i="1"/>
  <c r="U101" i="1" s="1"/>
  <c r="T101" i="1"/>
  <c r="Y101" i="1" s="1"/>
  <c r="T152" i="1"/>
  <c r="Y152" i="1" s="1"/>
  <c r="S152" i="1"/>
  <c r="X152" i="1" s="1"/>
  <c r="Z152" i="1" s="1"/>
  <c r="R152" i="1"/>
  <c r="W152" i="1" s="1"/>
  <c r="Q152" i="1"/>
  <c r="V152" i="1" s="1"/>
  <c r="P152" i="1"/>
  <c r="U152" i="1" s="1"/>
  <c r="N154" i="1"/>
  <c r="O153" i="1"/>
  <c r="AB103" i="1"/>
  <c r="E107" i="1"/>
  <c r="O107" i="1" s="1"/>
  <c r="D106" i="1"/>
  <c r="M195" i="3"/>
  <c r="N194" i="3"/>
  <c r="Q107" i="1" l="1"/>
  <c r="V107" i="1" s="1"/>
  <c r="P107" i="1"/>
  <c r="U107" i="1" s="1"/>
  <c r="T107" i="1"/>
  <c r="Y107" i="1" s="1"/>
  <c r="Z107" i="1" s="1"/>
  <c r="R107" i="1"/>
  <c r="W107" i="1" s="1"/>
  <c r="S107" i="1"/>
  <c r="X107" i="1" s="1"/>
  <c r="J103" i="1"/>
  <c r="L103" i="1" s="1"/>
  <c r="M103" i="1" s="1"/>
  <c r="G103" i="1"/>
  <c r="AA147" i="1"/>
  <c r="F156" i="1"/>
  <c r="A82" i="1"/>
  <c r="B81" i="1"/>
  <c r="S153" i="1"/>
  <c r="X153" i="1" s="1"/>
  <c r="Z153" i="1" s="1"/>
  <c r="R153" i="1"/>
  <c r="W153" i="1" s="1"/>
  <c r="Q153" i="1"/>
  <c r="V153" i="1" s="1"/>
  <c r="T153" i="1"/>
  <c r="Y153" i="1" s="1"/>
  <c r="P153" i="1"/>
  <c r="U153" i="1" s="1"/>
  <c r="N155" i="1"/>
  <c r="O154" i="1"/>
  <c r="AB104" i="1"/>
  <c r="D113" i="1"/>
  <c r="E108" i="1"/>
  <c r="O108" i="1" s="1"/>
  <c r="D107" i="1"/>
  <c r="M196" i="3"/>
  <c r="N195" i="3"/>
  <c r="R108" i="1" l="1"/>
  <c r="W108" i="1" s="1"/>
  <c r="P108" i="1"/>
  <c r="U108" i="1" s="1"/>
  <c r="T108" i="1"/>
  <c r="Y108" i="1" s="1"/>
  <c r="Z108" i="1" s="1"/>
  <c r="S108" i="1"/>
  <c r="X108" i="1" s="1"/>
  <c r="Q108" i="1"/>
  <c r="V108" i="1" s="1"/>
  <c r="F157" i="1"/>
  <c r="J104" i="1"/>
  <c r="L104" i="1" s="1"/>
  <c r="M104" i="1" s="1"/>
  <c r="G104" i="1"/>
  <c r="AD82" i="1"/>
  <c r="AE80" i="1"/>
  <c r="AA148" i="1"/>
  <c r="A83" i="1"/>
  <c r="B82" i="1"/>
  <c r="R154" i="1"/>
  <c r="W154" i="1" s="1"/>
  <c r="T154" i="1"/>
  <c r="Y154" i="1" s="1"/>
  <c r="Q154" i="1"/>
  <c r="V154" i="1" s="1"/>
  <c r="P154" i="1"/>
  <c r="U154" i="1" s="1"/>
  <c r="S154" i="1"/>
  <c r="X154" i="1" s="1"/>
  <c r="Z154" i="1" s="1"/>
  <c r="N156" i="1"/>
  <c r="O155" i="1"/>
  <c r="AB105" i="1"/>
  <c r="D108" i="1"/>
  <c r="E109" i="1"/>
  <c r="O109" i="1" s="1"/>
  <c r="D114" i="1"/>
  <c r="M197" i="3"/>
  <c r="N196" i="3"/>
  <c r="T109" i="1" l="1"/>
  <c r="Y109" i="1" s="1"/>
  <c r="Z109" i="1" s="1"/>
  <c r="Q109" i="1"/>
  <c r="V109" i="1" s="1"/>
  <c r="P109" i="1"/>
  <c r="U109" i="1" s="1"/>
  <c r="S109" i="1"/>
  <c r="X109" i="1" s="1"/>
  <c r="R109" i="1"/>
  <c r="W109" i="1" s="1"/>
  <c r="J105" i="1"/>
  <c r="L105" i="1" s="1"/>
  <c r="M105" i="1" s="1"/>
  <c r="G105" i="1"/>
  <c r="AA149" i="1"/>
  <c r="F158" i="1"/>
  <c r="AE81" i="1"/>
  <c r="AD83" i="1"/>
  <c r="A84" i="1"/>
  <c r="B83" i="1"/>
  <c r="N157" i="1"/>
  <c r="O156" i="1"/>
  <c r="T155" i="1"/>
  <c r="Y155" i="1" s="1"/>
  <c r="S155" i="1"/>
  <c r="X155" i="1" s="1"/>
  <c r="Z155" i="1" s="1"/>
  <c r="R155" i="1"/>
  <c r="W155" i="1" s="1"/>
  <c r="P155" i="1"/>
  <c r="U155" i="1" s="1"/>
  <c r="Q155" i="1"/>
  <c r="V155" i="1" s="1"/>
  <c r="AB106" i="1"/>
  <c r="E110" i="1"/>
  <c r="O110" i="1" s="1"/>
  <c r="D109" i="1"/>
  <c r="D115" i="1"/>
  <c r="M198" i="3"/>
  <c r="N197" i="3"/>
  <c r="F159" i="1" l="1"/>
  <c r="S110" i="1"/>
  <c r="X110" i="1" s="1"/>
  <c r="Q110" i="1"/>
  <c r="V110" i="1" s="1"/>
  <c r="P110" i="1"/>
  <c r="U110" i="1" s="1"/>
  <c r="R110" i="1"/>
  <c r="W110" i="1" s="1"/>
  <c r="T110" i="1"/>
  <c r="Y110" i="1" s="1"/>
  <c r="Z110" i="1" s="1"/>
  <c r="J106" i="1"/>
  <c r="L106" i="1" s="1"/>
  <c r="M106" i="1" s="1"/>
  <c r="G106" i="1"/>
  <c r="AE82" i="1"/>
  <c r="AD84" i="1"/>
  <c r="A85" i="1"/>
  <c r="B84" i="1"/>
  <c r="AA150" i="1"/>
  <c r="T156" i="1"/>
  <c r="Y156" i="1" s="1"/>
  <c r="Q156" i="1"/>
  <c r="V156" i="1" s="1"/>
  <c r="S156" i="1"/>
  <c r="X156" i="1" s="1"/>
  <c r="Z156" i="1" s="1"/>
  <c r="P156" i="1"/>
  <c r="U156" i="1" s="1"/>
  <c r="R156" i="1"/>
  <c r="W156" i="1" s="1"/>
  <c r="N158" i="1"/>
  <c r="O157" i="1"/>
  <c r="AB107" i="1"/>
  <c r="D110" i="1"/>
  <c r="E111" i="1"/>
  <c r="O111" i="1" s="1"/>
  <c r="D116" i="1"/>
  <c r="M199" i="3"/>
  <c r="N198" i="3"/>
  <c r="A86" i="1" l="1"/>
  <c r="B85" i="1"/>
  <c r="J107" i="1"/>
  <c r="L107" i="1" s="1"/>
  <c r="M107" i="1" s="1"/>
  <c r="G107" i="1"/>
  <c r="Q111" i="1"/>
  <c r="V111" i="1" s="1"/>
  <c r="P111" i="1"/>
  <c r="U111" i="1" s="1"/>
  <c r="T111" i="1"/>
  <c r="Y111" i="1" s="1"/>
  <c r="Z111" i="1" s="1"/>
  <c r="R111" i="1"/>
  <c r="W111" i="1" s="1"/>
  <c r="S111" i="1"/>
  <c r="X111" i="1" s="1"/>
  <c r="AA151" i="1"/>
  <c r="AD85" i="1"/>
  <c r="AE83" i="1"/>
  <c r="F160" i="1"/>
  <c r="N159" i="1"/>
  <c r="O158" i="1"/>
  <c r="AB108" i="1"/>
  <c r="D111" i="1"/>
  <c r="E112" i="1"/>
  <c r="D117" i="1"/>
  <c r="D118" i="1"/>
  <c r="M200" i="3"/>
  <c r="N199" i="3"/>
  <c r="AA152" i="1" l="1"/>
  <c r="D112" i="1"/>
  <c r="O112" i="1"/>
  <c r="F161" i="1"/>
  <c r="AD86" i="1"/>
  <c r="AE84" i="1"/>
  <c r="J108" i="1"/>
  <c r="L108" i="1" s="1"/>
  <c r="M108" i="1" s="1"/>
  <c r="G108" i="1"/>
  <c r="A87" i="1"/>
  <c r="B86" i="1"/>
  <c r="T158" i="1"/>
  <c r="Y158" i="1" s="1"/>
  <c r="Z158" i="1" s="1"/>
  <c r="S158" i="1"/>
  <c r="X158" i="1" s="1"/>
  <c r="R158" i="1"/>
  <c r="W158" i="1" s="1"/>
  <c r="Q158" i="1"/>
  <c r="V158" i="1" s="1"/>
  <c r="P158" i="1"/>
  <c r="U158" i="1" s="1"/>
  <c r="N160" i="1"/>
  <c r="O159" i="1"/>
  <c r="AB109" i="1"/>
  <c r="M201" i="3"/>
  <c r="N200" i="3"/>
  <c r="A88" i="1" l="1"/>
  <c r="B87" i="1"/>
  <c r="F162" i="1"/>
  <c r="T112" i="1"/>
  <c r="Y112" i="1" s="1"/>
  <c r="Z112" i="1" s="1"/>
  <c r="Q112" i="1"/>
  <c r="V112" i="1" s="1"/>
  <c r="R112" i="1"/>
  <c r="W112" i="1" s="1"/>
  <c r="P112" i="1"/>
  <c r="U112" i="1" s="1"/>
  <c r="S112" i="1"/>
  <c r="X112" i="1" s="1"/>
  <c r="J109" i="1"/>
  <c r="L109" i="1" s="1"/>
  <c r="M109" i="1" s="1"/>
  <c r="G109" i="1"/>
  <c r="AD87" i="1"/>
  <c r="AE85" i="1"/>
  <c r="AA153" i="1"/>
  <c r="N161" i="1"/>
  <c r="O160" i="1"/>
  <c r="T159" i="1"/>
  <c r="Y159" i="1" s="1"/>
  <c r="Z159" i="1" s="1"/>
  <c r="S159" i="1"/>
  <c r="X159" i="1" s="1"/>
  <c r="Q159" i="1"/>
  <c r="V159" i="1" s="1"/>
  <c r="R159" i="1"/>
  <c r="W159" i="1" s="1"/>
  <c r="P159" i="1"/>
  <c r="U159" i="1" s="1"/>
  <c r="AB110" i="1"/>
  <c r="M202" i="3"/>
  <c r="N201" i="3"/>
  <c r="J110" i="1" l="1"/>
  <c r="L110" i="1" s="1"/>
  <c r="M110" i="1" s="1"/>
  <c r="G110" i="1"/>
  <c r="F163" i="1"/>
  <c r="AA154" i="1"/>
  <c r="AD88" i="1"/>
  <c r="AE86" i="1"/>
  <c r="A89" i="1"/>
  <c r="B88" i="1"/>
  <c r="R160" i="1"/>
  <c r="W160" i="1" s="1"/>
  <c r="S160" i="1"/>
  <c r="X160" i="1" s="1"/>
  <c r="Q160" i="1"/>
  <c r="V160" i="1" s="1"/>
  <c r="T160" i="1"/>
  <c r="Y160" i="1" s="1"/>
  <c r="Z160" i="1" s="1"/>
  <c r="P160" i="1"/>
  <c r="U160" i="1" s="1"/>
  <c r="N162" i="1"/>
  <c r="O161" i="1"/>
  <c r="AB111" i="1"/>
  <c r="D124" i="1"/>
  <c r="M203" i="3"/>
  <c r="N202" i="3"/>
  <c r="A90" i="1" l="1"/>
  <c r="B89" i="1"/>
  <c r="J111" i="1"/>
  <c r="L111" i="1" s="1"/>
  <c r="M111" i="1" s="1"/>
  <c r="G111" i="1"/>
  <c r="AE87" i="1"/>
  <c r="AD89" i="1"/>
  <c r="AA155" i="1"/>
  <c r="F164" i="1"/>
  <c r="N163" i="1"/>
  <c r="O162" i="1"/>
  <c r="T161" i="1"/>
  <c r="Y161" i="1" s="1"/>
  <c r="Z161" i="1" s="1"/>
  <c r="S161" i="1"/>
  <c r="X161" i="1" s="1"/>
  <c r="R161" i="1"/>
  <c r="W161" i="1" s="1"/>
  <c r="Q161" i="1"/>
  <c r="V161" i="1" s="1"/>
  <c r="P161" i="1"/>
  <c r="U161" i="1" s="1"/>
  <c r="AB112" i="1"/>
  <c r="D125" i="1"/>
  <c r="M204" i="3"/>
  <c r="N203" i="3"/>
  <c r="F165" i="1" l="1"/>
  <c r="AE88" i="1"/>
  <c r="AD90" i="1"/>
  <c r="G112" i="1"/>
  <c r="J112" i="1"/>
  <c r="L112" i="1" s="1"/>
  <c r="M112" i="1" s="1"/>
  <c r="AA156" i="1"/>
  <c r="A91" i="1"/>
  <c r="B90" i="1"/>
  <c r="AE89" i="1" s="1"/>
  <c r="Q162" i="1"/>
  <c r="V162" i="1" s="1"/>
  <c r="R162" i="1"/>
  <c r="W162" i="1" s="1"/>
  <c r="S162" i="1"/>
  <c r="X162" i="1" s="1"/>
  <c r="T162" i="1"/>
  <c r="Y162" i="1" s="1"/>
  <c r="Z162" i="1" s="1"/>
  <c r="P162" i="1"/>
  <c r="U162" i="1" s="1"/>
  <c r="N164" i="1"/>
  <c r="O163" i="1"/>
  <c r="D126" i="1"/>
  <c r="M205" i="3"/>
  <c r="N204" i="3"/>
  <c r="A92" i="1" l="1"/>
  <c r="B91" i="1"/>
  <c r="AD92" i="1" s="1"/>
  <c r="AA157" i="1"/>
  <c r="F166" i="1"/>
  <c r="P163" i="1"/>
  <c r="U163" i="1" s="1"/>
  <c r="S163" i="1"/>
  <c r="X163" i="1" s="1"/>
  <c r="T163" i="1"/>
  <c r="Y163" i="1" s="1"/>
  <c r="Z163" i="1" s="1"/>
  <c r="R163" i="1"/>
  <c r="W163" i="1" s="1"/>
  <c r="Q163" i="1"/>
  <c r="V163" i="1" s="1"/>
  <c r="N165" i="1"/>
  <c r="O164" i="1"/>
  <c r="AB114" i="1"/>
  <c r="D127" i="1"/>
  <c r="M206" i="3"/>
  <c r="N205" i="3"/>
  <c r="F167" i="1" l="1"/>
  <c r="AA158" i="1"/>
  <c r="J114" i="1"/>
  <c r="L114" i="1" s="1"/>
  <c r="M114" i="1" s="1"/>
  <c r="G114" i="1"/>
  <c r="A93" i="1"/>
  <c r="B92" i="1"/>
  <c r="T164" i="1"/>
  <c r="Y164" i="1" s="1"/>
  <c r="Z164" i="1" s="1"/>
  <c r="R164" i="1"/>
  <c r="W164" i="1" s="1"/>
  <c r="S164" i="1"/>
  <c r="X164" i="1" s="1"/>
  <c r="P164" i="1"/>
  <c r="U164" i="1" s="1"/>
  <c r="Q164" i="1"/>
  <c r="V164" i="1" s="1"/>
  <c r="N166" i="1"/>
  <c r="O165" i="1"/>
  <c r="AB115" i="1"/>
  <c r="D128" i="1"/>
  <c r="M207" i="3"/>
  <c r="N206" i="3"/>
  <c r="AD93" i="1" l="1"/>
  <c r="AE91" i="1"/>
  <c r="AA159" i="1"/>
  <c r="G115" i="1"/>
  <c r="J115" i="1"/>
  <c r="L115" i="1" s="1"/>
  <c r="M115" i="1" s="1"/>
  <c r="A94" i="1"/>
  <c r="B93" i="1"/>
  <c r="F168" i="1"/>
  <c r="N167" i="1"/>
  <c r="O166" i="1"/>
  <c r="S165" i="1"/>
  <c r="X165" i="1" s="1"/>
  <c r="T165" i="1"/>
  <c r="Y165" i="1" s="1"/>
  <c r="Z165" i="1" s="1"/>
  <c r="R165" i="1"/>
  <c r="W165" i="1" s="1"/>
  <c r="Q165" i="1"/>
  <c r="V165" i="1" s="1"/>
  <c r="P165" i="1"/>
  <c r="U165" i="1" s="1"/>
  <c r="AB116" i="1"/>
  <c r="D129" i="1"/>
  <c r="M208" i="3"/>
  <c r="N207" i="3"/>
  <c r="F169" i="1" l="1"/>
  <c r="AD94" i="1"/>
  <c r="AE92" i="1"/>
  <c r="AA160" i="1"/>
  <c r="A95" i="1"/>
  <c r="B94" i="1"/>
  <c r="J116" i="1"/>
  <c r="L116" i="1" s="1"/>
  <c r="M116" i="1" s="1"/>
  <c r="G116" i="1"/>
  <c r="R166" i="1"/>
  <c r="W166" i="1" s="1"/>
  <c r="S166" i="1"/>
  <c r="X166" i="1" s="1"/>
  <c r="T166" i="1"/>
  <c r="Y166" i="1" s="1"/>
  <c r="Z166" i="1" s="1"/>
  <c r="Q166" i="1"/>
  <c r="V166" i="1" s="1"/>
  <c r="P166" i="1"/>
  <c r="U166" i="1" s="1"/>
  <c r="N169" i="1"/>
  <c r="O167" i="1"/>
  <c r="AB117" i="1"/>
  <c r="D135" i="1"/>
  <c r="M209" i="3"/>
  <c r="N208" i="3"/>
  <c r="G117" i="1" l="1"/>
  <c r="J117" i="1"/>
  <c r="L117" i="1" s="1"/>
  <c r="M117" i="1" s="1"/>
  <c r="AA161" i="1"/>
  <c r="AD95" i="1"/>
  <c r="AE93" i="1"/>
  <c r="A96" i="1"/>
  <c r="B95" i="1"/>
  <c r="F170" i="1"/>
  <c r="N170" i="1"/>
  <c r="O169" i="1"/>
  <c r="T167" i="1"/>
  <c r="Y167" i="1" s="1"/>
  <c r="Z167" i="1" s="1"/>
  <c r="Q167" i="1"/>
  <c r="V167" i="1" s="1"/>
  <c r="R167" i="1"/>
  <c r="W167" i="1" s="1"/>
  <c r="S167" i="1"/>
  <c r="X167" i="1" s="1"/>
  <c r="P167" i="1"/>
  <c r="U167" i="1" s="1"/>
  <c r="AB118" i="1"/>
  <c r="D136" i="1"/>
  <c r="M210" i="3"/>
  <c r="N209" i="3"/>
  <c r="F171" i="1" l="1"/>
  <c r="AE94" i="1"/>
  <c r="AD96" i="1"/>
  <c r="AA162" i="1"/>
  <c r="A97" i="1"/>
  <c r="B96" i="1"/>
  <c r="J118" i="1"/>
  <c r="L118" i="1" s="1"/>
  <c r="M118" i="1" s="1"/>
  <c r="G118" i="1"/>
  <c r="P169" i="1"/>
  <c r="U169" i="1" s="1"/>
  <c r="Z169" i="1" s="1"/>
  <c r="S169" i="1"/>
  <c r="X169" i="1" s="1"/>
  <c r="R169" i="1"/>
  <c r="W169" i="1" s="1"/>
  <c r="Q169" i="1"/>
  <c r="V169" i="1" s="1"/>
  <c r="T169" i="1"/>
  <c r="Y169" i="1" s="1"/>
  <c r="N171" i="1"/>
  <c r="O170" i="1"/>
  <c r="AB119" i="1"/>
  <c r="D137" i="1"/>
  <c r="M211" i="3"/>
  <c r="N210" i="3"/>
  <c r="J119" i="1" l="1"/>
  <c r="L119" i="1" s="1"/>
  <c r="M119" i="1" s="1"/>
  <c r="G119" i="1"/>
  <c r="AA163" i="1"/>
  <c r="AD97" i="1"/>
  <c r="AE95" i="1"/>
  <c r="A98" i="1"/>
  <c r="B97" i="1"/>
  <c r="F172" i="1"/>
  <c r="N172" i="1"/>
  <c r="O171" i="1"/>
  <c r="T170" i="1"/>
  <c r="Y170" i="1" s="1"/>
  <c r="R170" i="1"/>
  <c r="W170" i="1" s="1"/>
  <c r="S170" i="1"/>
  <c r="X170" i="1" s="1"/>
  <c r="Q170" i="1"/>
  <c r="V170" i="1" s="1"/>
  <c r="P170" i="1"/>
  <c r="U170" i="1" s="1"/>
  <c r="Z170" i="1" s="1"/>
  <c r="AB120" i="1"/>
  <c r="D138" i="1"/>
  <c r="M212" i="3"/>
  <c r="N211" i="3"/>
  <c r="F173" i="1" l="1"/>
  <c r="AD98" i="1"/>
  <c r="AE96" i="1"/>
  <c r="AA164" i="1"/>
  <c r="A99" i="1"/>
  <c r="B98" i="1"/>
  <c r="J120" i="1"/>
  <c r="L120" i="1" s="1"/>
  <c r="M120" i="1" s="1"/>
  <c r="G120" i="1"/>
  <c r="S171" i="1"/>
  <c r="X171" i="1" s="1"/>
  <c r="T171" i="1"/>
  <c r="Y171" i="1" s="1"/>
  <c r="Q171" i="1"/>
  <c r="V171" i="1" s="1"/>
  <c r="R171" i="1"/>
  <c r="W171" i="1" s="1"/>
  <c r="P171" i="1"/>
  <c r="U171" i="1" s="1"/>
  <c r="Z171" i="1" s="1"/>
  <c r="N173" i="1"/>
  <c r="O172" i="1"/>
  <c r="AB121" i="1"/>
  <c r="D139" i="1"/>
  <c r="M213" i="3"/>
  <c r="N212" i="3"/>
  <c r="AD99" i="1" l="1"/>
  <c r="AE97" i="1"/>
  <c r="AA165" i="1"/>
  <c r="A100" i="1"/>
  <c r="B99" i="1"/>
  <c r="J121" i="1"/>
  <c r="L121" i="1" s="1"/>
  <c r="M121" i="1" s="1"/>
  <c r="G121" i="1"/>
  <c r="F174" i="1"/>
  <c r="N174" i="1"/>
  <c r="O173" i="1"/>
  <c r="T172" i="1"/>
  <c r="Y172" i="1" s="1"/>
  <c r="S172" i="1"/>
  <c r="X172" i="1" s="1"/>
  <c r="R172" i="1"/>
  <c r="W172" i="1" s="1"/>
  <c r="Q172" i="1"/>
  <c r="V172" i="1" s="1"/>
  <c r="P172" i="1"/>
  <c r="U172" i="1" s="1"/>
  <c r="Z172" i="1" s="1"/>
  <c r="AB122" i="1"/>
  <c r="D140" i="1"/>
  <c r="M214" i="3"/>
  <c r="N213" i="3"/>
  <c r="A101" i="1" l="1"/>
  <c r="B100" i="1"/>
  <c r="F175" i="1"/>
  <c r="AA166" i="1"/>
  <c r="J122" i="1"/>
  <c r="L122" i="1" s="1"/>
  <c r="M122" i="1" s="1"/>
  <c r="G122" i="1"/>
  <c r="AD100" i="1"/>
  <c r="AE98" i="1"/>
  <c r="T173" i="1"/>
  <c r="Y173" i="1" s="1"/>
  <c r="S173" i="1"/>
  <c r="X173" i="1" s="1"/>
  <c r="R173" i="1"/>
  <c r="W173" i="1" s="1"/>
  <c r="Q173" i="1"/>
  <c r="V173" i="1" s="1"/>
  <c r="P173" i="1"/>
  <c r="U173" i="1" s="1"/>
  <c r="Z173" i="1" s="1"/>
  <c r="N175" i="1"/>
  <c r="O174" i="1"/>
  <c r="AB123" i="1"/>
  <c r="D146" i="1"/>
  <c r="M215" i="3"/>
  <c r="N214" i="3"/>
  <c r="AA167" i="1" l="1"/>
  <c r="F176" i="1"/>
  <c r="AE99" i="1"/>
  <c r="AD101" i="1"/>
  <c r="J123" i="1"/>
  <c r="L123" i="1" s="1"/>
  <c r="M123" i="1" s="1"/>
  <c r="G123" i="1"/>
  <c r="A102" i="1"/>
  <c r="B101" i="1"/>
  <c r="AE100" i="1" s="1"/>
  <c r="N176" i="1"/>
  <c r="O175" i="1"/>
  <c r="T174" i="1"/>
  <c r="Y174" i="1" s="1"/>
  <c r="Q174" i="1"/>
  <c r="V174" i="1" s="1"/>
  <c r="S174" i="1"/>
  <c r="X174" i="1" s="1"/>
  <c r="R174" i="1"/>
  <c r="W174" i="1" s="1"/>
  <c r="P174" i="1"/>
  <c r="U174" i="1" s="1"/>
  <c r="Z174" i="1" s="1"/>
  <c r="AB124" i="1"/>
  <c r="D147" i="1"/>
  <c r="M216" i="3"/>
  <c r="N215" i="3"/>
  <c r="A103" i="1" l="1"/>
  <c r="B102" i="1"/>
  <c r="AD103" i="1" s="1"/>
  <c r="F177" i="1"/>
  <c r="J124" i="1"/>
  <c r="G124" i="1"/>
  <c r="AA168" i="1"/>
  <c r="P175" i="1"/>
  <c r="U175" i="1" s="1"/>
  <c r="Z175" i="1" s="1"/>
  <c r="S175" i="1"/>
  <c r="X175" i="1" s="1"/>
  <c r="R175" i="1"/>
  <c r="W175" i="1" s="1"/>
  <c r="Q175" i="1"/>
  <c r="V175" i="1" s="1"/>
  <c r="T175" i="1"/>
  <c r="Y175" i="1" s="1"/>
  <c r="N177" i="1"/>
  <c r="O176" i="1"/>
  <c r="AB125" i="1"/>
  <c r="D148" i="1"/>
  <c r="M217" i="3"/>
  <c r="N216" i="3"/>
  <c r="F178" i="1" l="1"/>
  <c r="G125" i="1"/>
  <c r="J125" i="1"/>
  <c r="L125" i="1" s="1"/>
  <c r="M125" i="1" s="1"/>
  <c r="AA169" i="1"/>
  <c r="J168" i="1"/>
  <c r="G168" i="1"/>
  <c r="A104" i="1"/>
  <c r="B103" i="1"/>
  <c r="N178" i="1"/>
  <c r="O177" i="1"/>
  <c r="T176" i="1"/>
  <c r="Y176" i="1" s="1"/>
  <c r="S176" i="1"/>
  <c r="X176" i="1" s="1"/>
  <c r="R176" i="1"/>
  <c r="W176" i="1" s="1"/>
  <c r="Q176" i="1"/>
  <c r="V176" i="1" s="1"/>
  <c r="P176" i="1"/>
  <c r="U176" i="1" s="1"/>
  <c r="Z176" i="1" s="1"/>
  <c r="AB126" i="1"/>
  <c r="D149" i="1"/>
  <c r="M218" i="3"/>
  <c r="N217" i="3"/>
  <c r="AE102" i="1" l="1"/>
  <c r="AD104" i="1"/>
  <c r="A105" i="1"/>
  <c r="B104" i="1"/>
  <c r="G126" i="1"/>
  <c r="J126" i="1"/>
  <c r="L126" i="1" s="1"/>
  <c r="M126" i="1" s="1"/>
  <c r="AA170" i="1"/>
  <c r="F179" i="1"/>
  <c r="T177" i="1"/>
  <c r="Y177" i="1" s="1"/>
  <c r="Q177" i="1"/>
  <c r="V177" i="1" s="1"/>
  <c r="S177" i="1"/>
  <c r="X177" i="1" s="1"/>
  <c r="R177" i="1"/>
  <c r="W177" i="1" s="1"/>
  <c r="P177" i="1"/>
  <c r="U177" i="1" s="1"/>
  <c r="Z177" i="1" s="1"/>
  <c r="N179" i="1"/>
  <c r="O178" i="1"/>
  <c r="AB127" i="1"/>
  <c r="D150" i="1"/>
  <c r="M219" i="3"/>
  <c r="N218" i="3"/>
  <c r="F180" i="1" l="1"/>
  <c r="AD105" i="1"/>
  <c r="AE103" i="1"/>
  <c r="A106" i="1"/>
  <c r="B105" i="1"/>
  <c r="J127" i="1"/>
  <c r="L127" i="1" s="1"/>
  <c r="M127" i="1" s="1"/>
  <c r="G127" i="1"/>
  <c r="AA171" i="1"/>
  <c r="N180" i="1"/>
  <c r="O179" i="1"/>
  <c r="S178" i="1"/>
  <c r="X178" i="1" s="1"/>
  <c r="R178" i="1"/>
  <c r="W178" i="1" s="1"/>
  <c r="Q178" i="1"/>
  <c r="V178" i="1" s="1"/>
  <c r="T178" i="1"/>
  <c r="Y178" i="1" s="1"/>
  <c r="P178" i="1"/>
  <c r="U178" i="1" s="1"/>
  <c r="Z178" i="1" s="1"/>
  <c r="AB128" i="1"/>
  <c r="D151" i="1"/>
  <c r="M220" i="3"/>
  <c r="N219" i="3"/>
  <c r="AD106" i="1" l="1"/>
  <c r="AE104" i="1"/>
  <c r="A107" i="1"/>
  <c r="B106" i="1"/>
  <c r="AA172" i="1"/>
  <c r="J128" i="1"/>
  <c r="L128" i="1" s="1"/>
  <c r="M128" i="1" s="1"/>
  <c r="G128" i="1"/>
  <c r="F181" i="1"/>
  <c r="N181" i="1"/>
  <c r="O180" i="1"/>
  <c r="AB129" i="1"/>
  <c r="D157" i="1"/>
  <c r="M221" i="3"/>
  <c r="N220" i="3"/>
  <c r="AD107" i="1" l="1"/>
  <c r="AE105" i="1"/>
  <c r="AA173" i="1"/>
  <c r="F182" i="1"/>
  <c r="A108" i="1"/>
  <c r="B107" i="1"/>
  <c r="J129" i="1"/>
  <c r="L129" i="1" s="1"/>
  <c r="M129" i="1" s="1"/>
  <c r="G129" i="1"/>
  <c r="T180" i="1"/>
  <c r="Y180" i="1" s="1"/>
  <c r="S180" i="1"/>
  <c r="X180" i="1" s="1"/>
  <c r="R180" i="1"/>
  <c r="W180" i="1" s="1"/>
  <c r="Q180" i="1"/>
  <c r="V180" i="1" s="1"/>
  <c r="Z180" i="1" s="1"/>
  <c r="P180" i="1"/>
  <c r="U180" i="1" s="1"/>
  <c r="N182" i="1"/>
  <c r="O181" i="1"/>
  <c r="AB130" i="1"/>
  <c r="D158" i="1"/>
  <c r="M222" i="3"/>
  <c r="N221" i="3"/>
  <c r="F183" i="1" l="1"/>
  <c r="AE106" i="1"/>
  <c r="AD108" i="1"/>
  <c r="AA174" i="1"/>
  <c r="B108" i="1"/>
  <c r="A109" i="1"/>
  <c r="J130" i="1"/>
  <c r="L130" i="1" s="1"/>
  <c r="M130" i="1" s="1"/>
  <c r="G130" i="1"/>
  <c r="N183" i="1"/>
  <c r="O182" i="1"/>
  <c r="P181" i="1"/>
  <c r="U181" i="1" s="1"/>
  <c r="S181" i="1"/>
  <c r="X181" i="1" s="1"/>
  <c r="R181" i="1"/>
  <c r="W181" i="1" s="1"/>
  <c r="T181" i="1"/>
  <c r="Y181" i="1" s="1"/>
  <c r="Q181" i="1"/>
  <c r="V181" i="1" s="1"/>
  <c r="Z181" i="1" s="1"/>
  <c r="AB131" i="1"/>
  <c r="D159" i="1"/>
  <c r="M223" i="3"/>
  <c r="N222" i="3"/>
  <c r="A110" i="1" l="1"/>
  <c r="B109" i="1"/>
  <c r="AD109" i="1"/>
  <c r="AE107" i="1"/>
  <c r="AA175" i="1"/>
  <c r="J131" i="1"/>
  <c r="L131" i="1" s="1"/>
  <c r="M131" i="1" s="1"/>
  <c r="G131" i="1"/>
  <c r="F184" i="1"/>
  <c r="T182" i="1"/>
  <c r="Y182" i="1" s="1"/>
  <c r="R182" i="1"/>
  <c r="W182" i="1" s="1"/>
  <c r="S182" i="1"/>
  <c r="X182" i="1" s="1"/>
  <c r="Q182" i="1"/>
  <c r="V182" i="1" s="1"/>
  <c r="Z182" i="1" s="1"/>
  <c r="P182" i="1"/>
  <c r="U182" i="1" s="1"/>
  <c r="N184" i="1"/>
  <c r="O183" i="1"/>
  <c r="AB132" i="1"/>
  <c r="D160" i="1"/>
  <c r="M224" i="3"/>
  <c r="N223" i="3"/>
  <c r="F185" i="1" l="1"/>
  <c r="AE108" i="1"/>
  <c r="AD110" i="1"/>
  <c r="AA176" i="1"/>
  <c r="G132" i="1"/>
  <c r="J132" i="1"/>
  <c r="L132" i="1" s="1"/>
  <c r="M132" i="1" s="1"/>
  <c r="A111" i="1"/>
  <c r="B110" i="1"/>
  <c r="N185" i="1"/>
  <c r="O184" i="1"/>
  <c r="S183" i="1"/>
  <c r="X183" i="1" s="1"/>
  <c r="T183" i="1"/>
  <c r="Y183" i="1" s="1"/>
  <c r="R183" i="1"/>
  <c r="W183" i="1" s="1"/>
  <c r="Q183" i="1"/>
  <c r="V183" i="1" s="1"/>
  <c r="Z183" i="1" s="1"/>
  <c r="P183" i="1"/>
  <c r="U183" i="1" s="1"/>
  <c r="AB133" i="1"/>
  <c r="D161" i="1"/>
  <c r="M225" i="3"/>
  <c r="N224" i="3"/>
  <c r="B111" i="1" l="1"/>
  <c r="A112" i="1"/>
  <c r="AD111" i="1"/>
  <c r="AE109" i="1"/>
  <c r="AA177" i="1"/>
  <c r="G133" i="1"/>
  <c r="J133" i="1"/>
  <c r="L133" i="1" s="1"/>
  <c r="M133" i="1" s="1"/>
  <c r="F186" i="1"/>
  <c r="T184" i="1"/>
  <c r="Y184" i="1" s="1"/>
  <c r="S184" i="1"/>
  <c r="X184" i="1" s="1"/>
  <c r="Q184" i="1"/>
  <c r="V184" i="1" s="1"/>
  <c r="Z184" i="1" s="1"/>
  <c r="R184" i="1"/>
  <c r="W184" i="1" s="1"/>
  <c r="P184" i="1"/>
  <c r="U184" i="1" s="1"/>
  <c r="N186" i="1"/>
  <c r="O185" i="1"/>
  <c r="AB134" i="1"/>
  <c r="D162" i="1"/>
  <c r="M226" i="3"/>
  <c r="N225" i="3"/>
  <c r="F187" i="1" l="1"/>
  <c r="AA178" i="1"/>
  <c r="A113" i="1"/>
  <c r="B112" i="1"/>
  <c r="AE111" i="1" s="1"/>
  <c r="J134" i="1"/>
  <c r="L134" i="1" s="1"/>
  <c r="M134" i="1" s="1"/>
  <c r="G134" i="1"/>
  <c r="AD112" i="1"/>
  <c r="AE110" i="1"/>
  <c r="N187" i="1"/>
  <c r="O186" i="1"/>
  <c r="T185" i="1"/>
  <c r="Y185" i="1" s="1"/>
  <c r="Q185" i="1"/>
  <c r="V185" i="1" s="1"/>
  <c r="Z185" i="1" s="1"/>
  <c r="S185" i="1"/>
  <c r="X185" i="1" s="1"/>
  <c r="R185" i="1"/>
  <c r="W185" i="1" s="1"/>
  <c r="P185" i="1"/>
  <c r="U185" i="1" s="1"/>
  <c r="AB135" i="1"/>
  <c r="D168" i="1"/>
  <c r="M227" i="3"/>
  <c r="N226" i="3"/>
  <c r="A114" i="1" l="1"/>
  <c r="B113" i="1"/>
  <c r="AD114" i="1" s="1"/>
  <c r="AA179" i="1"/>
  <c r="G135" i="1"/>
  <c r="J135" i="1"/>
  <c r="F188" i="1"/>
  <c r="S186" i="1"/>
  <c r="X186" i="1" s="1"/>
  <c r="Q186" i="1"/>
  <c r="V186" i="1" s="1"/>
  <c r="Z186" i="1" s="1"/>
  <c r="T186" i="1"/>
  <c r="Y186" i="1" s="1"/>
  <c r="R186" i="1"/>
  <c r="W186" i="1" s="1"/>
  <c r="P186" i="1"/>
  <c r="U186" i="1" s="1"/>
  <c r="N188" i="1"/>
  <c r="O187" i="1"/>
  <c r="AB136" i="1"/>
  <c r="D169" i="1"/>
  <c r="M228" i="3"/>
  <c r="N227" i="3"/>
  <c r="AA180" i="1" l="1"/>
  <c r="J136" i="1"/>
  <c r="L136" i="1" s="1"/>
  <c r="M136" i="1" s="1"/>
  <c r="G136" i="1"/>
  <c r="F189" i="1"/>
  <c r="A115" i="1"/>
  <c r="B114" i="1"/>
  <c r="P187" i="1"/>
  <c r="U187" i="1" s="1"/>
  <c r="S187" i="1"/>
  <c r="X187" i="1" s="1"/>
  <c r="R187" i="1"/>
  <c r="W187" i="1" s="1"/>
  <c r="Q187" i="1"/>
  <c r="V187" i="1" s="1"/>
  <c r="Z187" i="1" s="1"/>
  <c r="T187" i="1"/>
  <c r="Y187" i="1" s="1"/>
  <c r="N189" i="1"/>
  <c r="O188" i="1"/>
  <c r="AB137" i="1"/>
  <c r="D170" i="1"/>
  <c r="M229" i="3"/>
  <c r="N228" i="3"/>
  <c r="F190" i="1" l="1"/>
  <c r="J137" i="1"/>
  <c r="L137" i="1" s="1"/>
  <c r="M137" i="1" s="1"/>
  <c r="G137" i="1"/>
  <c r="AD115" i="1"/>
  <c r="AE113" i="1"/>
  <c r="A116" i="1"/>
  <c r="B115" i="1"/>
  <c r="AA181" i="1"/>
  <c r="T188" i="1"/>
  <c r="Y188" i="1" s="1"/>
  <c r="S188" i="1"/>
  <c r="X188" i="1" s="1"/>
  <c r="R188" i="1"/>
  <c r="W188" i="1" s="1"/>
  <c r="Q188" i="1"/>
  <c r="V188" i="1" s="1"/>
  <c r="Z188" i="1" s="1"/>
  <c r="P188" i="1"/>
  <c r="U188" i="1" s="1"/>
  <c r="N190" i="1"/>
  <c r="O189" i="1"/>
  <c r="AB138" i="1"/>
  <c r="D171" i="1"/>
  <c r="M230" i="3"/>
  <c r="N229" i="3"/>
  <c r="AA182" i="1" l="1"/>
  <c r="AE114" i="1"/>
  <c r="AD116" i="1"/>
  <c r="J138" i="1"/>
  <c r="L138" i="1" s="1"/>
  <c r="M138" i="1" s="1"/>
  <c r="G138" i="1"/>
  <c r="A117" i="1"/>
  <c r="B116" i="1"/>
  <c r="F191" i="1"/>
  <c r="T189" i="1"/>
  <c r="Y189" i="1" s="1"/>
  <c r="P189" i="1"/>
  <c r="U189" i="1" s="1"/>
  <c r="R189" i="1"/>
  <c r="W189" i="1" s="1"/>
  <c r="Q189" i="1"/>
  <c r="V189" i="1" s="1"/>
  <c r="Z189" i="1" s="1"/>
  <c r="S189" i="1"/>
  <c r="X189" i="1" s="1"/>
  <c r="N191" i="1"/>
  <c r="O190" i="1"/>
  <c r="AB139" i="1"/>
  <c r="D172" i="1"/>
  <c r="M231" i="3"/>
  <c r="N230" i="3"/>
  <c r="F192" i="1" l="1"/>
  <c r="AD117" i="1"/>
  <c r="AE115" i="1"/>
  <c r="A118" i="1"/>
  <c r="B117" i="1"/>
  <c r="J139" i="1"/>
  <c r="L139" i="1" s="1"/>
  <c r="M139" i="1" s="1"/>
  <c r="G139" i="1"/>
  <c r="AA183" i="1"/>
  <c r="N192" i="1"/>
  <c r="O191" i="1"/>
  <c r="AB140" i="1"/>
  <c r="D173" i="1"/>
  <c r="M232" i="3"/>
  <c r="N231" i="3"/>
  <c r="AD118" i="1" l="1"/>
  <c r="AE116" i="1"/>
  <c r="A119" i="1"/>
  <c r="B118" i="1"/>
  <c r="AA184" i="1"/>
  <c r="J140" i="1"/>
  <c r="L140" i="1" s="1"/>
  <c r="M140" i="1" s="1"/>
  <c r="G140" i="1"/>
  <c r="F193" i="1"/>
  <c r="T191" i="1"/>
  <c r="Y191" i="1" s="1"/>
  <c r="R191" i="1"/>
  <c r="W191" i="1" s="1"/>
  <c r="Z191" i="1" s="1"/>
  <c r="S191" i="1"/>
  <c r="X191" i="1" s="1"/>
  <c r="Q191" i="1"/>
  <c r="V191" i="1" s="1"/>
  <c r="P191" i="1"/>
  <c r="U191" i="1" s="1"/>
  <c r="N193" i="1"/>
  <c r="O192" i="1"/>
  <c r="AB141" i="1"/>
  <c r="D179" i="1"/>
  <c r="M233" i="3"/>
  <c r="N232" i="3"/>
  <c r="F194" i="1" l="1"/>
  <c r="AD119" i="1"/>
  <c r="AE117" i="1"/>
  <c r="AA185" i="1"/>
  <c r="B119" i="1"/>
  <c r="A120" i="1"/>
  <c r="J141" i="1"/>
  <c r="L141" i="1" s="1"/>
  <c r="M141" i="1" s="1"/>
  <c r="G141" i="1"/>
  <c r="N194" i="1"/>
  <c r="O193" i="1"/>
  <c r="S192" i="1"/>
  <c r="X192" i="1" s="1"/>
  <c r="Q192" i="1"/>
  <c r="V192" i="1" s="1"/>
  <c r="R192" i="1"/>
  <c r="W192" i="1" s="1"/>
  <c r="Z192" i="1" s="1"/>
  <c r="T192" i="1"/>
  <c r="Y192" i="1" s="1"/>
  <c r="P192" i="1"/>
  <c r="U192" i="1" s="1"/>
  <c r="AB142" i="1"/>
  <c r="D180" i="1"/>
  <c r="M234" i="3"/>
  <c r="N233" i="3"/>
  <c r="B120" i="1" l="1"/>
  <c r="A121" i="1"/>
  <c r="AE118" i="1"/>
  <c r="AD120" i="1"/>
  <c r="AA186" i="1"/>
  <c r="G142" i="1"/>
  <c r="J142" i="1"/>
  <c r="L142" i="1" s="1"/>
  <c r="M142" i="1" s="1"/>
  <c r="F195" i="1"/>
  <c r="P193" i="1"/>
  <c r="U193" i="1" s="1"/>
  <c r="S193" i="1"/>
  <c r="X193" i="1" s="1"/>
  <c r="T193" i="1"/>
  <c r="Y193" i="1" s="1"/>
  <c r="R193" i="1"/>
  <c r="W193" i="1" s="1"/>
  <c r="Z193" i="1" s="1"/>
  <c r="Q193" i="1"/>
  <c r="V193" i="1" s="1"/>
  <c r="N195" i="1"/>
  <c r="O194" i="1"/>
  <c r="AB143" i="1"/>
  <c r="D181" i="1"/>
  <c r="M235" i="3"/>
  <c r="N234" i="3"/>
  <c r="F196" i="1" l="1"/>
  <c r="AA187" i="1"/>
  <c r="B121" i="1"/>
  <c r="A122" i="1"/>
  <c r="J143" i="1"/>
  <c r="L143" i="1" s="1"/>
  <c r="M143" i="1" s="1"/>
  <c r="G143" i="1"/>
  <c r="AD121" i="1"/>
  <c r="AE119" i="1"/>
  <c r="N196" i="1"/>
  <c r="O195" i="1"/>
  <c r="T194" i="1"/>
  <c r="Y194" i="1" s="1"/>
  <c r="S194" i="1"/>
  <c r="X194" i="1" s="1"/>
  <c r="R194" i="1"/>
  <c r="W194" i="1" s="1"/>
  <c r="Z194" i="1" s="1"/>
  <c r="Q194" i="1"/>
  <c r="V194" i="1" s="1"/>
  <c r="P194" i="1"/>
  <c r="U194" i="1" s="1"/>
  <c r="AB144" i="1"/>
  <c r="D182" i="1"/>
  <c r="M236" i="3"/>
  <c r="N235" i="3"/>
  <c r="AE120" i="1" l="1"/>
  <c r="AD122" i="1"/>
  <c r="AA188" i="1"/>
  <c r="J144" i="1"/>
  <c r="L144" i="1" s="1"/>
  <c r="M144" i="1" s="1"/>
  <c r="G144" i="1"/>
  <c r="B122" i="1"/>
  <c r="A123" i="1"/>
  <c r="F197" i="1"/>
  <c r="S195" i="1"/>
  <c r="X195" i="1" s="1"/>
  <c r="T195" i="1"/>
  <c r="Y195" i="1" s="1"/>
  <c r="Q195" i="1"/>
  <c r="V195" i="1" s="1"/>
  <c r="R195" i="1"/>
  <c r="W195" i="1" s="1"/>
  <c r="Z195" i="1" s="1"/>
  <c r="P195" i="1"/>
  <c r="U195" i="1" s="1"/>
  <c r="N197" i="1"/>
  <c r="O196" i="1"/>
  <c r="AB145" i="1"/>
  <c r="D183" i="1"/>
  <c r="M237" i="3"/>
  <c r="N236" i="3"/>
  <c r="F198" i="1" l="1"/>
  <c r="B123" i="1"/>
  <c r="AE122" i="1" s="1"/>
  <c r="A124" i="1"/>
  <c r="AA189" i="1"/>
  <c r="AD123" i="1"/>
  <c r="AE121" i="1"/>
  <c r="J145" i="1"/>
  <c r="L145" i="1" s="1"/>
  <c r="M145" i="1" s="1"/>
  <c r="G145" i="1"/>
  <c r="N198" i="1"/>
  <c r="O197" i="1"/>
  <c r="T196" i="1"/>
  <c r="Y196" i="1" s="1"/>
  <c r="S196" i="1"/>
  <c r="X196" i="1" s="1"/>
  <c r="Q196" i="1"/>
  <c r="V196" i="1" s="1"/>
  <c r="P196" i="1"/>
  <c r="U196" i="1" s="1"/>
  <c r="R196" i="1"/>
  <c r="W196" i="1" s="1"/>
  <c r="Z196" i="1" s="1"/>
  <c r="AB146" i="1"/>
  <c r="D184" i="1"/>
  <c r="M238" i="3"/>
  <c r="N237" i="3"/>
  <c r="AA190" i="1" l="1"/>
  <c r="A125" i="1"/>
  <c r="B124" i="1"/>
  <c r="AD125" i="1" s="1"/>
  <c r="J146" i="1"/>
  <c r="G146" i="1"/>
  <c r="F199" i="1"/>
  <c r="T197" i="1"/>
  <c r="Y197" i="1" s="1"/>
  <c r="S197" i="1"/>
  <c r="X197" i="1" s="1"/>
  <c r="R197" i="1"/>
  <c r="W197" i="1" s="1"/>
  <c r="Z197" i="1" s="1"/>
  <c r="P197" i="1"/>
  <c r="U197" i="1" s="1"/>
  <c r="Q197" i="1"/>
  <c r="V197" i="1" s="1"/>
  <c r="N199" i="1"/>
  <c r="O198" i="1"/>
  <c r="AB147" i="1"/>
  <c r="D190" i="1"/>
  <c r="M239" i="3"/>
  <c r="N238" i="3"/>
  <c r="A126" i="1" l="1"/>
  <c r="B125" i="1"/>
  <c r="F200" i="1"/>
  <c r="J147" i="1"/>
  <c r="L147" i="1" s="1"/>
  <c r="M147" i="1" s="1"/>
  <c r="G147" i="1"/>
  <c r="AA191" i="1"/>
  <c r="N200" i="1"/>
  <c r="O199" i="1"/>
  <c r="T198" i="1"/>
  <c r="Y198" i="1" s="1"/>
  <c r="R198" i="1"/>
  <c r="W198" i="1" s="1"/>
  <c r="Z198" i="1" s="1"/>
  <c r="Q198" i="1"/>
  <c r="V198" i="1" s="1"/>
  <c r="S198" i="1"/>
  <c r="X198" i="1" s="1"/>
  <c r="P198" i="1"/>
  <c r="U198" i="1" s="1"/>
  <c r="AB148" i="1"/>
  <c r="D191" i="1"/>
  <c r="M240" i="3"/>
  <c r="N239" i="3"/>
  <c r="F201" i="1" l="1"/>
  <c r="J148" i="1"/>
  <c r="L148" i="1" s="1"/>
  <c r="M148" i="1" s="1"/>
  <c r="G148" i="1"/>
  <c r="AE124" i="1"/>
  <c r="AD126" i="1"/>
  <c r="AA192" i="1"/>
  <c r="A127" i="1"/>
  <c r="B126" i="1"/>
  <c r="P199" i="1"/>
  <c r="U199" i="1" s="1"/>
  <c r="S199" i="1"/>
  <c r="X199" i="1" s="1"/>
  <c r="R199" i="1"/>
  <c r="W199" i="1" s="1"/>
  <c r="Z199" i="1" s="1"/>
  <c r="T199" i="1"/>
  <c r="Y199" i="1" s="1"/>
  <c r="Q199" i="1"/>
  <c r="V199" i="1" s="1"/>
  <c r="N201" i="1"/>
  <c r="O200" i="1"/>
  <c r="AB149" i="1"/>
  <c r="D192" i="1"/>
  <c r="M241" i="3"/>
  <c r="N241" i="3" s="1"/>
  <c r="N240" i="3"/>
  <c r="A128" i="1" l="1"/>
  <c r="B127" i="1"/>
  <c r="AD127" i="1"/>
  <c r="AE125" i="1"/>
  <c r="J149" i="1"/>
  <c r="L149" i="1" s="1"/>
  <c r="M149" i="1" s="1"/>
  <c r="G149" i="1"/>
  <c r="AA193" i="1"/>
  <c r="F202" i="1"/>
  <c r="N202" i="1"/>
  <c r="O201" i="1"/>
  <c r="T200" i="1"/>
  <c r="Y200" i="1" s="1"/>
  <c r="R200" i="1"/>
  <c r="W200" i="1" s="1"/>
  <c r="Z200" i="1" s="1"/>
  <c r="S200" i="1"/>
  <c r="X200" i="1" s="1"/>
  <c r="Q200" i="1"/>
  <c r="V200" i="1" s="1"/>
  <c r="P200" i="1"/>
  <c r="U200" i="1" s="1"/>
  <c r="AB150" i="1"/>
  <c r="D193" i="1"/>
  <c r="F203" i="1" l="1"/>
  <c r="AE126" i="1"/>
  <c r="AD128" i="1"/>
  <c r="J150" i="1"/>
  <c r="L150" i="1" s="1"/>
  <c r="M150" i="1" s="1"/>
  <c r="G150" i="1"/>
  <c r="AA194" i="1"/>
  <c r="A129" i="1"/>
  <c r="B128" i="1"/>
  <c r="N203" i="1"/>
  <c r="O202" i="1"/>
  <c r="AB151" i="1"/>
  <c r="D194" i="1"/>
  <c r="A130" i="1" l="1"/>
  <c r="B129" i="1"/>
  <c r="J151" i="1"/>
  <c r="L151" i="1" s="1"/>
  <c r="M151" i="1" s="1"/>
  <c r="G151" i="1"/>
  <c r="AE127" i="1"/>
  <c r="AD129" i="1"/>
  <c r="AA195" i="1"/>
  <c r="F204" i="1"/>
  <c r="T202" i="1"/>
  <c r="Y202" i="1" s="1"/>
  <c r="S202" i="1"/>
  <c r="X202" i="1" s="1"/>
  <c r="Z202" i="1" s="1"/>
  <c r="R202" i="1"/>
  <c r="W202" i="1" s="1"/>
  <c r="Q202" i="1"/>
  <c r="V202" i="1" s="1"/>
  <c r="P202" i="1"/>
  <c r="U202" i="1" s="1"/>
  <c r="N204" i="1"/>
  <c r="O203" i="1"/>
  <c r="AB152" i="1"/>
  <c r="D195" i="1"/>
  <c r="F205" i="1" l="1"/>
  <c r="AD130" i="1"/>
  <c r="AE128" i="1"/>
  <c r="J152" i="1"/>
  <c r="L152" i="1" s="1"/>
  <c r="M152" i="1" s="1"/>
  <c r="G152" i="1"/>
  <c r="AA196" i="1"/>
  <c r="B130" i="1"/>
  <c r="A131" i="1"/>
  <c r="N205" i="1"/>
  <c r="O204" i="1"/>
  <c r="T203" i="1"/>
  <c r="Y203" i="1" s="1"/>
  <c r="R203" i="1"/>
  <c r="W203" i="1" s="1"/>
  <c r="Q203" i="1"/>
  <c r="V203" i="1" s="1"/>
  <c r="P203" i="1"/>
  <c r="U203" i="1" s="1"/>
  <c r="S203" i="1"/>
  <c r="X203" i="1" s="1"/>
  <c r="Z203" i="1" s="1"/>
  <c r="AB153" i="1"/>
  <c r="D201" i="1"/>
  <c r="AE129" i="1" l="1"/>
  <c r="AD131" i="1"/>
  <c r="B131" i="1"/>
  <c r="A132" i="1"/>
  <c r="G153" i="1"/>
  <c r="J153" i="1"/>
  <c r="L153" i="1" s="1"/>
  <c r="M153" i="1" s="1"/>
  <c r="AA197" i="1"/>
  <c r="F206" i="1"/>
  <c r="S204" i="1"/>
  <c r="X204" i="1" s="1"/>
  <c r="Z204" i="1" s="1"/>
  <c r="Q204" i="1"/>
  <c r="V204" i="1" s="1"/>
  <c r="R204" i="1"/>
  <c r="W204" i="1" s="1"/>
  <c r="T204" i="1"/>
  <c r="Y204" i="1" s="1"/>
  <c r="P204" i="1"/>
  <c r="U204" i="1" s="1"/>
  <c r="N206" i="1"/>
  <c r="O205" i="1"/>
  <c r="AB154" i="1"/>
  <c r="D202" i="1"/>
  <c r="F207" i="1" l="1"/>
  <c r="B132" i="1"/>
  <c r="A133" i="1"/>
  <c r="AE130" i="1"/>
  <c r="AD132" i="1"/>
  <c r="J154" i="1"/>
  <c r="L154" i="1" s="1"/>
  <c r="M154" i="1" s="1"/>
  <c r="G154" i="1"/>
  <c r="AA198" i="1"/>
  <c r="N207" i="1"/>
  <c r="O206" i="1"/>
  <c r="P205" i="1"/>
  <c r="U205" i="1" s="1"/>
  <c r="S205" i="1"/>
  <c r="X205" i="1" s="1"/>
  <c r="Z205" i="1" s="1"/>
  <c r="R205" i="1"/>
  <c r="W205" i="1" s="1"/>
  <c r="Q205" i="1"/>
  <c r="V205" i="1" s="1"/>
  <c r="T205" i="1"/>
  <c r="Y205" i="1" s="1"/>
  <c r="AB155" i="1"/>
  <c r="D203" i="1"/>
  <c r="B133" i="1" l="1"/>
  <c r="A134" i="1"/>
  <c r="AA199" i="1"/>
  <c r="AD133" i="1"/>
  <c r="AE131" i="1"/>
  <c r="J155" i="1"/>
  <c r="L155" i="1" s="1"/>
  <c r="M155" i="1" s="1"/>
  <c r="G155" i="1"/>
  <c r="F208" i="1"/>
  <c r="T206" i="1"/>
  <c r="Y206" i="1" s="1"/>
  <c r="R206" i="1"/>
  <c r="W206" i="1" s="1"/>
  <c r="S206" i="1"/>
  <c r="X206" i="1" s="1"/>
  <c r="Z206" i="1" s="1"/>
  <c r="Q206" i="1"/>
  <c r="V206" i="1" s="1"/>
  <c r="P206" i="1"/>
  <c r="U206" i="1" s="1"/>
  <c r="N208" i="1"/>
  <c r="O207" i="1"/>
  <c r="AB156" i="1"/>
  <c r="D204" i="1"/>
  <c r="F209" i="1" l="1"/>
  <c r="AA200" i="1"/>
  <c r="B134" i="1"/>
  <c r="AE133" i="1" s="1"/>
  <c r="A135" i="1"/>
  <c r="J156" i="1"/>
  <c r="L156" i="1" s="1"/>
  <c r="M156" i="1" s="1"/>
  <c r="G156" i="1"/>
  <c r="AE132" i="1"/>
  <c r="AD134" i="1"/>
  <c r="T207" i="1"/>
  <c r="Y207" i="1" s="1"/>
  <c r="S207" i="1"/>
  <c r="X207" i="1" s="1"/>
  <c r="Z207" i="1" s="1"/>
  <c r="Q207" i="1"/>
  <c r="V207" i="1" s="1"/>
  <c r="R207" i="1"/>
  <c r="W207" i="1" s="1"/>
  <c r="P207" i="1"/>
  <c r="U207" i="1" s="1"/>
  <c r="N209" i="1"/>
  <c r="O208" i="1"/>
  <c r="AB157" i="1"/>
  <c r="D205" i="1"/>
  <c r="AA201" i="1" l="1"/>
  <c r="J157" i="1"/>
  <c r="G157" i="1"/>
  <c r="A136" i="1"/>
  <c r="B135" i="1"/>
  <c r="AD136" i="1" s="1"/>
  <c r="F210" i="1"/>
  <c r="S208" i="1"/>
  <c r="X208" i="1" s="1"/>
  <c r="Z208" i="1" s="1"/>
  <c r="T208" i="1"/>
  <c r="Y208" i="1" s="1"/>
  <c r="R208" i="1"/>
  <c r="W208" i="1" s="1"/>
  <c r="Q208" i="1"/>
  <c r="V208" i="1" s="1"/>
  <c r="P208" i="1"/>
  <c r="U208" i="1" s="1"/>
  <c r="N210" i="1"/>
  <c r="O209" i="1"/>
  <c r="AB158" i="1"/>
  <c r="D206" i="1"/>
  <c r="A137" i="1" l="1"/>
  <c r="B136" i="1"/>
  <c r="G158" i="1"/>
  <c r="J158" i="1"/>
  <c r="L158" i="1" s="1"/>
  <c r="M158" i="1" s="1"/>
  <c r="F211" i="1"/>
  <c r="AA202" i="1"/>
  <c r="N211" i="1"/>
  <c r="O210" i="1"/>
  <c r="T209" i="1"/>
  <c r="Y209" i="1" s="1"/>
  <c r="S209" i="1"/>
  <c r="X209" i="1" s="1"/>
  <c r="Z209" i="1" s="1"/>
  <c r="R209" i="1"/>
  <c r="W209" i="1" s="1"/>
  <c r="Q209" i="1"/>
  <c r="V209" i="1" s="1"/>
  <c r="P209" i="1"/>
  <c r="U209" i="1" s="1"/>
  <c r="AB159" i="1"/>
  <c r="D212" i="1"/>
  <c r="G159" i="1" l="1"/>
  <c r="J159" i="1"/>
  <c r="L159" i="1" s="1"/>
  <c r="M159" i="1" s="1"/>
  <c r="F212" i="1"/>
  <c r="AE135" i="1"/>
  <c r="AD137" i="1"/>
  <c r="AA203" i="1"/>
  <c r="A138" i="1"/>
  <c r="B137" i="1"/>
  <c r="Q210" i="1"/>
  <c r="V210" i="1" s="1"/>
  <c r="T210" i="1"/>
  <c r="Y210" i="1" s="1"/>
  <c r="S210" i="1"/>
  <c r="X210" i="1" s="1"/>
  <c r="Z210" i="1" s="1"/>
  <c r="R210" i="1"/>
  <c r="W210" i="1" s="1"/>
  <c r="P210" i="1"/>
  <c r="U210" i="1" s="1"/>
  <c r="N212" i="1"/>
  <c r="O211" i="1"/>
  <c r="AB160" i="1"/>
  <c r="D213" i="1"/>
  <c r="G160" i="1" l="1"/>
  <c r="J160" i="1"/>
  <c r="L160" i="1" s="1"/>
  <c r="M160" i="1" s="1"/>
  <c r="AE136" i="1"/>
  <c r="AD138" i="1"/>
  <c r="A139" i="1"/>
  <c r="B138" i="1"/>
  <c r="F213" i="1"/>
  <c r="AA204" i="1"/>
  <c r="N213" i="1"/>
  <c r="O212" i="1"/>
  <c r="P211" i="1"/>
  <c r="U211" i="1" s="1"/>
  <c r="S211" i="1"/>
  <c r="X211" i="1" s="1"/>
  <c r="Z211" i="1" s="1"/>
  <c r="T211" i="1"/>
  <c r="Y211" i="1" s="1"/>
  <c r="R211" i="1"/>
  <c r="W211" i="1" s="1"/>
  <c r="Q211" i="1"/>
  <c r="V211" i="1" s="1"/>
  <c r="AB161" i="1"/>
  <c r="D214" i="1"/>
  <c r="AD139" i="1" l="1"/>
  <c r="AE137" i="1"/>
  <c r="AA205" i="1"/>
  <c r="A140" i="1"/>
  <c r="B139" i="1"/>
  <c r="G161" i="1"/>
  <c r="J161" i="1"/>
  <c r="L161" i="1" s="1"/>
  <c r="M161" i="1" s="1"/>
  <c r="F214" i="1"/>
  <c r="N214" i="1"/>
  <c r="O213" i="1"/>
  <c r="AB162" i="1"/>
  <c r="D215" i="1"/>
  <c r="F215" i="1" l="1"/>
  <c r="AA206" i="1"/>
  <c r="A141" i="1"/>
  <c r="B140" i="1"/>
  <c r="G162" i="1"/>
  <c r="J162" i="1"/>
  <c r="L162" i="1" s="1"/>
  <c r="M162" i="1" s="1"/>
  <c r="AE138" i="1"/>
  <c r="AD140" i="1"/>
  <c r="T213" i="1"/>
  <c r="Y213" i="1" s="1"/>
  <c r="Z213" i="1" s="1"/>
  <c r="S213" i="1"/>
  <c r="X213" i="1" s="1"/>
  <c r="R213" i="1"/>
  <c r="W213" i="1" s="1"/>
  <c r="Q213" i="1"/>
  <c r="V213" i="1" s="1"/>
  <c r="P213" i="1"/>
  <c r="U213" i="1" s="1"/>
  <c r="N215" i="1"/>
  <c r="O214" i="1"/>
  <c r="AB163" i="1"/>
  <c r="D217" i="1"/>
  <c r="D216" i="1"/>
  <c r="B141" i="1" l="1"/>
  <c r="A142" i="1"/>
  <c r="AA207" i="1"/>
  <c r="G163" i="1"/>
  <c r="J163" i="1"/>
  <c r="L163" i="1" s="1"/>
  <c r="M163" i="1" s="1"/>
  <c r="AE139" i="1"/>
  <c r="AD141" i="1"/>
  <c r="F216" i="1"/>
  <c r="N216" i="1"/>
  <c r="O215" i="1"/>
  <c r="T214" i="1"/>
  <c r="Y214" i="1" s="1"/>
  <c r="Z214" i="1" s="1"/>
  <c r="S214" i="1"/>
  <c r="X214" i="1" s="1"/>
  <c r="R214" i="1"/>
  <c r="W214" i="1" s="1"/>
  <c r="Q214" i="1"/>
  <c r="V214" i="1" s="1"/>
  <c r="P214" i="1"/>
  <c r="U214" i="1" s="1"/>
  <c r="AB164" i="1"/>
  <c r="G164" i="1" l="1"/>
  <c r="J164" i="1"/>
  <c r="L164" i="1" s="1"/>
  <c r="M164" i="1" s="1"/>
  <c r="F217" i="1"/>
  <c r="AA208" i="1"/>
  <c r="B142" i="1"/>
  <c r="A143" i="1"/>
  <c r="AD142" i="1"/>
  <c r="AE140" i="1"/>
  <c r="T215" i="1"/>
  <c r="Y215" i="1" s="1"/>
  <c r="Z215" i="1" s="1"/>
  <c r="S215" i="1"/>
  <c r="X215" i="1" s="1"/>
  <c r="R215" i="1"/>
  <c r="W215" i="1" s="1"/>
  <c r="Q215" i="1"/>
  <c r="V215" i="1" s="1"/>
  <c r="P215" i="1"/>
  <c r="U215" i="1" s="1"/>
  <c r="N217" i="1"/>
  <c r="O216" i="1"/>
  <c r="AB165" i="1"/>
  <c r="AA209" i="1" l="1"/>
  <c r="B143" i="1"/>
  <c r="A144" i="1"/>
  <c r="F218" i="1"/>
  <c r="AD143" i="1"/>
  <c r="AE141" i="1"/>
  <c r="G165" i="1"/>
  <c r="J165" i="1"/>
  <c r="L165" i="1" s="1"/>
  <c r="M165" i="1" s="1"/>
  <c r="N218" i="1"/>
  <c r="O217" i="1"/>
  <c r="T216" i="1"/>
  <c r="Y216" i="1" s="1"/>
  <c r="Z216" i="1" s="1"/>
  <c r="S216" i="1"/>
  <c r="X216" i="1" s="1"/>
  <c r="Q216" i="1"/>
  <c r="V216" i="1" s="1"/>
  <c r="R216" i="1"/>
  <c r="W216" i="1" s="1"/>
  <c r="P216" i="1"/>
  <c r="U216" i="1" s="1"/>
  <c r="AB166" i="1"/>
  <c r="F219" i="1" l="1"/>
  <c r="AE142" i="1"/>
  <c r="AD144" i="1"/>
  <c r="B144" i="1"/>
  <c r="A145" i="1"/>
  <c r="J166" i="1"/>
  <c r="L166" i="1" s="1"/>
  <c r="M166" i="1" s="1"/>
  <c r="G166" i="1"/>
  <c r="AA210" i="1"/>
  <c r="P217" i="1"/>
  <c r="U217" i="1" s="1"/>
  <c r="S217" i="1"/>
  <c r="X217" i="1" s="1"/>
  <c r="R217" i="1"/>
  <c r="W217" i="1" s="1"/>
  <c r="Q217" i="1"/>
  <c r="V217" i="1" s="1"/>
  <c r="T217" i="1"/>
  <c r="Y217" i="1" s="1"/>
  <c r="Z217" i="1" s="1"/>
  <c r="N219" i="1"/>
  <c r="O218" i="1"/>
  <c r="AB167" i="1"/>
  <c r="B145" i="1" l="1"/>
  <c r="AE144" i="1" s="1"/>
  <c r="A146" i="1"/>
  <c r="AD145" i="1"/>
  <c r="AE143" i="1"/>
  <c r="AA211" i="1"/>
  <c r="J167" i="1"/>
  <c r="L167" i="1" s="1"/>
  <c r="M167" i="1" s="1"/>
  <c r="G167" i="1"/>
  <c r="F220" i="1"/>
  <c r="N220" i="1"/>
  <c r="O219" i="1"/>
  <c r="T218" i="1"/>
  <c r="Y218" i="1" s="1"/>
  <c r="Z218" i="1" s="1"/>
  <c r="R218" i="1"/>
  <c r="W218" i="1" s="1"/>
  <c r="S218" i="1"/>
  <c r="X218" i="1" s="1"/>
  <c r="Q218" i="1"/>
  <c r="V218" i="1" s="1"/>
  <c r="P218" i="1"/>
  <c r="U218" i="1" s="1"/>
  <c r="AA212" i="1" l="1"/>
  <c r="F221" i="1"/>
  <c r="A147" i="1"/>
  <c r="B146" i="1"/>
  <c r="AD147" i="1" s="1"/>
  <c r="T219" i="1"/>
  <c r="Y219" i="1" s="1"/>
  <c r="Z219" i="1" s="1"/>
  <c r="S219" i="1"/>
  <c r="X219" i="1" s="1"/>
  <c r="R219" i="1"/>
  <c r="W219" i="1" s="1"/>
  <c r="Q219" i="1"/>
  <c r="V219" i="1" s="1"/>
  <c r="P219" i="1"/>
  <c r="U219" i="1" s="1"/>
  <c r="N221" i="1"/>
  <c r="O220" i="1"/>
  <c r="AB169" i="1"/>
  <c r="A148" i="1" l="1"/>
  <c r="B147" i="1"/>
  <c r="F222" i="1"/>
  <c r="J169" i="1"/>
  <c r="L169" i="1" s="1"/>
  <c r="M169" i="1" s="1"/>
  <c r="G169" i="1"/>
  <c r="AA213" i="1"/>
  <c r="N222" i="1"/>
  <c r="O222" i="1" s="1"/>
  <c r="O221" i="1"/>
  <c r="S220" i="1"/>
  <c r="X220" i="1" s="1"/>
  <c r="Q220" i="1"/>
  <c r="V220" i="1" s="1"/>
  <c r="T220" i="1"/>
  <c r="Y220" i="1" s="1"/>
  <c r="Z220" i="1" s="1"/>
  <c r="P220" i="1"/>
  <c r="U220" i="1" s="1"/>
  <c r="R220" i="1"/>
  <c r="W220" i="1" s="1"/>
  <c r="AB170" i="1"/>
  <c r="AE146" i="1" l="1"/>
  <c r="AD148" i="1"/>
  <c r="G170" i="1"/>
  <c r="J170" i="1"/>
  <c r="L170" i="1" s="1"/>
  <c r="M170" i="1" s="1"/>
  <c r="AA214" i="1"/>
  <c r="A149" i="1"/>
  <c r="B148" i="1"/>
  <c r="T221" i="1"/>
  <c r="Y221" i="1" s="1"/>
  <c r="Z221" i="1" s="1"/>
  <c r="Q221" i="1"/>
  <c r="V221" i="1" s="1"/>
  <c r="S221" i="1"/>
  <c r="X221" i="1" s="1"/>
  <c r="R221" i="1"/>
  <c r="W221" i="1" s="1"/>
  <c r="P221" i="1"/>
  <c r="U221" i="1" s="1"/>
  <c r="S222" i="1"/>
  <c r="X222" i="1" s="1"/>
  <c r="Q222" i="1"/>
  <c r="V222" i="1" s="1"/>
  <c r="T222" i="1"/>
  <c r="Y222" i="1" s="1"/>
  <c r="Z222" i="1" s="1"/>
  <c r="R222" i="1"/>
  <c r="W222" i="1" s="1"/>
  <c r="P222" i="1"/>
  <c r="U222" i="1" s="1"/>
  <c r="AB171" i="1"/>
  <c r="AA215" i="1" l="1"/>
  <c r="AD149" i="1"/>
  <c r="AE147" i="1"/>
  <c r="G171" i="1"/>
  <c r="J171" i="1"/>
  <c r="L171" i="1" s="1"/>
  <c r="M171" i="1" s="1"/>
  <c r="A150" i="1"/>
  <c r="B149" i="1"/>
  <c r="AB172" i="1"/>
  <c r="G172" i="1" l="1"/>
  <c r="J172" i="1"/>
  <c r="L172" i="1" s="1"/>
  <c r="M172" i="1" s="1"/>
  <c r="AE148" i="1"/>
  <c r="AD150" i="1"/>
  <c r="A151" i="1"/>
  <c r="B150" i="1"/>
  <c r="AA216" i="1"/>
  <c r="AB173" i="1"/>
  <c r="AD151" i="1" l="1"/>
  <c r="AE149" i="1"/>
  <c r="A152" i="1"/>
  <c r="B151" i="1"/>
  <c r="G173" i="1"/>
  <c r="J173" i="1"/>
  <c r="L173" i="1" s="1"/>
  <c r="M173" i="1" s="1"/>
  <c r="AA217" i="1"/>
  <c r="AB174" i="1"/>
  <c r="AE150" i="1" l="1"/>
  <c r="AD152" i="1"/>
  <c r="B152" i="1"/>
  <c r="A153" i="1"/>
  <c r="G174" i="1"/>
  <c r="J174" i="1"/>
  <c r="L174" i="1" s="1"/>
  <c r="M174" i="1" s="1"/>
  <c r="AA218" i="1"/>
  <c r="AB175" i="1"/>
  <c r="B153" i="1" l="1"/>
  <c r="A154" i="1"/>
  <c r="AE151" i="1"/>
  <c r="AD153" i="1"/>
  <c r="G175" i="1"/>
  <c r="J175" i="1"/>
  <c r="L175" i="1" s="1"/>
  <c r="M175" i="1" s="1"/>
  <c r="AA219" i="1"/>
  <c r="AB176" i="1"/>
  <c r="B154" i="1" l="1"/>
  <c r="A155" i="1"/>
  <c r="G176" i="1"/>
  <c r="J176" i="1"/>
  <c r="L176" i="1" s="1"/>
  <c r="M176" i="1" s="1"/>
  <c r="AA220" i="1"/>
  <c r="AD154" i="1"/>
  <c r="AE152" i="1"/>
  <c r="AB177" i="1"/>
  <c r="G177" i="1" l="1"/>
  <c r="J177" i="1"/>
  <c r="L177" i="1" s="1"/>
  <c r="M177" i="1" s="1"/>
  <c r="B155" i="1"/>
  <c r="A156" i="1"/>
  <c r="AA221" i="1"/>
  <c r="AE153" i="1"/>
  <c r="AD155" i="1"/>
  <c r="AB178" i="1"/>
  <c r="AA222" i="1" l="1"/>
  <c r="J178" i="1"/>
  <c r="L178" i="1" s="1"/>
  <c r="M178" i="1" s="1"/>
  <c r="G178" i="1"/>
  <c r="B156" i="1"/>
  <c r="AE155" i="1" s="1"/>
  <c r="A157" i="1"/>
  <c r="AE154" i="1"/>
  <c r="AD156" i="1"/>
  <c r="AB179" i="1"/>
  <c r="J179" i="1" l="1"/>
  <c r="G179" i="1"/>
  <c r="A158" i="1"/>
  <c r="B157" i="1"/>
  <c r="AD158" i="1" s="1"/>
  <c r="AB180" i="1"/>
  <c r="A159" i="1" l="1"/>
  <c r="B158" i="1"/>
  <c r="G180" i="1"/>
  <c r="J180" i="1"/>
  <c r="L180" i="1" s="1"/>
  <c r="M180" i="1" s="1"/>
  <c r="AB181" i="1"/>
  <c r="J181" i="1" l="1"/>
  <c r="L181" i="1" s="1"/>
  <c r="M181" i="1" s="1"/>
  <c r="G181" i="1"/>
  <c r="AE157" i="1"/>
  <c r="AD159" i="1"/>
  <c r="A160" i="1"/>
  <c r="B159" i="1"/>
  <c r="AB182" i="1"/>
  <c r="J182" i="1" l="1"/>
  <c r="L182" i="1" s="1"/>
  <c r="M182" i="1" s="1"/>
  <c r="G182" i="1"/>
  <c r="A161" i="1"/>
  <c r="B160" i="1"/>
  <c r="AE158" i="1"/>
  <c r="AD160" i="1"/>
  <c r="AB183" i="1"/>
  <c r="AD161" i="1" l="1"/>
  <c r="AE159" i="1"/>
  <c r="A162" i="1"/>
  <c r="B161" i="1"/>
  <c r="G183" i="1"/>
  <c r="J183" i="1"/>
  <c r="L183" i="1" s="1"/>
  <c r="M183" i="1" s="1"/>
  <c r="AB184" i="1"/>
  <c r="A163" i="1" l="1"/>
  <c r="B162" i="1"/>
  <c r="AE160" i="1"/>
  <c r="AD162" i="1"/>
  <c r="G184" i="1"/>
  <c r="J184" i="1"/>
  <c r="L184" i="1" s="1"/>
  <c r="M184" i="1" s="1"/>
  <c r="AB185" i="1"/>
  <c r="AD163" i="1" l="1"/>
  <c r="AE161" i="1"/>
  <c r="G185" i="1"/>
  <c r="J185" i="1"/>
  <c r="L185" i="1" s="1"/>
  <c r="M185" i="1" s="1"/>
  <c r="B163" i="1"/>
  <c r="A164" i="1"/>
  <c r="AB186" i="1"/>
  <c r="AE162" i="1" l="1"/>
  <c r="AD164" i="1"/>
  <c r="B164" i="1"/>
  <c r="A165" i="1"/>
  <c r="G186" i="1"/>
  <c r="J186" i="1"/>
  <c r="L186" i="1" s="1"/>
  <c r="M186" i="1" s="1"/>
  <c r="AB187" i="1"/>
  <c r="AE163" i="1" l="1"/>
  <c r="AD165" i="1"/>
  <c r="B165" i="1"/>
  <c r="A166" i="1"/>
  <c r="J187" i="1"/>
  <c r="L187" i="1" s="1"/>
  <c r="M187" i="1" s="1"/>
  <c r="G187" i="1"/>
  <c r="AB188" i="1"/>
  <c r="B166" i="1" l="1"/>
  <c r="A167" i="1"/>
  <c r="AE164" i="1"/>
  <c r="AD166" i="1"/>
  <c r="G188" i="1"/>
  <c r="J188" i="1"/>
  <c r="L188" i="1" s="1"/>
  <c r="M188" i="1" s="1"/>
  <c r="AB189" i="1"/>
  <c r="B167" i="1" l="1"/>
  <c r="AE166" i="1" s="1"/>
  <c r="A168" i="1"/>
  <c r="J189" i="1"/>
  <c r="L189" i="1" s="1"/>
  <c r="M189" i="1" s="1"/>
  <c r="G189" i="1"/>
  <c r="AE165" i="1"/>
  <c r="AD167" i="1"/>
  <c r="AB190" i="1"/>
  <c r="A169" i="1" l="1"/>
  <c r="B168" i="1"/>
  <c r="AD169" i="1" s="1"/>
  <c r="J190" i="1"/>
  <c r="G190" i="1"/>
  <c r="AB191" i="1"/>
  <c r="J191" i="1" l="1"/>
  <c r="L191" i="1" s="1"/>
  <c r="M191" i="1" s="1"/>
  <c r="G191" i="1"/>
  <c r="A170" i="1"/>
  <c r="B169" i="1"/>
  <c r="AB192" i="1"/>
  <c r="AE168" i="1" l="1"/>
  <c r="AD170" i="1"/>
  <c r="A171" i="1"/>
  <c r="B170" i="1"/>
  <c r="J192" i="1"/>
  <c r="L192" i="1" s="1"/>
  <c r="M192" i="1" s="1"/>
  <c r="G192" i="1"/>
  <c r="AB193" i="1"/>
  <c r="A172" i="1" l="1"/>
  <c r="B171" i="1"/>
  <c r="AE169" i="1"/>
  <c r="AD171" i="1"/>
  <c r="J193" i="1"/>
  <c r="L193" i="1" s="1"/>
  <c r="M193" i="1" s="1"/>
  <c r="G193" i="1"/>
  <c r="AB194" i="1"/>
  <c r="AE170" i="1" l="1"/>
  <c r="AD172" i="1"/>
  <c r="J194" i="1"/>
  <c r="L194" i="1" s="1"/>
  <c r="M194" i="1" s="1"/>
  <c r="G194" i="1"/>
  <c r="A173" i="1"/>
  <c r="B172" i="1"/>
  <c r="AB195" i="1"/>
  <c r="AE171" i="1" l="1"/>
  <c r="AD173" i="1"/>
  <c r="A174" i="1"/>
  <c r="B173" i="1"/>
  <c r="J195" i="1"/>
  <c r="L195" i="1" s="1"/>
  <c r="M195" i="1" s="1"/>
  <c r="G195" i="1"/>
  <c r="AB196" i="1"/>
  <c r="AE172" i="1" l="1"/>
  <c r="AD174" i="1"/>
  <c r="B174" i="1"/>
  <c r="A175" i="1"/>
  <c r="J196" i="1"/>
  <c r="L196" i="1" s="1"/>
  <c r="M196" i="1" s="1"/>
  <c r="G196" i="1"/>
  <c r="AB197" i="1"/>
  <c r="AD175" i="1" l="1"/>
  <c r="AE173" i="1"/>
  <c r="B175" i="1"/>
  <c r="A176" i="1"/>
  <c r="G197" i="1"/>
  <c r="J197" i="1"/>
  <c r="L197" i="1" s="1"/>
  <c r="M197" i="1" s="1"/>
  <c r="AB198" i="1"/>
  <c r="AE174" i="1" l="1"/>
  <c r="AD176" i="1"/>
  <c r="B176" i="1"/>
  <c r="A177" i="1"/>
  <c r="G198" i="1"/>
  <c r="J198" i="1"/>
  <c r="L198" i="1" s="1"/>
  <c r="M198" i="1" s="1"/>
  <c r="AB199" i="1"/>
  <c r="AE175" i="1" l="1"/>
  <c r="AD177" i="1"/>
  <c r="B177" i="1"/>
  <c r="A178" i="1"/>
  <c r="J199" i="1"/>
  <c r="L199" i="1" s="1"/>
  <c r="M199" i="1" s="1"/>
  <c r="G199" i="1"/>
  <c r="AB200" i="1"/>
  <c r="AE176" i="1" l="1"/>
  <c r="AD178" i="1"/>
  <c r="B178" i="1"/>
  <c r="AE177" i="1" s="1"/>
  <c r="A179" i="1"/>
  <c r="J200" i="1"/>
  <c r="L200" i="1" s="1"/>
  <c r="M200" i="1" s="1"/>
  <c r="G200" i="1"/>
  <c r="AB201" i="1"/>
  <c r="A180" i="1" l="1"/>
  <c r="B179" i="1"/>
  <c r="AD180" i="1" s="1"/>
  <c r="J201" i="1"/>
  <c r="G201" i="1"/>
  <c r="AB202" i="1"/>
  <c r="G202" i="1" l="1"/>
  <c r="J202" i="1"/>
  <c r="L202" i="1" s="1"/>
  <c r="M202" i="1" s="1"/>
  <c r="A181" i="1"/>
  <c r="B180" i="1"/>
  <c r="AB203" i="1"/>
  <c r="AD181" i="1" l="1"/>
  <c r="AE179" i="1"/>
  <c r="A182" i="1"/>
  <c r="B181" i="1"/>
  <c r="G203" i="1"/>
  <c r="J203" i="1"/>
  <c r="L203" i="1" s="1"/>
  <c r="M203" i="1" s="1"/>
  <c r="AB204" i="1"/>
  <c r="AE180" i="1" l="1"/>
  <c r="AD182" i="1"/>
  <c r="A183" i="1"/>
  <c r="B182" i="1"/>
  <c r="J204" i="1"/>
  <c r="L204" i="1" s="1"/>
  <c r="M204" i="1" s="1"/>
  <c r="G204" i="1"/>
  <c r="AB205" i="1"/>
  <c r="A184" i="1" l="1"/>
  <c r="B183" i="1"/>
  <c r="AE181" i="1"/>
  <c r="AD183" i="1"/>
  <c r="G205" i="1"/>
  <c r="J205" i="1"/>
  <c r="L205" i="1" s="1"/>
  <c r="M205" i="1" s="1"/>
  <c r="AB206" i="1"/>
  <c r="AD184" i="1" l="1"/>
  <c r="AE182" i="1"/>
  <c r="J206" i="1"/>
  <c r="L206" i="1" s="1"/>
  <c r="M206" i="1" s="1"/>
  <c r="G206" i="1"/>
  <c r="A185" i="1"/>
  <c r="B184" i="1"/>
  <c r="AB207" i="1"/>
  <c r="B185" i="1" l="1"/>
  <c r="A186" i="1"/>
  <c r="AD185" i="1"/>
  <c r="AE183" i="1"/>
  <c r="G207" i="1"/>
  <c r="J207" i="1"/>
  <c r="L207" i="1" s="1"/>
  <c r="M207" i="1" s="1"/>
  <c r="AB208" i="1"/>
  <c r="B186" i="1" l="1"/>
  <c r="A187" i="1"/>
  <c r="J208" i="1"/>
  <c r="L208" i="1" s="1"/>
  <c r="M208" i="1" s="1"/>
  <c r="G208" i="1"/>
  <c r="AE184" i="1"/>
  <c r="AD186" i="1"/>
  <c r="AB209" i="1"/>
  <c r="B187" i="1" l="1"/>
  <c r="A188" i="1"/>
  <c r="J209" i="1"/>
  <c r="L209" i="1" s="1"/>
  <c r="M209" i="1" s="1"/>
  <c r="G209" i="1"/>
  <c r="AD187" i="1"/>
  <c r="AE185" i="1"/>
  <c r="AB210" i="1"/>
  <c r="B188" i="1" l="1"/>
  <c r="A189" i="1"/>
  <c r="G210" i="1"/>
  <c r="J210" i="1"/>
  <c r="L210" i="1" s="1"/>
  <c r="M210" i="1" s="1"/>
  <c r="AE186" i="1"/>
  <c r="AD188" i="1"/>
  <c r="AB211" i="1"/>
  <c r="B189" i="1" l="1"/>
  <c r="AE188" i="1" s="1"/>
  <c r="A190" i="1"/>
  <c r="AB212" i="1"/>
  <c r="J211" i="1"/>
  <c r="L211" i="1" s="1"/>
  <c r="M211" i="1" s="1"/>
  <c r="G211" i="1"/>
  <c r="AE187" i="1"/>
  <c r="AD189" i="1"/>
  <c r="AB213" i="1" l="1"/>
  <c r="J212" i="1"/>
  <c r="G212" i="1"/>
  <c r="A191" i="1"/>
  <c r="B190" i="1"/>
  <c r="AD191" i="1" s="1"/>
  <c r="A192" i="1" l="1"/>
  <c r="B191" i="1"/>
  <c r="AB214" i="1"/>
  <c r="J213" i="1"/>
  <c r="L213" i="1" s="1"/>
  <c r="M213" i="1" s="1"/>
  <c r="G213" i="1"/>
  <c r="AB215" i="1" l="1"/>
  <c r="J214" i="1"/>
  <c r="L214" i="1" s="1"/>
  <c r="M214" i="1" s="1"/>
  <c r="G214" i="1"/>
  <c r="AE190" i="1"/>
  <c r="AD192" i="1"/>
  <c r="A193" i="1"/>
  <c r="B192" i="1"/>
  <c r="A194" i="1" l="1"/>
  <c r="B193" i="1"/>
  <c r="AD193" i="1"/>
  <c r="AE191" i="1"/>
  <c r="AB216" i="1"/>
  <c r="J215" i="1"/>
  <c r="L215" i="1" s="1"/>
  <c r="M215" i="1" s="1"/>
  <c r="G215" i="1"/>
  <c r="AE192" i="1" l="1"/>
  <c r="AD194" i="1"/>
  <c r="AB217" i="1"/>
  <c r="G216" i="1"/>
  <c r="J216" i="1"/>
  <c r="L216" i="1" s="1"/>
  <c r="M216" i="1" s="1"/>
  <c r="A195" i="1"/>
  <c r="B194" i="1"/>
  <c r="A196" i="1" l="1"/>
  <c r="B195" i="1"/>
  <c r="AB218" i="1"/>
  <c r="J217" i="1"/>
  <c r="L217" i="1" s="1"/>
  <c r="M217" i="1" s="1"/>
  <c r="G217" i="1"/>
  <c r="AE193" i="1"/>
  <c r="AD195" i="1"/>
  <c r="AD196" i="1" l="1"/>
  <c r="AE194" i="1"/>
  <c r="AB219" i="1"/>
  <c r="J218" i="1"/>
  <c r="L218" i="1" s="1"/>
  <c r="M218" i="1" s="1"/>
  <c r="G218" i="1"/>
  <c r="B196" i="1"/>
  <c r="A197" i="1"/>
  <c r="AB220" i="1" l="1"/>
  <c r="G219" i="1"/>
  <c r="J219" i="1"/>
  <c r="L219" i="1" s="1"/>
  <c r="M219" i="1" s="1"/>
  <c r="AD197" i="1"/>
  <c r="AE195" i="1"/>
  <c r="B197" i="1"/>
  <c r="A198" i="1"/>
  <c r="AE196" i="1" l="1"/>
  <c r="AD198" i="1"/>
  <c r="B198" i="1"/>
  <c r="A199" i="1"/>
  <c r="AB221" i="1"/>
  <c r="G220" i="1"/>
  <c r="J220" i="1"/>
  <c r="L220" i="1" s="1"/>
  <c r="M220" i="1" s="1"/>
  <c r="AD199" i="1" l="1"/>
  <c r="AE197" i="1"/>
  <c r="AB222" i="1"/>
  <c r="J221" i="1"/>
  <c r="L221" i="1" s="1"/>
  <c r="M221" i="1" s="1"/>
  <c r="G221" i="1"/>
  <c r="B199" i="1"/>
  <c r="A200" i="1"/>
  <c r="G222" i="1" l="1"/>
  <c r="J222" i="1"/>
  <c r="L222" i="1" s="1"/>
  <c r="M222" i="1" s="1"/>
  <c r="AE198" i="1"/>
  <c r="AD200" i="1"/>
  <c r="B200" i="1"/>
  <c r="AE199" i="1" s="1"/>
  <c r="A201" i="1"/>
  <c r="A202" i="1" l="1"/>
  <c r="B201" i="1"/>
  <c r="AD202" i="1" s="1"/>
  <c r="A203" i="1" l="1"/>
  <c r="B202" i="1"/>
  <c r="AD203" i="1" l="1"/>
  <c r="AE201" i="1"/>
  <c r="A204" i="1"/>
  <c r="B203" i="1"/>
  <c r="AE202" i="1" l="1"/>
  <c r="AD204" i="1"/>
  <c r="A205" i="1"/>
  <c r="B204" i="1"/>
  <c r="AD205" i="1" l="1"/>
  <c r="AE203" i="1"/>
  <c r="A206" i="1"/>
  <c r="B205" i="1"/>
  <c r="AE204" i="1" l="1"/>
  <c r="AD206" i="1"/>
  <c r="B206" i="1"/>
  <c r="A207" i="1"/>
  <c r="A212" i="1"/>
  <c r="A213" i="1" l="1"/>
  <c r="B212" i="1"/>
  <c r="AD213" i="1" s="1"/>
  <c r="AE205" i="1"/>
  <c r="AD207" i="1"/>
  <c r="A208" i="1"/>
  <c r="B207" i="1"/>
  <c r="AD208" i="1" l="1"/>
  <c r="AE206" i="1"/>
  <c r="A209" i="1"/>
  <c r="B208" i="1"/>
  <c r="A214" i="1"/>
  <c r="B213" i="1"/>
  <c r="AD214" i="1" l="1"/>
  <c r="AE212" i="1"/>
  <c r="A215" i="1"/>
  <c r="B214" i="1"/>
  <c r="AE207" i="1"/>
  <c r="AD209" i="1"/>
  <c r="A210" i="1"/>
  <c r="B209" i="1"/>
  <c r="AD215" i="1" l="1"/>
  <c r="AE213" i="1"/>
  <c r="A216" i="1"/>
  <c r="B215" i="1"/>
  <c r="AE208" i="1"/>
  <c r="AD210" i="1"/>
  <c r="A211" i="1"/>
  <c r="B211" i="1" s="1"/>
  <c r="AE210" i="1" s="1"/>
  <c r="B210" i="1"/>
  <c r="AE214" i="1" l="1"/>
  <c r="AD216" i="1"/>
  <c r="A217" i="1"/>
  <c r="B216" i="1"/>
  <c r="AD211" i="1"/>
  <c r="AE209" i="1"/>
  <c r="AD217" i="1" l="1"/>
  <c r="AE215" i="1"/>
  <c r="A218" i="1"/>
  <c r="B217" i="1"/>
  <c r="AE216" i="1" l="1"/>
  <c r="AD218" i="1"/>
  <c r="A219" i="1"/>
  <c r="B218" i="1"/>
  <c r="A220" i="1" l="1"/>
  <c r="B219" i="1"/>
  <c r="AE217" i="1"/>
  <c r="AD219" i="1"/>
  <c r="AD220" i="1" l="1"/>
  <c r="AE218" i="1"/>
  <c r="A221" i="1"/>
  <c r="B220" i="1"/>
  <c r="A222" i="1" l="1"/>
  <c r="B222" i="1" s="1"/>
  <c r="AE221" i="1" s="1"/>
  <c r="B221" i="1"/>
  <c r="AD221" i="1"/>
  <c r="AE219" i="1"/>
  <c r="AE220" i="1" l="1"/>
  <c r="AD2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1.最后2位数为星级(0-10)
2.倒数第3个数为类型
(1,攻击）（2,防御）
3.倒数第4-5位数为部位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材料id，数量|材料id，数量</t>
        </r>
      </text>
    </comment>
    <comment ref="G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属性id，属性值|属性id，属性值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图标都在pkg.icon文件夹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1.最后2位数为星级(0-10)
2.倒数第3个数为类型
(1,左）（2,右）
3.倒数第4-5位数为部位
4.第2位为大类
（1.神雷）（2.烈焰）
</t>
        </r>
      </text>
    </comment>
    <comment ref="M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材料id，数量|材料id，数量</t>
        </r>
      </text>
    </comment>
    <comment ref="Z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属性id，属性值|属性id，属性值</t>
        </r>
      </text>
    </comment>
    <comment ref="AA2" authorId="1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1.神雷
2.烈焰</t>
        </r>
      </text>
    </comment>
    <comment ref="AB2" authorId="1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1.左
2.右</t>
        </r>
      </text>
    </comment>
    <comment ref="AC2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图标都在pkg.icon文件夹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1.最后一位数为星级(1-5)
2.倒数第3个数为类型
(1,攻击）（2,防御）</t>
        </r>
      </text>
    </comment>
    <comment ref="D1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1.攻击部位
2.防御部位</t>
        </r>
      </text>
    </comment>
  </commentList>
</comments>
</file>

<file path=xl/sharedStrings.xml><?xml version="1.0" encoding="utf-8"?>
<sst xmlns="http://schemas.openxmlformats.org/spreadsheetml/2006/main" count="5232" uniqueCount="1246">
  <si>
    <t>部位名字</t>
  </si>
  <si>
    <t>部位</t>
  </si>
  <si>
    <t>所属套装id</t>
  </si>
  <si>
    <t>属性</t>
  </si>
  <si>
    <t>图标名称</t>
  </si>
  <si>
    <t>6100001,0</t>
  </si>
  <si>
    <t>10008.png</t>
  </si>
  <si>
    <t>玄元雷劫戒</t>
  </si>
  <si>
    <t>10009.png</t>
  </si>
  <si>
    <t>玄元雷劫链</t>
  </si>
  <si>
    <t>10007.png</t>
  </si>
  <si>
    <t>玄元雷劫符</t>
  </si>
  <si>
    <t>10010.png</t>
  </si>
  <si>
    <t>玄元雷劫剑</t>
  </si>
  <si>
    <t>10001.png</t>
  </si>
  <si>
    <t>10003.png</t>
  </si>
  <si>
    <t>10004.png</t>
  </si>
  <si>
    <t>玄元雷霆腕</t>
  </si>
  <si>
    <t>10002.png</t>
  </si>
  <si>
    <t>玄元雷霆裤</t>
  </si>
  <si>
    <t>10005.png</t>
  </si>
  <si>
    <t>玄元雷霆靴</t>
  </si>
  <si>
    <t>10006.png</t>
  </si>
  <si>
    <t>10069.png</t>
  </si>
  <si>
    <t>10062.png</t>
  </si>
  <si>
    <t>10065.png</t>
  </si>
  <si>
    <t>10060.png</t>
  </si>
  <si>
    <t>10061.png</t>
  </si>
  <si>
    <t>10064.png</t>
  </si>
  <si>
    <t>10068.png</t>
  </si>
  <si>
    <t>10066.png</t>
  </si>
  <si>
    <t>10063.png</t>
  </si>
  <si>
    <t>10067.png</t>
  </si>
  <si>
    <t>四灵幽魂戒</t>
  </si>
  <si>
    <t>四灵幽魂链</t>
  </si>
  <si>
    <t>四灵幽魂符</t>
  </si>
  <si>
    <t>四灵幽魂剑</t>
  </si>
  <si>
    <t>转生</t>
    <phoneticPr fontId="5" type="noConversion"/>
  </si>
  <si>
    <t>星级</t>
    <phoneticPr fontId="5" type="noConversion"/>
  </si>
  <si>
    <t>类型</t>
    <phoneticPr fontId="5" type="noConversion"/>
  </si>
  <si>
    <t>部位id</t>
    <phoneticPr fontId="5" type="noConversion"/>
  </si>
  <si>
    <t>类型</t>
    <phoneticPr fontId="5" type="noConversion"/>
  </si>
  <si>
    <t>部位名字</t>
    <phoneticPr fontId="5" type="noConversion"/>
  </si>
  <si>
    <t>生命</t>
    <phoneticPr fontId="5" type="noConversion"/>
  </si>
  <si>
    <t>攻击</t>
    <phoneticPr fontId="5" type="noConversion"/>
  </si>
  <si>
    <t>防御</t>
    <phoneticPr fontId="5" type="noConversion"/>
  </si>
  <si>
    <t>破甲</t>
    <phoneticPr fontId="5" type="noConversion"/>
  </si>
  <si>
    <t>输出1</t>
    <phoneticPr fontId="5" type="noConversion"/>
  </si>
  <si>
    <t>输出2</t>
    <phoneticPr fontId="5" type="noConversion"/>
  </si>
  <si>
    <t>输出3</t>
    <phoneticPr fontId="5" type="noConversion"/>
  </si>
  <si>
    <t>属性</t>
    <phoneticPr fontId="5" type="noConversion"/>
  </si>
  <si>
    <t>一转基础值</t>
    <phoneticPr fontId="5" type="noConversion"/>
  </si>
  <si>
    <t>战力转换</t>
    <phoneticPr fontId="5" type="noConversion"/>
  </si>
  <si>
    <t>倍率</t>
    <phoneticPr fontId="5" type="noConversion"/>
  </si>
  <si>
    <t>玄元雷劫镯</t>
    <phoneticPr fontId="5" type="noConversion"/>
  </si>
  <si>
    <t>|</t>
    <phoneticPr fontId="5" type="noConversion"/>
  </si>
  <si>
    <t>玄元雷劫符</t>
    <phoneticPr fontId="5" type="noConversion"/>
  </si>
  <si>
    <t>玄元雷霆盔</t>
    <phoneticPr fontId="5" type="noConversion"/>
  </si>
  <si>
    <t>玄元雷霆甲</t>
    <phoneticPr fontId="5" type="noConversion"/>
  </si>
  <si>
    <t>双龙冰封镯</t>
    <phoneticPr fontId="5" type="noConversion"/>
  </si>
  <si>
    <t>双龙冰封戒</t>
    <phoneticPr fontId="5" type="noConversion"/>
  </si>
  <si>
    <t>双龙冰封链</t>
    <phoneticPr fontId="5" type="noConversion"/>
  </si>
  <si>
    <t>双龙冰封符</t>
    <phoneticPr fontId="5" type="noConversion"/>
  </si>
  <si>
    <t>双龙冰封剑</t>
    <phoneticPr fontId="5" type="noConversion"/>
  </si>
  <si>
    <t>双龙凝冰盔</t>
    <phoneticPr fontId="5" type="noConversion"/>
  </si>
  <si>
    <t>双龙凝冰甲</t>
    <phoneticPr fontId="5" type="noConversion"/>
  </si>
  <si>
    <t>双龙凝冰腕</t>
    <phoneticPr fontId="5" type="noConversion"/>
  </si>
  <si>
    <t>双龙凝冰裤</t>
    <phoneticPr fontId="5" type="noConversion"/>
  </si>
  <si>
    <t>双龙凝冰靴</t>
    <phoneticPr fontId="5" type="noConversion"/>
  </si>
  <si>
    <t>三清阳炎镯</t>
    <phoneticPr fontId="5" type="noConversion"/>
  </si>
  <si>
    <t>三清阳炎戒</t>
    <phoneticPr fontId="5" type="noConversion"/>
  </si>
  <si>
    <t>三清阳炎链</t>
    <phoneticPr fontId="5" type="noConversion"/>
  </si>
  <si>
    <t>三清阳炎符</t>
    <phoneticPr fontId="5" type="noConversion"/>
  </si>
  <si>
    <t>三清阳炎剑</t>
    <phoneticPr fontId="5" type="noConversion"/>
  </si>
  <si>
    <t>三清阳元盔</t>
    <phoneticPr fontId="5" type="noConversion"/>
  </si>
  <si>
    <t>三清阳元甲</t>
    <phoneticPr fontId="5" type="noConversion"/>
  </si>
  <si>
    <t>三清阳元腕</t>
    <phoneticPr fontId="5" type="noConversion"/>
  </si>
  <si>
    <t>三清阳元裤</t>
    <phoneticPr fontId="5" type="noConversion"/>
  </si>
  <si>
    <t>三清阳元靴</t>
    <phoneticPr fontId="5" type="noConversion"/>
  </si>
  <si>
    <t>四灵幽魂镯</t>
    <phoneticPr fontId="5" type="noConversion"/>
  </si>
  <si>
    <t>四灵魂聚盔</t>
    <phoneticPr fontId="5" type="noConversion"/>
  </si>
  <si>
    <t>四灵魂聚甲</t>
    <phoneticPr fontId="5" type="noConversion"/>
  </si>
  <si>
    <t>四灵魂聚腕</t>
    <phoneticPr fontId="5" type="noConversion"/>
  </si>
  <si>
    <t>四灵魂聚裤</t>
    <phoneticPr fontId="5" type="noConversion"/>
  </si>
  <si>
    <t>四灵魂聚靴</t>
    <phoneticPr fontId="5" type="noConversion"/>
  </si>
  <si>
    <t>雷劫镯</t>
  </si>
  <si>
    <t>雷劫戒</t>
  </si>
  <si>
    <t>雷劫链</t>
  </si>
  <si>
    <t>雷劫符</t>
  </si>
  <si>
    <t>雷劫剑</t>
  </si>
  <si>
    <t>雷霆盔</t>
  </si>
  <si>
    <t>雷霆甲</t>
  </si>
  <si>
    <t>雷霆腕</t>
  </si>
  <si>
    <t>雷霆裤</t>
  </si>
  <si>
    <t>雷霆靴</t>
  </si>
  <si>
    <t>阳炎镯</t>
  </si>
  <si>
    <t>阳炎戒</t>
  </si>
  <si>
    <t>阳炎链</t>
  </si>
  <si>
    <t>阳炎符</t>
  </si>
  <si>
    <t>阳炎剑</t>
  </si>
  <si>
    <t>阳元盔</t>
  </si>
  <si>
    <t>阳元甲</t>
  </si>
  <si>
    <t>阳元腕</t>
  </si>
  <si>
    <t>阳元裤</t>
  </si>
  <si>
    <t>阳元靴</t>
  </si>
  <si>
    <t>部位id</t>
    <phoneticPr fontId="5" type="noConversion"/>
  </si>
  <si>
    <t>初始数</t>
    <phoneticPr fontId="5" type="noConversion"/>
  </si>
  <si>
    <t>星级拼接</t>
    <phoneticPr fontId="5" type="noConversion"/>
  </si>
  <si>
    <t>阶数</t>
  </si>
  <si>
    <t>阶数</t>
    <phoneticPr fontId="5" type="noConversion"/>
  </si>
  <si>
    <t>10067.png</t>
    <phoneticPr fontId="5" type="noConversion"/>
  </si>
  <si>
    <t>小类</t>
    <phoneticPr fontId="5" type="noConversion"/>
  </si>
  <si>
    <t>小类</t>
    <phoneticPr fontId="5" type="noConversion"/>
  </si>
  <si>
    <t>套装</t>
    <phoneticPr fontId="11" type="noConversion"/>
  </si>
  <si>
    <t>套装1属性</t>
    <phoneticPr fontId="11" type="noConversion"/>
  </si>
  <si>
    <t>套装2属性</t>
    <phoneticPr fontId="11" type="noConversion"/>
  </si>
  <si>
    <t>套装3属性</t>
    <phoneticPr fontId="11" type="noConversion"/>
  </si>
  <si>
    <t>套装4属性</t>
    <phoneticPr fontId="11" type="noConversion"/>
  </si>
  <si>
    <t>套装1</t>
    <phoneticPr fontId="11" type="noConversion"/>
  </si>
  <si>
    <t>套装属性</t>
    <phoneticPr fontId="11" type="noConversion"/>
  </si>
  <si>
    <t>套装2</t>
    <phoneticPr fontId="11" type="noConversion"/>
  </si>
  <si>
    <t>套装3</t>
    <phoneticPr fontId="11" type="noConversion"/>
  </si>
  <si>
    <t>套装4</t>
    <phoneticPr fontId="11" type="noConversion"/>
  </si>
  <si>
    <t>战力分配</t>
    <phoneticPr fontId="5" type="noConversion"/>
  </si>
  <si>
    <t>属性投放</t>
    <phoneticPr fontId="11" type="noConversion"/>
  </si>
  <si>
    <t>阶数</t>
    <phoneticPr fontId="11" type="noConversion"/>
  </si>
  <si>
    <t>部位</t>
    <phoneticPr fontId="11" type="noConversion"/>
  </si>
  <si>
    <t>战力</t>
    <phoneticPr fontId="11" type="noConversion"/>
  </si>
  <si>
    <t>生命</t>
    <phoneticPr fontId="11" type="noConversion"/>
  </si>
  <si>
    <t>攻击</t>
    <phoneticPr fontId="11" type="noConversion"/>
  </si>
  <si>
    <t>防御</t>
    <phoneticPr fontId="11" type="noConversion"/>
  </si>
  <si>
    <t>破甲</t>
    <phoneticPr fontId="11" type="noConversion"/>
  </si>
  <si>
    <t>生命加成</t>
    <phoneticPr fontId="11" type="noConversion"/>
  </si>
  <si>
    <t>防御加成</t>
    <phoneticPr fontId="11" type="noConversion"/>
  </si>
  <si>
    <t>技能减伤</t>
    <phoneticPr fontId="11" type="noConversion"/>
  </si>
  <si>
    <t>攻击加成</t>
    <phoneticPr fontId="11" type="noConversion"/>
  </si>
  <si>
    <t>破甲加成</t>
    <phoneticPr fontId="11" type="noConversion"/>
  </si>
  <si>
    <t>技能伤害</t>
    <phoneticPr fontId="11" type="noConversion"/>
  </si>
  <si>
    <t>伤害减免</t>
    <phoneticPr fontId="11" type="noConversion"/>
  </si>
  <si>
    <t>暴击几率</t>
    <phoneticPr fontId="11" type="noConversion"/>
  </si>
  <si>
    <t>伤害加成</t>
    <phoneticPr fontId="11" type="noConversion"/>
  </si>
  <si>
    <t>暴击伤害</t>
    <phoneticPr fontId="11" type="noConversion"/>
  </si>
  <si>
    <t>初始战力</t>
    <phoneticPr fontId="5" type="noConversion"/>
  </si>
  <si>
    <t>1次系数</t>
    <phoneticPr fontId="11" type="noConversion"/>
  </si>
  <si>
    <t>1元战力</t>
    <phoneticPr fontId="11" type="noConversion"/>
  </si>
  <si>
    <t>2次系数</t>
  </si>
  <si>
    <t>套装石1价格</t>
    <phoneticPr fontId="11" type="noConversion"/>
  </si>
  <si>
    <t>3次系数</t>
  </si>
  <si>
    <t>套装石2价格</t>
  </si>
  <si>
    <t>4次系数</t>
  </si>
  <si>
    <t>套装石3价格</t>
  </si>
  <si>
    <t>套装石4价格</t>
  </si>
  <si>
    <t>总战力</t>
    <phoneticPr fontId="11" type="noConversion"/>
  </si>
  <si>
    <t>部位1战力</t>
    <phoneticPr fontId="11" type="noConversion"/>
  </si>
  <si>
    <t>部位2战力</t>
  </si>
  <si>
    <t>部位3战力</t>
  </si>
  <si>
    <t>部位4战力</t>
  </si>
  <si>
    <t>部位5战力</t>
  </si>
  <si>
    <t>套装2战力</t>
    <phoneticPr fontId="11" type="noConversion"/>
  </si>
  <si>
    <t>套装3战力</t>
  </si>
  <si>
    <t>套装4战力</t>
  </si>
  <si>
    <t>套装5战力</t>
  </si>
  <si>
    <t>一元战力</t>
    <phoneticPr fontId="11" type="noConversion"/>
  </si>
  <si>
    <t>套装1战力</t>
    <phoneticPr fontId="11" type="noConversion"/>
  </si>
  <si>
    <t>套装2战力</t>
  </si>
  <si>
    <t>部位1</t>
    <phoneticPr fontId="11" type="noConversion"/>
  </si>
  <si>
    <t>部位2</t>
  </si>
  <si>
    <t>部位3</t>
  </si>
  <si>
    <t>部位4</t>
  </si>
  <si>
    <t>部位5</t>
  </si>
  <si>
    <t>消耗占比</t>
    <phoneticPr fontId="11" type="noConversion"/>
  </si>
  <si>
    <t>属性占比</t>
    <phoneticPr fontId="11" type="noConversion"/>
  </si>
  <si>
    <t>战力分配</t>
    <phoneticPr fontId="11" type="noConversion"/>
  </si>
  <si>
    <t>部件属性</t>
    <phoneticPr fontId="11" type="noConversion"/>
  </si>
  <si>
    <t>套装激活属性分配</t>
    <phoneticPr fontId="11" type="noConversion"/>
  </si>
  <si>
    <t>属性比例</t>
    <phoneticPr fontId="11" type="noConversion"/>
  </si>
  <si>
    <t>进阶消耗</t>
    <phoneticPr fontId="11" type="noConversion"/>
  </si>
  <si>
    <t>套装属性2</t>
    <phoneticPr fontId="11" type="noConversion"/>
  </si>
  <si>
    <t>套装属性3</t>
  </si>
  <si>
    <t>套装属性4</t>
  </si>
  <si>
    <t>套装属性5</t>
  </si>
  <si>
    <t>总消耗</t>
    <phoneticPr fontId="11" type="noConversion"/>
  </si>
  <si>
    <t>套装1特殊属性</t>
    <phoneticPr fontId="11" type="noConversion"/>
  </si>
  <si>
    <t>每日产出</t>
    <phoneticPr fontId="11" type="noConversion"/>
  </si>
  <si>
    <t>总天数</t>
    <phoneticPr fontId="11" type="noConversion"/>
  </si>
  <si>
    <t>部位1消耗</t>
    <phoneticPr fontId="11" type="noConversion"/>
  </si>
  <si>
    <t>部位2消耗</t>
  </si>
  <si>
    <t>部位3消耗</t>
  </si>
  <si>
    <t>部位4消耗</t>
  </si>
  <si>
    <t>部位5消耗</t>
  </si>
  <si>
    <t>套装2特殊属性</t>
    <phoneticPr fontId="11" type="noConversion"/>
  </si>
  <si>
    <t>套装3特殊属性</t>
    <phoneticPr fontId="11" type="noConversion"/>
  </si>
  <si>
    <t>套装4特殊属性</t>
    <phoneticPr fontId="11" type="noConversion"/>
  </si>
  <si>
    <t>消耗材料id</t>
    <phoneticPr fontId="5" type="noConversion"/>
  </si>
  <si>
    <t>消耗材料数量</t>
    <phoneticPr fontId="5" type="noConversion"/>
  </si>
  <si>
    <t>部位1消耗</t>
  </si>
  <si>
    <t>部位</t>
    <phoneticPr fontId="5" type="noConversion"/>
  </si>
  <si>
    <t>拼接</t>
    <phoneticPr fontId="5" type="noConversion"/>
  </si>
  <si>
    <t>类型</t>
    <phoneticPr fontId="5" type="noConversion"/>
  </si>
  <si>
    <t>材料辅助拼接</t>
    <phoneticPr fontId="5" type="noConversion"/>
  </si>
  <si>
    <t>消耗材料</t>
    <phoneticPr fontId="5" type="noConversion"/>
  </si>
  <si>
    <t>6100002,0</t>
  </si>
  <si>
    <t>攻</t>
    <phoneticPr fontId="5" type="noConversion"/>
  </si>
  <si>
    <t>属性1</t>
    <phoneticPr fontId="5" type="noConversion"/>
  </si>
  <si>
    <t>属性2</t>
    <phoneticPr fontId="5" type="noConversion"/>
  </si>
  <si>
    <t>属性3</t>
    <phoneticPr fontId="5" type="noConversion"/>
  </si>
  <si>
    <t>属性4</t>
    <phoneticPr fontId="5" type="noConversion"/>
  </si>
  <si>
    <t>属性5</t>
    <phoneticPr fontId="5" type="noConversion"/>
  </si>
  <si>
    <t>套装1</t>
  </si>
  <si>
    <t>生命</t>
  </si>
  <si>
    <t>攻击</t>
  </si>
  <si>
    <t>防御</t>
  </si>
  <si>
    <t>破甲</t>
  </si>
  <si>
    <t>大类</t>
    <phoneticPr fontId="5" type="noConversion"/>
  </si>
  <si>
    <t>辅助类型</t>
    <phoneticPr fontId="5" type="noConversion"/>
  </si>
  <si>
    <t>辅助属性</t>
    <phoneticPr fontId="5" type="noConversion"/>
  </si>
  <si>
    <t>辅助参数</t>
    <phoneticPr fontId="5" type="noConversion"/>
  </si>
  <si>
    <t>输出1</t>
    <phoneticPr fontId="5" type="noConversion"/>
  </si>
  <si>
    <t>输出2</t>
  </si>
  <si>
    <t>输出3</t>
  </si>
  <si>
    <t>输出4</t>
  </si>
  <si>
    <t>输出5</t>
  </si>
  <si>
    <t>1,0</t>
  </si>
  <si>
    <t>1,80640</t>
  </si>
  <si>
    <t>2,0</t>
  </si>
  <si>
    <t>2,4480</t>
  </si>
  <si>
    <t>3,0</t>
  </si>
  <si>
    <t>3,5600</t>
  </si>
  <si>
    <t>4,0</t>
  </si>
  <si>
    <t>4,4928</t>
  </si>
  <si>
    <t>2,3360</t>
  </si>
  <si>
    <t>1,120960</t>
  </si>
  <si>
    <t>2,6720</t>
  </si>
  <si>
    <t>3,8400</t>
  </si>
  <si>
    <t>4,7392</t>
  </si>
  <si>
    <t>2,5040</t>
  </si>
  <si>
    <t>1,151200</t>
  </si>
  <si>
    <t>2,602</t>
  </si>
  <si>
    <t>2,1234</t>
  </si>
  <si>
    <t>2,1904</t>
  </si>
  <si>
    <t>2,2618</t>
  </si>
  <si>
    <t>2,3386</t>
  </si>
  <si>
    <t>2,4218</t>
  </si>
  <si>
    <t>2,5122</t>
  </si>
  <si>
    <t>2,6113</t>
  </si>
  <si>
    <t>2,7201</t>
  </si>
  <si>
    <t>2,8400</t>
  </si>
  <si>
    <t>3,10500</t>
  </si>
  <si>
    <t>4,9240</t>
  </si>
  <si>
    <t>2,6300</t>
  </si>
  <si>
    <t>1,14436</t>
  </si>
  <si>
    <t>1,29612</t>
  </si>
  <si>
    <t>1,45684</t>
  </si>
  <si>
    <t>1,62834</t>
  </si>
  <si>
    <t>1,81270</t>
  </si>
  <si>
    <t>1,101220</t>
  </si>
  <si>
    <t>1,122936</t>
  </si>
  <si>
    <t>1,146700</t>
  </si>
  <si>
    <t>1,172812</t>
  </si>
  <si>
    <t>1,201600</t>
  </si>
  <si>
    <t>2,802</t>
  </si>
  <si>
    <t>2,1645</t>
  </si>
  <si>
    <t>2,2538</t>
  </si>
  <si>
    <t>2,3491</t>
  </si>
  <si>
    <t>2,4515</t>
  </si>
  <si>
    <t>2,5623</t>
  </si>
  <si>
    <t>2,6830</t>
  </si>
  <si>
    <t>2,8150</t>
  </si>
  <si>
    <t>2,9601</t>
  </si>
  <si>
    <t>2,11200</t>
  </si>
  <si>
    <t>3,1003</t>
  </si>
  <si>
    <t>3,2056</t>
  </si>
  <si>
    <t>3,3173</t>
  </si>
  <si>
    <t>3,4364</t>
  </si>
  <si>
    <t>3,5644</t>
  </si>
  <si>
    <t>3,7029</t>
  </si>
  <si>
    <t>3,8537</t>
  </si>
  <si>
    <t>3,10188</t>
  </si>
  <si>
    <t>3,12001</t>
  </si>
  <si>
    <t>3,14000</t>
  </si>
  <si>
    <t>4,882</t>
  </si>
  <si>
    <t>4,1810</t>
  </si>
  <si>
    <t>4,2792</t>
  </si>
  <si>
    <t>4,3840</t>
  </si>
  <si>
    <t>4,4967</t>
  </si>
  <si>
    <t>4,6186</t>
  </si>
  <si>
    <t>4,7513</t>
  </si>
  <si>
    <t>4,8965</t>
  </si>
  <si>
    <t>4,10561</t>
  </si>
  <si>
    <t>4,12320</t>
  </si>
  <si>
    <t>上一阶id</t>
  </si>
  <si>
    <t>下一阶id</t>
  </si>
  <si>
    <t>上一阶id</t>
    <phoneticPr fontId="5" type="noConversion"/>
  </si>
  <si>
    <t>下一阶id</t>
    <phoneticPr fontId="5" type="noConversion"/>
  </si>
  <si>
    <t>阶数</t>
    <phoneticPr fontId="5" type="noConversion"/>
  </si>
  <si>
    <t>套装拼接</t>
    <phoneticPr fontId="5" type="noConversion"/>
  </si>
  <si>
    <t>小类</t>
    <phoneticPr fontId="5" type="noConversion"/>
  </si>
  <si>
    <t>6100002,285</t>
  </si>
  <si>
    <t>6100002,20</t>
  </si>
  <si>
    <t>6100002,76</t>
  </si>
  <si>
    <t>6100002,15</t>
  </si>
  <si>
    <t>6100005,0</t>
  </si>
  <si>
    <t>6100005,21</t>
  </si>
  <si>
    <t>6100005,6</t>
  </si>
  <si>
    <t>6100005,38</t>
  </si>
  <si>
    <t>6100005,92</t>
  </si>
  <si>
    <t>6100005,57</t>
  </si>
  <si>
    <t>6100005,8</t>
  </si>
  <si>
    <t>6100005,17</t>
  </si>
  <si>
    <t>6100005,100</t>
  </si>
  <si>
    <t>6100005,5</t>
  </si>
  <si>
    <t>6100005,15</t>
  </si>
  <si>
    <t>6100005,83</t>
  </si>
  <si>
    <t>6100006,0</t>
  </si>
  <si>
    <t>6100006,2</t>
  </si>
  <si>
    <t>6100006,5</t>
  </si>
  <si>
    <t>6100006,7</t>
  </si>
  <si>
    <t>6100006,13</t>
  </si>
  <si>
    <t>6100006,17</t>
  </si>
  <si>
    <t>6100006,21</t>
  </si>
  <si>
    <t>6100006,1</t>
  </si>
  <si>
    <t>6100006,3</t>
  </si>
  <si>
    <t>6100006,4</t>
  </si>
  <si>
    <t>6100006,6</t>
  </si>
  <si>
    <t>6100006,8</t>
  </si>
  <si>
    <t>6100006,11</t>
  </si>
  <si>
    <t>6100006,20</t>
  </si>
  <si>
    <t>6100006,9</t>
  </si>
  <si>
    <t>6100006,14</t>
  </si>
  <si>
    <t>6100006,18</t>
  </si>
  <si>
    <t>6100006,12</t>
  </si>
  <si>
    <t>6100006,15</t>
  </si>
  <si>
    <t>TZ_0101.png</t>
  </si>
  <si>
    <t>TZ_0101.png</t>
    <phoneticPr fontId="5" type="noConversion"/>
  </si>
  <si>
    <t>TZ_0103.png</t>
  </si>
  <si>
    <t>TZ_0103.png</t>
    <phoneticPr fontId="5" type="noConversion"/>
  </si>
  <si>
    <t>TZ_0104.png</t>
  </si>
  <si>
    <t>TZ_0104.png</t>
    <phoneticPr fontId="5" type="noConversion"/>
  </si>
  <si>
    <t>TZ_0105.png</t>
  </si>
  <si>
    <t>TZ_0105.png</t>
    <phoneticPr fontId="5" type="noConversion"/>
  </si>
  <si>
    <t>TZ_0106.png</t>
  </si>
  <si>
    <t>TZ_0107.png</t>
  </si>
  <si>
    <t>TZ_0108.png</t>
  </si>
  <si>
    <t>TZ_0109.png</t>
  </si>
  <si>
    <t>TZ_0110.png</t>
  </si>
  <si>
    <t>TZ_0201.png</t>
    <phoneticPr fontId="5" type="noConversion"/>
  </si>
  <si>
    <t>TZ_0202.png</t>
  </si>
  <si>
    <t>TZ_0203.png</t>
  </si>
  <si>
    <t>TZ_0204.png</t>
  </si>
  <si>
    <t>TZ_0205.png</t>
  </si>
  <si>
    <t>TZ_0206.png</t>
  </si>
  <si>
    <t>TZ_0207.png</t>
  </si>
  <si>
    <t>TZ_0208.png</t>
  </si>
  <si>
    <t>TZ_0209.png</t>
  </si>
  <si>
    <t>TZ_0210.png</t>
  </si>
  <si>
    <t>TZ_0102.png</t>
  </si>
  <si>
    <t>套装材料产出</t>
    <phoneticPr fontId="11" type="noConversion"/>
  </si>
  <si>
    <t>BOSS产出</t>
    <phoneticPr fontId="11" type="noConversion"/>
  </si>
  <si>
    <t>属性汇总，阶数，件数</t>
    <phoneticPr fontId="11" type="noConversion"/>
  </si>
  <si>
    <t>BOSS等级</t>
  </si>
  <si>
    <t>层数</t>
  </si>
  <si>
    <t>vip等级</t>
  </si>
  <si>
    <t>套装材料数量</t>
    <phoneticPr fontId="11" type="noConversion"/>
  </si>
  <si>
    <t>天数</t>
    <phoneticPr fontId="11" type="noConversion"/>
  </si>
  <si>
    <t>产出数量</t>
    <phoneticPr fontId="11" type="noConversion"/>
  </si>
  <si>
    <t>装备阶数</t>
    <phoneticPr fontId="11" type="noConversion"/>
  </si>
  <si>
    <t>道具名称</t>
  </si>
  <si>
    <t>等级</t>
    <phoneticPr fontId="11" type="noConversion"/>
  </si>
  <si>
    <t>月华剑</t>
  </si>
  <si>
    <t>露秋剑</t>
  </si>
  <si>
    <t>玄幽剑</t>
  </si>
  <si>
    <t>天启剑</t>
  </si>
  <si>
    <t>帝释剑</t>
  </si>
  <si>
    <t>苍古剑</t>
  </si>
  <si>
    <t>应龙剑</t>
  </si>
  <si>
    <t>赤霄剑</t>
  </si>
  <si>
    <t>凡寂剑</t>
  </si>
  <si>
    <t>日曜剑</t>
  </si>
  <si>
    <t>承影剑</t>
  </si>
  <si>
    <t>件数</t>
    <phoneticPr fontId="11" type="noConversion"/>
  </si>
  <si>
    <t>所需数量</t>
    <phoneticPr fontId="11" type="noConversion"/>
  </si>
  <si>
    <t>序号</t>
    <phoneticPr fontId="11" type="noConversion"/>
  </si>
  <si>
    <t>1,2032</t>
  </si>
  <si>
    <t>1,4980</t>
  </si>
  <si>
    <t>1,8968</t>
  </si>
  <si>
    <t>1,14142</t>
  </si>
  <si>
    <t>1,20664</t>
  </si>
  <si>
    <t>1,28720</t>
  </si>
  <si>
    <t>1,38514</t>
  </si>
  <si>
    <t>1,50268</t>
  </si>
  <si>
    <t>1,64222</t>
  </si>
  <si>
    <t>2,113</t>
  </si>
  <si>
    <t>2,277</t>
  </si>
  <si>
    <t>2,498</t>
  </si>
  <si>
    <t>2,786</t>
  </si>
  <si>
    <t>2,1148</t>
  </si>
  <si>
    <t>2,1596</t>
  </si>
  <si>
    <t>2,2140</t>
  </si>
  <si>
    <t>2,2793</t>
  </si>
  <si>
    <t>2,3568</t>
  </si>
  <si>
    <t>3,141</t>
  </si>
  <si>
    <t>3,346</t>
  </si>
  <si>
    <t>3,623</t>
  </si>
  <si>
    <t>3,982</t>
  </si>
  <si>
    <t>3,1435</t>
  </si>
  <si>
    <t>3,1995</t>
  </si>
  <si>
    <t>3,2675</t>
  </si>
  <si>
    <t>3,3491</t>
  </si>
  <si>
    <t>3,4460</t>
  </si>
  <si>
    <t>4,124</t>
  </si>
  <si>
    <t>4,304</t>
  </si>
  <si>
    <t>4,548</t>
  </si>
  <si>
    <t>4,864</t>
  </si>
  <si>
    <t>4,1263</t>
  </si>
  <si>
    <t>4,1755</t>
  </si>
  <si>
    <t>4,2354</t>
  </si>
  <si>
    <t>4,3072</t>
  </si>
  <si>
    <t>4,3925</t>
  </si>
  <si>
    <t>2,85</t>
  </si>
  <si>
    <t>2,208</t>
  </si>
  <si>
    <t>2,374</t>
  </si>
  <si>
    <t>2,589</t>
  </si>
  <si>
    <t>2,861</t>
  </si>
  <si>
    <t>2,1197</t>
  </si>
  <si>
    <t>2,1605</t>
  </si>
  <si>
    <t>2,2095</t>
  </si>
  <si>
    <t>2,2676</t>
  </si>
  <si>
    <t>1,4250</t>
  </si>
  <si>
    <t>1,9808</t>
  </si>
  <si>
    <t>1,16800</t>
  </si>
  <si>
    <t>1,25368</t>
  </si>
  <si>
    <t>1,35684</t>
  </si>
  <si>
    <t>1,47934</t>
  </si>
  <si>
    <t>1,62338</t>
  </si>
  <si>
    <t>1,79132</t>
  </si>
  <si>
    <t>1,98578</t>
  </si>
  <si>
    <t>2,236</t>
  </si>
  <si>
    <t>2,545</t>
  </si>
  <si>
    <t>2,933</t>
  </si>
  <si>
    <t>2,1409</t>
  </si>
  <si>
    <t>2,1982</t>
  </si>
  <si>
    <t>2,2663</t>
  </si>
  <si>
    <t>2,3463</t>
  </si>
  <si>
    <t>2,4396</t>
  </si>
  <si>
    <t>2,5477</t>
  </si>
  <si>
    <t>3,295</t>
  </si>
  <si>
    <t>3,681</t>
  </si>
  <si>
    <t>3,1167</t>
  </si>
  <si>
    <t>3,1762</t>
  </si>
  <si>
    <t>3,2478</t>
  </si>
  <si>
    <t>3,3329</t>
  </si>
  <si>
    <t>3,4329</t>
  </si>
  <si>
    <t>3,5495</t>
  </si>
  <si>
    <t>3,6846</t>
  </si>
  <si>
    <t>4,260</t>
  </si>
  <si>
    <t>4,599</t>
  </si>
  <si>
    <t>4,1027</t>
  </si>
  <si>
    <t>4,1550</t>
  </si>
  <si>
    <t>4,2181</t>
  </si>
  <si>
    <t>4,2929</t>
  </si>
  <si>
    <t>4,3810</t>
  </si>
  <si>
    <t>4,4836</t>
  </si>
  <si>
    <t>4,6024</t>
  </si>
  <si>
    <t>2,177</t>
  </si>
  <si>
    <t>2,409</t>
  </si>
  <si>
    <t>2,700</t>
  </si>
  <si>
    <t>2,1057</t>
  </si>
  <si>
    <t>2,1487</t>
  </si>
  <si>
    <t>2,1997</t>
  </si>
  <si>
    <t>2,2598</t>
  </si>
  <si>
    <t>2,3297</t>
  </si>
  <si>
    <t>2,4107</t>
  </si>
  <si>
    <t>1,10146</t>
  </si>
  <si>
    <t>1,20998</t>
  </si>
  <si>
    <t>1,32676</t>
  </si>
  <si>
    <t>1,45312</t>
  </si>
  <si>
    <t>1,59062</t>
  </si>
  <si>
    <t>1,74100</t>
  </si>
  <si>
    <t>1,90614</t>
  </si>
  <si>
    <t>1,108816</t>
  </si>
  <si>
    <t>1,128928</t>
  </si>
  <si>
    <t>2,564</t>
  </si>
  <si>
    <t>2,1167</t>
  </si>
  <si>
    <t>2,1815</t>
  </si>
  <si>
    <t>2,2517</t>
  </si>
  <si>
    <t>2,3281</t>
  </si>
  <si>
    <t>2,4117</t>
  </si>
  <si>
    <t>2,5034</t>
  </si>
  <si>
    <t>2,6045</t>
  </si>
  <si>
    <t>2,7163</t>
  </si>
  <si>
    <t>3,705</t>
  </si>
  <si>
    <t>3,1458</t>
  </si>
  <si>
    <t>3,2269</t>
  </si>
  <si>
    <t>3,3147</t>
  </si>
  <si>
    <t>3,4102</t>
  </si>
  <si>
    <t>3,5146</t>
  </si>
  <si>
    <t>3,6293</t>
  </si>
  <si>
    <t>3,7557</t>
  </si>
  <si>
    <t>3,8953</t>
  </si>
  <si>
    <t>4,620</t>
  </si>
  <si>
    <t>4,1283</t>
  </si>
  <si>
    <t>4,1997</t>
  </si>
  <si>
    <t>4,2769</t>
  </si>
  <si>
    <t>4,3609</t>
  </si>
  <si>
    <t>4,4528</t>
  </si>
  <si>
    <t>4,5538</t>
  </si>
  <si>
    <t>4,6650</t>
  </si>
  <si>
    <t>4,7879</t>
  </si>
  <si>
    <t>2,423</t>
  </si>
  <si>
    <t>2,875</t>
  </si>
  <si>
    <t>2,1362</t>
  </si>
  <si>
    <t>2,1888</t>
  </si>
  <si>
    <t>2,2461</t>
  </si>
  <si>
    <t>2,3088</t>
  </si>
  <si>
    <t>2,3776</t>
  </si>
  <si>
    <t>2,4534</t>
  </si>
  <si>
    <t>2,5372</t>
  </si>
  <si>
    <t>6100001,574</t>
  </si>
  <si>
    <t>6100002,24</t>
  </si>
  <si>
    <t>6100002,78</t>
  </si>
  <si>
    <t>6100002,166</t>
  </si>
  <si>
    <t>6100002,291</t>
  </si>
  <si>
    <t>6100002,456</t>
  </si>
  <si>
    <t>6100002,667</t>
  </si>
  <si>
    <t>6100002,928</t>
  </si>
  <si>
    <t>6100002,1243</t>
  </si>
  <si>
    <t>6100002,1618</t>
  </si>
  <si>
    <t>6100002,2057</t>
  </si>
  <si>
    <t>6100002,49</t>
  </si>
  <si>
    <t>6100002,104</t>
  </si>
  <si>
    <t>6100002,182</t>
  </si>
  <si>
    <t>6100002,417</t>
  </si>
  <si>
    <t>6100002,580</t>
  </si>
  <si>
    <t>6100002,777</t>
  </si>
  <si>
    <t>6100002,1011</t>
  </si>
  <si>
    <t>6100002,1286</t>
  </si>
  <si>
    <t>6100002,30</t>
  </si>
  <si>
    <t>6100002,98</t>
  </si>
  <si>
    <t>6100002,207</t>
  </si>
  <si>
    <t>6100002,363</t>
  </si>
  <si>
    <t>6100002,571</t>
  </si>
  <si>
    <t>6100002,834</t>
  </si>
  <si>
    <t>6100002,1160</t>
  </si>
  <si>
    <t>6100002,1554</t>
  </si>
  <si>
    <t>6100002,2022</t>
  </si>
  <si>
    <t>6100002,2571</t>
  </si>
  <si>
    <t>6100002,65</t>
  </si>
  <si>
    <t>6100002,138</t>
  </si>
  <si>
    <t>6100002,242</t>
  </si>
  <si>
    <t>6100002,380</t>
  </si>
  <si>
    <t>6100002,556</t>
  </si>
  <si>
    <t>6100002,774</t>
  </si>
  <si>
    <t>6100002,1036</t>
  </si>
  <si>
    <t>6100002,1348</t>
  </si>
  <si>
    <t>6100002,1714</t>
  </si>
  <si>
    <t>6100002,11</t>
  </si>
  <si>
    <t>6100002,36</t>
  </si>
  <si>
    <t>6100002,133</t>
  </si>
  <si>
    <t>6100002,209</t>
  </si>
  <si>
    <t>6100002,306</t>
  </si>
  <si>
    <t>6100002,425</t>
  </si>
  <si>
    <t>6100002,570</t>
  </si>
  <si>
    <t>6100002,742</t>
  </si>
  <si>
    <t>6100002,943</t>
  </si>
  <si>
    <t>6100005,30</t>
  </si>
  <si>
    <t>6100005,46</t>
  </si>
  <si>
    <t>6100005,67</t>
  </si>
  <si>
    <t>6100005,122</t>
  </si>
  <si>
    <t>6100005,159</t>
  </si>
  <si>
    <t>6100005,204</t>
  </si>
  <si>
    <t>6100005,257</t>
  </si>
  <si>
    <t>6100005,11</t>
  </si>
  <si>
    <t>6100005,19</t>
  </si>
  <si>
    <t>6100005,29</t>
  </si>
  <si>
    <t>6100005,42</t>
  </si>
  <si>
    <t>6100005,76</t>
  </si>
  <si>
    <t>6100005,127</t>
  </si>
  <si>
    <t>6100005,161</t>
  </si>
  <si>
    <t>6100005,9</t>
  </si>
  <si>
    <t>6100005,22</t>
  </si>
  <si>
    <t>6100005,58</t>
  </si>
  <si>
    <t>6100005,115</t>
  </si>
  <si>
    <t>6100005,153</t>
  </si>
  <si>
    <t>6100005,199</t>
  </si>
  <si>
    <t>6100005,255</t>
  </si>
  <si>
    <t>6100005,321</t>
  </si>
  <si>
    <t>6100005,25</t>
  </si>
  <si>
    <t>6100005,39</t>
  </si>
  <si>
    <t>6100005,56</t>
  </si>
  <si>
    <t>6100005,102</t>
  </si>
  <si>
    <t>6100005,133</t>
  </si>
  <si>
    <t>6100005,170</t>
  </si>
  <si>
    <t>6100005,214</t>
  </si>
  <si>
    <t>6100005,3</t>
  </si>
  <si>
    <t>6100005,14</t>
  </si>
  <si>
    <t>6100005,31</t>
  </si>
  <si>
    <t>6100005,73</t>
  </si>
  <si>
    <t>6100005,93</t>
  </si>
  <si>
    <t>6100005,118</t>
  </si>
  <si>
    <t>6100006,19</t>
  </si>
  <si>
    <t>6100006,24</t>
  </si>
  <si>
    <t>6100006,31</t>
  </si>
  <si>
    <t>6100006,38</t>
  </si>
  <si>
    <t>6100006,29</t>
  </si>
  <si>
    <t>6100006,36</t>
  </si>
  <si>
    <t>6100006,48</t>
  </si>
  <si>
    <t>6100006,59</t>
  </si>
  <si>
    <t>6100006,71</t>
  </si>
  <si>
    <t>6100006,16</t>
  </si>
  <si>
    <t>6100006,26</t>
  </si>
  <si>
    <t>6100006,32</t>
  </si>
  <si>
    <t>6100006,39</t>
  </si>
  <si>
    <t>6100001,30</t>
  </si>
  <si>
    <t>6100001,109</t>
  </si>
  <si>
    <t>6100001,253</t>
  </si>
  <si>
    <t>6100001,478</t>
  </si>
  <si>
    <t>6100001,804</t>
  </si>
  <si>
    <t>6100001,1253</t>
  </si>
  <si>
    <t>6100001,1850</t>
  </si>
  <si>
    <t>6100001,2620</t>
  </si>
  <si>
    <t>6100001,3593</t>
  </si>
  <si>
    <t>6100001,4800</t>
  </si>
  <si>
    <t>6100001,19</t>
  </si>
  <si>
    <t>6100001,68</t>
  </si>
  <si>
    <t>6100001,158</t>
  </si>
  <si>
    <t>6100001,299</t>
  </si>
  <si>
    <t>6100001,503</t>
  </si>
  <si>
    <t>6100001,783</t>
  </si>
  <si>
    <t>6100001,1156</t>
  </si>
  <si>
    <t>6100001,1638</t>
  </si>
  <si>
    <t>6100001,2246</t>
  </si>
  <si>
    <t>6100001,3000</t>
  </si>
  <si>
    <t>6100001,37</t>
  </si>
  <si>
    <t>6100001,136</t>
  </si>
  <si>
    <t>6100001,316</t>
  </si>
  <si>
    <t>6100001,597</t>
  </si>
  <si>
    <t>6100001,1005</t>
  </si>
  <si>
    <t>6100001,1567</t>
  </si>
  <si>
    <t>6100001,2313</t>
  </si>
  <si>
    <t>6100001,3276</t>
  </si>
  <si>
    <t>6100001,4492</t>
  </si>
  <si>
    <t>6100001,6000</t>
  </si>
  <si>
    <t>6100001,25</t>
  </si>
  <si>
    <t>6100001,91</t>
  </si>
  <si>
    <t>6100001,210</t>
  </si>
  <si>
    <t>6100001,398</t>
  </si>
  <si>
    <t>6100001,670</t>
  </si>
  <si>
    <t>6100001,1044</t>
  </si>
  <si>
    <t>6100001,1542</t>
  </si>
  <si>
    <t>6100001,2184</t>
  </si>
  <si>
    <t>6100001,2994</t>
  </si>
  <si>
    <t>6100001,4000</t>
  </si>
  <si>
    <t>6100001,14</t>
  </si>
  <si>
    <t>6100001,50</t>
  </si>
  <si>
    <t>6100001,116</t>
  </si>
  <si>
    <t>6100001,219</t>
  </si>
  <si>
    <t>6100001,369</t>
  </si>
  <si>
    <t>6100001,848</t>
  </si>
  <si>
    <t>6100001,1201</t>
  </si>
  <si>
    <t>6100001,1647</t>
  </si>
  <si>
    <t>6100001,2200</t>
  </si>
  <si>
    <t>TZ_0201.png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</si>
  <si>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</si>
  <si>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</si>
  <si>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</si>
  <si>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</si>
  <si>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</si>
  <si>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</si>
  <si>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</si>
  <si>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</si>
  <si>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</si>
  <si>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</si>
  <si>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</si>
  <si>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</si>
  <si>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</si>
  <si>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</si>
  <si>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</si>
  <si>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</si>
  <si>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</si>
  <si>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</si>
  <si>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</si>
  <si>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</si>
  <si>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</si>
  <si>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1,89778</t>
  </si>
  <si>
    <t>1,99580</t>
  </si>
  <si>
    <t>1,110278</t>
  </si>
  <si>
    <t>1,122160</t>
  </si>
  <si>
    <t>1,135576</t>
  </si>
  <si>
    <t>1,150932</t>
  </si>
  <si>
    <t>1,168694</t>
  </si>
  <si>
    <t>1,189382</t>
  </si>
  <si>
    <t>1,213578</t>
  </si>
  <si>
    <t>1,241920</t>
  </si>
  <si>
    <t>2,4988</t>
  </si>
  <si>
    <t>2,5532</t>
  </si>
  <si>
    <t>2,6127</t>
  </si>
  <si>
    <t>2,6787</t>
  </si>
  <si>
    <t>2,7532</t>
  </si>
  <si>
    <t>2,8385</t>
  </si>
  <si>
    <t>2,9372</t>
  </si>
  <si>
    <t>2,10521</t>
  </si>
  <si>
    <t>2,11865</t>
  </si>
  <si>
    <t>2,13440</t>
  </si>
  <si>
    <t>3,6235</t>
  </si>
  <si>
    <t>3,6915</t>
  </si>
  <si>
    <t>3,7658</t>
  </si>
  <si>
    <t>3,8483</t>
  </si>
  <si>
    <t>3,9415</t>
  </si>
  <si>
    <t>3,10481</t>
  </si>
  <si>
    <t>3,11715</t>
  </si>
  <si>
    <t>3,13152</t>
  </si>
  <si>
    <t>3,14832</t>
  </si>
  <si>
    <t>3,16800</t>
  </si>
  <si>
    <t>4,5487</t>
  </si>
  <si>
    <t>4,6086</t>
  </si>
  <si>
    <t>4,6739</t>
  </si>
  <si>
    <t>4,7465</t>
  </si>
  <si>
    <t>4,8285</t>
  </si>
  <si>
    <t>4,9224</t>
  </si>
  <si>
    <t>4,10309</t>
  </si>
  <si>
    <t>4,11573</t>
  </si>
  <si>
    <t>4,13052</t>
  </si>
  <si>
    <t>4,14784</t>
  </si>
  <si>
    <t>2,3741</t>
  </si>
  <si>
    <t>2,4149</t>
  </si>
  <si>
    <t>2,4595</t>
  </si>
  <si>
    <t>2,5090</t>
  </si>
  <si>
    <t>2,5649</t>
  </si>
  <si>
    <t>2,6289</t>
  </si>
  <si>
    <t>2,7029</t>
  </si>
  <si>
    <t>2,7891</t>
  </si>
  <si>
    <t>2,8899</t>
  </si>
  <si>
    <t>2,10080</t>
  </si>
  <si>
    <t>1,138162</t>
  </si>
  <si>
    <t>1,156028</t>
  </si>
  <si>
    <t>1,174790</t>
  </si>
  <si>
    <t>1,194736</t>
  </si>
  <si>
    <t>1,216216</t>
  </si>
  <si>
    <t>1,239636</t>
  </si>
  <si>
    <t>1,265462</t>
  </si>
  <si>
    <t>1,294214</t>
  </si>
  <si>
    <t>1,326474</t>
  </si>
  <si>
    <t>1,362880</t>
  </si>
  <si>
    <t>2,7676</t>
  </si>
  <si>
    <t>2,8668</t>
  </si>
  <si>
    <t>2,9711</t>
  </si>
  <si>
    <t>2,10819</t>
  </si>
  <si>
    <t>2,12012</t>
  </si>
  <si>
    <t>2,13313</t>
  </si>
  <si>
    <t>2,14748</t>
  </si>
  <si>
    <t>2,16345</t>
  </si>
  <si>
    <t>2,18137</t>
  </si>
  <si>
    <t>2,20160</t>
  </si>
  <si>
    <t>3,9595</t>
  </si>
  <si>
    <t>3,10835</t>
  </si>
  <si>
    <t>3,12138</t>
  </si>
  <si>
    <t>3,13523</t>
  </si>
  <si>
    <t>3,15015</t>
  </si>
  <si>
    <t>3,16641</t>
  </si>
  <si>
    <t>3,18435</t>
  </si>
  <si>
    <t>3,20432</t>
  </si>
  <si>
    <t>3,22672</t>
  </si>
  <si>
    <t>3,25200</t>
  </si>
  <si>
    <t>4,8443</t>
  </si>
  <si>
    <t>4,9535</t>
  </si>
  <si>
    <t>4,10682</t>
  </si>
  <si>
    <t>4,11901</t>
  </si>
  <si>
    <t>4,13213</t>
  </si>
  <si>
    <t>4,14644</t>
  </si>
  <si>
    <t>4,16223</t>
  </si>
  <si>
    <t>4,17980</t>
  </si>
  <si>
    <t>4,19951</t>
  </si>
  <si>
    <t>4,22176</t>
  </si>
  <si>
    <t>2,5757</t>
  </si>
  <si>
    <t>2,6501</t>
  </si>
  <si>
    <t>2,7283</t>
  </si>
  <si>
    <t>2,8114</t>
  </si>
  <si>
    <t>2,9009</t>
  </si>
  <si>
    <t>2,9985</t>
  </si>
  <si>
    <t>2,11061</t>
  </si>
  <si>
    <t>2,12259</t>
  </si>
  <si>
    <t>2,13603</t>
  </si>
  <si>
    <t>2,15120</t>
  </si>
  <si>
    <t>1,172704</t>
  </si>
  <si>
    <t>1,195036</t>
  </si>
  <si>
    <t>1,218488</t>
  </si>
  <si>
    <t>1,243420</t>
  </si>
  <si>
    <t>1,270270</t>
  </si>
  <si>
    <t>1,299546</t>
  </si>
  <si>
    <t>1,331826</t>
  </si>
  <si>
    <t>1,367766</t>
  </si>
  <si>
    <t>1,408092</t>
  </si>
  <si>
    <t>1,453600</t>
  </si>
  <si>
    <t>2,9595</t>
  </si>
  <si>
    <t>2,10835</t>
  </si>
  <si>
    <t>2,12138</t>
  </si>
  <si>
    <t>2,13523</t>
  </si>
  <si>
    <t>2,15015</t>
  </si>
  <si>
    <t>2,16641</t>
  </si>
  <si>
    <t>2,18435</t>
  </si>
  <si>
    <t>2,20432</t>
  </si>
  <si>
    <t>2,22672</t>
  </si>
  <si>
    <t>2,25200</t>
  </si>
  <si>
    <t>3,11993</t>
  </si>
  <si>
    <t>3,13544</t>
  </si>
  <si>
    <t>3,15173</t>
  </si>
  <si>
    <t>3,16904</t>
  </si>
  <si>
    <t>3,18769</t>
  </si>
  <si>
    <t>3,20802</t>
  </si>
  <si>
    <t>3,23044</t>
  </si>
  <si>
    <t>3,25539</t>
  </si>
  <si>
    <t>3,28340</t>
  </si>
  <si>
    <t>3,31500</t>
  </si>
  <si>
    <t>4,10554</t>
  </si>
  <si>
    <t>4,11919</t>
  </si>
  <si>
    <t>4,13352</t>
  </si>
  <si>
    <t>4,14876</t>
  </si>
  <si>
    <t>4,16517</t>
  </si>
  <si>
    <t>4,18306</t>
  </si>
  <si>
    <t>4,20278</t>
  </si>
  <si>
    <t>4,22475</t>
  </si>
  <si>
    <t>4,24939</t>
  </si>
  <si>
    <t>4,27720</t>
  </si>
  <si>
    <t>2,7196</t>
  </si>
  <si>
    <t>2,8127</t>
  </si>
  <si>
    <t>2,9104</t>
  </si>
  <si>
    <t>2,10143</t>
  </si>
  <si>
    <t>2,11261</t>
  </si>
  <si>
    <t>2,12481</t>
  </si>
  <si>
    <t>2,13826</t>
  </si>
  <si>
    <t>2,15324</t>
  </si>
  <si>
    <t>2,17004</t>
  </si>
  <si>
    <t>2,18900</t>
  </si>
  <si>
    <t>1,230272</t>
  </si>
  <si>
    <t>1,260048</t>
  </si>
  <si>
    <t>1,291316</t>
  </si>
  <si>
    <t>1,324560</t>
  </si>
  <si>
    <t>1,360360</t>
  </si>
  <si>
    <t>1,399394</t>
  </si>
  <si>
    <t>1,442436</t>
  </si>
  <si>
    <t>1,490356</t>
  </si>
  <si>
    <t>1,544122</t>
  </si>
  <si>
    <t>1,604800</t>
  </si>
  <si>
    <t>2,12793</t>
  </si>
  <si>
    <t>2,14447</t>
  </si>
  <si>
    <t>2,16184</t>
  </si>
  <si>
    <t>2,18031</t>
  </si>
  <si>
    <t>2,20020</t>
  </si>
  <si>
    <t>2,22189</t>
  </si>
  <si>
    <t>2,24580</t>
  </si>
  <si>
    <t>2,27242</t>
  </si>
  <si>
    <t>2,30229</t>
  </si>
  <si>
    <t>2,33600</t>
  </si>
  <si>
    <t>3,15991</t>
  </si>
  <si>
    <t>3,18059</t>
  </si>
  <si>
    <t>3,20230</t>
  </si>
  <si>
    <t>3,22539</t>
  </si>
  <si>
    <t>3,25025</t>
  </si>
  <si>
    <t>3,27736</t>
  </si>
  <si>
    <t>3,30725</t>
  </si>
  <si>
    <t>3,34053</t>
  </si>
  <si>
    <t>3,37786</t>
  </si>
  <si>
    <t>3,42000</t>
  </si>
  <si>
    <t>4,14072</t>
  </si>
  <si>
    <t>4,15892</t>
  </si>
  <si>
    <t>4,17803</t>
  </si>
  <si>
    <t>4,19834</t>
  </si>
  <si>
    <t>4,22022</t>
  </si>
  <si>
    <t>4,24407</t>
  </si>
  <si>
    <t>4,27038</t>
  </si>
  <si>
    <t>4,29966</t>
  </si>
  <si>
    <t>4,33252</t>
  </si>
  <si>
    <t>4,36960</t>
  </si>
  <si>
    <t>6100009,3</t>
  </si>
  <si>
    <t>6100009,9</t>
  </si>
  <si>
    <t>6100009,19</t>
  </si>
  <si>
    <t>6100009,33</t>
  </si>
  <si>
    <t>6100009,52</t>
  </si>
  <si>
    <t>6100009,76</t>
  </si>
  <si>
    <t>6100009,106</t>
  </si>
  <si>
    <t>6100009,143</t>
  </si>
  <si>
    <t>6100009,187</t>
  </si>
  <si>
    <t>6100009,240</t>
  </si>
  <si>
    <t>6100009,4</t>
  </si>
  <si>
    <t>6100009,14</t>
  </si>
  <si>
    <t>6100009,30</t>
  </si>
  <si>
    <t>6100009,53</t>
  </si>
  <si>
    <t>6100009,83</t>
  </si>
  <si>
    <t>6100009,121</t>
  </si>
  <si>
    <t>6100009,169</t>
  </si>
  <si>
    <t>6100009,228</t>
  </si>
  <si>
    <t>6100009,299</t>
  </si>
  <si>
    <t>6100009,384</t>
  </si>
  <si>
    <t>6100009,6</t>
  </si>
  <si>
    <t>6100009,18</t>
  </si>
  <si>
    <t>6100009,38</t>
  </si>
  <si>
    <t>6100009,66</t>
  </si>
  <si>
    <t>6100009,104</t>
  </si>
  <si>
    <t>6100009,152</t>
  </si>
  <si>
    <t>6100009,212</t>
  </si>
  <si>
    <t>6100009,285</t>
  </si>
  <si>
    <t>6100009,374</t>
  </si>
  <si>
    <t>6100009,480</t>
  </si>
  <si>
    <t>6100009,12</t>
  </si>
  <si>
    <t>6100009,25</t>
  </si>
  <si>
    <t>6100009,44</t>
  </si>
  <si>
    <t>6100009,69</t>
  </si>
  <si>
    <t>6100009,101</t>
  </si>
  <si>
    <t>6100009,141</t>
  </si>
  <si>
    <t>6100009,190</t>
  </si>
  <si>
    <t>6100009,249</t>
  </si>
  <si>
    <t>6100009,320</t>
  </si>
  <si>
    <t>6100009,2</t>
  </si>
  <si>
    <t>6100009,7</t>
  </si>
  <si>
    <t>6100009,24</t>
  </si>
  <si>
    <t>6100009,56</t>
  </si>
  <si>
    <t>6100009,78</t>
  </si>
  <si>
    <t>6100009,105</t>
  </si>
  <si>
    <t>6100009,137</t>
  </si>
  <si>
    <t>6100009,176</t>
  </si>
  <si>
    <t>6100010,5</t>
  </si>
  <si>
    <t>6100010,13</t>
  </si>
  <si>
    <t>6100010,26</t>
  </si>
  <si>
    <t>6100010,44</t>
  </si>
  <si>
    <t>6100010,67</t>
  </si>
  <si>
    <t>6100010,96</t>
  </si>
  <si>
    <t>6100010,132</t>
  </si>
  <si>
    <t>6100010,175</t>
  </si>
  <si>
    <t>6100010,227</t>
  </si>
  <si>
    <t>6100010,288</t>
  </si>
  <si>
    <t>6100010,3</t>
  </si>
  <si>
    <t>6100010,8</t>
  </si>
  <si>
    <t>6100010,16</t>
  </si>
  <si>
    <t>6100010,27</t>
  </si>
  <si>
    <t>6100010,42</t>
  </si>
  <si>
    <t>6100010,60</t>
  </si>
  <si>
    <t>6100010,82</t>
  </si>
  <si>
    <t>6100010,109</t>
  </si>
  <si>
    <t>6100010,142</t>
  </si>
  <si>
    <t>6100010,180</t>
  </si>
  <si>
    <t>6100010,6</t>
  </si>
  <si>
    <t>6100010,32</t>
  </si>
  <si>
    <t>6100010,54</t>
  </si>
  <si>
    <t>6100010,83</t>
  </si>
  <si>
    <t>6100010,120</t>
  </si>
  <si>
    <t>6100010,164</t>
  </si>
  <si>
    <t>6100010,219</t>
  </si>
  <si>
    <t>6100010,283</t>
  </si>
  <si>
    <t>6100010,360</t>
  </si>
  <si>
    <t>6100010,4</t>
  </si>
  <si>
    <t>6100010,11</t>
  </si>
  <si>
    <t>6100010,22</t>
  </si>
  <si>
    <t>6100010,36</t>
  </si>
  <si>
    <t>6100010,56</t>
  </si>
  <si>
    <t>6100010,80</t>
  </si>
  <si>
    <t>6100010,110</t>
  </si>
  <si>
    <t>6100010,146</t>
  </si>
  <si>
    <t>6100010,189</t>
  </si>
  <si>
    <t>6100010,240</t>
  </si>
  <si>
    <t>6100010,2</t>
  </si>
  <si>
    <t>6100010,12</t>
  </si>
  <si>
    <t>6100010,20</t>
  </si>
  <si>
    <t>6100010,31</t>
  </si>
  <si>
    <t>6100010,104</t>
  </si>
  <si>
    <t>6100011,4</t>
  </si>
  <si>
    <t>6100011,10</t>
  </si>
  <si>
    <t>6100011,20</t>
  </si>
  <si>
    <t>6100011,33</t>
  </si>
  <si>
    <t>6100011,49</t>
  </si>
  <si>
    <t>6100011,68</t>
  </si>
  <si>
    <t>6100011,91</t>
  </si>
  <si>
    <t>6100011,117</t>
  </si>
  <si>
    <t>6100011,146</t>
  </si>
  <si>
    <t>6100011,180</t>
  </si>
  <si>
    <t>6100011,2</t>
  </si>
  <si>
    <t>6100011,7</t>
  </si>
  <si>
    <t>6100011,13</t>
  </si>
  <si>
    <t>6100011,21</t>
  </si>
  <si>
    <t>6100011,31</t>
  </si>
  <si>
    <t>6100011,42</t>
  </si>
  <si>
    <t>6100011,57</t>
  </si>
  <si>
    <t>6100011,73</t>
  </si>
  <si>
    <t>6100011,113</t>
  </si>
  <si>
    <t>6100011,5</t>
  </si>
  <si>
    <t>6100011,25</t>
  </si>
  <si>
    <t>6100011,41</t>
  </si>
  <si>
    <t>6100011,61</t>
  </si>
  <si>
    <t>6100011,85</t>
  </si>
  <si>
    <t>6100011,183</t>
  </si>
  <si>
    <t>6100011,225</t>
  </si>
  <si>
    <t>6100011,3</t>
  </si>
  <si>
    <t>6100011,9</t>
  </si>
  <si>
    <t>6100011,17</t>
  </si>
  <si>
    <t>6100011,27</t>
  </si>
  <si>
    <t>6100011,75</t>
  </si>
  <si>
    <t>6100011,97</t>
  </si>
  <si>
    <t>6100011,122</t>
  </si>
  <si>
    <t>6100011,150</t>
  </si>
  <si>
    <t>6100011,15</t>
  </si>
  <si>
    <t>6100011,22</t>
  </si>
  <si>
    <t>6100011,53</t>
  </si>
  <si>
    <t>6100011,67</t>
  </si>
  <si>
    <t>6100011,83</t>
  </si>
  <si>
    <t>6100006,25</t>
  </si>
  <si>
    <t>6100006,58</t>
  </si>
  <si>
    <t>6100012,2</t>
  </si>
  <si>
    <t>6100012,5</t>
  </si>
  <si>
    <t>6100012,9</t>
  </si>
  <si>
    <t>6100012,14</t>
  </si>
  <si>
    <t>6100012,20</t>
  </si>
  <si>
    <t>6100012,28</t>
  </si>
  <si>
    <t>6100012,37</t>
  </si>
  <si>
    <t>6100012,48</t>
  </si>
  <si>
    <t>6100012,61</t>
  </si>
  <si>
    <t>6100012,76</t>
  </si>
  <si>
    <t>6100012,1</t>
  </si>
  <si>
    <t>6100012,3</t>
  </si>
  <si>
    <t>6100012,13</t>
  </si>
  <si>
    <t>6100012,18</t>
  </si>
  <si>
    <t>6100012,24</t>
  </si>
  <si>
    <t>6100012,31</t>
  </si>
  <si>
    <t>6100012,39</t>
  </si>
  <si>
    <t>6100012,49</t>
  </si>
  <si>
    <t>6100012,6</t>
  </si>
  <si>
    <t>6100012,11</t>
  </si>
  <si>
    <t>6100012,17</t>
  </si>
  <si>
    <t>6100012,25</t>
  </si>
  <si>
    <t>6100012,34</t>
  </si>
  <si>
    <t>6100012,46</t>
  </si>
  <si>
    <t>6100012,60</t>
  </si>
  <si>
    <t>6100012,95</t>
  </si>
  <si>
    <t>6100012,4</t>
  </si>
  <si>
    <t>6100012,7</t>
  </si>
  <si>
    <t>6100012,23</t>
  </si>
  <si>
    <t>6100012,40</t>
  </si>
  <si>
    <t>6100012,51</t>
  </si>
  <si>
    <t>6100012,63</t>
  </si>
  <si>
    <t>6100012,22</t>
  </si>
  <si>
    <t>6100012,35</t>
  </si>
  <si>
    <t>部位id</t>
  </si>
  <si>
    <t>消耗材料</t>
  </si>
  <si>
    <t>大类</t>
  </si>
  <si>
    <t>小类</t>
  </si>
  <si>
    <t>拆解返还道具</t>
    <phoneticPr fontId="5" type="noConversion"/>
  </si>
  <si>
    <t>;</t>
    <phoneticPr fontId="5" type="noConversion"/>
  </si>
  <si>
    <t>6100001,4800;6100009,4</t>
  </si>
  <si>
    <t>6100001,4800;6100009,14</t>
  </si>
  <si>
    <t>6100001,4800;6100009,30</t>
  </si>
  <si>
    <t>6100001,4800;6100009,53</t>
  </si>
  <si>
    <t>6100001,4800;6100009,83</t>
  </si>
  <si>
    <t>6100001,4800;6100009,121</t>
  </si>
  <si>
    <t>6100001,4800;6100009,169</t>
  </si>
  <si>
    <t>6100001,4800;6100009,228</t>
  </si>
  <si>
    <t>6100001,4800;6100009,299</t>
  </si>
  <si>
    <t>6100001,4800;6100009,384</t>
  </si>
  <si>
    <t>6100001,3000;6100009,3</t>
  </si>
  <si>
    <t>6100001,3000;6100009,9</t>
  </si>
  <si>
    <t>6100001,3000;6100009,19</t>
  </si>
  <si>
    <t>6100001,3000;6100009,33</t>
  </si>
  <si>
    <t>6100001,3000;6100009,52</t>
  </si>
  <si>
    <t>6100001,3000;6100009,76</t>
  </si>
  <si>
    <t>6100001,3000;6100009,106</t>
  </si>
  <si>
    <t>6100001,3000;6100009,143</t>
  </si>
  <si>
    <t>6100001,3000;6100009,187</t>
  </si>
  <si>
    <t>6100001,3000;6100009,240</t>
  </si>
  <si>
    <t>6100001,6000;6100009,6</t>
  </si>
  <si>
    <t>6100001,6000;6100009,18</t>
  </si>
  <si>
    <t>6100001,6000;6100009,38</t>
  </si>
  <si>
    <t>6100001,6000;6100009,66</t>
  </si>
  <si>
    <t>6100001,6000;6100009,104</t>
  </si>
  <si>
    <t>6100001,6000;6100009,152</t>
  </si>
  <si>
    <t>6100001,6000;6100009,212</t>
  </si>
  <si>
    <t>6100001,6000;6100009,285</t>
  </si>
  <si>
    <t>6100001,6000;6100009,374</t>
  </si>
  <si>
    <t>6100001,6000;6100009,480</t>
  </si>
  <si>
    <t>6100001,4000;6100009,4</t>
  </si>
  <si>
    <t>6100001,4000;6100009,12</t>
  </si>
  <si>
    <t>6100001,4000;6100009,25</t>
  </si>
  <si>
    <t>6100001,4000;6100009,44</t>
  </si>
  <si>
    <t>6100001,4000;6100009,69</t>
  </si>
  <si>
    <t>6100001,4000;6100009,101</t>
  </si>
  <si>
    <t>6100001,4000;6100009,141</t>
  </si>
  <si>
    <t>6100001,4000;6100009,190</t>
  </si>
  <si>
    <t>6100001,4000;6100009,249</t>
  </si>
  <si>
    <t>6100001,4000;6100009,320</t>
  </si>
  <si>
    <t>6100001,2200;6100009,2</t>
  </si>
  <si>
    <t>6100001,2200;6100009,7</t>
  </si>
  <si>
    <t>6100001,2200;6100009,14</t>
  </si>
  <si>
    <t>6100001,2200;6100009,24</t>
  </si>
  <si>
    <t>6100001,2200;6100009,38</t>
  </si>
  <si>
    <t>6100001,2200;6100009,56</t>
  </si>
  <si>
    <t>6100001,2200;6100009,78</t>
  </si>
  <si>
    <t>6100001,2200;6100009,105</t>
  </si>
  <si>
    <t>6100001,2200;6100009,137</t>
  </si>
  <si>
    <t>6100001,2200;6100009,176</t>
  </si>
  <si>
    <t>6100002,2057;6100010,5</t>
  </si>
  <si>
    <t>6100002,2057;6100010,13</t>
  </si>
  <si>
    <t>6100002,2057;6100010,26</t>
  </si>
  <si>
    <t>6100002,2057;6100010,44</t>
  </si>
  <si>
    <t>6100002,2057;6100010,67</t>
  </si>
  <si>
    <t>6100002,2057;6100010,96</t>
  </si>
  <si>
    <t>6100002,2057;6100010,132</t>
  </si>
  <si>
    <t>6100002,2057;6100010,175</t>
  </si>
  <si>
    <t>6100002,2057;6100010,227</t>
  </si>
  <si>
    <t>6100002,2057;6100010,288</t>
  </si>
  <si>
    <t>6100002,1286;6100010,3</t>
  </si>
  <si>
    <t>6100002,1286;6100010,8</t>
  </si>
  <si>
    <t>6100002,1286;6100010,16</t>
  </si>
  <si>
    <t>6100002,1286;6100010,27</t>
  </si>
  <si>
    <t>6100002,1286;6100010,42</t>
  </si>
  <si>
    <t>6100002,1286;6100010,60</t>
  </si>
  <si>
    <t>6100002,1286;6100010,82</t>
  </si>
  <si>
    <t>6100002,1286;6100010,109</t>
  </si>
  <si>
    <t>6100002,1286;6100010,142</t>
  </si>
  <si>
    <t>6100002,1286;6100010,180</t>
  </si>
  <si>
    <t>6100002,2571;6100010,6</t>
  </si>
  <si>
    <t>6100002,2571;6100010,16</t>
  </si>
  <si>
    <t>6100002,2571;6100010,32</t>
  </si>
  <si>
    <t>6100002,2571;6100010,54</t>
  </si>
  <si>
    <t>6100002,2571;6100010,83</t>
  </si>
  <si>
    <t>6100002,2571;6100010,120</t>
  </si>
  <si>
    <t>6100002,2571;6100010,164</t>
  </si>
  <si>
    <t>6100002,2571;6100010,219</t>
  </si>
  <si>
    <t>6100002,2571;6100010,283</t>
  </si>
  <si>
    <t>6100002,2571;6100010,360</t>
  </si>
  <si>
    <t>6100002,1714;6100010,4</t>
  </si>
  <si>
    <t>6100002,1714;6100010,11</t>
  </si>
  <si>
    <t>6100002,1714;6100010,22</t>
  </si>
  <si>
    <t>6100002,1714;6100010,36</t>
  </si>
  <si>
    <t>6100002,1714;6100010,56</t>
  </si>
  <si>
    <t>6100002,1714;6100010,80</t>
  </si>
  <si>
    <t>6100002,1714;6100010,110</t>
  </si>
  <si>
    <t>6100002,1714;6100010,146</t>
  </si>
  <si>
    <t>6100002,1714;6100010,189</t>
  </si>
  <si>
    <t>6100002,1714;6100010,240</t>
  </si>
  <si>
    <t>6100002,943;6100010,2</t>
  </si>
  <si>
    <t>6100002,943;6100010,6</t>
  </si>
  <si>
    <t>6100002,943;6100010,12</t>
  </si>
  <si>
    <t>6100002,943;6100010,20</t>
  </si>
  <si>
    <t>6100002,943;6100010,31</t>
  </si>
  <si>
    <t>6100002,943;6100010,44</t>
  </si>
  <si>
    <t>6100002,943;6100010,60</t>
  </si>
  <si>
    <t>6100002,943;6100010,80</t>
  </si>
  <si>
    <t>6100002,943;6100010,104</t>
  </si>
  <si>
    <t>6100002,943;6100010,132</t>
  </si>
  <si>
    <t>6100005,257;6100011,4</t>
  </si>
  <si>
    <t>6100005,257;6100011,10</t>
  </si>
  <si>
    <t>6100005,257;6100011,20</t>
  </si>
  <si>
    <t>6100005,257;6100011,33</t>
  </si>
  <si>
    <t>6100005,257;6100011,49</t>
  </si>
  <si>
    <t>6100005,257;6100011,68</t>
  </si>
  <si>
    <t>6100005,257;6100011,91</t>
  </si>
  <si>
    <t>6100005,257;6100011,117</t>
  </si>
  <si>
    <t>6100005,257;6100011,146</t>
  </si>
  <si>
    <t>6100005,257;6100011,180</t>
  </si>
  <si>
    <t>6100005,161;6100011,2</t>
  </si>
  <si>
    <t>6100005,161;6100011,7</t>
  </si>
  <si>
    <t>6100005,161;6100011,13</t>
  </si>
  <si>
    <t>6100005,161;6100011,21</t>
  </si>
  <si>
    <t>6100005,161;6100011,31</t>
  </si>
  <si>
    <t>6100005,161;6100011,42</t>
  </si>
  <si>
    <t>6100005,161;6100011,57</t>
  </si>
  <si>
    <t>6100005,161;6100011,73</t>
  </si>
  <si>
    <t>6100005,161;6100011,91</t>
  </si>
  <si>
    <t>6100005,161;6100011,113</t>
  </si>
  <si>
    <t>6100005,321;6100011,5</t>
  </si>
  <si>
    <t>6100005,321;6100011,13</t>
  </si>
  <si>
    <t>6100005,321;6100011,25</t>
  </si>
  <si>
    <t>6100005,321;6100011,41</t>
  </si>
  <si>
    <t>6100005,321;6100011,61</t>
  </si>
  <si>
    <t>6100005,321;6100011,85</t>
  </si>
  <si>
    <t>6100005,321;6100011,113</t>
  </si>
  <si>
    <t>6100005,321;6100011,146</t>
  </si>
  <si>
    <t>6100005,321;6100011,183</t>
  </si>
  <si>
    <t>6100005,321;6100011,225</t>
  </si>
  <si>
    <t>6100005,214;6100011,3</t>
  </si>
  <si>
    <t>6100005,214;6100011,9</t>
  </si>
  <si>
    <t>6100005,214;6100011,17</t>
  </si>
  <si>
    <t>6100005,214;6100011,27</t>
  </si>
  <si>
    <t>6100005,214;6100011,41</t>
  </si>
  <si>
    <t>6100005,214;6100011,57</t>
  </si>
  <si>
    <t>6100005,214;6100011,75</t>
  </si>
  <si>
    <t>6100005,214;6100011,97</t>
  </si>
  <si>
    <t>6100005,214;6100011,122</t>
  </si>
  <si>
    <t>6100005,214;6100011,150</t>
  </si>
  <si>
    <t>6100005,118;6100011,2</t>
  </si>
  <si>
    <t>6100005,118;6100011,5</t>
  </si>
  <si>
    <t>6100005,118;6100011,9</t>
  </si>
  <si>
    <t>6100005,118;6100011,15</t>
  </si>
  <si>
    <t>6100005,118;6100011,22</t>
  </si>
  <si>
    <t>6100005,118;6100011,31</t>
  </si>
  <si>
    <t>6100005,118;6100011,41</t>
  </si>
  <si>
    <t>6100005,118;6100011,53</t>
  </si>
  <si>
    <t>6100005,118;6100011,67</t>
  </si>
  <si>
    <t>6100005,118;6100011,83</t>
  </si>
  <si>
    <t>6100006,58;6100012,2</t>
  </si>
  <si>
    <t>6100006,58;6100012,5</t>
  </si>
  <si>
    <t>6100006,58;6100012,9</t>
  </si>
  <si>
    <t>6100006,58;6100012,14</t>
  </si>
  <si>
    <t>6100006,58;6100012,20</t>
  </si>
  <si>
    <t>6100006,58;6100012,28</t>
  </si>
  <si>
    <t>6100006,58;6100012,37</t>
  </si>
  <si>
    <t>6100006,58;6100012,48</t>
  </si>
  <si>
    <t>6100006,58;6100012,61</t>
  </si>
  <si>
    <t>6100006,58;6100012,76</t>
  </si>
  <si>
    <t>6100006,36;6100012,1</t>
  </si>
  <si>
    <t>6100006,36;6100012,3</t>
  </si>
  <si>
    <t>6100006,36;6100012,5</t>
  </si>
  <si>
    <t>6100006,36;6100012,9</t>
  </si>
  <si>
    <t>6100006,36;6100012,13</t>
  </si>
  <si>
    <t>6100006,36;6100012,18</t>
  </si>
  <si>
    <t>6100006,36;6100012,24</t>
  </si>
  <si>
    <t>6100006,36;6100012,31</t>
  </si>
  <si>
    <t>6100006,36;6100012,39</t>
  </si>
  <si>
    <t>6100006,36;6100012,49</t>
  </si>
  <si>
    <t>6100006,71;6100012,3</t>
  </si>
  <si>
    <t>6100006,71;6100012,6</t>
  </si>
  <si>
    <t>6100006,71;6100012,11</t>
  </si>
  <si>
    <t>6100006,71;6100012,17</t>
  </si>
  <si>
    <t>6100006,71;6100012,25</t>
  </si>
  <si>
    <t>6100006,71;6100012,34</t>
  </si>
  <si>
    <t>6100006,71;6100012,46</t>
  </si>
  <si>
    <t>6100006,71;6100012,60</t>
  </si>
  <si>
    <t>6100006,71;6100012,76</t>
  </si>
  <si>
    <t>6100006,71;6100012,95</t>
  </si>
  <si>
    <t>6100006,48;6100012,2</t>
  </si>
  <si>
    <t>6100006,48;6100012,4</t>
  </si>
  <si>
    <t>6100006,48;6100012,7</t>
  </si>
  <si>
    <t>6100006,48;6100012,11</t>
  </si>
  <si>
    <t>6100006,48;6100012,17</t>
  </si>
  <si>
    <t>6100006,48;6100012,23</t>
  </si>
  <si>
    <t>6100006,48;6100012,31</t>
  </si>
  <si>
    <t>6100006,48;6100012,40</t>
  </si>
  <si>
    <t>6100006,48;6100012,51</t>
  </si>
  <si>
    <t>6100006,48;6100012,63</t>
  </si>
  <si>
    <t>6100006,26;6100012,1</t>
  </si>
  <si>
    <t>6100006,26;6100012,2</t>
  </si>
  <si>
    <t>6100006,26;6100012,4</t>
  </si>
  <si>
    <t>6100006,26;6100012,6</t>
  </si>
  <si>
    <t>6100006,26;6100012,9</t>
  </si>
  <si>
    <t>6100006,26;6100012,13</t>
  </si>
  <si>
    <t>6100006,26;6100012,17</t>
  </si>
  <si>
    <t>6100006,26;6100012,22</t>
  </si>
  <si>
    <t>6100006,26;6100012,28</t>
  </si>
  <si>
    <t>6100006,26;6100012,35</t>
  </si>
  <si>
    <t>拆解返还材料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</si>
</sst>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Font="1"/>
    <xf numFmtId="0" fontId="7" fillId="0" borderId="0" xfId="0" applyNumberFormat="1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176" fontId="0" fillId="4" borderId="0" xfId="0" applyNumberFormat="1" applyFill="1" applyAlignment="1">
      <alignment vertical="center"/>
    </xf>
    <xf numFmtId="9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vertical="center"/>
    </xf>
    <xf numFmtId="9" fontId="0" fillId="0" borderId="0" xfId="0" applyNumberFormat="1" applyAlignment="1">
      <alignment vertical="center"/>
    </xf>
    <xf numFmtId="9" fontId="0" fillId="3" borderId="0" xfId="0" applyNumberForma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6" borderId="0" xfId="0" applyFill="1"/>
    <xf numFmtId="0" fontId="6" fillId="6" borderId="0" xfId="0" applyFont="1" applyFill="1"/>
    <xf numFmtId="0" fontId="12" fillId="6" borderId="0" xfId="0" applyFont="1" applyFill="1"/>
    <xf numFmtId="0" fontId="0" fillId="7" borderId="0" xfId="0" applyFill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1" fillId="10" borderId="0" xfId="0" applyFont="1" applyFill="1"/>
    <xf numFmtId="0" fontId="0" fillId="10" borderId="0" xfId="0" applyNumberFormat="1" applyFill="1" applyAlignment="1">
      <alignment horizontal="left"/>
    </xf>
    <xf numFmtId="0" fontId="0" fillId="4" borderId="0" xfId="0" applyFill="1" applyAlignment="1">
      <alignment horizontal="center" vertical="center"/>
    </xf>
    <xf numFmtId="49" fontId="6" fillId="9" borderId="0" xfId="0" applyNumberFormat="1" applyFont="1" applyFill="1"/>
    <xf numFmtId="49" fontId="0" fillId="9" borderId="0" xfId="0" applyNumberFormat="1" applyFill="1"/>
    <xf numFmtId="49" fontId="6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%20&#22871;&#35013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1574;&#21010;\&#25968;&#20540;&#35268;&#21010;\&#26032;&#29256;&#25968;&#20540;5&#26376;\&#25112;&#26007;&#23646;&#24615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调整表"/>
      <sheetName val="属性值"/>
      <sheetName val="属性值2"/>
      <sheetName val="定价"/>
      <sheetName val="性价比"/>
      <sheetName val="青云套装"/>
      <sheetName val="相关截图（一刀）"/>
      <sheetName val="Sheet2"/>
    </sheetNames>
    <sheetDataSet>
      <sheetData sheetId="0"/>
      <sheetData sheetId="1"/>
      <sheetData sheetId="2"/>
      <sheetData sheetId="3"/>
      <sheetData sheetId="4"/>
      <sheetData sheetId="5">
        <row r="20">
          <cell r="Q20">
            <v>0</v>
          </cell>
          <cell r="S20">
            <v>1</v>
          </cell>
        </row>
        <row r="21">
          <cell r="Q21">
            <v>80</v>
          </cell>
          <cell r="S21">
            <v>1.5</v>
          </cell>
        </row>
        <row r="22">
          <cell r="Q22">
            <v>120</v>
          </cell>
          <cell r="S22">
            <v>2</v>
          </cell>
        </row>
        <row r="23">
          <cell r="Q23">
            <v>160</v>
          </cell>
          <cell r="S23">
            <v>2.5</v>
          </cell>
        </row>
        <row r="24">
          <cell r="Q24">
            <v>200</v>
          </cell>
        </row>
        <row r="25">
          <cell r="Q25">
            <v>240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属性分配"/>
      <sheetName val="角色属性字段名"/>
      <sheetName val="技能效率"/>
      <sheetName val="标准人物属性"/>
      <sheetName val="角色升级属性"/>
      <sheetName val="渡劫属性"/>
      <sheetName val="装备基础属性"/>
      <sheetName val="装备极品属性"/>
      <sheetName val="装备强化"/>
      <sheetName val="装备洗练"/>
      <sheetName val="时装属性"/>
      <sheetName val="宝石"/>
      <sheetName val="翅膀"/>
      <sheetName val="法宝"/>
      <sheetName val="伙伴"/>
      <sheetName val="坐骑"/>
      <sheetName val="神兵"/>
      <sheetName val="战灵"/>
      <sheetName val="战灵装备"/>
      <sheetName val="战神套装"/>
      <sheetName val="灵饰"/>
      <sheetName val="神兽"/>
      <sheetName val="神兽装备强化"/>
      <sheetName val="仙魂"/>
      <sheetName val="套装"/>
      <sheetName val="宗门技能"/>
      <sheetName val="图鉴"/>
      <sheetName val="铸魂"/>
      <sheetName val="淬炼"/>
      <sheetName val="天机印"/>
      <sheetName val="天机印强化"/>
      <sheetName val="天机印追求节奏"/>
      <sheetName val="称号"/>
      <sheetName val="天赋设计"/>
      <sheetName val="丹药"/>
      <sheetName val="百分比属性投放"/>
      <sheetName val="装备反推"/>
    </sheetNames>
    <sheetDataSet>
      <sheetData sheetId="0">
        <row r="3">
          <cell r="T3">
            <v>197</v>
          </cell>
          <cell r="Z3">
            <v>1.5432098765432099E-5</v>
          </cell>
          <cell r="AA3">
            <v>1</v>
          </cell>
        </row>
        <row r="4">
          <cell r="T4">
            <v>221</v>
          </cell>
          <cell r="Z4">
            <v>3.8580246913580246E-5</v>
          </cell>
          <cell r="AA4">
            <v>2</v>
          </cell>
        </row>
        <row r="5">
          <cell r="T5">
            <v>236</v>
          </cell>
          <cell r="Z5">
            <v>6.9444444444444444E-5</v>
          </cell>
          <cell r="AA5">
            <v>3</v>
          </cell>
        </row>
        <row r="6">
          <cell r="T6">
            <v>250</v>
          </cell>
          <cell r="Z6">
            <v>1.0802469135802468E-4</v>
          </cell>
          <cell r="AA6">
            <v>4</v>
          </cell>
        </row>
        <row r="7">
          <cell r="T7">
            <v>262</v>
          </cell>
          <cell r="Z7">
            <v>1.5432098765432098E-4</v>
          </cell>
          <cell r="AA7">
            <v>5</v>
          </cell>
        </row>
        <row r="8">
          <cell r="T8">
            <v>272</v>
          </cell>
          <cell r="Z8">
            <v>2.0833333333333335E-4</v>
          </cell>
          <cell r="AA8">
            <v>6</v>
          </cell>
        </row>
        <row r="9">
          <cell r="T9">
            <v>280</v>
          </cell>
          <cell r="Z9">
            <v>2.7391975308641974E-4</v>
          </cell>
          <cell r="AA9">
            <v>7</v>
          </cell>
        </row>
        <row r="10">
          <cell r="T10">
            <v>286</v>
          </cell>
          <cell r="Z10">
            <v>3.4722222222222224E-4</v>
          </cell>
          <cell r="AA10">
            <v>8</v>
          </cell>
        </row>
        <row r="11">
          <cell r="T11">
            <v>292</v>
          </cell>
          <cell r="Z11">
            <v>4.2824074074074075E-4</v>
          </cell>
          <cell r="AA11">
            <v>9</v>
          </cell>
        </row>
        <row r="12">
          <cell r="T12">
            <v>298</v>
          </cell>
          <cell r="Z12">
            <v>5.169753086419754E-4</v>
          </cell>
          <cell r="AA12">
            <v>10</v>
          </cell>
        </row>
        <row r="13">
          <cell r="T13">
            <v>301</v>
          </cell>
          <cell r="Z13">
            <v>6.1728395061728394E-4</v>
          </cell>
          <cell r="AA13">
            <v>11</v>
          </cell>
        </row>
        <row r="14">
          <cell r="T14">
            <v>305</v>
          </cell>
          <cell r="Z14">
            <v>7.2530864197530855E-4</v>
          </cell>
          <cell r="AA14">
            <v>12</v>
          </cell>
        </row>
        <row r="15">
          <cell r="T15">
            <v>308</v>
          </cell>
          <cell r="Z15">
            <v>8.4490740740740739E-4</v>
          </cell>
          <cell r="AA15">
            <v>13</v>
          </cell>
        </row>
        <row r="16">
          <cell r="T16">
            <v>311</v>
          </cell>
          <cell r="Z16">
            <v>9.7222222222222209E-4</v>
          </cell>
          <cell r="AA16">
            <v>14</v>
          </cell>
        </row>
        <row r="17">
          <cell r="T17">
            <v>314</v>
          </cell>
          <cell r="Z17">
            <v>1.1111111111111111E-3</v>
          </cell>
          <cell r="AA17">
            <v>15</v>
          </cell>
        </row>
        <row r="18">
          <cell r="T18">
            <v>318</v>
          </cell>
          <cell r="Z18">
            <v>1.261574074074074E-3</v>
          </cell>
          <cell r="AA18">
            <v>16</v>
          </cell>
        </row>
        <row r="19">
          <cell r="T19">
            <v>322</v>
          </cell>
          <cell r="Z19">
            <v>1.4197530864197528E-3</v>
          </cell>
          <cell r="AA19">
            <v>17</v>
          </cell>
        </row>
        <row r="20">
          <cell r="T20">
            <v>326</v>
          </cell>
          <cell r="Z20">
            <v>1.5895061728395058E-3</v>
          </cell>
          <cell r="AA20">
            <v>18</v>
          </cell>
        </row>
        <row r="21">
          <cell r="T21">
            <v>330</v>
          </cell>
          <cell r="Z21">
            <v>1.7708333333333328E-3</v>
          </cell>
          <cell r="AA21">
            <v>19</v>
          </cell>
        </row>
        <row r="22">
          <cell r="T22">
            <v>334</v>
          </cell>
          <cell r="Z22">
            <v>1.9637345679012343E-3</v>
          </cell>
          <cell r="AA22">
            <v>20</v>
          </cell>
        </row>
        <row r="23">
          <cell r="T23">
            <v>337</v>
          </cell>
          <cell r="Z23">
            <v>2.1682098765432095E-3</v>
          </cell>
          <cell r="AA23">
            <v>21</v>
          </cell>
        </row>
        <row r="24">
          <cell r="T24">
            <v>340</v>
          </cell>
          <cell r="Z24">
            <v>2.3842592592592591E-3</v>
          </cell>
          <cell r="AA24">
            <v>22</v>
          </cell>
        </row>
        <row r="25">
          <cell r="T25">
            <v>343</v>
          </cell>
          <cell r="Z25">
            <v>2.6118827160493824E-3</v>
          </cell>
          <cell r="AA25">
            <v>23</v>
          </cell>
        </row>
        <row r="26">
          <cell r="T26">
            <v>346</v>
          </cell>
          <cell r="Z26">
            <v>2.8510802469135801E-3</v>
          </cell>
          <cell r="AA26">
            <v>24</v>
          </cell>
        </row>
        <row r="27">
          <cell r="T27">
            <v>349</v>
          </cell>
          <cell r="Z27">
            <v>3.1018518518518517E-3</v>
          </cell>
          <cell r="AA27">
            <v>25</v>
          </cell>
        </row>
        <row r="28">
          <cell r="T28">
            <v>352</v>
          </cell>
          <cell r="Z28">
            <v>3.3680555555555551E-3</v>
          </cell>
          <cell r="AA28">
            <v>26</v>
          </cell>
        </row>
        <row r="29">
          <cell r="T29">
            <v>355</v>
          </cell>
          <cell r="Z29">
            <v>3.645833333333333E-3</v>
          </cell>
          <cell r="AA29">
            <v>27</v>
          </cell>
        </row>
        <row r="30">
          <cell r="T30">
            <v>358</v>
          </cell>
          <cell r="Z30">
            <v>3.9390432098765429E-3</v>
          </cell>
          <cell r="AA30">
            <v>28</v>
          </cell>
        </row>
        <row r="31">
          <cell r="T31">
            <v>361</v>
          </cell>
          <cell r="Z31">
            <v>4.2438271604938269E-3</v>
          </cell>
          <cell r="AA31">
            <v>29</v>
          </cell>
        </row>
        <row r="32">
          <cell r="T32">
            <v>364</v>
          </cell>
          <cell r="Z32">
            <v>4.5640432098765426E-3</v>
          </cell>
          <cell r="AA32">
            <v>30</v>
          </cell>
        </row>
        <row r="33">
          <cell r="T33">
            <v>367</v>
          </cell>
          <cell r="Z33">
            <v>4.8996913580246909E-3</v>
          </cell>
          <cell r="AA33">
            <v>31</v>
          </cell>
        </row>
        <row r="34">
          <cell r="T34">
            <v>370</v>
          </cell>
          <cell r="Z34">
            <v>5.2507716049382709E-3</v>
          </cell>
          <cell r="AA34">
            <v>32</v>
          </cell>
        </row>
        <row r="35">
          <cell r="T35">
            <v>373</v>
          </cell>
          <cell r="Z35">
            <v>5.6172839506172835E-3</v>
          </cell>
          <cell r="AA35">
            <v>33</v>
          </cell>
        </row>
        <row r="36">
          <cell r="T36">
            <v>376</v>
          </cell>
          <cell r="Z36">
            <v>5.9992283950617278E-3</v>
          </cell>
          <cell r="AA36">
            <v>34</v>
          </cell>
        </row>
        <row r="37">
          <cell r="T37">
            <v>379</v>
          </cell>
          <cell r="Z37">
            <v>6.3966049382716038E-3</v>
          </cell>
          <cell r="AA37">
            <v>35</v>
          </cell>
        </row>
        <row r="38">
          <cell r="T38">
            <v>382</v>
          </cell>
          <cell r="Z38">
            <v>6.8094135802469133E-3</v>
          </cell>
          <cell r="AA38">
            <v>36</v>
          </cell>
        </row>
        <row r="39">
          <cell r="T39">
            <v>385</v>
          </cell>
          <cell r="Z39">
            <v>7.2415123456790118E-3</v>
          </cell>
          <cell r="AA39">
            <v>37</v>
          </cell>
        </row>
        <row r="40">
          <cell r="T40">
            <v>388</v>
          </cell>
          <cell r="Z40">
            <v>7.6890432098765428E-3</v>
          </cell>
          <cell r="AA40">
            <v>38</v>
          </cell>
        </row>
        <row r="41">
          <cell r="T41">
            <v>391</v>
          </cell>
          <cell r="Z41">
            <v>8.1558641975308637E-3</v>
          </cell>
          <cell r="AA41">
            <v>39</v>
          </cell>
        </row>
        <row r="42">
          <cell r="T42">
            <v>394</v>
          </cell>
          <cell r="Z42">
            <v>8.6381172839506172E-3</v>
          </cell>
          <cell r="AA42">
            <v>40</v>
          </cell>
        </row>
        <row r="43">
          <cell r="T43">
            <v>397</v>
          </cell>
          <cell r="Z43">
            <v>9.1396604938271606E-3</v>
          </cell>
          <cell r="AA43">
            <v>41</v>
          </cell>
        </row>
        <row r="44">
          <cell r="T44">
            <v>400</v>
          </cell>
          <cell r="Z44">
            <v>9.6604938271604938E-3</v>
          </cell>
          <cell r="AA44">
            <v>42</v>
          </cell>
        </row>
        <row r="45">
          <cell r="T45">
            <v>403</v>
          </cell>
          <cell r="Z45">
            <v>1.0200617283950617E-2</v>
          </cell>
          <cell r="AA45">
            <v>43</v>
          </cell>
        </row>
        <row r="46">
          <cell r="T46">
            <v>406</v>
          </cell>
          <cell r="Z46">
            <v>1.0760030864197532E-2</v>
          </cell>
          <cell r="AA46">
            <v>44</v>
          </cell>
        </row>
        <row r="47">
          <cell r="T47">
            <v>409</v>
          </cell>
          <cell r="Z47">
            <v>1.1338734567901236E-2</v>
          </cell>
          <cell r="AA47">
            <v>45</v>
          </cell>
        </row>
        <row r="48">
          <cell r="T48">
            <v>412</v>
          </cell>
          <cell r="Z48">
            <v>1.1940586419753088E-2</v>
          </cell>
          <cell r="AA48">
            <v>46</v>
          </cell>
        </row>
        <row r="49">
          <cell r="T49">
            <v>415</v>
          </cell>
          <cell r="Z49">
            <v>1.2561728395061729E-2</v>
          </cell>
          <cell r="AA49">
            <v>47</v>
          </cell>
        </row>
        <row r="50">
          <cell r="T50">
            <v>418</v>
          </cell>
          <cell r="Z50">
            <v>1.320601851851852E-2</v>
          </cell>
          <cell r="AA50">
            <v>48</v>
          </cell>
        </row>
        <row r="51">
          <cell r="T51">
            <v>421</v>
          </cell>
          <cell r="Z51">
            <v>1.3873456790123459E-2</v>
          </cell>
          <cell r="AA51">
            <v>49</v>
          </cell>
        </row>
        <row r="52">
          <cell r="T52">
            <v>424</v>
          </cell>
          <cell r="Z52">
            <v>1.4564043209876545E-2</v>
          </cell>
          <cell r="AA52">
            <v>50</v>
          </cell>
        </row>
        <row r="53">
          <cell r="T53">
            <v>427</v>
          </cell>
          <cell r="Z53">
            <v>1.5277777777777779E-2</v>
          </cell>
          <cell r="AA53">
            <v>51</v>
          </cell>
        </row>
        <row r="54">
          <cell r="T54">
            <v>430</v>
          </cell>
          <cell r="Z54">
            <v>1.6014660493827163E-2</v>
          </cell>
          <cell r="AA54">
            <v>52</v>
          </cell>
        </row>
        <row r="55">
          <cell r="T55">
            <v>433</v>
          </cell>
          <cell r="Z55">
            <v>1.677854938271605E-2</v>
          </cell>
          <cell r="AA55">
            <v>53</v>
          </cell>
        </row>
        <row r="56">
          <cell r="T56">
            <v>436</v>
          </cell>
          <cell r="Z56">
            <v>1.7565586419753088E-2</v>
          </cell>
          <cell r="AA56">
            <v>54</v>
          </cell>
        </row>
        <row r="57">
          <cell r="T57">
            <v>439</v>
          </cell>
          <cell r="Z57">
            <v>1.8379629629629631E-2</v>
          </cell>
          <cell r="AA57">
            <v>55</v>
          </cell>
        </row>
        <row r="58">
          <cell r="T58">
            <v>442</v>
          </cell>
          <cell r="Z58">
            <v>1.929783950617284E-2</v>
          </cell>
          <cell r="AA58">
            <v>56</v>
          </cell>
        </row>
        <row r="59">
          <cell r="T59">
            <v>445</v>
          </cell>
          <cell r="Z59">
            <v>2.0320216049382715E-2</v>
          </cell>
          <cell r="AA59">
            <v>57</v>
          </cell>
        </row>
        <row r="60">
          <cell r="T60">
            <v>448</v>
          </cell>
          <cell r="Z60">
            <v>2.1446759259259259E-2</v>
          </cell>
          <cell r="AA60">
            <v>58</v>
          </cell>
        </row>
        <row r="61">
          <cell r="T61">
            <v>451</v>
          </cell>
          <cell r="Z61">
            <v>2.2677469135802469E-2</v>
          </cell>
          <cell r="AA61">
            <v>59</v>
          </cell>
        </row>
        <row r="62">
          <cell r="T62">
            <v>454</v>
          </cell>
          <cell r="Z62">
            <v>2.4016203703703703E-2</v>
          </cell>
          <cell r="AA62">
            <v>60</v>
          </cell>
        </row>
        <row r="63">
          <cell r="T63">
            <v>457</v>
          </cell>
          <cell r="Z63">
            <v>2.5459104938271606E-2</v>
          </cell>
          <cell r="AA63">
            <v>61</v>
          </cell>
        </row>
        <row r="64">
          <cell r="T64">
            <v>460</v>
          </cell>
          <cell r="Z64">
            <v>2.7010030864197534E-2</v>
          </cell>
          <cell r="AA64">
            <v>62</v>
          </cell>
        </row>
        <row r="65">
          <cell r="T65">
            <v>463</v>
          </cell>
          <cell r="Z65">
            <v>2.8668981481481486E-2</v>
          </cell>
          <cell r="AA65">
            <v>63</v>
          </cell>
        </row>
        <row r="66">
          <cell r="T66">
            <v>466</v>
          </cell>
          <cell r="Z66">
            <v>3.0439814814814819E-2</v>
          </cell>
          <cell r="AA66">
            <v>64</v>
          </cell>
        </row>
        <row r="67">
          <cell r="T67">
            <v>469</v>
          </cell>
          <cell r="Z67">
            <v>3.2318672839506173E-2</v>
          </cell>
          <cell r="AA67">
            <v>65</v>
          </cell>
        </row>
        <row r="68">
          <cell r="T68">
            <v>472</v>
          </cell>
          <cell r="Z68">
            <v>3.4309413580246917E-2</v>
          </cell>
          <cell r="AA68">
            <v>66</v>
          </cell>
        </row>
        <row r="69">
          <cell r="T69">
            <v>475</v>
          </cell>
          <cell r="Z69">
            <v>3.6412037037037041E-2</v>
          </cell>
          <cell r="AA69">
            <v>67</v>
          </cell>
        </row>
        <row r="70">
          <cell r="T70">
            <v>478</v>
          </cell>
          <cell r="Z70">
            <v>3.8626543209876546E-2</v>
          </cell>
          <cell r="AA70">
            <v>68</v>
          </cell>
        </row>
        <row r="71">
          <cell r="T71">
            <v>481</v>
          </cell>
          <cell r="Z71">
            <v>4.0952932098765431E-2</v>
          </cell>
          <cell r="AA71">
            <v>69</v>
          </cell>
        </row>
        <row r="72">
          <cell r="T72">
            <v>484</v>
          </cell>
          <cell r="Z72">
            <v>4.3395061728395058E-2</v>
          </cell>
          <cell r="AA72">
            <v>70</v>
          </cell>
        </row>
        <row r="73">
          <cell r="T73">
            <v>487</v>
          </cell>
          <cell r="Z73">
            <v>4.594907407407408E-2</v>
          </cell>
          <cell r="AA73">
            <v>71</v>
          </cell>
        </row>
        <row r="74">
          <cell r="T74">
            <v>490</v>
          </cell>
          <cell r="Z74">
            <v>4.8618827160493837E-2</v>
          </cell>
          <cell r="AA74">
            <v>72</v>
          </cell>
        </row>
        <row r="75">
          <cell r="T75">
            <v>493</v>
          </cell>
          <cell r="Z75">
            <v>5.1408179012345685E-2</v>
          </cell>
          <cell r="AA75">
            <v>73</v>
          </cell>
        </row>
        <row r="76">
          <cell r="T76">
            <v>496</v>
          </cell>
          <cell r="Z76">
            <v>5.4313271604938283E-2</v>
          </cell>
          <cell r="AA76">
            <v>74</v>
          </cell>
        </row>
        <row r="77">
          <cell r="T77">
            <v>499</v>
          </cell>
          <cell r="Z77">
            <v>5.7337962962962973E-2</v>
          </cell>
          <cell r="AA77">
            <v>75</v>
          </cell>
        </row>
        <row r="78">
          <cell r="T78">
            <v>502</v>
          </cell>
          <cell r="Z78">
            <v>6.0482253086419767E-2</v>
          </cell>
          <cell r="AA78">
            <v>76</v>
          </cell>
        </row>
        <row r="79">
          <cell r="T79">
            <v>505</v>
          </cell>
          <cell r="Z79">
            <v>6.3746141975308659E-2</v>
          </cell>
          <cell r="AA79">
            <v>77</v>
          </cell>
        </row>
        <row r="80">
          <cell r="Z80">
            <v>6.7129629629629636E-2</v>
          </cell>
          <cell r="AA80">
            <v>78</v>
          </cell>
        </row>
        <row r="81">
          <cell r="Z81">
            <v>7.0636574074074088E-2</v>
          </cell>
          <cell r="AA81">
            <v>79</v>
          </cell>
        </row>
        <row r="82">
          <cell r="Z82">
            <v>7.4266975308641986E-2</v>
          </cell>
          <cell r="AA82">
            <v>80</v>
          </cell>
        </row>
        <row r="83">
          <cell r="Z83">
            <v>7.80246913580247E-2</v>
          </cell>
          <cell r="AA83">
            <v>81</v>
          </cell>
        </row>
        <row r="84">
          <cell r="Z84">
            <v>8.1905864197530875E-2</v>
          </cell>
          <cell r="AA84">
            <v>82</v>
          </cell>
        </row>
        <row r="85">
          <cell r="Z85">
            <v>8.5914351851851867E-2</v>
          </cell>
          <cell r="AA85">
            <v>83</v>
          </cell>
        </row>
        <row r="86">
          <cell r="Z86">
            <v>9.0050154320987674E-2</v>
          </cell>
          <cell r="AA86">
            <v>84</v>
          </cell>
        </row>
        <row r="87">
          <cell r="Z87">
            <v>9.431712962962964E-2</v>
          </cell>
          <cell r="AA87">
            <v>85</v>
          </cell>
        </row>
        <row r="88">
          <cell r="Z88">
            <v>9.8715277777777791E-2</v>
          </cell>
          <cell r="AA88">
            <v>86</v>
          </cell>
        </row>
        <row r="89">
          <cell r="Z89">
            <v>0.10324459876543211</v>
          </cell>
          <cell r="AA89">
            <v>87</v>
          </cell>
        </row>
        <row r="90">
          <cell r="Z90">
            <v>0.10790509259259261</v>
          </cell>
          <cell r="AA90">
            <v>88</v>
          </cell>
        </row>
        <row r="91">
          <cell r="Z91">
            <v>0.11270061728395063</v>
          </cell>
          <cell r="AA91">
            <v>89</v>
          </cell>
        </row>
        <row r="92">
          <cell r="Z92">
            <v>0.11763117283950618</v>
          </cell>
          <cell r="AA92">
            <v>90</v>
          </cell>
        </row>
        <row r="93">
          <cell r="Z93">
            <v>0.12270061728395061</v>
          </cell>
          <cell r="AA93">
            <v>91</v>
          </cell>
        </row>
        <row r="94">
          <cell r="Z94">
            <v>0.12790509259259258</v>
          </cell>
          <cell r="AA94">
            <v>92</v>
          </cell>
        </row>
        <row r="95">
          <cell r="Z95">
            <v>0.13325231481481481</v>
          </cell>
          <cell r="AA95">
            <v>93</v>
          </cell>
        </row>
        <row r="96">
          <cell r="Z96">
            <v>0.13873842592592592</v>
          </cell>
          <cell r="AA96">
            <v>94</v>
          </cell>
        </row>
        <row r="97">
          <cell r="Z97">
            <v>0.14436728395061729</v>
          </cell>
          <cell r="AA97">
            <v>95</v>
          </cell>
        </row>
        <row r="98">
          <cell r="Z98">
            <v>0.15014274691358023</v>
          </cell>
          <cell r="AA98">
            <v>96</v>
          </cell>
        </row>
        <row r="99">
          <cell r="Z99">
            <v>0.1560648148148148</v>
          </cell>
          <cell r="AA99">
            <v>97</v>
          </cell>
        </row>
        <row r="100">
          <cell r="Z100">
            <v>0.16213348765432098</v>
          </cell>
          <cell r="AA100">
            <v>98</v>
          </cell>
        </row>
        <row r="101">
          <cell r="Z101">
            <v>0.16834876543209876</v>
          </cell>
          <cell r="AA101">
            <v>99</v>
          </cell>
        </row>
        <row r="102">
          <cell r="Z102">
            <v>0.17471450617283948</v>
          </cell>
          <cell r="AA102">
            <v>100</v>
          </cell>
        </row>
        <row r="103">
          <cell r="Z103">
            <v>0.18123456790123457</v>
          </cell>
          <cell r="AA103">
            <v>101</v>
          </cell>
        </row>
        <row r="104">
          <cell r="Z104">
            <v>0.18790895061728394</v>
          </cell>
          <cell r="AA104">
            <v>102</v>
          </cell>
        </row>
        <row r="105">
          <cell r="Z105">
            <v>0.19473765432098764</v>
          </cell>
          <cell r="AA105">
            <v>103</v>
          </cell>
        </row>
        <row r="106">
          <cell r="Z106">
            <v>0.20172453703703699</v>
          </cell>
          <cell r="AA106">
            <v>104</v>
          </cell>
        </row>
        <row r="107">
          <cell r="Z107">
            <v>0.2088734567901234</v>
          </cell>
          <cell r="AA107">
            <v>105</v>
          </cell>
        </row>
        <row r="108">
          <cell r="Z108">
            <v>0.21618055555555549</v>
          </cell>
          <cell r="AA108">
            <v>106</v>
          </cell>
        </row>
        <row r="109">
          <cell r="Z109">
            <v>0.22365354938271598</v>
          </cell>
          <cell r="AA109">
            <v>107</v>
          </cell>
        </row>
        <row r="110">
          <cell r="Z110">
            <v>0.23129243827160487</v>
          </cell>
          <cell r="AA110">
            <v>108</v>
          </cell>
        </row>
        <row r="111">
          <cell r="Z111">
            <v>0.23909722222222216</v>
          </cell>
          <cell r="AA111">
            <v>109</v>
          </cell>
        </row>
        <row r="112">
          <cell r="Z112">
            <v>0.24707175925925917</v>
          </cell>
          <cell r="AA112">
            <v>110</v>
          </cell>
        </row>
        <row r="113">
          <cell r="Z113">
            <v>0.25521604938271597</v>
          </cell>
          <cell r="AA113">
            <v>111</v>
          </cell>
        </row>
        <row r="114">
          <cell r="Z114">
            <v>0.26353780864197524</v>
          </cell>
          <cell r="AA114">
            <v>112</v>
          </cell>
        </row>
        <row r="115">
          <cell r="Z115">
            <v>0.27203317901234558</v>
          </cell>
          <cell r="AA115">
            <v>113</v>
          </cell>
        </row>
        <row r="116">
          <cell r="Z116">
            <v>0.28070601851851845</v>
          </cell>
          <cell r="AA116">
            <v>114</v>
          </cell>
        </row>
        <row r="117">
          <cell r="Z117">
            <v>0.28956018518518511</v>
          </cell>
          <cell r="AA117">
            <v>115</v>
          </cell>
        </row>
        <row r="118">
          <cell r="Z118">
            <v>0.29859953703703696</v>
          </cell>
          <cell r="AA118">
            <v>116</v>
          </cell>
        </row>
        <row r="119">
          <cell r="Z119">
            <v>0.30782407407407403</v>
          </cell>
          <cell r="AA119">
            <v>117</v>
          </cell>
        </row>
        <row r="120">
          <cell r="Z120">
            <v>0.31723379629629622</v>
          </cell>
          <cell r="AA120">
            <v>118</v>
          </cell>
        </row>
        <row r="121">
          <cell r="Z121">
            <v>0.32683641975308636</v>
          </cell>
          <cell r="AA121">
            <v>119</v>
          </cell>
        </row>
        <row r="122">
          <cell r="Z122">
            <v>0.33663194444444433</v>
          </cell>
          <cell r="AA122">
            <v>120</v>
          </cell>
        </row>
        <row r="123">
          <cell r="Z123">
            <v>0.34662037037037025</v>
          </cell>
          <cell r="AA123">
            <v>121</v>
          </cell>
        </row>
        <row r="124">
          <cell r="Z124">
            <v>0.35680941358024681</v>
          </cell>
          <cell r="AA124">
            <v>122</v>
          </cell>
        </row>
        <row r="125">
          <cell r="Z125">
            <v>0.36719907407407398</v>
          </cell>
          <cell r="AA125">
            <v>123</v>
          </cell>
        </row>
        <row r="126">
          <cell r="Z126">
            <v>0.37779320987654308</v>
          </cell>
          <cell r="AA126">
            <v>124</v>
          </cell>
        </row>
        <row r="127">
          <cell r="Z127">
            <v>0.38859182098765421</v>
          </cell>
          <cell r="AA127">
            <v>125</v>
          </cell>
        </row>
        <row r="128">
          <cell r="Z128">
            <v>0.39960262345678998</v>
          </cell>
          <cell r="AA128">
            <v>126</v>
          </cell>
        </row>
        <row r="129">
          <cell r="Z129">
            <v>0.41082561728395045</v>
          </cell>
          <cell r="AA129">
            <v>127</v>
          </cell>
        </row>
        <row r="130">
          <cell r="Z130">
            <v>0.42226466049382699</v>
          </cell>
          <cell r="AA130">
            <v>128</v>
          </cell>
        </row>
        <row r="131">
          <cell r="Z131">
            <v>0.43392361111111094</v>
          </cell>
          <cell r="AA131">
            <v>129</v>
          </cell>
        </row>
        <row r="132">
          <cell r="Z132">
            <v>0.44580246913580229</v>
          </cell>
          <cell r="AA132">
            <v>130</v>
          </cell>
        </row>
        <row r="133">
          <cell r="Z133">
            <v>0.45790895061728376</v>
          </cell>
          <cell r="AA133">
            <v>131</v>
          </cell>
        </row>
        <row r="134">
          <cell r="Z134">
            <v>0.4702430555555554</v>
          </cell>
          <cell r="AA134">
            <v>132</v>
          </cell>
        </row>
        <row r="135">
          <cell r="Z135">
            <v>0.48280864197530843</v>
          </cell>
          <cell r="AA135">
            <v>133</v>
          </cell>
        </row>
        <row r="136">
          <cell r="Z136">
            <v>0.49560956790123439</v>
          </cell>
          <cell r="AA136">
            <v>134</v>
          </cell>
        </row>
        <row r="137">
          <cell r="Z137">
            <v>0.50864969135802451</v>
          </cell>
          <cell r="AA137">
            <v>135</v>
          </cell>
        </row>
        <row r="138">
          <cell r="Z138">
            <v>0.52193287037037017</v>
          </cell>
          <cell r="AA138">
            <v>136</v>
          </cell>
        </row>
        <row r="139">
          <cell r="Z139">
            <v>0.53546296296296281</v>
          </cell>
          <cell r="AA139">
            <v>137</v>
          </cell>
        </row>
        <row r="140">
          <cell r="Z140">
            <v>0.54924382716049369</v>
          </cell>
          <cell r="AA140">
            <v>138</v>
          </cell>
        </row>
        <row r="141">
          <cell r="Z141">
            <v>0.56327932098765421</v>
          </cell>
          <cell r="AA141">
            <v>139</v>
          </cell>
        </row>
        <row r="142">
          <cell r="Z142">
            <v>0.57757330246913563</v>
          </cell>
          <cell r="AA142">
            <v>140</v>
          </cell>
        </row>
        <row r="143">
          <cell r="Z143">
            <v>0.59213348765432083</v>
          </cell>
          <cell r="AA143">
            <v>141</v>
          </cell>
        </row>
        <row r="144">
          <cell r="Z144">
            <v>0.60695987654320971</v>
          </cell>
          <cell r="AA144">
            <v>142</v>
          </cell>
        </row>
        <row r="145">
          <cell r="Z145">
            <v>0.62205632716049364</v>
          </cell>
          <cell r="AA145">
            <v>143</v>
          </cell>
        </row>
        <row r="146">
          <cell r="Z146">
            <v>0.63743055555555539</v>
          </cell>
          <cell r="AA146">
            <v>144</v>
          </cell>
        </row>
        <row r="147">
          <cell r="Z147">
            <v>0.65308256172839485</v>
          </cell>
          <cell r="AA147">
            <v>145</v>
          </cell>
        </row>
        <row r="148">
          <cell r="Z148">
            <v>0.6690200617283949</v>
          </cell>
          <cell r="AA148">
            <v>146</v>
          </cell>
        </row>
        <row r="149">
          <cell r="Z149">
            <v>0.6852469135802467</v>
          </cell>
          <cell r="AA149">
            <v>147</v>
          </cell>
        </row>
        <row r="150">
          <cell r="Z150">
            <v>0.70176697530864163</v>
          </cell>
          <cell r="AA150">
            <v>148</v>
          </cell>
        </row>
        <row r="151">
          <cell r="Z151">
            <v>0.71858796296296268</v>
          </cell>
          <cell r="AA151">
            <v>149</v>
          </cell>
        </row>
        <row r="152">
          <cell r="Z152">
            <v>0.73570987654320963</v>
          </cell>
          <cell r="AA152">
            <v>150</v>
          </cell>
        </row>
        <row r="153">
          <cell r="Z153">
            <v>0.75333719135802457</v>
          </cell>
          <cell r="AA153">
            <v>151</v>
          </cell>
        </row>
        <row r="154">
          <cell r="Z154">
            <v>0.77146990740740728</v>
          </cell>
          <cell r="AA154">
            <v>152</v>
          </cell>
        </row>
        <row r="155">
          <cell r="Z155">
            <v>0.79011574074074076</v>
          </cell>
          <cell r="AA155">
            <v>153</v>
          </cell>
        </row>
        <row r="156">
          <cell r="Z156">
            <v>0.80927854938271604</v>
          </cell>
          <cell r="AA156">
            <v>154</v>
          </cell>
        </row>
        <row r="157">
          <cell r="Z157">
            <v>0.82896604938271601</v>
          </cell>
          <cell r="AA157">
            <v>155</v>
          </cell>
        </row>
        <row r="158">
          <cell r="Z158">
            <v>0.84918209876543205</v>
          </cell>
          <cell r="AA158">
            <v>156</v>
          </cell>
        </row>
        <row r="159">
          <cell r="Z159">
            <v>0.86993441358024681</v>
          </cell>
          <cell r="AA159">
            <v>157</v>
          </cell>
        </row>
        <row r="160">
          <cell r="Z160">
            <v>0.8912268518518518</v>
          </cell>
          <cell r="AA160">
            <v>158</v>
          </cell>
        </row>
        <row r="161">
          <cell r="Z161">
            <v>0.91306712962962955</v>
          </cell>
          <cell r="AA161">
            <v>159</v>
          </cell>
        </row>
        <row r="162">
          <cell r="Z162">
            <v>0.93545910493827156</v>
          </cell>
          <cell r="AA162">
            <v>160</v>
          </cell>
        </row>
        <row r="163">
          <cell r="Z163">
            <v>0.95841049382716037</v>
          </cell>
          <cell r="AA163">
            <v>161</v>
          </cell>
        </row>
        <row r="164">
          <cell r="Z164">
            <v>0.98192901234567886</v>
          </cell>
          <cell r="AA164">
            <v>162</v>
          </cell>
        </row>
        <row r="165">
          <cell r="Z165">
            <v>1.0060185185185184</v>
          </cell>
          <cell r="AA165">
            <v>163</v>
          </cell>
        </row>
        <row r="166">
          <cell r="Z166">
            <v>1.0306905864197529</v>
          </cell>
          <cell r="AA166">
            <v>164</v>
          </cell>
        </row>
        <row r="167">
          <cell r="Z167">
            <v>1.0559490740740738</v>
          </cell>
          <cell r="AA167">
            <v>165</v>
          </cell>
        </row>
        <row r="168">
          <cell r="Z168">
            <v>1.081801697530864</v>
          </cell>
          <cell r="AA168">
            <v>166</v>
          </cell>
        </row>
        <row r="169">
          <cell r="Z169">
            <v>1.1082523148148147</v>
          </cell>
          <cell r="AA169">
            <v>167</v>
          </cell>
        </row>
        <row r="170">
          <cell r="Z170">
            <v>1.1353124999999997</v>
          </cell>
          <cell r="AA170">
            <v>168</v>
          </cell>
        </row>
        <row r="171">
          <cell r="Z171">
            <v>1.1629899691358023</v>
          </cell>
          <cell r="AA171">
            <v>169</v>
          </cell>
        </row>
        <row r="172">
          <cell r="Z172">
            <v>1.1912885802469135</v>
          </cell>
          <cell r="AA172">
            <v>170</v>
          </cell>
        </row>
        <row r="173">
          <cell r="Z173">
            <v>1.2202199074074074</v>
          </cell>
          <cell r="AA173">
            <v>171</v>
          </cell>
        </row>
        <row r="174">
          <cell r="Z174">
            <v>1.2497916666666666</v>
          </cell>
          <cell r="AA174">
            <v>172</v>
          </cell>
        </row>
        <row r="175">
          <cell r="Z175">
            <v>1.2800077160493826</v>
          </cell>
          <cell r="AA175">
            <v>173</v>
          </cell>
        </row>
        <row r="176">
          <cell r="Z176">
            <v>1.3108796296296295</v>
          </cell>
          <cell r="AA176">
            <v>174</v>
          </cell>
        </row>
        <row r="177">
          <cell r="Z177">
            <v>1.3424189814814813</v>
          </cell>
          <cell r="AA177">
            <v>175</v>
          </cell>
        </row>
        <row r="178">
          <cell r="Z178">
            <v>1.3746296296296296</v>
          </cell>
          <cell r="AA178">
            <v>176</v>
          </cell>
        </row>
        <row r="179">
          <cell r="Z179">
            <v>1.4075231481481481</v>
          </cell>
          <cell r="AA179">
            <v>177</v>
          </cell>
        </row>
        <row r="180">
          <cell r="Z180">
            <v>1.441111111111111</v>
          </cell>
          <cell r="AA180">
            <v>178</v>
          </cell>
        </row>
        <row r="181">
          <cell r="Z181">
            <v>1.4753973765432098</v>
          </cell>
          <cell r="AA181">
            <v>179</v>
          </cell>
        </row>
        <row r="182">
          <cell r="Z182">
            <v>1.5103973765432099</v>
          </cell>
          <cell r="AA182">
            <v>180</v>
          </cell>
        </row>
        <row r="183">
          <cell r="Z183">
            <v>1.5461149691358023</v>
          </cell>
          <cell r="AA183">
            <v>181</v>
          </cell>
        </row>
        <row r="184">
          <cell r="Z184">
            <v>1.5825655864197528</v>
          </cell>
          <cell r="AA184">
            <v>182</v>
          </cell>
        </row>
        <row r="185">
          <cell r="Z185">
            <v>1.6197569444444442</v>
          </cell>
          <cell r="AA185">
            <v>183</v>
          </cell>
        </row>
        <row r="186">
          <cell r="Z186">
            <v>1.6577006172839504</v>
          </cell>
          <cell r="AA186">
            <v>184</v>
          </cell>
        </row>
        <row r="187">
          <cell r="Z187">
            <v>1.6964043209876543</v>
          </cell>
          <cell r="AA187">
            <v>185</v>
          </cell>
        </row>
        <row r="188">
          <cell r="Z188">
            <v>1.7358796296296293</v>
          </cell>
          <cell r="AA188">
            <v>186</v>
          </cell>
        </row>
        <row r="189">
          <cell r="Z189">
            <v>1.7761419753086418</v>
          </cell>
          <cell r="AA189">
            <v>187</v>
          </cell>
        </row>
        <row r="190">
          <cell r="Z190">
            <v>1.8171990740740738</v>
          </cell>
          <cell r="AA190">
            <v>188</v>
          </cell>
        </row>
        <row r="191">
          <cell r="Z191">
            <v>1.8590624999999996</v>
          </cell>
          <cell r="AA191">
            <v>189</v>
          </cell>
        </row>
        <row r="192">
          <cell r="Z192">
            <v>1.9017476851851847</v>
          </cell>
          <cell r="AA192">
            <v>190</v>
          </cell>
        </row>
        <row r="193">
          <cell r="Z193">
            <v>1.9452623456790119</v>
          </cell>
          <cell r="AA193">
            <v>191</v>
          </cell>
        </row>
        <row r="194">
          <cell r="Z194">
            <v>1.9896219135802464</v>
          </cell>
          <cell r="AA194">
            <v>192</v>
          </cell>
        </row>
        <row r="195">
          <cell r="Z195">
            <v>2.0348379629629623</v>
          </cell>
          <cell r="AA195">
            <v>193</v>
          </cell>
        </row>
        <row r="196">
          <cell r="Z196">
            <v>2.0809220679012337</v>
          </cell>
          <cell r="AA196">
            <v>194</v>
          </cell>
        </row>
        <row r="197">
          <cell r="Z197">
            <v>2.1278896604938264</v>
          </cell>
          <cell r="AA197">
            <v>195</v>
          </cell>
        </row>
        <row r="198">
          <cell r="Z198">
            <v>2.1757561728395056</v>
          </cell>
          <cell r="AA198">
            <v>196</v>
          </cell>
        </row>
        <row r="199">
          <cell r="Z199">
            <v>2.224533179012345</v>
          </cell>
          <cell r="AA199">
            <v>197</v>
          </cell>
        </row>
        <row r="200">
          <cell r="Z200">
            <v>2.274232253086419</v>
          </cell>
          <cell r="AA200">
            <v>198</v>
          </cell>
        </row>
        <row r="201">
          <cell r="Z201">
            <v>2.3248726851851846</v>
          </cell>
          <cell r="AA201">
            <v>199</v>
          </cell>
        </row>
        <row r="202">
          <cell r="Z202">
            <v>2.3764660493827154</v>
          </cell>
          <cell r="AA202">
            <v>200</v>
          </cell>
        </row>
        <row r="203">
          <cell r="Z203">
            <v>2.4317283950617279</v>
          </cell>
          <cell r="AA203">
            <v>201</v>
          </cell>
        </row>
        <row r="204">
          <cell r="Z204">
            <v>2.4906790123456788</v>
          </cell>
          <cell r="AA204">
            <v>202</v>
          </cell>
        </row>
        <row r="205">
          <cell r="Z205">
            <v>2.5533294753086415</v>
          </cell>
          <cell r="AA205">
            <v>203</v>
          </cell>
        </row>
        <row r="206">
          <cell r="Z206">
            <v>2.6196952160493825</v>
          </cell>
          <cell r="AA206">
            <v>204</v>
          </cell>
        </row>
        <row r="207">
          <cell r="Z207">
            <v>2.6897955246913576</v>
          </cell>
          <cell r="AA207">
            <v>205</v>
          </cell>
        </row>
        <row r="208">
          <cell r="Z208">
            <v>2.7636458333333334</v>
          </cell>
          <cell r="AA208">
            <v>206</v>
          </cell>
        </row>
        <row r="209">
          <cell r="Z209">
            <v>2.8412654320987656</v>
          </cell>
          <cell r="AA209">
            <v>207</v>
          </cell>
        </row>
        <row r="210">
          <cell r="Z210">
            <v>2.9226697530864203</v>
          </cell>
          <cell r="AA210">
            <v>208</v>
          </cell>
        </row>
        <row r="211">
          <cell r="Z211">
            <v>3.0078780864197534</v>
          </cell>
          <cell r="AA211">
            <v>209</v>
          </cell>
        </row>
        <row r="212">
          <cell r="Z212">
            <v>3.096909722222223</v>
          </cell>
          <cell r="AA212">
            <v>210</v>
          </cell>
        </row>
        <row r="213">
          <cell r="Z213">
            <v>3.1897839506172847</v>
          </cell>
          <cell r="AA213">
            <v>211</v>
          </cell>
        </row>
        <row r="214">
          <cell r="Z214">
            <v>3.2865162037037048</v>
          </cell>
          <cell r="AA214">
            <v>212</v>
          </cell>
        </row>
        <row r="215">
          <cell r="Z215">
            <v>3.3871296296296305</v>
          </cell>
          <cell r="AA215">
            <v>213</v>
          </cell>
        </row>
        <row r="216">
          <cell r="Z216">
            <v>3.49164351851852</v>
          </cell>
          <cell r="AA216">
            <v>214</v>
          </cell>
        </row>
        <row r="217">
          <cell r="Z217">
            <v>3.6000771604938286</v>
          </cell>
          <cell r="AA217">
            <v>215</v>
          </cell>
        </row>
        <row r="218">
          <cell r="Z218">
            <v>3.7124537037037051</v>
          </cell>
          <cell r="AA218">
            <v>216</v>
          </cell>
        </row>
        <row r="219">
          <cell r="Z219">
            <v>3.8287924382716061</v>
          </cell>
          <cell r="AA219">
            <v>217</v>
          </cell>
        </row>
        <row r="220">
          <cell r="Z220">
            <v>3.9491165123456802</v>
          </cell>
          <cell r="AA220">
            <v>218</v>
          </cell>
        </row>
        <row r="221">
          <cell r="Z221">
            <v>4.073449074074075</v>
          </cell>
          <cell r="AA221">
            <v>219</v>
          </cell>
        </row>
        <row r="222">
          <cell r="Z222">
            <v>4.201813271604939</v>
          </cell>
          <cell r="AA222">
            <v>220</v>
          </cell>
        </row>
        <row r="223">
          <cell r="Z223">
            <v>4.3342283950617295</v>
          </cell>
          <cell r="AA223">
            <v>221</v>
          </cell>
        </row>
        <row r="224">
          <cell r="Z224">
            <v>4.470721450617285</v>
          </cell>
          <cell r="AA224">
            <v>222</v>
          </cell>
        </row>
        <row r="225">
          <cell r="Z225">
            <v>4.6113194444444456</v>
          </cell>
          <cell r="AA225">
            <v>223</v>
          </cell>
        </row>
        <row r="226">
          <cell r="Z226">
            <v>4.7560416666666674</v>
          </cell>
          <cell r="AA226">
            <v>224</v>
          </cell>
        </row>
        <row r="227">
          <cell r="Z227">
            <v>4.9049189814814822</v>
          </cell>
          <cell r="AA227">
            <v>225</v>
          </cell>
        </row>
        <row r="228">
          <cell r="Z228">
            <v>5.0579745370370377</v>
          </cell>
          <cell r="AA228">
            <v>226</v>
          </cell>
        </row>
        <row r="229">
          <cell r="Z229">
            <v>5.2152353395061732</v>
          </cell>
          <cell r="AA229">
            <v>227</v>
          </cell>
        </row>
        <row r="230">
          <cell r="Z230">
            <v>5.3767283950617291</v>
          </cell>
          <cell r="AA230">
            <v>228</v>
          </cell>
        </row>
        <row r="231">
          <cell r="Z231">
            <v>5.5424845679012344</v>
          </cell>
          <cell r="AA231">
            <v>229</v>
          </cell>
        </row>
        <row r="232">
          <cell r="Z232">
            <v>5.7125270061728388</v>
          </cell>
          <cell r="AA232">
            <v>230</v>
          </cell>
        </row>
        <row r="233">
          <cell r="Z233">
            <v>5.8868904320987658</v>
          </cell>
          <cell r="AA233">
            <v>231</v>
          </cell>
        </row>
        <row r="234">
          <cell r="Z234">
            <v>6.0656018518518522</v>
          </cell>
          <cell r="AA234">
            <v>232</v>
          </cell>
        </row>
        <row r="235">
          <cell r="Z235">
            <v>6.2486882716049381</v>
          </cell>
          <cell r="AA235">
            <v>233</v>
          </cell>
        </row>
        <row r="236">
          <cell r="Z236">
            <v>6.4361844135802473</v>
          </cell>
          <cell r="AA236">
            <v>234</v>
          </cell>
        </row>
        <row r="237">
          <cell r="Z237">
            <v>6.6281250000000007</v>
          </cell>
          <cell r="AA237">
            <v>235</v>
          </cell>
        </row>
        <row r="238">
          <cell r="Z238">
            <v>6.8245370370370368</v>
          </cell>
          <cell r="AA238">
            <v>236</v>
          </cell>
        </row>
        <row r="239">
          <cell r="Z239">
            <v>7.0254552469135803</v>
          </cell>
          <cell r="AA239">
            <v>237</v>
          </cell>
        </row>
        <row r="240">
          <cell r="Z240">
            <v>7.2309143518518519</v>
          </cell>
          <cell r="AA240">
            <v>238</v>
          </cell>
        </row>
        <row r="241">
          <cell r="Z241">
            <v>7.4409490740740738</v>
          </cell>
          <cell r="AA241">
            <v>239</v>
          </cell>
        </row>
        <row r="242">
          <cell r="Z242">
            <v>7.6555941358024695</v>
          </cell>
          <cell r="AA242">
            <v>240</v>
          </cell>
        </row>
        <row r="243">
          <cell r="Z243">
            <v>7.8748842592592601</v>
          </cell>
          <cell r="AA243">
            <v>241</v>
          </cell>
        </row>
        <row r="244">
          <cell r="Z244">
            <v>8.0988580246913582</v>
          </cell>
          <cell r="AA244">
            <v>242</v>
          </cell>
        </row>
        <row r="245">
          <cell r="Z245">
            <v>8.3275540123456793</v>
          </cell>
          <cell r="AA245">
            <v>243</v>
          </cell>
        </row>
        <row r="246">
          <cell r="Z246">
            <v>8.561010802469136</v>
          </cell>
          <cell r="AA246">
            <v>244</v>
          </cell>
        </row>
        <row r="247">
          <cell r="Z247">
            <v>8.7992669753086421</v>
          </cell>
          <cell r="AA247">
            <v>245</v>
          </cell>
        </row>
        <row r="248">
          <cell r="Z248">
            <v>9.0423611111111111</v>
          </cell>
          <cell r="AA248">
            <v>246</v>
          </cell>
        </row>
        <row r="249">
          <cell r="Z249">
            <v>9.2903356481481492</v>
          </cell>
          <cell r="AA249">
            <v>247</v>
          </cell>
        </row>
        <row r="250">
          <cell r="Z250">
            <v>9.543233024691359</v>
          </cell>
          <cell r="AA250">
            <v>248</v>
          </cell>
        </row>
        <row r="251">
          <cell r="Z251">
            <v>9.8010956790123469</v>
          </cell>
          <cell r="AA251">
            <v>249</v>
          </cell>
        </row>
        <row r="252">
          <cell r="Z252">
            <v>10.063966049382717</v>
          </cell>
          <cell r="AA252">
            <v>250</v>
          </cell>
        </row>
        <row r="253">
          <cell r="Z253">
            <v>10.331890432098767</v>
          </cell>
          <cell r="AA253">
            <v>251</v>
          </cell>
        </row>
        <row r="254">
          <cell r="Z254">
            <v>10.604915123456792</v>
          </cell>
          <cell r="AA254">
            <v>252</v>
          </cell>
        </row>
        <row r="255">
          <cell r="Z255">
            <v>10.883086419753086</v>
          </cell>
          <cell r="AA255">
            <v>253</v>
          </cell>
        </row>
        <row r="256">
          <cell r="Z256">
            <v>11.166454475308642</v>
          </cell>
          <cell r="AA256">
            <v>254</v>
          </cell>
        </row>
        <row r="257">
          <cell r="Z257">
            <v>11.455065586419755</v>
          </cell>
          <cell r="AA257">
            <v>255</v>
          </cell>
        </row>
        <row r="258">
          <cell r="Z258">
            <v>11.748969907407409</v>
          </cell>
          <cell r="AA258">
            <v>256</v>
          </cell>
        </row>
        <row r="259">
          <cell r="Z259">
            <v>12.048221450617286</v>
          </cell>
          <cell r="AA259">
            <v>257</v>
          </cell>
        </row>
        <row r="260">
          <cell r="Z260">
            <v>12.352870370370374</v>
          </cell>
          <cell r="AA260">
            <v>258</v>
          </cell>
        </row>
        <row r="261">
          <cell r="Z261">
            <v>12.662966820987657</v>
          </cell>
          <cell r="AA261">
            <v>259</v>
          </cell>
        </row>
        <row r="262">
          <cell r="Z262">
            <v>12.97856867283951</v>
          </cell>
          <cell r="AA262">
            <v>260</v>
          </cell>
        </row>
        <row r="263">
          <cell r="Z263">
            <v>13.2997337962963</v>
          </cell>
          <cell r="AA263">
            <v>261</v>
          </cell>
        </row>
        <row r="264">
          <cell r="Z264">
            <v>13.626516203703707</v>
          </cell>
          <cell r="AA264">
            <v>262</v>
          </cell>
        </row>
        <row r="265">
          <cell r="Z265">
            <v>13.9589737654321</v>
          </cell>
          <cell r="AA265">
            <v>263</v>
          </cell>
        </row>
        <row r="266">
          <cell r="Z266">
            <v>14.297168209876546</v>
          </cell>
          <cell r="AA266">
            <v>264</v>
          </cell>
        </row>
        <row r="267">
          <cell r="Z267">
            <v>14.641157407407411</v>
          </cell>
          <cell r="AA267">
            <v>265</v>
          </cell>
        </row>
        <row r="268">
          <cell r="Z268">
            <v>14.991003086419754</v>
          </cell>
          <cell r="AA268">
            <v>266</v>
          </cell>
        </row>
        <row r="269">
          <cell r="Z269">
            <v>15.346770833333336</v>
          </cell>
          <cell r="AA269">
            <v>267</v>
          </cell>
        </row>
        <row r="270">
          <cell r="Z270">
            <v>15.708526234567904</v>
          </cell>
          <cell r="AA270">
            <v>268</v>
          </cell>
        </row>
        <row r="271">
          <cell r="Z271">
            <v>16.076334876543211</v>
          </cell>
          <cell r="AA271">
            <v>269</v>
          </cell>
        </row>
        <row r="272">
          <cell r="Z272">
            <v>16.450262345679015</v>
          </cell>
          <cell r="AA272">
            <v>270</v>
          </cell>
        </row>
        <row r="273">
          <cell r="Z273">
            <v>16.830381944444447</v>
          </cell>
          <cell r="AA273">
            <v>271</v>
          </cell>
        </row>
        <row r="274">
          <cell r="Z274">
            <v>17.216759259259263</v>
          </cell>
          <cell r="AA274">
            <v>272</v>
          </cell>
        </row>
        <row r="275">
          <cell r="Z275">
            <v>17.609471450617288</v>
          </cell>
          <cell r="AA275">
            <v>273</v>
          </cell>
        </row>
        <row r="276">
          <cell r="Z276">
            <v>18.008587962962967</v>
          </cell>
          <cell r="AA276">
            <v>274</v>
          </cell>
        </row>
        <row r="277">
          <cell r="Z277">
            <v>18.414189814814815</v>
          </cell>
          <cell r="AA277">
            <v>275</v>
          </cell>
        </row>
        <row r="278">
          <cell r="Z278">
            <v>18.826350308641977</v>
          </cell>
          <cell r="AA278">
            <v>276</v>
          </cell>
        </row>
        <row r="279">
          <cell r="Z279">
            <v>19.245146604938274</v>
          </cell>
          <cell r="AA279">
            <v>277</v>
          </cell>
        </row>
        <row r="280">
          <cell r="Z280">
            <v>19.670663580246917</v>
          </cell>
          <cell r="AA280">
            <v>278</v>
          </cell>
        </row>
        <row r="281">
          <cell r="Z281">
            <v>20.102982253086424</v>
          </cell>
          <cell r="AA281">
            <v>279</v>
          </cell>
        </row>
        <row r="282">
          <cell r="Z282">
            <v>20.542183641975313</v>
          </cell>
          <cell r="AA282">
            <v>280</v>
          </cell>
        </row>
        <row r="283">
          <cell r="Z283">
            <v>20.988356481481485</v>
          </cell>
          <cell r="AA283">
            <v>281</v>
          </cell>
        </row>
        <row r="284">
          <cell r="Z284">
            <v>21.441589506172846</v>
          </cell>
          <cell r="AA284">
            <v>282</v>
          </cell>
        </row>
        <row r="285">
          <cell r="Z285">
            <v>21.901971450617292</v>
          </cell>
          <cell r="AA285">
            <v>283</v>
          </cell>
        </row>
        <row r="286">
          <cell r="Z286">
            <v>22.369591049382723</v>
          </cell>
          <cell r="AA286">
            <v>284</v>
          </cell>
        </row>
        <row r="287">
          <cell r="Z287">
            <v>22.844544753086428</v>
          </cell>
          <cell r="AA287">
            <v>285</v>
          </cell>
        </row>
        <row r="288">
          <cell r="Z288">
            <v>23.326929012345687</v>
          </cell>
          <cell r="AA288">
            <v>286</v>
          </cell>
        </row>
        <row r="289">
          <cell r="Z289">
            <v>23.816840277777786</v>
          </cell>
          <cell r="AA289">
            <v>287</v>
          </cell>
        </row>
        <row r="290">
          <cell r="Z290">
            <v>24.3143788580247</v>
          </cell>
          <cell r="AA290">
            <v>288</v>
          </cell>
        </row>
        <row r="291">
          <cell r="Z291">
            <v>24.819648919753096</v>
          </cell>
          <cell r="AA291">
            <v>289</v>
          </cell>
        </row>
        <row r="292">
          <cell r="Z292">
            <v>25.332754629629637</v>
          </cell>
          <cell r="AA292">
            <v>290</v>
          </cell>
        </row>
        <row r="293">
          <cell r="Z293">
            <v>25.853800154320997</v>
          </cell>
          <cell r="AA293">
            <v>291</v>
          </cell>
        </row>
        <row r="294">
          <cell r="Z294">
            <v>26.382897376543223</v>
          </cell>
          <cell r="AA294">
            <v>292</v>
          </cell>
        </row>
        <row r="295">
          <cell r="Z295">
            <v>26.920154320987667</v>
          </cell>
          <cell r="AA295">
            <v>293</v>
          </cell>
        </row>
        <row r="296">
          <cell r="Z296">
            <v>27.465686728395074</v>
          </cell>
          <cell r="AA296">
            <v>294</v>
          </cell>
        </row>
        <row r="297">
          <cell r="Z297">
            <v>28.019610339506187</v>
          </cell>
          <cell r="AA297">
            <v>295</v>
          </cell>
        </row>
        <row r="298">
          <cell r="Z298">
            <v>28.582044753086436</v>
          </cell>
          <cell r="AA298">
            <v>296</v>
          </cell>
        </row>
        <row r="299">
          <cell r="Z299">
            <v>29.153113425925941</v>
          </cell>
          <cell r="AA299">
            <v>297</v>
          </cell>
        </row>
        <row r="300">
          <cell r="Z300">
            <v>29.732939814814831</v>
          </cell>
          <cell r="AA300">
            <v>298</v>
          </cell>
        </row>
        <row r="301">
          <cell r="Z301">
            <v>30.321647376543226</v>
          </cell>
          <cell r="AA301">
            <v>299</v>
          </cell>
        </row>
        <row r="302">
          <cell r="Z302">
            <v>30.919371141975322</v>
          </cell>
          <cell r="AA302">
            <v>300</v>
          </cell>
        </row>
        <row r="303">
          <cell r="Z303">
            <v>31.526238425925939</v>
          </cell>
          <cell r="AA303">
            <v>301</v>
          </cell>
        </row>
        <row r="304">
          <cell r="Z304">
            <v>32.142388117283964</v>
          </cell>
          <cell r="AA304">
            <v>302</v>
          </cell>
        </row>
        <row r="305">
          <cell r="Z305">
            <v>32.767959104938285</v>
          </cell>
          <cell r="AA305">
            <v>303</v>
          </cell>
        </row>
        <row r="306">
          <cell r="Z306">
            <v>33.403090277777792</v>
          </cell>
          <cell r="AA306">
            <v>304</v>
          </cell>
        </row>
        <row r="307">
          <cell r="Z307">
            <v>34.047928240740752</v>
          </cell>
          <cell r="AA307">
            <v>305</v>
          </cell>
        </row>
        <row r="308">
          <cell r="Z308">
            <v>34.702619598765445</v>
          </cell>
          <cell r="AA308">
            <v>306</v>
          </cell>
        </row>
        <row r="309">
          <cell r="Z309">
            <v>35.367314814814826</v>
          </cell>
          <cell r="AA309">
            <v>307</v>
          </cell>
        </row>
        <row r="310">
          <cell r="Z310">
            <v>36.042168209876557</v>
          </cell>
          <cell r="AA310">
            <v>308</v>
          </cell>
        </row>
        <row r="311">
          <cell r="Z311">
            <v>36.72733796296297</v>
          </cell>
          <cell r="AA311">
            <v>309</v>
          </cell>
        </row>
        <row r="312">
          <cell r="Z312">
            <v>37.422986111111122</v>
          </cell>
          <cell r="AA312">
            <v>310</v>
          </cell>
        </row>
        <row r="313">
          <cell r="Z313">
            <v>38.129278549382725</v>
          </cell>
          <cell r="AA313">
            <v>311</v>
          </cell>
        </row>
        <row r="314">
          <cell r="Z314">
            <v>38.846381172839514</v>
          </cell>
          <cell r="AA314">
            <v>312</v>
          </cell>
        </row>
        <row r="315">
          <cell r="Z315">
            <v>39.574467592592605</v>
          </cell>
          <cell r="AA315">
            <v>313</v>
          </cell>
        </row>
        <row r="316">
          <cell r="Z316">
            <v>40.313711419753098</v>
          </cell>
          <cell r="AA316">
            <v>314</v>
          </cell>
        </row>
        <row r="317">
          <cell r="Z317">
            <v>41.062364969135807</v>
          </cell>
          <cell r="AA317">
            <v>315</v>
          </cell>
        </row>
        <row r="318">
          <cell r="Z318">
            <v>41.819837962962971</v>
          </cell>
          <cell r="AA318">
            <v>316</v>
          </cell>
        </row>
        <row r="319">
          <cell r="Z319">
            <v>42.586319444444449</v>
          </cell>
          <cell r="AA319">
            <v>317</v>
          </cell>
        </row>
        <row r="320">
          <cell r="Z320">
            <v>43.362002314814823</v>
          </cell>
          <cell r="AA320">
            <v>318</v>
          </cell>
        </row>
        <row r="321">
          <cell r="Z321">
            <v>44.147079475308651</v>
          </cell>
          <cell r="AA321">
            <v>319</v>
          </cell>
        </row>
        <row r="322">
          <cell r="Z322">
            <v>44.941751543209882</v>
          </cell>
          <cell r="AA322">
            <v>320</v>
          </cell>
        </row>
        <row r="323">
          <cell r="Z323">
            <v>45.746226851851866</v>
          </cell>
          <cell r="AA323">
            <v>321</v>
          </cell>
        </row>
        <row r="324">
          <cell r="Z324">
            <v>46.560709876543221</v>
          </cell>
          <cell r="AA324">
            <v>322</v>
          </cell>
        </row>
        <row r="325">
          <cell r="Z325">
            <v>47.385416666666679</v>
          </cell>
          <cell r="AA325">
            <v>323</v>
          </cell>
        </row>
        <row r="326">
          <cell r="Z326">
            <v>48.220563271604952</v>
          </cell>
          <cell r="AA326">
            <v>324</v>
          </cell>
        </row>
        <row r="327">
          <cell r="Z327">
            <v>49.066377314814822</v>
          </cell>
          <cell r="AA327">
            <v>325</v>
          </cell>
        </row>
        <row r="328">
          <cell r="Z328">
            <v>49.9230825617284</v>
          </cell>
          <cell r="AA328">
            <v>326</v>
          </cell>
        </row>
        <row r="329">
          <cell r="Z329">
            <v>50.79091435185186</v>
          </cell>
          <cell r="AA329">
            <v>327</v>
          </cell>
        </row>
        <row r="330">
          <cell r="Z330">
            <v>51.670108024691366</v>
          </cell>
          <cell r="AA330">
            <v>328</v>
          </cell>
        </row>
        <row r="331">
          <cell r="Z331">
            <v>52.560906635802475</v>
          </cell>
          <cell r="AA331">
            <v>329</v>
          </cell>
        </row>
        <row r="332">
          <cell r="Z332">
            <v>53.463560956790133</v>
          </cell>
          <cell r="AA332">
            <v>330</v>
          </cell>
        </row>
        <row r="333">
          <cell r="Z333">
            <v>54.378325617283963</v>
          </cell>
          <cell r="AA333">
            <v>331</v>
          </cell>
        </row>
        <row r="334">
          <cell r="Z334">
            <v>55.305459104938279</v>
          </cell>
          <cell r="AA334">
            <v>332</v>
          </cell>
        </row>
        <row r="335">
          <cell r="Z335">
            <v>56.245227623456799</v>
          </cell>
          <cell r="AA335">
            <v>333</v>
          </cell>
        </row>
        <row r="336">
          <cell r="Z336">
            <v>57.197901234567915</v>
          </cell>
          <cell r="AA336">
            <v>334</v>
          </cell>
        </row>
        <row r="337">
          <cell r="Z337">
            <v>58.163753858024705</v>
          </cell>
          <cell r="AA337">
            <v>335</v>
          </cell>
        </row>
        <row r="338">
          <cell r="Z338">
            <v>59.143074845679024</v>
          </cell>
          <cell r="AA338">
            <v>336</v>
          </cell>
        </row>
        <row r="339">
          <cell r="Z339">
            <v>60.136149691358035</v>
          </cell>
          <cell r="AA339">
            <v>337</v>
          </cell>
        </row>
        <row r="340">
          <cell r="Z340">
            <v>61.143275462962976</v>
          </cell>
          <cell r="AA340">
            <v>338</v>
          </cell>
        </row>
        <row r="341">
          <cell r="Z341">
            <v>62.164753086419772</v>
          </cell>
          <cell r="AA341">
            <v>339</v>
          </cell>
        </row>
        <row r="342">
          <cell r="Z342">
            <v>63.200891203703719</v>
          </cell>
          <cell r="AA342">
            <v>340</v>
          </cell>
        </row>
        <row r="343">
          <cell r="Z343">
            <v>64.252006172839529</v>
          </cell>
          <cell r="AA343">
            <v>341</v>
          </cell>
        </row>
        <row r="344">
          <cell r="Z344">
            <v>65.318422067901253</v>
          </cell>
          <cell r="AA344">
            <v>342</v>
          </cell>
        </row>
        <row r="345">
          <cell r="Z345">
            <v>66.400466820987674</v>
          </cell>
          <cell r="AA345">
            <v>343</v>
          </cell>
        </row>
        <row r="346">
          <cell r="Z346">
            <v>67.498476080246931</v>
          </cell>
          <cell r="AA346">
            <v>344</v>
          </cell>
        </row>
        <row r="347">
          <cell r="Z347">
            <v>68.612793209876557</v>
          </cell>
          <cell r="AA347">
            <v>345</v>
          </cell>
        </row>
        <row r="348">
          <cell r="Z348">
            <v>69.743773148148165</v>
          </cell>
          <cell r="AA348">
            <v>346</v>
          </cell>
        </row>
        <row r="349">
          <cell r="Z349">
            <v>70.891774691358037</v>
          </cell>
          <cell r="AA349">
            <v>347</v>
          </cell>
        </row>
        <row r="350">
          <cell r="Z350">
            <v>72.057164351851867</v>
          </cell>
          <cell r="AA350">
            <v>348</v>
          </cell>
        </row>
        <row r="351">
          <cell r="Z351">
            <v>73.240316358024714</v>
          </cell>
          <cell r="AA351">
            <v>349</v>
          </cell>
        </row>
        <row r="352">
          <cell r="Z352">
            <v>74.435300925925944</v>
          </cell>
          <cell r="AA352">
            <v>350</v>
          </cell>
        </row>
        <row r="353">
          <cell r="Z353">
            <v>75.642114197530873</v>
          </cell>
          <cell r="AA353">
            <v>351</v>
          </cell>
        </row>
        <row r="354">
          <cell r="Z354">
            <v>76.860760030864199</v>
          </cell>
          <cell r="AA354">
            <v>352</v>
          </cell>
        </row>
        <row r="355">
          <cell r="Z355">
            <v>78.091238425925937</v>
          </cell>
          <cell r="AA355">
            <v>353</v>
          </cell>
        </row>
        <row r="356">
          <cell r="Z356">
            <v>79.333549382716058</v>
          </cell>
          <cell r="AA356">
            <v>354</v>
          </cell>
        </row>
        <row r="357">
          <cell r="Z357">
            <v>80.587689043209892</v>
          </cell>
          <cell r="AA357">
            <v>355</v>
          </cell>
        </row>
        <row r="358">
          <cell r="Z358">
            <v>81.853661265432109</v>
          </cell>
          <cell r="AA358">
            <v>356</v>
          </cell>
        </row>
        <row r="359">
          <cell r="Z359">
            <v>83.131466049382723</v>
          </cell>
          <cell r="AA359">
            <v>357</v>
          </cell>
        </row>
        <row r="360">
          <cell r="Z360">
            <v>84.421103395061735</v>
          </cell>
          <cell r="AA360">
            <v>358</v>
          </cell>
        </row>
        <row r="361">
          <cell r="Z361">
            <v>85.72256944444446</v>
          </cell>
          <cell r="AA361">
            <v>359</v>
          </cell>
        </row>
        <row r="362">
          <cell r="Z362">
            <v>87.035868055555568</v>
          </cell>
          <cell r="AA362">
            <v>360</v>
          </cell>
        </row>
        <row r="363">
          <cell r="Z363">
            <v>88.360999228395073</v>
          </cell>
          <cell r="AA363">
            <v>361</v>
          </cell>
        </row>
        <row r="364">
          <cell r="Z364">
            <v>89.697959104938278</v>
          </cell>
          <cell r="AA364">
            <v>362</v>
          </cell>
        </row>
        <row r="365">
          <cell r="Z365">
            <v>91.046751543209893</v>
          </cell>
          <cell r="AA365">
            <v>363</v>
          </cell>
        </row>
        <row r="366">
          <cell r="Z366">
            <v>92.407376543209907</v>
          </cell>
          <cell r="AA366">
            <v>364</v>
          </cell>
        </row>
        <row r="367">
          <cell r="Z367">
            <v>93.779834104938288</v>
          </cell>
          <cell r="AA367">
            <v>365</v>
          </cell>
        </row>
        <row r="368">
          <cell r="Z368">
            <v>95.164120370370384</v>
          </cell>
          <cell r="AA368">
            <v>366</v>
          </cell>
        </row>
        <row r="369">
          <cell r="Z369">
            <v>96.56023919753089</v>
          </cell>
          <cell r="AA369">
            <v>367</v>
          </cell>
        </row>
        <row r="370">
          <cell r="Z370">
            <v>97.96819058641978</v>
          </cell>
          <cell r="AA370">
            <v>368</v>
          </cell>
        </row>
        <row r="371">
          <cell r="Z371">
            <v>99.387974537037067</v>
          </cell>
          <cell r="AA371">
            <v>369</v>
          </cell>
        </row>
        <row r="372">
          <cell r="Z372">
            <v>100.81958719135805</v>
          </cell>
          <cell r="AA372">
            <v>370</v>
          </cell>
        </row>
        <row r="373">
          <cell r="Z373">
            <v>102.26303240740744</v>
          </cell>
          <cell r="AA373">
            <v>371</v>
          </cell>
        </row>
        <row r="374">
          <cell r="Z374">
            <v>103.71831018518522</v>
          </cell>
          <cell r="AA374">
            <v>372</v>
          </cell>
        </row>
        <row r="375">
          <cell r="Z375">
            <v>105.18542052469139</v>
          </cell>
          <cell r="AA375">
            <v>373</v>
          </cell>
        </row>
        <row r="376">
          <cell r="Z376">
            <v>106.66435956790127</v>
          </cell>
          <cell r="AA376">
            <v>374</v>
          </cell>
        </row>
        <row r="377">
          <cell r="Z377">
            <v>108.15513117283955</v>
          </cell>
          <cell r="AA377">
            <v>375</v>
          </cell>
        </row>
        <row r="378">
          <cell r="Z378">
            <v>109.6577353395062</v>
          </cell>
          <cell r="AA378">
            <v>376</v>
          </cell>
        </row>
        <row r="379">
          <cell r="Z379">
            <v>111.17216820987657</v>
          </cell>
          <cell r="AA379">
            <v>377</v>
          </cell>
        </row>
        <row r="380">
          <cell r="Z380">
            <v>112.69843364197533</v>
          </cell>
          <cell r="AA380">
            <v>378</v>
          </cell>
        </row>
        <row r="381">
          <cell r="Z381">
            <v>114.23653163580248</v>
          </cell>
          <cell r="AA381">
            <v>379</v>
          </cell>
        </row>
        <row r="382">
          <cell r="Z382">
            <v>115.78646219135804</v>
          </cell>
          <cell r="AA382">
            <v>380</v>
          </cell>
        </row>
        <row r="383">
          <cell r="Z383">
            <v>117.3482214506173</v>
          </cell>
          <cell r="AA383">
            <v>381</v>
          </cell>
        </row>
        <row r="384">
          <cell r="Z384">
            <v>118.92181327160496</v>
          </cell>
          <cell r="AA384">
            <v>382</v>
          </cell>
        </row>
        <row r="385">
          <cell r="Z385">
            <v>120.507237654321</v>
          </cell>
          <cell r="AA385">
            <v>383</v>
          </cell>
        </row>
        <row r="386">
          <cell r="Z386">
            <v>122.10449459876544</v>
          </cell>
          <cell r="AA386">
            <v>384</v>
          </cell>
        </row>
        <row r="387">
          <cell r="Z387">
            <v>123.71358024691359</v>
          </cell>
          <cell r="AA387">
            <v>385</v>
          </cell>
        </row>
        <row r="388">
          <cell r="Z388">
            <v>125.33449845679014</v>
          </cell>
          <cell r="AA388">
            <v>386</v>
          </cell>
        </row>
        <row r="389">
          <cell r="Z389">
            <v>126.96724922839509</v>
          </cell>
          <cell r="AA389">
            <v>387</v>
          </cell>
        </row>
        <row r="390">
          <cell r="Z390">
            <v>128.61182870370374</v>
          </cell>
          <cell r="AA390">
            <v>388</v>
          </cell>
        </row>
        <row r="391">
          <cell r="Z391">
            <v>130.26824074074077</v>
          </cell>
          <cell r="AA391">
            <v>389</v>
          </cell>
        </row>
        <row r="392">
          <cell r="Z392">
            <v>131.93648533950622</v>
          </cell>
          <cell r="AA392">
            <v>390</v>
          </cell>
        </row>
        <row r="393">
          <cell r="Z393">
            <v>133.61656250000004</v>
          </cell>
          <cell r="AA393">
            <v>391</v>
          </cell>
        </row>
        <row r="394">
          <cell r="Z394">
            <v>135.30846836419758</v>
          </cell>
          <cell r="AA394">
            <v>392</v>
          </cell>
        </row>
        <row r="395">
          <cell r="Z395">
            <v>137.01220679012349</v>
          </cell>
          <cell r="AA395">
            <v>393</v>
          </cell>
        </row>
        <row r="396">
          <cell r="Z396">
            <v>138.72777777777782</v>
          </cell>
          <cell r="AA396">
            <v>394</v>
          </cell>
        </row>
        <row r="397">
          <cell r="Z397">
            <v>140.45518132716055</v>
          </cell>
          <cell r="AA397">
            <v>395</v>
          </cell>
        </row>
        <row r="398">
          <cell r="Z398">
            <v>142.19441358024696</v>
          </cell>
          <cell r="AA398">
            <v>396</v>
          </cell>
        </row>
        <row r="399">
          <cell r="Z399">
            <v>143.94547839506177</v>
          </cell>
          <cell r="AA399">
            <v>397</v>
          </cell>
        </row>
        <row r="400">
          <cell r="Z400">
            <v>145.70837577160498</v>
          </cell>
          <cell r="AA400">
            <v>398</v>
          </cell>
        </row>
        <row r="401">
          <cell r="Z401">
            <v>147.48310570987658</v>
          </cell>
          <cell r="AA401">
            <v>399</v>
          </cell>
        </row>
        <row r="402">
          <cell r="Z402">
            <v>149.26966435185187</v>
          </cell>
          <cell r="AA402">
            <v>400</v>
          </cell>
        </row>
        <row r="403">
          <cell r="Z403">
            <v>151.06805555555556</v>
          </cell>
          <cell r="AA403">
            <v>401</v>
          </cell>
        </row>
        <row r="404">
          <cell r="Z404">
            <v>152.87827932098767</v>
          </cell>
          <cell r="AA404">
            <v>402</v>
          </cell>
        </row>
        <row r="405">
          <cell r="Z405">
            <v>154.70033179012347</v>
          </cell>
          <cell r="AA405">
            <v>403</v>
          </cell>
        </row>
        <row r="406">
          <cell r="Z406">
            <v>156.53421682098767</v>
          </cell>
          <cell r="AA406">
            <v>404</v>
          </cell>
        </row>
        <row r="407">
          <cell r="Z407">
            <v>158.37993441358029</v>
          </cell>
          <cell r="AA407">
            <v>405</v>
          </cell>
        </row>
        <row r="408">
          <cell r="Z408">
            <v>160.23748456790125</v>
          </cell>
          <cell r="AA408">
            <v>406</v>
          </cell>
        </row>
        <row r="409">
          <cell r="Z409">
            <v>162.10686342592595</v>
          </cell>
          <cell r="AA409">
            <v>407</v>
          </cell>
        </row>
        <row r="410">
          <cell r="Z410">
            <v>163.98807484567905</v>
          </cell>
          <cell r="AA410">
            <v>408</v>
          </cell>
        </row>
        <row r="411">
          <cell r="Z411">
            <v>165.88111882716052</v>
          </cell>
          <cell r="AA411">
            <v>409</v>
          </cell>
        </row>
        <row r="412">
          <cell r="Z412">
            <v>167.78599537037042</v>
          </cell>
          <cell r="AA412">
            <v>410</v>
          </cell>
        </row>
        <row r="413">
          <cell r="Z413">
            <v>169.70270061728399</v>
          </cell>
          <cell r="AA413">
            <v>411</v>
          </cell>
        </row>
        <row r="414">
          <cell r="Z414">
            <v>171.63123842592597</v>
          </cell>
          <cell r="AA414">
            <v>412</v>
          </cell>
        </row>
        <row r="415">
          <cell r="Z415">
            <v>173.57160879629635</v>
          </cell>
          <cell r="AA415">
            <v>413</v>
          </cell>
        </row>
        <row r="416">
          <cell r="Z416">
            <v>175.52380787037043</v>
          </cell>
          <cell r="AA416">
            <v>414</v>
          </cell>
        </row>
        <row r="417">
          <cell r="Z417">
            <v>177.48783950617292</v>
          </cell>
          <cell r="AA417">
            <v>415</v>
          </cell>
        </row>
        <row r="418">
          <cell r="Z418">
            <v>179.4637037037038</v>
          </cell>
          <cell r="AA418">
            <v>416</v>
          </cell>
        </row>
        <row r="419">
          <cell r="Z419">
            <v>181.45140046296305</v>
          </cell>
          <cell r="AA419">
            <v>417</v>
          </cell>
        </row>
        <row r="420">
          <cell r="Z420">
            <v>183.45092592592599</v>
          </cell>
          <cell r="AA420">
            <v>418</v>
          </cell>
        </row>
        <row r="421">
          <cell r="Z421">
            <v>185.46228395061735</v>
          </cell>
          <cell r="AA421">
            <v>419</v>
          </cell>
        </row>
        <row r="422">
          <cell r="Z422">
            <v>187.48547453703711</v>
          </cell>
          <cell r="AA422">
            <v>420</v>
          </cell>
        </row>
        <row r="423">
          <cell r="Z423">
            <v>189.52049768518523</v>
          </cell>
          <cell r="AA423">
            <v>421</v>
          </cell>
        </row>
        <row r="424">
          <cell r="Z424">
            <v>191.5673495370371</v>
          </cell>
          <cell r="AA424">
            <v>422</v>
          </cell>
        </row>
        <row r="425">
          <cell r="Z425">
            <v>193.62603395061737</v>
          </cell>
          <cell r="AA425">
            <v>423</v>
          </cell>
        </row>
        <row r="426">
          <cell r="Z426">
            <v>195.696550925926</v>
          </cell>
          <cell r="AA426">
            <v>424</v>
          </cell>
        </row>
        <row r="427">
          <cell r="Z427">
            <v>197.77889660493835</v>
          </cell>
          <cell r="AA427">
            <v>425</v>
          </cell>
        </row>
        <row r="428">
          <cell r="Z428">
            <v>199.87307484567907</v>
          </cell>
          <cell r="AA428">
            <v>426</v>
          </cell>
        </row>
        <row r="429">
          <cell r="Z429">
            <v>201.97908564814819</v>
          </cell>
          <cell r="AA429">
            <v>427</v>
          </cell>
        </row>
        <row r="430">
          <cell r="Z430">
            <v>204.09692901234573</v>
          </cell>
          <cell r="AA430">
            <v>428</v>
          </cell>
        </row>
        <row r="431">
          <cell r="Z431">
            <v>206.22660108024695</v>
          </cell>
          <cell r="AA431">
            <v>429</v>
          </cell>
        </row>
        <row r="432">
          <cell r="Z432">
            <v>208.36810570987657</v>
          </cell>
          <cell r="AA432">
            <v>430</v>
          </cell>
        </row>
        <row r="433">
          <cell r="Z433">
            <v>210.52144290123462</v>
          </cell>
          <cell r="AA433">
            <v>431</v>
          </cell>
        </row>
        <row r="434">
          <cell r="Z434">
            <v>212.68661265432104</v>
          </cell>
          <cell r="AA434">
            <v>432</v>
          </cell>
        </row>
        <row r="435">
          <cell r="Z435">
            <v>214.86361111111117</v>
          </cell>
          <cell r="AA435">
            <v>433</v>
          </cell>
        </row>
        <row r="436">
          <cell r="Z436">
            <v>217.05244212962972</v>
          </cell>
          <cell r="AA436">
            <v>434</v>
          </cell>
        </row>
        <row r="437">
          <cell r="Z437">
            <v>219.25310570987662</v>
          </cell>
          <cell r="AA437">
            <v>435</v>
          </cell>
        </row>
        <row r="438">
          <cell r="Z438">
            <v>221.46560185185191</v>
          </cell>
          <cell r="AA438">
            <v>436</v>
          </cell>
        </row>
        <row r="439">
          <cell r="Z439">
            <v>223.68992669753092</v>
          </cell>
          <cell r="AA439">
            <v>437</v>
          </cell>
        </row>
        <row r="440">
          <cell r="Z440">
            <v>225.92608410493833</v>
          </cell>
          <cell r="AA440">
            <v>438</v>
          </cell>
        </row>
        <row r="441">
          <cell r="Z441">
            <v>228.17407407407413</v>
          </cell>
          <cell r="AA441">
            <v>439</v>
          </cell>
        </row>
        <row r="442">
          <cell r="Z442">
            <v>230.43389274691364</v>
          </cell>
          <cell r="AA442">
            <v>440</v>
          </cell>
        </row>
        <row r="443">
          <cell r="Z443">
            <v>232.70554398148155</v>
          </cell>
          <cell r="AA443">
            <v>441</v>
          </cell>
        </row>
        <row r="444">
          <cell r="Z444">
            <v>234.98902777777786</v>
          </cell>
          <cell r="AA444">
            <v>442</v>
          </cell>
        </row>
        <row r="445">
          <cell r="Z445">
            <v>237.28434413580257</v>
          </cell>
          <cell r="AA445">
            <v>443</v>
          </cell>
        </row>
        <row r="446">
          <cell r="Z446">
            <v>239.59148919753093</v>
          </cell>
          <cell r="AA446">
            <v>444</v>
          </cell>
        </row>
        <row r="447">
          <cell r="Z447">
            <v>241.91046682098772</v>
          </cell>
          <cell r="AA447">
            <v>445</v>
          </cell>
        </row>
        <row r="448">
          <cell r="Z448">
            <v>244.24127700617291</v>
          </cell>
          <cell r="AA448">
            <v>446</v>
          </cell>
        </row>
        <row r="449">
          <cell r="Z449">
            <v>246.58391975308646</v>
          </cell>
          <cell r="AA449">
            <v>447</v>
          </cell>
        </row>
        <row r="450">
          <cell r="Z450">
            <v>248.93839120370376</v>
          </cell>
          <cell r="AA450">
            <v>448</v>
          </cell>
        </row>
        <row r="451">
          <cell r="Z451">
            <v>251.30469521604945</v>
          </cell>
          <cell r="AA451">
            <v>449</v>
          </cell>
        </row>
        <row r="452">
          <cell r="Z452">
            <v>253.68283179012352</v>
          </cell>
          <cell r="AA452">
            <v>450</v>
          </cell>
        </row>
        <row r="453">
          <cell r="Z453">
            <v>256.07279706790132</v>
          </cell>
          <cell r="AA453">
            <v>451</v>
          </cell>
        </row>
        <row r="454">
          <cell r="Z454">
            <v>258.47459490740749</v>
          </cell>
          <cell r="AA454">
            <v>452</v>
          </cell>
        </row>
        <row r="455">
          <cell r="Z455">
            <v>260.88822530864201</v>
          </cell>
          <cell r="AA455">
            <v>453</v>
          </cell>
        </row>
        <row r="456">
          <cell r="Z456">
            <v>263.31368827160497</v>
          </cell>
          <cell r="AA456">
            <v>454</v>
          </cell>
        </row>
        <row r="457">
          <cell r="Z457">
            <v>265.75097993827166</v>
          </cell>
          <cell r="AA457">
            <v>455</v>
          </cell>
        </row>
        <row r="458">
          <cell r="Z458">
            <v>268.20010416666668</v>
          </cell>
          <cell r="AA458">
            <v>456</v>
          </cell>
        </row>
        <row r="459">
          <cell r="Z459">
            <v>270.66106095679015</v>
          </cell>
          <cell r="AA459">
            <v>457</v>
          </cell>
        </row>
        <row r="460">
          <cell r="Z460">
            <v>273.13385030864202</v>
          </cell>
          <cell r="AA460">
            <v>458</v>
          </cell>
        </row>
        <row r="461">
          <cell r="Z461">
            <v>275.61846836419755</v>
          </cell>
          <cell r="AA461">
            <v>459</v>
          </cell>
        </row>
        <row r="462">
          <cell r="Z462">
            <v>278.11491898148154</v>
          </cell>
          <cell r="AA462">
            <v>460</v>
          </cell>
        </row>
        <row r="463">
          <cell r="Z463">
            <v>280.62320216049392</v>
          </cell>
          <cell r="AA463">
            <v>461</v>
          </cell>
        </row>
        <row r="464">
          <cell r="Z464">
            <v>283.14331404320995</v>
          </cell>
          <cell r="AA464">
            <v>462</v>
          </cell>
        </row>
        <row r="465">
          <cell r="Z465">
            <v>285.67525848765439</v>
          </cell>
          <cell r="AA465">
            <v>463</v>
          </cell>
        </row>
        <row r="466">
          <cell r="Z466">
            <v>288.21903549382722</v>
          </cell>
          <cell r="AA466">
            <v>464</v>
          </cell>
        </row>
        <row r="467">
          <cell r="Z467">
            <v>290.77464506172845</v>
          </cell>
          <cell r="AA467">
            <v>465</v>
          </cell>
        </row>
        <row r="468">
          <cell r="Z468">
            <v>293.34208333333339</v>
          </cell>
          <cell r="AA468">
            <v>466</v>
          </cell>
        </row>
        <row r="469">
          <cell r="Z469">
            <v>295.92135416666673</v>
          </cell>
          <cell r="AA469">
            <v>467</v>
          </cell>
        </row>
        <row r="470">
          <cell r="Z470">
            <v>298.51245756172847</v>
          </cell>
          <cell r="AA470">
            <v>468</v>
          </cell>
        </row>
        <row r="471">
          <cell r="Z471">
            <v>301.1153935185186</v>
          </cell>
          <cell r="AA471">
            <v>469</v>
          </cell>
        </row>
        <row r="472">
          <cell r="Z472">
            <v>303.73015817901239</v>
          </cell>
          <cell r="AA472">
            <v>470</v>
          </cell>
        </row>
        <row r="473">
          <cell r="Z473">
            <v>306.35675540123458</v>
          </cell>
          <cell r="AA473">
            <v>471</v>
          </cell>
        </row>
        <row r="474">
          <cell r="Z474">
            <v>308.99518518518522</v>
          </cell>
          <cell r="AA474">
            <v>472</v>
          </cell>
        </row>
        <row r="475">
          <cell r="Z475">
            <v>311.6454475308642</v>
          </cell>
          <cell r="AA475">
            <v>473</v>
          </cell>
        </row>
        <row r="476">
          <cell r="Z476">
            <v>314.3075385802469</v>
          </cell>
          <cell r="AA476">
            <v>474</v>
          </cell>
        </row>
        <row r="477">
          <cell r="Z477">
            <v>316.98146219135805</v>
          </cell>
          <cell r="AA477">
            <v>475</v>
          </cell>
        </row>
        <row r="478">
          <cell r="Z478">
            <v>319.66721836419754</v>
          </cell>
          <cell r="AA478">
            <v>476</v>
          </cell>
        </row>
        <row r="479">
          <cell r="Z479">
            <v>322.36480324074074</v>
          </cell>
          <cell r="AA479">
            <v>477</v>
          </cell>
        </row>
        <row r="480">
          <cell r="Z480">
            <v>325.0742206790124</v>
          </cell>
          <cell r="AA480">
            <v>478</v>
          </cell>
        </row>
        <row r="481">
          <cell r="Z481">
            <v>327.7954706790124</v>
          </cell>
          <cell r="AA481">
            <v>479</v>
          </cell>
        </row>
        <row r="482">
          <cell r="Z482">
            <v>330.52855324074079</v>
          </cell>
          <cell r="AA482">
            <v>480</v>
          </cell>
        </row>
        <row r="483">
          <cell r="Z483">
            <v>333.27346450617284</v>
          </cell>
          <cell r="AA483">
            <v>481</v>
          </cell>
        </row>
        <row r="484">
          <cell r="Z484">
            <v>336.03020833333335</v>
          </cell>
          <cell r="AA484">
            <v>482</v>
          </cell>
        </row>
        <row r="485">
          <cell r="Z485">
            <v>338.79878472222225</v>
          </cell>
          <cell r="AA485">
            <v>483</v>
          </cell>
        </row>
        <row r="486">
          <cell r="Z486">
            <v>341.57919367283949</v>
          </cell>
          <cell r="AA486">
            <v>484</v>
          </cell>
        </row>
        <row r="487">
          <cell r="Z487">
            <v>344.37143132716051</v>
          </cell>
          <cell r="AA487">
            <v>485</v>
          </cell>
        </row>
        <row r="488">
          <cell r="Z488">
            <v>347.17550154320992</v>
          </cell>
          <cell r="AA488">
            <v>486</v>
          </cell>
        </row>
        <row r="489">
          <cell r="Z489">
            <v>349.99140432098767</v>
          </cell>
          <cell r="AA489">
            <v>487</v>
          </cell>
        </row>
        <row r="490">
          <cell r="Z490">
            <v>352.81913580246919</v>
          </cell>
          <cell r="AA490">
            <v>488</v>
          </cell>
        </row>
        <row r="491">
          <cell r="Z491">
            <v>355.65869984567911</v>
          </cell>
          <cell r="AA491">
            <v>489</v>
          </cell>
        </row>
        <row r="492">
          <cell r="Z492">
            <v>358.51009645061737</v>
          </cell>
          <cell r="AA492">
            <v>490</v>
          </cell>
        </row>
        <row r="493">
          <cell r="Z493">
            <v>361.37332561728408</v>
          </cell>
          <cell r="AA493">
            <v>491</v>
          </cell>
        </row>
        <row r="494">
          <cell r="Z494">
            <v>364.24838348765451</v>
          </cell>
          <cell r="AA494">
            <v>492</v>
          </cell>
        </row>
        <row r="495">
          <cell r="Z495">
            <v>367.13527391975322</v>
          </cell>
          <cell r="AA495">
            <v>493</v>
          </cell>
        </row>
        <row r="496">
          <cell r="Z496">
            <v>370.03399691358032</v>
          </cell>
          <cell r="AA496">
            <v>494</v>
          </cell>
        </row>
        <row r="497">
          <cell r="Z497">
            <v>372.94455246913589</v>
          </cell>
          <cell r="AA497">
            <v>495</v>
          </cell>
        </row>
        <row r="498">
          <cell r="Z498">
            <v>375.8669367283951</v>
          </cell>
          <cell r="AA498">
            <v>496</v>
          </cell>
        </row>
        <row r="499">
          <cell r="Z499">
            <v>378.80115354938272</v>
          </cell>
          <cell r="AA499">
            <v>497</v>
          </cell>
        </row>
        <row r="500">
          <cell r="Z500">
            <v>381.74720293209879</v>
          </cell>
          <cell r="AA500">
            <v>498</v>
          </cell>
        </row>
        <row r="501">
          <cell r="Z501">
            <v>384.7050848765432</v>
          </cell>
          <cell r="AA501">
            <v>499</v>
          </cell>
        </row>
        <row r="502">
          <cell r="Z502">
            <v>387.67479552469132</v>
          </cell>
          <cell r="AA502">
            <v>500</v>
          </cell>
        </row>
        <row r="503">
          <cell r="Z503">
            <v>390.70390046296296</v>
          </cell>
          <cell r="AA503">
            <v>501</v>
          </cell>
        </row>
        <row r="504">
          <cell r="Z504">
            <v>393.79239969135801</v>
          </cell>
          <cell r="AA504">
            <v>502</v>
          </cell>
        </row>
        <row r="505">
          <cell r="Z505">
            <v>396.94029320987653</v>
          </cell>
          <cell r="AA505">
            <v>503</v>
          </cell>
        </row>
        <row r="506">
          <cell r="Z506">
            <v>400.14758101851857</v>
          </cell>
          <cell r="AA506">
            <v>504</v>
          </cell>
        </row>
        <row r="507">
          <cell r="Z507">
            <v>403.41426311728401</v>
          </cell>
          <cell r="AA507">
            <v>505</v>
          </cell>
        </row>
        <row r="508">
          <cell r="Z508">
            <v>406.74033950617292</v>
          </cell>
          <cell r="AA508">
            <v>506</v>
          </cell>
        </row>
        <row r="509">
          <cell r="Z509">
            <v>410.12581018518523</v>
          </cell>
          <cell r="AA509">
            <v>507</v>
          </cell>
        </row>
        <row r="510">
          <cell r="Z510">
            <v>413.57067515432101</v>
          </cell>
          <cell r="AA510">
            <v>508</v>
          </cell>
        </row>
        <row r="511">
          <cell r="Z511">
            <v>417.07493441358025</v>
          </cell>
          <cell r="AA511">
            <v>509</v>
          </cell>
        </row>
        <row r="512">
          <cell r="Z512">
            <v>420.63858796296296</v>
          </cell>
          <cell r="AA512">
            <v>510</v>
          </cell>
        </row>
        <row r="513">
          <cell r="Z513">
            <v>424.26163580246913</v>
          </cell>
          <cell r="AA513">
            <v>511</v>
          </cell>
        </row>
        <row r="514">
          <cell r="Z514">
            <v>427.94407793209876</v>
          </cell>
          <cell r="AA514">
            <v>512</v>
          </cell>
        </row>
        <row r="515">
          <cell r="Z515">
            <v>431.68591435185186</v>
          </cell>
          <cell r="AA515">
            <v>513</v>
          </cell>
        </row>
        <row r="516">
          <cell r="Z516">
            <v>435.48714506172843</v>
          </cell>
          <cell r="AA516">
            <v>514</v>
          </cell>
        </row>
        <row r="517">
          <cell r="Z517">
            <v>439.34777006172845</v>
          </cell>
          <cell r="AA517">
            <v>515</v>
          </cell>
        </row>
        <row r="518">
          <cell r="Z518">
            <v>443.26778935185195</v>
          </cell>
          <cell r="AA518">
            <v>516</v>
          </cell>
        </row>
        <row r="519">
          <cell r="Z519">
            <v>447.24720293209884</v>
          </cell>
          <cell r="AA519">
            <v>517</v>
          </cell>
        </row>
        <row r="520">
          <cell r="Z520">
            <v>451.28601080246921</v>
          </cell>
          <cell r="AA520">
            <v>518</v>
          </cell>
        </row>
        <row r="521">
          <cell r="Z521">
            <v>455.38421296296298</v>
          </cell>
          <cell r="AA521">
            <v>519</v>
          </cell>
        </row>
        <row r="522">
          <cell r="Z522">
            <v>459.54180941358027</v>
          </cell>
          <cell r="AA522">
            <v>520</v>
          </cell>
        </row>
        <row r="523">
          <cell r="Z523">
            <v>463.75880015432102</v>
          </cell>
          <cell r="AA523">
            <v>521</v>
          </cell>
        </row>
        <row r="524">
          <cell r="Z524">
            <v>468.03518518518518</v>
          </cell>
          <cell r="AA524">
            <v>522</v>
          </cell>
        </row>
        <row r="525">
          <cell r="Z525">
            <v>472.37096450617287</v>
          </cell>
          <cell r="AA525">
            <v>523</v>
          </cell>
        </row>
        <row r="526">
          <cell r="Z526">
            <v>476.76613811728402</v>
          </cell>
          <cell r="AA526">
            <v>524</v>
          </cell>
        </row>
        <row r="527">
          <cell r="Z527">
            <v>481.22070601851857</v>
          </cell>
          <cell r="AA527">
            <v>525</v>
          </cell>
        </row>
        <row r="528">
          <cell r="Z528">
            <v>485.7346643518519</v>
          </cell>
          <cell r="AA528">
            <v>526</v>
          </cell>
        </row>
        <row r="529">
          <cell r="Z529">
            <v>490.30801697530865</v>
          </cell>
          <cell r="AA529">
            <v>527</v>
          </cell>
        </row>
        <row r="530">
          <cell r="Z530">
            <v>494.94076388888885</v>
          </cell>
          <cell r="AA530">
            <v>528</v>
          </cell>
        </row>
        <row r="531">
          <cell r="Z531">
            <v>499.63290509259258</v>
          </cell>
          <cell r="AA531">
            <v>529</v>
          </cell>
        </row>
        <row r="532">
          <cell r="Z532">
            <v>504.38444058641971</v>
          </cell>
          <cell r="AA532">
            <v>530</v>
          </cell>
        </row>
        <row r="533">
          <cell r="Z533">
            <v>509.19537037037031</v>
          </cell>
          <cell r="AA533">
            <v>531</v>
          </cell>
        </row>
        <row r="534">
          <cell r="Z534">
            <v>514.06569444444438</v>
          </cell>
          <cell r="AA534">
            <v>532</v>
          </cell>
        </row>
        <row r="535">
          <cell r="Z535">
            <v>518.99541280864196</v>
          </cell>
          <cell r="AA535">
            <v>533</v>
          </cell>
        </row>
        <row r="536">
          <cell r="Z536">
            <v>523.98452546296301</v>
          </cell>
          <cell r="AA536">
            <v>534</v>
          </cell>
        </row>
        <row r="537">
          <cell r="Z537">
            <v>529.0330324074074</v>
          </cell>
          <cell r="AA537">
            <v>535</v>
          </cell>
        </row>
        <row r="538">
          <cell r="Z538">
            <v>534.14093364197538</v>
          </cell>
          <cell r="AA538">
            <v>536</v>
          </cell>
        </row>
        <row r="539">
          <cell r="Z539">
            <v>539.30822916666671</v>
          </cell>
          <cell r="AA539">
            <v>537</v>
          </cell>
        </row>
        <row r="540">
          <cell r="Z540">
            <v>544.5349189814815</v>
          </cell>
          <cell r="AA540">
            <v>538</v>
          </cell>
        </row>
        <row r="541">
          <cell r="Z541">
            <v>549.82100308641975</v>
          </cell>
          <cell r="AA541">
            <v>539</v>
          </cell>
        </row>
        <row r="542">
          <cell r="Z542">
            <v>555.16648148148147</v>
          </cell>
          <cell r="AA542">
            <v>540</v>
          </cell>
        </row>
        <row r="543">
          <cell r="Z543">
            <v>560.57135416666665</v>
          </cell>
          <cell r="AA543">
            <v>541</v>
          </cell>
        </row>
        <row r="544">
          <cell r="Z544">
            <v>566.0356211419753</v>
          </cell>
          <cell r="AA544">
            <v>542</v>
          </cell>
        </row>
        <row r="545">
          <cell r="Z545">
            <v>571.55928240740741</v>
          </cell>
          <cell r="AA545">
            <v>543</v>
          </cell>
        </row>
        <row r="546">
          <cell r="Z546">
            <v>577.14233796296298</v>
          </cell>
          <cell r="AA546">
            <v>544</v>
          </cell>
        </row>
        <row r="547">
          <cell r="Z547">
            <v>582.78478780864202</v>
          </cell>
          <cell r="AA547">
            <v>545</v>
          </cell>
        </row>
        <row r="548">
          <cell r="Z548">
            <v>588.48663194444453</v>
          </cell>
          <cell r="AA548">
            <v>546</v>
          </cell>
        </row>
        <row r="549">
          <cell r="Z549">
            <v>594.24787037037038</v>
          </cell>
          <cell r="AA549">
            <v>547</v>
          </cell>
        </row>
        <row r="550">
          <cell r="Z550">
            <v>600.06850308641981</v>
          </cell>
          <cell r="AA550">
            <v>548</v>
          </cell>
        </row>
        <row r="551">
          <cell r="Z551">
            <v>605.94853009259259</v>
          </cell>
          <cell r="AA551">
            <v>549</v>
          </cell>
        </row>
        <row r="552">
          <cell r="Z552">
            <v>611.88795138888884</v>
          </cell>
          <cell r="AA552">
            <v>550</v>
          </cell>
        </row>
        <row r="553">
          <cell r="Z553">
            <v>617.9758564814814</v>
          </cell>
          <cell r="AA553">
            <v>551</v>
          </cell>
        </row>
        <row r="554">
          <cell r="Z554">
            <v>624.21224922839508</v>
          </cell>
          <cell r="AA554">
            <v>552</v>
          </cell>
        </row>
        <row r="555">
          <cell r="Z555">
            <v>630.59712577160496</v>
          </cell>
          <cell r="AA555">
            <v>553</v>
          </cell>
        </row>
        <row r="556">
          <cell r="Z556">
            <v>637.13048996913574</v>
          </cell>
          <cell r="AA556">
            <v>554</v>
          </cell>
        </row>
        <row r="557">
          <cell r="Z557">
            <v>643.81233796296294</v>
          </cell>
          <cell r="AA557">
            <v>555</v>
          </cell>
        </row>
        <row r="558">
          <cell r="Z558">
            <v>650.64267361111104</v>
          </cell>
          <cell r="AA558">
            <v>556</v>
          </cell>
        </row>
        <row r="559">
          <cell r="Z559">
            <v>657.62149305555556</v>
          </cell>
          <cell r="AA559">
            <v>557</v>
          </cell>
        </row>
        <row r="560">
          <cell r="Z560">
            <v>664.74880015432097</v>
          </cell>
          <cell r="AA560">
            <v>558</v>
          </cell>
        </row>
        <row r="561">
          <cell r="Z561">
            <v>672.02459104938259</v>
          </cell>
          <cell r="AA561">
            <v>559</v>
          </cell>
        </row>
        <row r="562">
          <cell r="Z562">
            <v>679.44886959876533</v>
          </cell>
          <cell r="AA562">
            <v>560</v>
          </cell>
        </row>
        <row r="563">
          <cell r="Z563">
            <v>687.02163194444438</v>
          </cell>
          <cell r="AA563">
            <v>561</v>
          </cell>
        </row>
        <row r="564">
          <cell r="Z564">
            <v>694.74287808641975</v>
          </cell>
          <cell r="AA564">
            <v>562</v>
          </cell>
        </row>
        <row r="565">
          <cell r="Z565">
            <v>702.61261188271601</v>
          </cell>
          <cell r="AA565">
            <v>563</v>
          </cell>
        </row>
        <row r="566">
          <cell r="Z566">
            <v>710.63082947530859</v>
          </cell>
          <cell r="AA566">
            <v>564</v>
          </cell>
        </row>
        <row r="567">
          <cell r="Z567">
            <v>718.79753472222217</v>
          </cell>
          <cell r="AA567">
            <v>565</v>
          </cell>
        </row>
        <row r="568">
          <cell r="Z568">
            <v>727.11272376543195</v>
          </cell>
          <cell r="AA568">
            <v>566</v>
          </cell>
        </row>
        <row r="569">
          <cell r="Z569">
            <v>735.57640046296285</v>
          </cell>
          <cell r="AA569">
            <v>567</v>
          </cell>
        </row>
        <row r="570">
          <cell r="Z570">
            <v>744.18856095678996</v>
          </cell>
          <cell r="AA570">
            <v>568</v>
          </cell>
        </row>
        <row r="571">
          <cell r="Z571">
            <v>752.94920910493818</v>
          </cell>
          <cell r="AA571">
            <v>569</v>
          </cell>
        </row>
        <row r="572">
          <cell r="Z572">
            <v>761.8583410493826</v>
          </cell>
          <cell r="AA572">
            <v>570</v>
          </cell>
        </row>
        <row r="573">
          <cell r="Z573">
            <v>770.91595679012335</v>
          </cell>
          <cell r="AA573">
            <v>571</v>
          </cell>
        </row>
        <row r="574">
          <cell r="Z574">
            <v>780.12206018518509</v>
          </cell>
          <cell r="AA574">
            <v>572</v>
          </cell>
        </row>
        <row r="575">
          <cell r="Z575">
            <v>789.47664737654304</v>
          </cell>
          <cell r="AA575">
            <v>573</v>
          </cell>
        </row>
        <row r="576">
          <cell r="Z576">
            <v>798.97972222222199</v>
          </cell>
          <cell r="AA576">
            <v>574</v>
          </cell>
        </row>
        <row r="577">
          <cell r="Z577">
            <v>808.63128086419738</v>
          </cell>
          <cell r="AA577">
            <v>575</v>
          </cell>
        </row>
        <row r="578">
          <cell r="Z578">
            <v>818.43132716049365</v>
          </cell>
          <cell r="AA578">
            <v>576</v>
          </cell>
        </row>
        <row r="579">
          <cell r="Z579">
            <v>828.37985725308624</v>
          </cell>
          <cell r="AA579">
            <v>577</v>
          </cell>
        </row>
        <row r="580">
          <cell r="Z580">
            <v>838.47687499999984</v>
          </cell>
          <cell r="AA580">
            <v>578</v>
          </cell>
        </row>
        <row r="581">
          <cell r="Z581">
            <v>848.72237654320963</v>
          </cell>
          <cell r="AA581">
            <v>579</v>
          </cell>
        </row>
        <row r="582">
          <cell r="Z582">
            <v>859.11636574074055</v>
          </cell>
          <cell r="AA582">
            <v>580</v>
          </cell>
        </row>
        <row r="583">
          <cell r="Z583">
            <v>869.65883873456778</v>
          </cell>
          <cell r="AA583">
            <v>581</v>
          </cell>
        </row>
        <row r="584">
          <cell r="Z584">
            <v>880.34979552469122</v>
          </cell>
          <cell r="AA584">
            <v>582</v>
          </cell>
        </row>
        <row r="585">
          <cell r="Z585">
            <v>891.18923996913566</v>
          </cell>
          <cell r="AA585">
            <v>583</v>
          </cell>
        </row>
        <row r="586">
          <cell r="Z586">
            <v>902.17716820987641</v>
          </cell>
          <cell r="AA586">
            <v>584</v>
          </cell>
        </row>
        <row r="587">
          <cell r="Z587">
            <v>913.31358410493806</v>
          </cell>
          <cell r="AA587">
            <v>585</v>
          </cell>
        </row>
        <row r="588">
          <cell r="Z588">
            <v>924.59848379629614</v>
          </cell>
          <cell r="AA588">
            <v>586</v>
          </cell>
        </row>
        <row r="589">
          <cell r="Z589">
            <v>936.0318711419751</v>
          </cell>
          <cell r="AA589">
            <v>587</v>
          </cell>
        </row>
        <row r="590">
          <cell r="Z590">
            <v>947.6137422839505</v>
          </cell>
          <cell r="AA590">
            <v>588</v>
          </cell>
        </row>
        <row r="591">
          <cell r="Z591">
            <v>959.34410108024679</v>
          </cell>
          <cell r="AA591">
            <v>589</v>
          </cell>
        </row>
        <row r="592">
          <cell r="Z592">
            <v>971.22294367283939</v>
          </cell>
          <cell r="AA592">
            <v>590</v>
          </cell>
        </row>
        <row r="593">
          <cell r="Z593">
            <v>983.25027006172832</v>
          </cell>
          <cell r="AA593">
            <v>591</v>
          </cell>
        </row>
        <row r="594">
          <cell r="Z594">
            <v>995.42608410493813</v>
          </cell>
          <cell r="AA594">
            <v>592</v>
          </cell>
        </row>
        <row r="595">
          <cell r="Z595">
            <v>1007.7503819444443</v>
          </cell>
          <cell r="AA595">
            <v>593</v>
          </cell>
        </row>
        <row r="596">
          <cell r="Z596">
            <v>1020.2231674382715</v>
          </cell>
          <cell r="AA596">
            <v>594</v>
          </cell>
        </row>
        <row r="597">
          <cell r="Z597">
            <v>1032.8444367283948</v>
          </cell>
          <cell r="AA597">
            <v>595</v>
          </cell>
        </row>
        <row r="598">
          <cell r="Z598">
            <v>1045.6141936728393</v>
          </cell>
          <cell r="AA598">
            <v>596</v>
          </cell>
        </row>
        <row r="599">
          <cell r="Z599">
            <v>1058.5324344135802</v>
          </cell>
          <cell r="AA599">
            <v>597</v>
          </cell>
        </row>
        <row r="600">
          <cell r="Z600">
            <v>1071.5991628086419</v>
          </cell>
          <cell r="AA600">
            <v>598</v>
          </cell>
        </row>
        <row r="601">
          <cell r="Z601">
            <v>1084.8143749999999</v>
          </cell>
          <cell r="AA601">
            <v>599</v>
          </cell>
        </row>
        <row r="602">
          <cell r="Z602">
            <v>1098.1780748456788</v>
          </cell>
          <cell r="AA602">
            <v>600</v>
          </cell>
        </row>
        <row r="603">
          <cell r="Z603">
            <v>1111.9931674382715</v>
          </cell>
          <cell r="AA603">
            <v>601</v>
          </cell>
        </row>
        <row r="604">
          <cell r="Z604">
            <v>1125.9626851851851</v>
          </cell>
          <cell r="AA604">
            <v>602</v>
          </cell>
        </row>
        <row r="605">
          <cell r="Z605">
            <v>1140.0866280864195</v>
          </cell>
          <cell r="AA605">
            <v>603</v>
          </cell>
        </row>
        <row r="606">
          <cell r="Z606">
            <v>1154.3649961419751</v>
          </cell>
          <cell r="AA606">
            <v>604</v>
          </cell>
        </row>
        <row r="607">
          <cell r="Z607">
            <v>1168.7977893518516</v>
          </cell>
          <cell r="AA607">
            <v>605</v>
          </cell>
        </row>
        <row r="608">
          <cell r="Z608">
            <v>1183.3850077160494</v>
          </cell>
          <cell r="AA608">
            <v>606</v>
          </cell>
        </row>
        <row r="609">
          <cell r="Z609">
            <v>1198.1266512345678</v>
          </cell>
          <cell r="AA609">
            <v>607</v>
          </cell>
        </row>
        <row r="610">
          <cell r="Z610">
            <v>1213.0227199074072</v>
          </cell>
          <cell r="AA610">
            <v>608</v>
          </cell>
        </row>
        <row r="611">
          <cell r="Z611">
            <v>1228.0732137345678</v>
          </cell>
          <cell r="AA611">
            <v>609</v>
          </cell>
        </row>
        <row r="612">
          <cell r="Z612">
            <v>1243.2781327160492</v>
          </cell>
          <cell r="AA612">
            <v>610</v>
          </cell>
        </row>
        <row r="613">
          <cell r="Z613">
            <v>1258.6374768518517</v>
          </cell>
          <cell r="AA613">
            <v>611</v>
          </cell>
        </row>
        <row r="614">
          <cell r="Z614">
            <v>1274.1512461419752</v>
          </cell>
          <cell r="AA614">
            <v>612</v>
          </cell>
        </row>
        <row r="615">
          <cell r="Z615">
            <v>1289.8194405864197</v>
          </cell>
          <cell r="AA615">
            <v>613</v>
          </cell>
        </row>
        <row r="616">
          <cell r="Z616">
            <v>1305.6420601851851</v>
          </cell>
          <cell r="AA616">
            <v>614</v>
          </cell>
        </row>
        <row r="617">
          <cell r="Z617">
            <v>1321.6191049382714</v>
          </cell>
          <cell r="AA617">
            <v>615</v>
          </cell>
        </row>
        <row r="618">
          <cell r="Z618">
            <v>1337.7505748456788</v>
          </cell>
          <cell r="AA618">
            <v>616</v>
          </cell>
        </row>
        <row r="619">
          <cell r="Z619">
            <v>1354.0364699074073</v>
          </cell>
          <cell r="AA619">
            <v>617</v>
          </cell>
        </row>
        <row r="620">
          <cell r="Z620">
            <v>1370.4767862654319</v>
          </cell>
          <cell r="AA620">
            <v>618</v>
          </cell>
        </row>
        <row r="621">
          <cell r="Z621">
            <v>1387.0715277777774</v>
          </cell>
          <cell r="AA621">
            <v>619</v>
          </cell>
        </row>
        <row r="622">
          <cell r="Z622">
            <v>1403.8206944444444</v>
          </cell>
          <cell r="AA622">
            <v>620</v>
          </cell>
        </row>
        <row r="623">
          <cell r="Z623">
            <v>1420.7242862654321</v>
          </cell>
          <cell r="AA623">
            <v>621</v>
          </cell>
        </row>
        <row r="624">
          <cell r="Z624">
            <v>1437.7823032407407</v>
          </cell>
          <cell r="AA624">
            <v>622</v>
          </cell>
        </row>
        <row r="625">
          <cell r="Z625">
            <v>1454.9947453703705</v>
          </cell>
          <cell r="AA625">
            <v>623</v>
          </cell>
        </row>
        <row r="626">
          <cell r="Z626">
            <v>1472.3616126543211</v>
          </cell>
          <cell r="AA626">
            <v>624</v>
          </cell>
        </row>
        <row r="627">
          <cell r="Z627">
            <v>1489.8829050925926</v>
          </cell>
          <cell r="AA627">
            <v>625</v>
          </cell>
        </row>
        <row r="628">
          <cell r="Z628">
            <v>1507.5586226851854</v>
          </cell>
          <cell r="AA628">
            <v>626</v>
          </cell>
        </row>
        <row r="629">
          <cell r="Z629">
            <v>1525.3887654320988</v>
          </cell>
          <cell r="AA629">
            <v>627</v>
          </cell>
        </row>
        <row r="630">
          <cell r="Z630">
            <v>1543.3733333333332</v>
          </cell>
          <cell r="AA630">
            <v>628</v>
          </cell>
        </row>
        <row r="631">
          <cell r="Z631">
            <v>1561.5123263888888</v>
          </cell>
          <cell r="AA631">
            <v>629</v>
          </cell>
        </row>
        <row r="632">
          <cell r="Z632">
            <v>1579.8057445987652</v>
          </cell>
          <cell r="AA632">
            <v>630</v>
          </cell>
        </row>
        <row r="633">
          <cell r="Z633">
            <v>1598.2535879629629</v>
          </cell>
          <cell r="AA633">
            <v>631</v>
          </cell>
        </row>
        <row r="634">
          <cell r="Z634">
            <v>1616.8558564814814</v>
          </cell>
          <cell r="AA634">
            <v>632</v>
          </cell>
        </row>
        <row r="635">
          <cell r="Z635">
            <v>1635.6125501543211</v>
          </cell>
          <cell r="AA635">
            <v>633</v>
          </cell>
        </row>
        <row r="636">
          <cell r="Z636">
            <v>1654.5236689814817</v>
          </cell>
          <cell r="AA636">
            <v>634</v>
          </cell>
        </row>
        <row r="637">
          <cell r="Z637">
            <v>1673.5892129629631</v>
          </cell>
          <cell r="AA637">
            <v>635</v>
          </cell>
        </row>
        <row r="638">
          <cell r="Z638">
            <v>1692.8091820987656</v>
          </cell>
          <cell r="AA638">
            <v>636</v>
          </cell>
        </row>
        <row r="639">
          <cell r="Z639">
            <v>1712.1835725308645</v>
          </cell>
          <cell r="AA639">
            <v>637</v>
          </cell>
        </row>
        <row r="640">
          <cell r="Z640">
            <v>1731.712388117284</v>
          </cell>
          <cell r="AA640">
            <v>638</v>
          </cell>
        </row>
        <row r="641">
          <cell r="Z641">
            <v>1751.3956288580248</v>
          </cell>
          <cell r="AA641">
            <v>639</v>
          </cell>
        </row>
        <row r="642">
          <cell r="Z642">
            <v>1771.2332947530865</v>
          </cell>
          <cell r="AA642">
            <v>640</v>
          </cell>
        </row>
        <row r="643">
          <cell r="Z643">
            <v>1791.225385802469</v>
          </cell>
          <cell r="AA643">
            <v>641</v>
          </cell>
        </row>
        <row r="644">
          <cell r="Z644">
            <v>1811.3719020061726</v>
          </cell>
          <cell r="AA644">
            <v>642</v>
          </cell>
        </row>
        <row r="645">
          <cell r="Z645">
            <v>1831.6728433641974</v>
          </cell>
          <cell r="AA645">
            <v>643</v>
          </cell>
        </row>
        <row r="646">
          <cell r="Z646">
            <v>1852.1282098765432</v>
          </cell>
          <cell r="AA646">
            <v>644</v>
          </cell>
        </row>
        <row r="647">
          <cell r="Z647">
            <v>1872.73800154321</v>
          </cell>
          <cell r="AA647">
            <v>645</v>
          </cell>
        </row>
        <row r="648">
          <cell r="Z648">
            <v>1893.5022183641977</v>
          </cell>
          <cell r="AA648">
            <v>646</v>
          </cell>
        </row>
        <row r="649">
          <cell r="Z649">
            <v>1914.4208603395064</v>
          </cell>
          <cell r="AA649">
            <v>647</v>
          </cell>
        </row>
        <row r="650">
          <cell r="Z650">
            <v>1935.493927469136</v>
          </cell>
          <cell r="AA650">
            <v>648</v>
          </cell>
        </row>
        <row r="651">
          <cell r="Z651">
            <v>1956.7214197530866</v>
          </cell>
          <cell r="AA651">
            <v>649</v>
          </cell>
        </row>
        <row r="652">
          <cell r="Z652">
            <v>1978.1033371913582</v>
          </cell>
          <cell r="AA652">
            <v>650</v>
          </cell>
        </row>
        <row r="653">
          <cell r="Z653">
            <v>1999.6396797839507</v>
          </cell>
          <cell r="AA653">
            <v>651</v>
          </cell>
        </row>
        <row r="654">
          <cell r="Z654">
            <v>2021.3304475308641</v>
          </cell>
          <cell r="AA654">
            <v>652</v>
          </cell>
        </row>
        <row r="655">
          <cell r="Z655">
            <v>2043.1756404320986</v>
          </cell>
          <cell r="AA655">
            <v>653</v>
          </cell>
        </row>
        <row r="656">
          <cell r="Z656">
            <v>2065.175258487654</v>
          </cell>
          <cell r="AA656">
            <v>654</v>
          </cell>
        </row>
        <row r="657">
          <cell r="Z657">
            <v>2087.3293016975308</v>
          </cell>
          <cell r="AA657">
            <v>655</v>
          </cell>
        </row>
        <row r="658">
          <cell r="Z658">
            <v>2109.6377662037034</v>
          </cell>
          <cell r="AA658">
            <v>656</v>
          </cell>
        </row>
        <row r="659">
          <cell r="Z659">
            <v>2132.1006558641975</v>
          </cell>
          <cell r="AA659">
            <v>657</v>
          </cell>
        </row>
        <row r="660">
          <cell r="Z660">
            <v>2154.7179706790125</v>
          </cell>
          <cell r="AA660">
            <v>658</v>
          </cell>
        </row>
        <row r="661">
          <cell r="Z661">
            <v>2177.489710648148</v>
          </cell>
          <cell r="AA661">
            <v>659</v>
          </cell>
        </row>
        <row r="662">
          <cell r="Z662">
            <v>2200.415875771605</v>
          </cell>
          <cell r="AA662">
            <v>660</v>
          </cell>
        </row>
        <row r="663">
          <cell r="Z663">
            <v>2223.4964660493829</v>
          </cell>
          <cell r="AA663">
            <v>661</v>
          </cell>
        </row>
        <row r="664">
          <cell r="Z664">
            <v>2246.7314814814813</v>
          </cell>
          <cell r="AA664">
            <v>662</v>
          </cell>
        </row>
        <row r="665">
          <cell r="Z665">
            <v>2270.1209220679011</v>
          </cell>
          <cell r="AA665">
            <v>663</v>
          </cell>
        </row>
        <row r="666">
          <cell r="Z666">
            <v>2293.6647878086419</v>
          </cell>
          <cell r="AA666">
            <v>664</v>
          </cell>
        </row>
        <row r="667">
          <cell r="Z667">
            <v>2317.3630787037032</v>
          </cell>
          <cell r="AA667">
            <v>665</v>
          </cell>
        </row>
        <row r="668">
          <cell r="Z668">
            <v>2341.2157947530864</v>
          </cell>
          <cell r="AA668">
            <v>666</v>
          </cell>
        </row>
        <row r="669">
          <cell r="Z669">
            <v>2365.22293595679</v>
          </cell>
          <cell r="AA669">
            <v>667</v>
          </cell>
        </row>
        <row r="670">
          <cell r="Z670">
            <v>2389.3845023148147</v>
          </cell>
          <cell r="AA670">
            <v>668</v>
          </cell>
        </row>
        <row r="671">
          <cell r="Z671">
            <v>2413.7004938271607</v>
          </cell>
          <cell r="AA671">
            <v>669</v>
          </cell>
        </row>
        <row r="672">
          <cell r="Z672">
            <v>2438.1709104938273</v>
          </cell>
          <cell r="AA672">
            <v>670</v>
          </cell>
        </row>
        <row r="673">
          <cell r="Z673">
            <v>2462.7957523148148</v>
          </cell>
          <cell r="AA673">
            <v>671</v>
          </cell>
        </row>
        <row r="674">
          <cell r="Z674">
            <v>2487.5750192901237</v>
          </cell>
          <cell r="AA674">
            <v>672</v>
          </cell>
        </row>
        <row r="675">
          <cell r="Z675">
            <v>2512.5087114197531</v>
          </cell>
          <cell r="AA675">
            <v>673</v>
          </cell>
        </row>
        <row r="676">
          <cell r="Z676">
            <v>2537.5968287037035</v>
          </cell>
          <cell r="AA676">
            <v>674</v>
          </cell>
        </row>
        <row r="677">
          <cell r="Z677">
            <v>2562.8393711419753</v>
          </cell>
          <cell r="AA677">
            <v>675</v>
          </cell>
        </row>
        <row r="678">
          <cell r="Z678">
            <v>2588.236334876543</v>
          </cell>
          <cell r="AA678">
            <v>676</v>
          </cell>
        </row>
        <row r="679">
          <cell r="Z679">
            <v>2613.7877237654316</v>
          </cell>
          <cell r="AA679">
            <v>677</v>
          </cell>
        </row>
        <row r="680">
          <cell r="Z680">
            <v>2639.4935378086416</v>
          </cell>
          <cell r="AA680">
            <v>678</v>
          </cell>
        </row>
        <row r="681">
          <cell r="Z681">
            <v>2665.3537770061725</v>
          </cell>
          <cell r="AA681">
            <v>679</v>
          </cell>
        </row>
        <row r="682">
          <cell r="Z682">
            <v>2691.3684413580245</v>
          </cell>
          <cell r="AA682">
            <v>680</v>
          </cell>
        </row>
        <row r="683">
          <cell r="Z683">
            <v>2717.5375308641974</v>
          </cell>
          <cell r="AA683">
            <v>681</v>
          </cell>
        </row>
        <row r="684">
          <cell r="Z684">
            <v>2743.8610455246912</v>
          </cell>
          <cell r="AA684">
            <v>682</v>
          </cell>
        </row>
        <row r="685">
          <cell r="Z685">
            <v>2770.3389853395061</v>
          </cell>
          <cell r="AA685">
            <v>683</v>
          </cell>
        </row>
        <row r="686">
          <cell r="Z686">
            <v>2796.9713503086423</v>
          </cell>
          <cell r="AA686">
            <v>684</v>
          </cell>
        </row>
        <row r="687">
          <cell r="Z687">
            <v>2823.758140432099</v>
          </cell>
          <cell r="AA687">
            <v>685</v>
          </cell>
        </row>
        <row r="688">
          <cell r="Z688">
            <v>2850.6993557098772</v>
          </cell>
          <cell r="AA688">
            <v>686</v>
          </cell>
        </row>
        <row r="689">
          <cell r="Z689">
            <v>2877.7949961419758</v>
          </cell>
          <cell r="AA689">
            <v>687</v>
          </cell>
        </row>
        <row r="690">
          <cell r="Z690">
            <v>2905.0450617283955</v>
          </cell>
          <cell r="AA690">
            <v>688</v>
          </cell>
        </row>
        <row r="691">
          <cell r="Z691">
            <v>2932.4495524691361</v>
          </cell>
          <cell r="AA691">
            <v>689</v>
          </cell>
        </row>
        <row r="692">
          <cell r="Z692">
            <v>2960.0084683641981</v>
          </cell>
          <cell r="AA692">
            <v>690</v>
          </cell>
        </row>
        <row r="693">
          <cell r="Z693">
            <v>2987.7218094135806</v>
          </cell>
          <cell r="AA693">
            <v>691</v>
          </cell>
        </row>
        <row r="694">
          <cell r="Z694">
            <v>3015.5895756172845</v>
          </cell>
          <cell r="AA694">
            <v>692</v>
          </cell>
        </row>
        <row r="695">
          <cell r="Z695">
            <v>3043.6117669753089</v>
          </cell>
          <cell r="AA695">
            <v>693</v>
          </cell>
        </row>
        <row r="696">
          <cell r="Z696">
            <v>3071.7883834876543</v>
          </cell>
          <cell r="AA696">
            <v>694</v>
          </cell>
        </row>
        <row r="697">
          <cell r="Z697">
            <v>3100.1194212962964</v>
          </cell>
          <cell r="AA697">
            <v>695</v>
          </cell>
        </row>
        <row r="698">
          <cell r="Z698">
            <v>3128.6048842592595</v>
          </cell>
          <cell r="AA698">
            <v>696</v>
          </cell>
        </row>
        <row r="699">
          <cell r="Z699">
            <v>3157.2447723765436</v>
          </cell>
          <cell r="AA699">
            <v>697</v>
          </cell>
        </row>
        <row r="700">
          <cell r="Z700">
            <v>3186.0390856481486</v>
          </cell>
          <cell r="AA700">
            <v>698</v>
          </cell>
        </row>
        <row r="701">
          <cell r="Z701">
            <v>3214.9878240740745</v>
          </cell>
          <cell r="AA701">
            <v>699</v>
          </cell>
        </row>
        <row r="702">
          <cell r="Z702">
            <v>3244.0909876543215</v>
          </cell>
          <cell r="AA702">
            <v>700</v>
          </cell>
        </row>
        <row r="703">
          <cell r="Z703">
            <v>3274.2454282407416</v>
          </cell>
          <cell r="AA703">
            <v>701</v>
          </cell>
        </row>
        <row r="704">
          <cell r="Z704">
            <v>3304.5602353395075</v>
          </cell>
          <cell r="AA704">
            <v>702</v>
          </cell>
        </row>
        <row r="705">
          <cell r="Z705">
            <v>3335.0354050925939</v>
          </cell>
          <cell r="AA705">
            <v>703</v>
          </cell>
        </row>
        <row r="706">
          <cell r="Z706">
            <v>3365.6709413580261</v>
          </cell>
          <cell r="AA706">
            <v>704</v>
          </cell>
        </row>
        <row r="707">
          <cell r="Z707">
            <v>3396.4668402777788</v>
          </cell>
          <cell r="AA707">
            <v>705</v>
          </cell>
        </row>
        <row r="708">
          <cell r="Z708">
            <v>3427.4231057098773</v>
          </cell>
          <cell r="AA708">
            <v>706</v>
          </cell>
        </row>
        <row r="709">
          <cell r="Z709">
            <v>3458.5397337962972</v>
          </cell>
          <cell r="AA709">
            <v>707</v>
          </cell>
        </row>
        <row r="710">
          <cell r="Z710">
            <v>3489.8167245370382</v>
          </cell>
          <cell r="AA710">
            <v>708</v>
          </cell>
        </row>
        <row r="711">
          <cell r="Z711">
            <v>3521.2540817901245</v>
          </cell>
          <cell r="AA711">
            <v>709</v>
          </cell>
        </row>
        <row r="712">
          <cell r="Z712">
            <v>3552.8518016975318</v>
          </cell>
          <cell r="AA712">
            <v>710</v>
          </cell>
        </row>
        <row r="713">
          <cell r="Z713">
            <v>3584.6098881172843</v>
          </cell>
          <cell r="AA713">
            <v>711</v>
          </cell>
        </row>
        <row r="714">
          <cell r="Z714">
            <v>3616.5283371913588</v>
          </cell>
          <cell r="AA714">
            <v>712</v>
          </cell>
        </row>
        <row r="715">
          <cell r="Z715">
            <v>3648.6071527777785</v>
          </cell>
          <cell r="AA715">
            <v>713</v>
          </cell>
        </row>
        <row r="716">
          <cell r="Z716">
            <v>3680.8463310185193</v>
          </cell>
          <cell r="AA716">
            <v>714</v>
          </cell>
        </row>
        <row r="717">
          <cell r="Z717">
            <v>3713.2458757716054</v>
          </cell>
          <cell r="AA717">
            <v>715</v>
          </cell>
        </row>
        <row r="718">
          <cell r="Z718">
            <v>3745.8057831790134</v>
          </cell>
          <cell r="AA718">
            <v>716</v>
          </cell>
        </row>
        <row r="719">
          <cell r="Z719">
            <v>3778.5260532407415</v>
          </cell>
          <cell r="AA719">
            <v>717</v>
          </cell>
        </row>
        <row r="720">
          <cell r="Z720">
            <v>3811.4066898148158</v>
          </cell>
          <cell r="AA720">
            <v>718</v>
          </cell>
        </row>
        <row r="721">
          <cell r="Z721">
            <v>3844.4476890432106</v>
          </cell>
          <cell r="AA721">
            <v>719</v>
          </cell>
        </row>
        <row r="722">
          <cell r="Z722">
            <v>3877.6490547839512</v>
          </cell>
          <cell r="AA722">
            <v>720</v>
          </cell>
        </row>
        <row r="723">
          <cell r="Z723">
            <v>3911.0107831790133</v>
          </cell>
          <cell r="AA723">
            <v>721</v>
          </cell>
        </row>
        <row r="724">
          <cell r="Z724">
            <v>3944.5328780864206</v>
          </cell>
          <cell r="AA724">
            <v>722</v>
          </cell>
        </row>
        <row r="725">
          <cell r="Z725">
            <v>3978.215335648149</v>
          </cell>
          <cell r="AA725">
            <v>723</v>
          </cell>
        </row>
        <row r="726">
          <cell r="Z726">
            <v>4012.0581597222231</v>
          </cell>
          <cell r="AA726">
            <v>724</v>
          </cell>
        </row>
        <row r="727">
          <cell r="Z727">
            <v>4046.0613464506182</v>
          </cell>
          <cell r="AA727">
            <v>725</v>
          </cell>
        </row>
        <row r="728">
          <cell r="Z728">
            <v>4080.2248958333344</v>
          </cell>
          <cell r="AA728">
            <v>726</v>
          </cell>
        </row>
        <row r="729">
          <cell r="Z729">
            <v>4114.5488117283958</v>
          </cell>
          <cell r="AA729">
            <v>727</v>
          </cell>
        </row>
        <row r="730">
          <cell r="Z730">
            <v>4149.0330902777787</v>
          </cell>
          <cell r="AA730">
            <v>728</v>
          </cell>
        </row>
        <row r="731">
          <cell r="Z731">
            <v>4183.6777353395073</v>
          </cell>
          <cell r="AA731">
            <v>729</v>
          </cell>
        </row>
        <row r="732">
          <cell r="Z732">
            <v>4218.482743055557</v>
          </cell>
          <cell r="AA732">
            <v>730</v>
          </cell>
        </row>
        <row r="733">
          <cell r="Z733">
            <v>4253.4481172839514</v>
          </cell>
          <cell r="AA733">
            <v>731</v>
          </cell>
        </row>
        <row r="734">
          <cell r="Z734">
            <v>4288.5738541666678</v>
          </cell>
          <cell r="AA734">
            <v>732</v>
          </cell>
        </row>
        <row r="735">
          <cell r="Z735">
            <v>4323.8599575617291</v>
          </cell>
          <cell r="AA735">
            <v>733</v>
          </cell>
        </row>
        <row r="736">
          <cell r="Z736">
            <v>4359.3064236111122</v>
          </cell>
          <cell r="AA736">
            <v>734</v>
          </cell>
        </row>
        <row r="737">
          <cell r="Z737">
            <v>4394.9132561728402</v>
          </cell>
          <cell r="AA737">
            <v>735</v>
          </cell>
        </row>
        <row r="738">
          <cell r="Z738">
            <v>4430.6804513888901</v>
          </cell>
          <cell r="AA738">
            <v>736</v>
          </cell>
        </row>
        <row r="739">
          <cell r="Z739">
            <v>4466.6080092592601</v>
          </cell>
          <cell r="AA739">
            <v>737</v>
          </cell>
        </row>
        <row r="740">
          <cell r="Z740">
            <v>4502.6959336419759</v>
          </cell>
          <cell r="AA740">
            <v>738</v>
          </cell>
        </row>
        <row r="741">
          <cell r="Z741">
            <v>4538.9442206790127</v>
          </cell>
          <cell r="AA741">
            <v>739</v>
          </cell>
        </row>
        <row r="742">
          <cell r="Z742">
            <v>4575.3528742283952</v>
          </cell>
          <cell r="AA742">
            <v>740</v>
          </cell>
        </row>
        <row r="743">
          <cell r="Z743">
            <v>4611.9218904320996</v>
          </cell>
          <cell r="AA743">
            <v>741</v>
          </cell>
        </row>
        <row r="744">
          <cell r="Z744">
            <v>4648.6512731481489</v>
          </cell>
          <cell r="AA744">
            <v>742</v>
          </cell>
        </row>
        <row r="745">
          <cell r="Z745">
            <v>4685.5410185185192</v>
          </cell>
          <cell r="AA745">
            <v>743</v>
          </cell>
        </row>
        <row r="746">
          <cell r="Z746">
            <v>4722.5911304012352</v>
          </cell>
          <cell r="AA746">
            <v>744</v>
          </cell>
        </row>
        <row r="747">
          <cell r="Z747">
            <v>4759.8016049382722</v>
          </cell>
          <cell r="AA747">
            <v>745</v>
          </cell>
        </row>
        <row r="748">
          <cell r="Z748">
            <v>4797.1724421296303</v>
          </cell>
          <cell r="AA748">
            <v>746</v>
          </cell>
        </row>
        <row r="749">
          <cell r="Z749">
            <v>4834.7036458333341</v>
          </cell>
          <cell r="AA749">
            <v>747</v>
          </cell>
        </row>
        <row r="750">
          <cell r="Z750">
            <v>4872.395212191358</v>
          </cell>
          <cell r="AA750">
            <v>748</v>
          </cell>
        </row>
        <row r="751">
          <cell r="Z751">
            <v>4910.2471450617286</v>
          </cell>
          <cell r="AA751">
            <v>749</v>
          </cell>
        </row>
        <row r="752">
          <cell r="Z752">
            <v>4948.2594405864202</v>
          </cell>
          <cell r="AA752">
            <v>750</v>
          </cell>
        </row>
        <row r="753">
          <cell r="Z753">
            <v>4987.6259259259268</v>
          </cell>
          <cell r="AA753">
            <v>751</v>
          </cell>
        </row>
        <row r="754">
          <cell r="Z754">
            <v>5027.1587152777784</v>
          </cell>
          <cell r="AA754">
            <v>752</v>
          </cell>
        </row>
        <row r="755">
          <cell r="Z755">
            <v>5066.8578086419757</v>
          </cell>
          <cell r="AA755">
            <v>753</v>
          </cell>
        </row>
        <row r="756">
          <cell r="Z756">
            <v>5106.7232060185188</v>
          </cell>
          <cell r="AA756">
            <v>754</v>
          </cell>
        </row>
        <row r="757">
          <cell r="Z757">
            <v>5146.7549074074077</v>
          </cell>
          <cell r="AA757">
            <v>755</v>
          </cell>
        </row>
        <row r="758">
          <cell r="Z758">
            <v>5186.9529089506177</v>
          </cell>
          <cell r="AA758">
            <v>756</v>
          </cell>
        </row>
        <row r="759">
          <cell r="Z759">
            <v>5227.3172145061735</v>
          </cell>
          <cell r="AA759">
            <v>757</v>
          </cell>
        </row>
        <row r="760">
          <cell r="Z760">
            <v>5267.8478240740742</v>
          </cell>
          <cell r="AA760">
            <v>758</v>
          </cell>
        </row>
        <row r="761">
          <cell r="Z761">
            <v>5308.5447376543216</v>
          </cell>
          <cell r="AA761">
            <v>759</v>
          </cell>
        </row>
        <row r="762">
          <cell r="Z762">
            <v>5349.4079552469148</v>
          </cell>
          <cell r="AA762">
            <v>760</v>
          </cell>
        </row>
        <row r="763">
          <cell r="Z763">
            <v>5390.4374768518528</v>
          </cell>
          <cell r="AA763">
            <v>761</v>
          </cell>
        </row>
        <row r="764">
          <cell r="Z764">
            <v>5431.6333024691367</v>
          </cell>
          <cell r="AA764">
            <v>762</v>
          </cell>
        </row>
        <row r="765">
          <cell r="Z765">
            <v>5472.9954320987663</v>
          </cell>
          <cell r="AA765">
            <v>763</v>
          </cell>
        </row>
        <row r="766">
          <cell r="Z766">
            <v>5514.5238657407417</v>
          </cell>
          <cell r="AA766">
            <v>764</v>
          </cell>
        </row>
        <row r="767">
          <cell r="Z767">
            <v>5556.2186033950629</v>
          </cell>
          <cell r="AA767">
            <v>765</v>
          </cell>
        </row>
        <row r="768">
          <cell r="Z768">
            <v>5598.0796450617299</v>
          </cell>
          <cell r="AA768">
            <v>766</v>
          </cell>
        </row>
        <row r="769">
          <cell r="Z769">
            <v>5640.1069907407427</v>
          </cell>
          <cell r="AA769">
            <v>767</v>
          </cell>
        </row>
        <row r="770">
          <cell r="Z770">
            <v>5682.3006404321013</v>
          </cell>
          <cell r="AA770">
            <v>768</v>
          </cell>
        </row>
        <row r="771">
          <cell r="Z771">
            <v>5724.6605941358039</v>
          </cell>
          <cell r="AA771">
            <v>769</v>
          </cell>
        </row>
        <row r="772">
          <cell r="Z772">
            <v>5767.1868518518531</v>
          </cell>
          <cell r="AA772">
            <v>770</v>
          </cell>
        </row>
        <row r="773">
          <cell r="Z773">
            <v>5809.8794135802482</v>
          </cell>
          <cell r="AA773">
            <v>771</v>
          </cell>
        </row>
        <row r="774">
          <cell r="Z774">
            <v>5852.7382793209881</v>
          </cell>
          <cell r="AA774">
            <v>772</v>
          </cell>
        </row>
        <row r="775">
          <cell r="Z775">
            <v>5895.7634490740747</v>
          </cell>
          <cell r="AA775">
            <v>773</v>
          </cell>
        </row>
        <row r="776">
          <cell r="Z776">
            <v>5938.9549189814825</v>
          </cell>
          <cell r="AA776">
            <v>774</v>
          </cell>
        </row>
        <row r="777">
          <cell r="Z777">
            <v>5982.312692901236</v>
          </cell>
          <cell r="AA777">
            <v>775</v>
          </cell>
        </row>
        <row r="778">
          <cell r="Z778">
            <v>6025.8367708333353</v>
          </cell>
          <cell r="AA778">
            <v>776</v>
          </cell>
        </row>
        <row r="779">
          <cell r="Z779">
            <v>6069.5271527777795</v>
          </cell>
          <cell r="AA779">
            <v>777</v>
          </cell>
        </row>
        <row r="780">
          <cell r="Z780">
            <v>6113.3838387345686</v>
          </cell>
          <cell r="AA780">
            <v>778</v>
          </cell>
        </row>
        <row r="781">
          <cell r="Z781">
            <v>6157.4068287037044</v>
          </cell>
          <cell r="AA781">
            <v>779</v>
          </cell>
        </row>
        <row r="782">
          <cell r="Z782">
            <v>6201.5961226851859</v>
          </cell>
          <cell r="AA782">
            <v>780</v>
          </cell>
        </row>
        <row r="783">
          <cell r="Z783">
            <v>6245.9517206790124</v>
          </cell>
          <cell r="AA783">
            <v>781</v>
          </cell>
        </row>
        <row r="784">
          <cell r="Z784">
            <v>6290.4736226851855</v>
          </cell>
          <cell r="AA784">
            <v>782</v>
          </cell>
        </row>
        <row r="785">
          <cell r="Z785">
            <v>6335.1618287037045</v>
          </cell>
          <cell r="AA785">
            <v>783</v>
          </cell>
        </row>
        <row r="786">
          <cell r="Z786">
            <v>6380.0163387345683</v>
          </cell>
          <cell r="AA786">
            <v>784</v>
          </cell>
        </row>
        <row r="787">
          <cell r="Z787">
            <v>6425.0371527777788</v>
          </cell>
          <cell r="AA787">
            <v>785</v>
          </cell>
        </row>
        <row r="788">
          <cell r="Z788">
            <v>6470.2242708333351</v>
          </cell>
          <cell r="AA788">
            <v>786</v>
          </cell>
        </row>
        <row r="789">
          <cell r="Z789">
            <v>6515.5776929012363</v>
          </cell>
          <cell r="AA789">
            <v>787</v>
          </cell>
        </row>
        <row r="790">
          <cell r="Z790">
            <v>6561.0974189814833</v>
          </cell>
          <cell r="AA790">
            <v>788</v>
          </cell>
        </row>
        <row r="791">
          <cell r="Z791">
            <v>6606.7834490740752</v>
          </cell>
          <cell r="AA791">
            <v>789</v>
          </cell>
        </row>
        <row r="792">
          <cell r="Z792">
            <v>6652.6357831790128</v>
          </cell>
          <cell r="AA792">
            <v>790</v>
          </cell>
        </row>
        <row r="793">
          <cell r="Z793">
            <v>6698.6544212962972</v>
          </cell>
          <cell r="AA793">
            <v>791</v>
          </cell>
        </row>
        <row r="794">
          <cell r="Z794">
            <v>6744.8393595679017</v>
          </cell>
          <cell r="AA794">
            <v>792</v>
          </cell>
        </row>
        <row r="795">
          <cell r="Z795">
            <v>6791.190601851853</v>
          </cell>
          <cell r="AA795">
            <v>793</v>
          </cell>
        </row>
        <row r="796">
          <cell r="Z796">
            <v>6837.70814814815</v>
          </cell>
          <cell r="AA796">
            <v>794</v>
          </cell>
        </row>
        <row r="797">
          <cell r="Z797">
            <v>6884.391998456792</v>
          </cell>
          <cell r="AA797">
            <v>795</v>
          </cell>
        </row>
        <row r="798">
          <cell r="Z798">
            <v>6931.2421527777797</v>
          </cell>
          <cell r="AA798">
            <v>796</v>
          </cell>
        </row>
        <row r="799">
          <cell r="Z799">
            <v>6978.2586111111123</v>
          </cell>
          <cell r="AA799">
            <v>797</v>
          </cell>
        </row>
        <row r="800">
          <cell r="Z800">
            <v>7025.4413734567906</v>
          </cell>
          <cell r="AA800">
            <v>798</v>
          </cell>
        </row>
        <row r="801">
          <cell r="Z801">
            <v>7072.7904398148157</v>
          </cell>
          <cell r="AA801">
            <v>799</v>
          </cell>
        </row>
        <row r="802">
          <cell r="Z802">
            <v>7120.3058101851857</v>
          </cell>
          <cell r="AA802">
            <v>800</v>
          </cell>
        </row>
        <row r="803">
          <cell r="Z803">
            <v>7167.9874845679014</v>
          </cell>
          <cell r="AA803">
            <v>801</v>
          </cell>
        </row>
        <row r="804">
          <cell r="Z804">
            <v>7215.8354629629639</v>
          </cell>
          <cell r="AA804">
            <v>802</v>
          </cell>
        </row>
        <row r="805">
          <cell r="Z805">
            <v>7263.8497453703712</v>
          </cell>
          <cell r="AA805">
            <v>803</v>
          </cell>
        </row>
        <row r="806">
          <cell r="Z806">
            <v>7312.0303317901244</v>
          </cell>
          <cell r="AA806">
            <v>804</v>
          </cell>
        </row>
        <row r="807">
          <cell r="Z807">
            <v>7360.3772222222242</v>
          </cell>
          <cell r="AA807">
            <v>805</v>
          </cell>
        </row>
        <row r="808">
          <cell r="Z808">
            <v>7408.8904166666689</v>
          </cell>
          <cell r="AA808">
            <v>806</v>
          </cell>
        </row>
        <row r="809">
          <cell r="Z809">
            <v>7457.5699151234585</v>
          </cell>
          <cell r="AA809">
            <v>807</v>
          </cell>
        </row>
        <row r="810">
          <cell r="Z810">
            <v>7506.4157175925939</v>
          </cell>
          <cell r="AA810">
            <v>808</v>
          </cell>
        </row>
        <row r="811">
          <cell r="Z811">
            <v>7555.4278202160503</v>
          </cell>
          <cell r="AA811">
            <v>809</v>
          </cell>
        </row>
        <row r="812">
          <cell r="Z812">
            <v>7604.6062268518535</v>
          </cell>
          <cell r="AA812">
            <v>810</v>
          </cell>
        </row>
        <row r="813">
          <cell r="Z813">
            <v>7653.9509375000016</v>
          </cell>
          <cell r="AA813">
            <v>811</v>
          </cell>
        </row>
        <row r="814">
          <cell r="Z814">
            <v>7703.4619521604955</v>
          </cell>
          <cell r="AA814">
            <v>812</v>
          </cell>
        </row>
        <row r="815">
          <cell r="Z815">
            <v>7753.139270833336</v>
          </cell>
          <cell r="AA815">
            <v>813</v>
          </cell>
        </row>
        <row r="816">
          <cell r="Z816">
            <v>7802.9828935185215</v>
          </cell>
          <cell r="AA816">
            <v>814</v>
          </cell>
        </row>
        <row r="817">
          <cell r="Z817">
            <v>7852.9928202160518</v>
          </cell>
          <cell r="AA817">
            <v>815</v>
          </cell>
        </row>
        <row r="818">
          <cell r="Z818">
            <v>7903.1690509259279</v>
          </cell>
          <cell r="AA818">
            <v>816</v>
          </cell>
        </row>
        <row r="819">
          <cell r="Z819">
            <v>7953.5115856481498</v>
          </cell>
          <cell r="AA819">
            <v>817</v>
          </cell>
        </row>
        <row r="820">
          <cell r="Z820">
            <v>8004.0204243827175</v>
          </cell>
          <cell r="AA820">
            <v>818</v>
          </cell>
        </row>
        <row r="821">
          <cell r="Z821">
            <v>8054.6955671296309</v>
          </cell>
          <cell r="AA821">
            <v>819</v>
          </cell>
        </row>
        <row r="822">
          <cell r="Z822">
            <v>8105.5370138888902</v>
          </cell>
          <cell r="AA822">
            <v>820</v>
          </cell>
        </row>
        <row r="823">
          <cell r="Z823">
            <v>8156.5447646604953</v>
          </cell>
          <cell r="AA823">
            <v>821</v>
          </cell>
        </row>
        <row r="824">
          <cell r="Z824">
            <v>8207.7188194444461</v>
          </cell>
          <cell r="AA824">
            <v>822</v>
          </cell>
        </row>
        <row r="825">
          <cell r="Z825">
            <v>8259.0591782407428</v>
          </cell>
          <cell r="AA825">
            <v>823</v>
          </cell>
        </row>
        <row r="826">
          <cell r="Z826">
            <v>8310.5658410493852</v>
          </cell>
          <cell r="AA826">
            <v>824</v>
          </cell>
        </row>
        <row r="827">
          <cell r="Z827">
            <v>8362.2388078703734</v>
          </cell>
          <cell r="AA827">
            <v>825</v>
          </cell>
        </row>
        <row r="828">
          <cell r="Z828">
            <v>8414.0780787037056</v>
          </cell>
          <cell r="AA828">
            <v>826</v>
          </cell>
        </row>
        <row r="829">
          <cell r="Z829">
            <v>8466.0836496913598</v>
          </cell>
          <cell r="AA829">
            <v>827</v>
          </cell>
        </row>
        <row r="830">
          <cell r="Z830">
            <v>8518.2555246913598</v>
          </cell>
          <cell r="AA830">
            <v>828</v>
          </cell>
        </row>
        <row r="831">
          <cell r="Z831">
            <v>8570.5937037037056</v>
          </cell>
          <cell r="AA831">
            <v>829</v>
          </cell>
        </row>
        <row r="832">
          <cell r="Z832">
            <v>8623.0981867283972</v>
          </cell>
          <cell r="AA832">
            <v>830</v>
          </cell>
        </row>
        <row r="833">
          <cell r="Z833">
            <v>8675.7689737654346</v>
          </cell>
          <cell r="AA833">
            <v>831</v>
          </cell>
        </row>
        <row r="834">
          <cell r="Z834">
            <v>8728.6060648148177</v>
          </cell>
          <cell r="AA834">
            <v>832</v>
          </cell>
        </row>
        <row r="835">
          <cell r="Z835">
            <v>8781.6094598765467</v>
          </cell>
          <cell r="AA835">
            <v>833</v>
          </cell>
        </row>
        <row r="836">
          <cell r="Z836">
            <v>8834.7791589506214</v>
          </cell>
          <cell r="AA836">
            <v>834</v>
          </cell>
        </row>
        <row r="837">
          <cell r="Z837">
            <v>8888.1151620370401</v>
          </cell>
          <cell r="AA837">
            <v>835</v>
          </cell>
        </row>
        <row r="838">
          <cell r="Z838">
            <v>8941.6174691358046</v>
          </cell>
          <cell r="AA838">
            <v>836</v>
          </cell>
        </row>
        <row r="839">
          <cell r="Z839">
            <v>8995.2860802469168</v>
          </cell>
          <cell r="AA839">
            <v>837</v>
          </cell>
        </row>
        <row r="840">
          <cell r="Z840">
            <v>9049.1209953703728</v>
          </cell>
          <cell r="AA840">
            <v>838</v>
          </cell>
        </row>
        <row r="841">
          <cell r="Z841">
            <v>9103.1222145061747</v>
          </cell>
          <cell r="AA841">
            <v>839</v>
          </cell>
        </row>
        <row r="842">
          <cell r="Z842">
            <v>9157.2897376543242</v>
          </cell>
          <cell r="AA842">
            <v>840</v>
          </cell>
        </row>
        <row r="843">
          <cell r="Z843">
            <v>9211.6235648148177</v>
          </cell>
          <cell r="AA843">
            <v>841</v>
          </cell>
        </row>
        <row r="844">
          <cell r="Z844">
            <v>9266.1236959876569</v>
          </cell>
          <cell r="AA844">
            <v>842</v>
          </cell>
        </row>
        <row r="845">
          <cell r="Z845">
            <v>9320.7901311728438</v>
          </cell>
          <cell r="AA845">
            <v>843</v>
          </cell>
        </row>
        <row r="846">
          <cell r="Z846">
            <v>9375.6228703703746</v>
          </cell>
          <cell r="AA846">
            <v>844</v>
          </cell>
        </row>
        <row r="847">
          <cell r="Z847">
            <v>9430.6219097222256</v>
          </cell>
          <cell r="AA847">
            <v>845</v>
          </cell>
        </row>
        <row r="848">
          <cell r="Z848">
            <v>9485.7872530864242</v>
          </cell>
          <cell r="AA848">
            <v>846</v>
          </cell>
        </row>
        <row r="849">
          <cell r="Z849">
            <v>9541.1189004629668</v>
          </cell>
          <cell r="AA849">
            <v>847</v>
          </cell>
        </row>
        <row r="850">
          <cell r="Z850">
            <v>9596.6168518518552</v>
          </cell>
          <cell r="AA850">
            <v>848</v>
          </cell>
        </row>
        <row r="851">
          <cell r="Z851">
            <v>9652.2811072530912</v>
          </cell>
          <cell r="AA851">
            <v>849</v>
          </cell>
        </row>
        <row r="852">
          <cell r="Z852">
            <v>9708.1116666666712</v>
          </cell>
          <cell r="AA852">
            <v>850</v>
          </cell>
        </row>
        <row r="853">
          <cell r="Z853">
            <v>9764.108530092597</v>
          </cell>
          <cell r="AA853">
            <v>851</v>
          </cell>
        </row>
        <row r="854">
          <cell r="Z854">
            <v>9820.2716975308704</v>
          </cell>
          <cell r="AA854">
            <v>852</v>
          </cell>
        </row>
        <row r="855">
          <cell r="Z855">
            <v>9876.6011689814859</v>
          </cell>
          <cell r="AA855">
            <v>853</v>
          </cell>
        </row>
        <row r="856">
          <cell r="Z856">
            <v>9933.096944444449</v>
          </cell>
          <cell r="AA856">
            <v>854</v>
          </cell>
        </row>
        <row r="857">
          <cell r="Z857">
            <v>9989.759023919758</v>
          </cell>
          <cell r="AA857">
            <v>855</v>
          </cell>
        </row>
        <row r="858">
          <cell r="Z858">
            <v>10046.587407407411</v>
          </cell>
          <cell r="AA858">
            <v>856</v>
          </cell>
        </row>
        <row r="859">
          <cell r="Z859">
            <v>10103.582094907411</v>
          </cell>
          <cell r="AA859">
            <v>857</v>
          </cell>
        </row>
        <row r="860">
          <cell r="Z860">
            <v>10160.743086419758</v>
          </cell>
          <cell r="AA860">
            <v>858</v>
          </cell>
        </row>
        <row r="861">
          <cell r="Z861">
            <v>10218.070381944448</v>
          </cell>
          <cell r="AA861">
            <v>859</v>
          </cell>
        </row>
        <row r="862">
          <cell r="Z862">
            <v>10275.563981481486</v>
          </cell>
          <cell r="AA862">
            <v>860</v>
          </cell>
        </row>
        <row r="863">
          <cell r="Z863">
            <v>10333.223885030869</v>
          </cell>
          <cell r="AA863">
            <v>861</v>
          </cell>
        </row>
        <row r="864">
          <cell r="Z864">
            <v>10391.050092592597</v>
          </cell>
          <cell r="AA864">
            <v>862</v>
          </cell>
        </row>
        <row r="865">
          <cell r="Z865">
            <v>10449.042600308647</v>
          </cell>
          <cell r="AA865">
            <v>863</v>
          </cell>
        </row>
        <row r="866">
          <cell r="Z866">
            <v>10507.201412037042</v>
          </cell>
          <cell r="AA866">
            <v>864</v>
          </cell>
        </row>
        <row r="867">
          <cell r="Z867">
            <v>10565.526527777782</v>
          </cell>
          <cell r="AA867">
            <v>865</v>
          </cell>
        </row>
        <row r="868">
          <cell r="Z868">
            <v>10624.017947530869</v>
          </cell>
          <cell r="AA868">
            <v>866</v>
          </cell>
        </row>
        <row r="869">
          <cell r="Z869">
            <v>10682.675671296302</v>
          </cell>
          <cell r="AA869">
            <v>867</v>
          </cell>
        </row>
        <row r="870">
          <cell r="Z870">
            <v>10741.499699074078</v>
          </cell>
          <cell r="AA870">
            <v>868</v>
          </cell>
        </row>
        <row r="871">
          <cell r="Z871">
            <v>10800.490030864203</v>
          </cell>
          <cell r="AA871">
            <v>869</v>
          </cell>
        </row>
        <row r="872">
          <cell r="Z872">
            <v>10859.646666666673</v>
          </cell>
          <cell r="AA872">
            <v>870</v>
          </cell>
        </row>
        <row r="873">
          <cell r="Z873">
            <v>10918.969606481487</v>
          </cell>
          <cell r="AA873">
            <v>871</v>
          </cell>
        </row>
        <row r="874">
          <cell r="Z874">
            <v>10978.458850308649</v>
          </cell>
          <cell r="AA874">
            <v>872</v>
          </cell>
        </row>
        <row r="875">
          <cell r="Z875">
            <v>11038.114398148156</v>
          </cell>
          <cell r="AA875">
            <v>873</v>
          </cell>
        </row>
        <row r="876">
          <cell r="Z876">
            <v>11097.936250000008</v>
          </cell>
          <cell r="AA876">
            <v>874</v>
          </cell>
        </row>
        <row r="877">
          <cell r="Z877">
            <v>11157.924405864207</v>
          </cell>
          <cell r="AA877">
            <v>875</v>
          </cell>
        </row>
        <row r="878">
          <cell r="Z878">
            <v>11218.078865740752</v>
          </cell>
          <cell r="AA878">
            <v>876</v>
          </cell>
        </row>
        <row r="879">
          <cell r="Z879">
            <v>11278.399629629639</v>
          </cell>
          <cell r="AA879">
            <v>877</v>
          </cell>
        </row>
        <row r="880">
          <cell r="Z880">
            <v>11338.886697530872</v>
          </cell>
          <cell r="AA880">
            <v>878</v>
          </cell>
        </row>
        <row r="881">
          <cell r="Z881">
            <v>11399.540069444452</v>
          </cell>
          <cell r="AA881">
            <v>879</v>
          </cell>
        </row>
        <row r="882">
          <cell r="Z882">
            <v>11460.359745370377</v>
          </cell>
          <cell r="AA882">
            <v>880</v>
          </cell>
        </row>
        <row r="883">
          <cell r="Z883">
            <v>11521.345721450625</v>
          </cell>
          <cell r="AA883">
            <v>881</v>
          </cell>
        </row>
        <row r="884">
          <cell r="Z884">
            <v>11582.498001543217</v>
          </cell>
          <cell r="AA884">
            <v>882</v>
          </cell>
        </row>
        <row r="885">
          <cell r="Z885">
            <v>11643.816585648157</v>
          </cell>
          <cell r="AA885">
            <v>883</v>
          </cell>
        </row>
        <row r="886">
          <cell r="Z886">
            <v>11705.301473765443</v>
          </cell>
          <cell r="AA886">
            <v>884</v>
          </cell>
        </row>
        <row r="887">
          <cell r="Z887">
            <v>11766.952665895071</v>
          </cell>
          <cell r="AA887">
            <v>885</v>
          </cell>
        </row>
        <row r="888">
          <cell r="Z888">
            <v>11828.770162037044</v>
          </cell>
          <cell r="AA888">
            <v>886</v>
          </cell>
        </row>
        <row r="889">
          <cell r="Z889">
            <v>11890.753962191366</v>
          </cell>
          <cell r="AA889">
            <v>887</v>
          </cell>
        </row>
        <row r="890">
          <cell r="Z890">
            <v>11952.904066358031</v>
          </cell>
          <cell r="AA890">
            <v>888</v>
          </cell>
        </row>
        <row r="891">
          <cell r="Z891">
            <v>12015.220474537042</v>
          </cell>
          <cell r="AA891">
            <v>889</v>
          </cell>
        </row>
        <row r="892">
          <cell r="Z892">
            <v>12077.7031867284</v>
          </cell>
          <cell r="AA892">
            <v>890</v>
          </cell>
        </row>
        <row r="893">
          <cell r="Z893">
            <v>12140.352202932103</v>
          </cell>
          <cell r="AA893">
            <v>891</v>
          </cell>
        </row>
        <row r="894">
          <cell r="Z894">
            <v>12203.167523148151</v>
          </cell>
          <cell r="AA894">
            <v>892</v>
          </cell>
        </row>
        <row r="895">
          <cell r="Z895">
            <v>12266.149147376547</v>
          </cell>
          <cell r="AA895">
            <v>893</v>
          </cell>
        </row>
        <row r="896">
          <cell r="Z896">
            <v>12329.297075617287</v>
          </cell>
          <cell r="AA896">
            <v>894</v>
          </cell>
        </row>
        <row r="897">
          <cell r="Z897">
            <v>12392.611307870373</v>
          </cell>
          <cell r="AA897">
            <v>895</v>
          </cell>
        </row>
        <row r="898">
          <cell r="Z898">
            <v>12456.091844135806</v>
          </cell>
          <cell r="AA898">
            <v>896</v>
          </cell>
        </row>
        <row r="899">
          <cell r="Z899">
            <v>12519.738684413584</v>
          </cell>
          <cell r="AA899">
            <v>897</v>
          </cell>
        </row>
        <row r="900">
          <cell r="Z900">
            <v>12583.551828703707</v>
          </cell>
          <cell r="AA900">
            <v>898</v>
          </cell>
        </row>
        <row r="901">
          <cell r="Z901">
            <v>12647.531273148152</v>
          </cell>
          <cell r="AA901">
            <v>899</v>
          </cell>
        </row>
        <row r="902">
          <cell r="Z902">
            <v>12711.677021604941</v>
          </cell>
          <cell r="AA902">
            <v>900</v>
          </cell>
        </row>
        <row r="903">
          <cell r="Z903">
            <v>12775.989074074076</v>
          </cell>
          <cell r="AA903">
            <v>901</v>
          </cell>
        </row>
        <row r="904">
          <cell r="Z904">
            <v>12840.467430555558</v>
          </cell>
          <cell r="AA904">
            <v>902</v>
          </cell>
        </row>
        <row r="905">
          <cell r="Z905">
            <v>12905.112091049385</v>
          </cell>
          <cell r="AA905">
            <v>903</v>
          </cell>
        </row>
        <row r="906">
          <cell r="Z906">
            <v>12969.923055555557</v>
          </cell>
          <cell r="AA906">
            <v>904</v>
          </cell>
        </row>
        <row r="907">
          <cell r="Z907">
            <v>13034.900324074077</v>
          </cell>
          <cell r="AA907">
            <v>905</v>
          </cell>
        </row>
        <row r="908">
          <cell r="Z908">
            <v>13100.043896604941</v>
          </cell>
          <cell r="AA908">
            <v>906</v>
          </cell>
        </row>
        <row r="909">
          <cell r="Z909">
            <v>13165.35377314815</v>
          </cell>
          <cell r="AA909">
            <v>907</v>
          </cell>
        </row>
        <row r="910">
          <cell r="Z910">
            <v>13230.829953703707</v>
          </cell>
          <cell r="AA910">
            <v>908</v>
          </cell>
        </row>
        <row r="911">
          <cell r="Z911">
            <v>13296.472438271609</v>
          </cell>
          <cell r="AA911">
            <v>909</v>
          </cell>
        </row>
        <row r="912">
          <cell r="Z912">
            <v>13362.281226851856</v>
          </cell>
          <cell r="AA912">
            <v>910</v>
          </cell>
        </row>
        <row r="913">
          <cell r="Z913">
            <v>13428.25631944445</v>
          </cell>
          <cell r="AA913">
            <v>911</v>
          </cell>
        </row>
        <row r="914">
          <cell r="Z914">
            <v>13494.397716049389</v>
          </cell>
          <cell r="AA914">
            <v>912</v>
          </cell>
        </row>
        <row r="915">
          <cell r="Z915">
            <v>13560.705416666673</v>
          </cell>
          <cell r="AA915">
            <v>913</v>
          </cell>
        </row>
        <row r="916">
          <cell r="Z916">
            <v>13627.179421296305</v>
          </cell>
          <cell r="AA916">
            <v>914</v>
          </cell>
        </row>
        <row r="917">
          <cell r="Z917">
            <v>13693.819729938279</v>
          </cell>
          <cell r="AA917">
            <v>915</v>
          </cell>
        </row>
        <row r="918">
          <cell r="Z918">
            <v>13760.626342592599</v>
          </cell>
          <cell r="AA918">
            <v>916</v>
          </cell>
        </row>
        <row r="919">
          <cell r="Z919">
            <v>13827.599255401241</v>
          </cell>
          <cell r="AA919">
            <v>917</v>
          </cell>
        </row>
        <row r="920">
          <cell r="Z920">
            <v>13894.738472222229</v>
          </cell>
          <cell r="AA920">
            <v>918</v>
          </cell>
        </row>
        <row r="921">
          <cell r="Z921">
            <v>13962.043993055564</v>
          </cell>
          <cell r="AA921">
            <v>919</v>
          </cell>
        </row>
        <row r="922">
          <cell r="Z922">
            <v>14029.515817901243</v>
          </cell>
          <cell r="AA922">
            <v>920</v>
          </cell>
        </row>
        <row r="923">
          <cell r="Z923">
            <v>14097.153946759268</v>
          </cell>
          <cell r="AA923">
            <v>921</v>
          </cell>
        </row>
        <row r="924">
          <cell r="Z924">
            <v>14164.958379629641</v>
          </cell>
          <cell r="AA924">
            <v>922</v>
          </cell>
        </row>
        <row r="925">
          <cell r="Z925">
            <v>14232.929116512356</v>
          </cell>
          <cell r="AA925">
            <v>923</v>
          </cell>
        </row>
        <row r="926">
          <cell r="Z926">
            <v>14301.066157407417</v>
          </cell>
          <cell r="AA926">
            <v>924</v>
          </cell>
        </row>
        <row r="927">
          <cell r="Z927">
            <v>14369.369502314823</v>
          </cell>
          <cell r="AA927">
            <v>925</v>
          </cell>
        </row>
        <row r="928">
          <cell r="Z928">
            <v>14437.839151234575</v>
          </cell>
          <cell r="AA928">
            <v>926</v>
          </cell>
        </row>
        <row r="929">
          <cell r="Z929">
            <v>14506.475104166673</v>
          </cell>
          <cell r="AA929">
            <v>927</v>
          </cell>
        </row>
        <row r="930">
          <cell r="Z930">
            <v>14575.277361111117</v>
          </cell>
          <cell r="AA930">
            <v>928</v>
          </cell>
        </row>
        <row r="931">
          <cell r="Z931">
            <v>14644.245922067907</v>
          </cell>
          <cell r="AA931">
            <v>929</v>
          </cell>
        </row>
        <row r="932">
          <cell r="Z932">
            <v>14713.380787037042</v>
          </cell>
          <cell r="AA932">
            <v>930</v>
          </cell>
        </row>
        <row r="933">
          <cell r="Z933">
            <v>14782.681956018523</v>
          </cell>
          <cell r="AA933">
            <v>931</v>
          </cell>
        </row>
        <row r="934">
          <cell r="Z934">
            <v>14852.14942901235</v>
          </cell>
          <cell r="AA934">
            <v>932</v>
          </cell>
        </row>
        <row r="935">
          <cell r="Z935">
            <v>14921.783206018523</v>
          </cell>
          <cell r="AA935">
            <v>933</v>
          </cell>
        </row>
        <row r="936">
          <cell r="Z936">
            <v>14991.583283179016</v>
          </cell>
          <cell r="AA936">
            <v>934</v>
          </cell>
        </row>
        <row r="937">
          <cell r="Z937">
            <v>15061.549664351855</v>
          </cell>
          <cell r="AA937">
            <v>935</v>
          </cell>
        </row>
        <row r="938">
          <cell r="Z938">
            <v>15131.682349537039</v>
          </cell>
          <cell r="AA938">
            <v>936</v>
          </cell>
        </row>
        <row r="939">
          <cell r="Z939">
            <v>15201.981338734569</v>
          </cell>
          <cell r="AA939">
            <v>937</v>
          </cell>
        </row>
        <row r="940">
          <cell r="Z940">
            <v>15272.446631944445</v>
          </cell>
          <cell r="AA940">
            <v>938</v>
          </cell>
        </row>
        <row r="941">
          <cell r="Z941">
            <v>15343.078229166667</v>
          </cell>
          <cell r="AA941">
            <v>939</v>
          </cell>
        </row>
        <row r="942">
          <cell r="Z942">
            <v>15413.876130401235</v>
          </cell>
          <cell r="AA942">
            <v>940</v>
          </cell>
        </row>
        <row r="943">
          <cell r="Z943">
            <v>15484.840335648149</v>
          </cell>
          <cell r="AA943">
            <v>941</v>
          </cell>
        </row>
        <row r="944">
          <cell r="Z944">
            <v>15555.970844907408</v>
          </cell>
          <cell r="AA944">
            <v>942</v>
          </cell>
        </row>
        <row r="945">
          <cell r="Z945">
            <v>15627.267658179013</v>
          </cell>
          <cell r="AA945">
            <v>943</v>
          </cell>
        </row>
        <row r="946">
          <cell r="Z946">
            <v>15698.730775462964</v>
          </cell>
          <cell r="AA946">
            <v>944</v>
          </cell>
        </row>
        <row r="947">
          <cell r="Z947">
            <v>15770.36019675926</v>
          </cell>
          <cell r="AA947">
            <v>945</v>
          </cell>
        </row>
        <row r="948">
          <cell r="Z948">
            <v>15842.155922067903</v>
          </cell>
          <cell r="AA948">
            <v>946</v>
          </cell>
        </row>
        <row r="949">
          <cell r="Z949">
            <v>15914.117951388891</v>
          </cell>
          <cell r="AA949">
            <v>947</v>
          </cell>
        </row>
        <row r="950">
          <cell r="Z950">
            <v>15986.246284722225</v>
          </cell>
          <cell r="AA950">
            <v>948</v>
          </cell>
        </row>
        <row r="951">
          <cell r="Z951">
            <v>16058.540922067905</v>
          </cell>
          <cell r="AA951">
            <v>949</v>
          </cell>
        </row>
        <row r="952">
          <cell r="Z952">
            <v>16131.00186342593</v>
          </cell>
          <cell r="AA952">
            <v>950</v>
          </cell>
        </row>
        <row r="953">
          <cell r="Z953">
            <v>16203.629108796302</v>
          </cell>
          <cell r="AA953">
            <v>951</v>
          </cell>
        </row>
        <row r="954">
          <cell r="Z954">
            <v>16276.422654320993</v>
          </cell>
          <cell r="AA954">
            <v>952</v>
          </cell>
        </row>
        <row r="955">
          <cell r="Z955">
            <v>16349.382503858031</v>
          </cell>
          <cell r="AA955">
            <v>953</v>
          </cell>
        </row>
        <row r="956">
          <cell r="Z956">
            <v>16422.508657407412</v>
          </cell>
          <cell r="AA956">
            <v>954</v>
          </cell>
        </row>
        <row r="957">
          <cell r="Z957">
            <v>16495.801114969141</v>
          </cell>
          <cell r="AA957">
            <v>955</v>
          </cell>
        </row>
        <row r="958">
          <cell r="Z958">
            <v>16569.259876543216</v>
          </cell>
          <cell r="AA958">
            <v>956</v>
          </cell>
        </row>
        <row r="959">
          <cell r="Z959">
            <v>16642.884942129636</v>
          </cell>
          <cell r="AA959">
            <v>957</v>
          </cell>
        </row>
        <row r="960">
          <cell r="Z960">
            <v>16716.676311728403</v>
          </cell>
          <cell r="AA960">
            <v>958</v>
          </cell>
        </row>
        <row r="961">
          <cell r="Z961">
            <v>16790.633985339515</v>
          </cell>
          <cell r="AA961">
            <v>959</v>
          </cell>
        </row>
        <row r="962">
          <cell r="Z962">
            <v>16864.757962962973</v>
          </cell>
          <cell r="AA962">
            <v>960</v>
          </cell>
        </row>
        <row r="963">
          <cell r="Z963">
            <v>16939.048244598776</v>
          </cell>
          <cell r="AA963">
            <v>961</v>
          </cell>
        </row>
        <row r="964">
          <cell r="Z964">
            <v>17013.504830246922</v>
          </cell>
          <cell r="AA964">
            <v>962</v>
          </cell>
        </row>
        <row r="965">
          <cell r="Z965">
            <v>17088.127719907414</v>
          </cell>
          <cell r="AA965">
            <v>963</v>
          </cell>
        </row>
        <row r="966">
          <cell r="Z966">
            <v>17162.916913580255</v>
          </cell>
          <cell r="AA966">
            <v>964</v>
          </cell>
        </row>
        <row r="967">
          <cell r="Z967">
            <v>17237.872411265438</v>
          </cell>
          <cell r="AA967">
            <v>965</v>
          </cell>
        </row>
        <row r="968">
          <cell r="Z968">
            <v>17312.994212962967</v>
          </cell>
          <cell r="AA968">
            <v>966</v>
          </cell>
        </row>
        <row r="969">
          <cell r="Z969">
            <v>17388.282318672846</v>
          </cell>
          <cell r="AA969">
            <v>967</v>
          </cell>
        </row>
        <row r="970">
          <cell r="Z970">
            <v>17463.736728395066</v>
          </cell>
          <cell r="AA970">
            <v>968</v>
          </cell>
        </row>
        <row r="971">
          <cell r="Z971">
            <v>17539.357442129633</v>
          </cell>
          <cell r="AA971">
            <v>969</v>
          </cell>
        </row>
        <row r="972">
          <cell r="Z972">
            <v>17615.144456018523</v>
          </cell>
          <cell r="AA972">
            <v>970</v>
          </cell>
        </row>
        <row r="973">
          <cell r="Z973">
            <v>17691.097773919755</v>
          </cell>
          <cell r="AA973">
            <v>971</v>
          </cell>
        </row>
        <row r="974">
          <cell r="Z974">
            <v>17767.217395833333</v>
          </cell>
          <cell r="AA974">
            <v>972</v>
          </cell>
        </row>
        <row r="975">
          <cell r="Z975">
            <v>17843.503321759261</v>
          </cell>
          <cell r="AA975">
            <v>973</v>
          </cell>
        </row>
        <row r="976">
          <cell r="Z976">
            <v>17919.955551697531</v>
          </cell>
          <cell r="AA976">
            <v>974</v>
          </cell>
        </row>
        <row r="977">
          <cell r="Z977">
            <v>17996.574085648146</v>
          </cell>
          <cell r="AA977">
            <v>975</v>
          </cell>
        </row>
        <row r="978">
          <cell r="Z978">
            <v>18073.358923611111</v>
          </cell>
          <cell r="AA978">
            <v>976</v>
          </cell>
        </row>
        <row r="979">
          <cell r="Z979">
            <v>18150.310065586418</v>
          </cell>
          <cell r="AA979">
            <v>977</v>
          </cell>
        </row>
        <row r="980">
          <cell r="Z980">
            <v>18227.427511574071</v>
          </cell>
          <cell r="AA980">
            <v>978</v>
          </cell>
        </row>
        <row r="981">
          <cell r="Z981">
            <v>18304.711261574073</v>
          </cell>
          <cell r="AA981">
            <v>979</v>
          </cell>
        </row>
        <row r="982">
          <cell r="Z982">
            <v>18382.161315586418</v>
          </cell>
          <cell r="AA982">
            <v>980</v>
          </cell>
        </row>
        <row r="983">
          <cell r="Z983">
            <v>18459.777673611108</v>
          </cell>
          <cell r="AA983">
            <v>981</v>
          </cell>
        </row>
        <row r="984">
          <cell r="Z984">
            <v>18537.560335648148</v>
          </cell>
          <cell r="AA984">
            <v>982</v>
          </cell>
        </row>
        <row r="985">
          <cell r="Z985">
            <v>18615.50930169753</v>
          </cell>
          <cell r="AA985">
            <v>983</v>
          </cell>
        </row>
        <row r="986">
          <cell r="Z986">
            <v>18693.624571759257</v>
          </cell>
          <cell r="AA986">
            <v>984</v>
          </cell>
        </row>
        <row r="987">
          <cell r="Z987">
            <v>18771.906145833334</v>
          </cell>
          <cell r="AA987">
            <v>985</v>
          </cell>
        </row>
        <row r="988">
          <cell r="Z988">
            <v>18850.354023919754</v>
          </cell>
          <cell r="AA988">
            <v>986</v>
          </cell>
        </row>
        <row r="989">
          <cell r="Z989">
            <v>18928.968206018519</v>
          </cell>
          <cell r="AA989">
            <v>987</v>
          </cell>
        </row>
        <row r="990">
          <cell r="Z990">
            <v>19007.748688271608</v>
          </cell>
          <cell r="AA990">
            <v>988</v>
          </cell>
        </row>
        <row r="991">
          <cell r="Z991">
            <v>19086.695474537039</v>
          </cell>
          <cell r="AA991">
            <v>989</v>
          </cell>
        </row>
        <row r="992">
          <cell r="Z992">
            <v>19165.808564814815</v>
          </cell>
          <cell r="AA992">
            <v>990</v>
          </cell>
        </row>
        <row r="993">
          <cell r="Z993">
            <v>19245.087959104942</v>
          </cell>
          <cell r="AA993">
            <v>991</v>
          </cell>
        </row>
        <row r="994">
          <cell r="Z994">
            <v>19324.53365740741</v>
          </cell>
          <cell r="AA994">
            <v>992</v>
          </cell>
        </row>
        <row r="995">
          <cell r="Z995">
            <v>19404.145659722224</v>
          </cell>
          <cell r="AA995">
            <v>993</v>
          </cell>
        </row>
        <row r="996">
          <cell r="Z996">
            <v>19483.923966049388</v>
          </cell>
          <cell r="AA996">
            <v>994</v>
          </cell>
        </row>
        <row r="997">
          <cell r="Z997">
            <v>19563.868576388893</v>
          </cell>
          <cell r="AA997">
            <v>995</v>
          </cell>
        </row>
        <row r="998">
          <cell r="Z998">
            <v>19643.979490740745</v>
          </cell>
          <cell r="AA998">
            <v>996</v>
          </cell>
        </row>
        <row r="999">
          <cell r="Z999">
            <v>19724.256709104946</v>
          </cell>
          <cell r="AA999">
            <v>997</v>
          </cell>
        </row>
        <row r="1000">
          <cell r="Z1000">
            <v>19804.700231481489</v>
          </cell>
          <cell r="AA1000">
            <v>998</v>
          </cell>
        </row>
        <row r="1001">
          <cell r="Z1001">
            <v>19885.310057870378</v>
          </cell>
          <cell r="AA1001">
            <v>999</v>
          </cell>
        </row>
        <row r="1002">
          <cell r="Z1002">
            <v>19966.086188271609</v>
          </cell>
          <cell r="AA1002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1"/>
  <sheetViews>
    <sheetView tabSelected="1" topLeftCell="A235" workbookViewId="0">
      <selection activeCell="N143" sqref="N143"/>
    </sheetView>
  </sheetViews>
  <sheetFormatPr defaultRowHeight="14.25" x14ac:dyDescent="0.2"/>
  <cols>
    <col min="1" max="2" width="13.875" customWidth="1"/>
    <col min="3" max="3" width="8" customWidth="1"/>
    <col min="4" max="4" width="13.875" style="46" customWidth="1"/>
    <col min="5" max="5" width="8.125" style="46" customWidth="1"/>
    <col min="6" max="6" width="13.875" style="51" customWidth="1"/>
    <col min="7" max="7" width="13.875" style="46" customWidth="1"/>
    <col min="8" max="8" width="7.375" customWidth="1"/>
    <col min="9" max="9" width="7" customWidth="1"/>
    <col min="10" max="10" width="13.875" customWidth="1"/>
    <col min="11" max="12" width="9" style="46"/>
    <col min="13" max="13" width="49.625" style="53" customWidth="1"/>
  </cols>
  <sheetData>
    <row r="1" spans="1:13" x14ac:dyDescent="0.2">
      <c r="A1" s="6" t="s">
        <v>105</v>
      </c>
      <c r="B1" s="1" t="s">
        <v>0</v>
      </c>
      <c r="C1" s="1" t="s">
        <v>1</v>
      </c>
      <c r="D1" s="46" t="s">
        <v>2</v>
      </c>
      <c r="E1" s="47" t="s">
        <v>109</v>
      </c>
      <c r="F1" s="50" t="s">
        <v>200</v>
      </c>
      <c r="G1" s="46" t="s">
        <v>3</v>
      </c>
      <c r="H1" s="6" t="s">
        <v>213</v>
      </c>
      <c r="I1" s="6" t="s">
        <v>111</v>
      </c>
      <c r="J1" t="s">
        <v>4</v>
      </c>
      <c r="K1" s="44" t="s">
        <v>290</v>
      </c>
      <c r="L1" s="44" t="s">
        <v>291</v>
      </c>
      <c r="M1" s="52" t="s">
        <v>1245</v>
      </c>
    </row>
    <row r="2" spans="1:13" x14ac:dyDescent="0.2">
      <c r="A2" s="5">
        <v>6101100</v>
      </c>
      <c r="B2" t="s">
        <v>85</v>
      </c>
      <c r="C2">
        <v>1</v>
      </c>
      <c r="D2" s="48">
        <v>6901100</v>
      </c>
      <c r="E2" s="46" t="s">
        <v>662</v>
      </c>
      <c r="F2" s="51" t="s">
        <v>5</v>
      </c>
      <c r="G2" s="46" t="s">
        <v>222</v>
      </c>
      <c r="H2">
        <v>1</v>
      </c>
      <c r="I2">
        <v>1</v>
      </c>
      <c r="J2" t="s">
        <v>333</v>
      </c>
      <c r="K2" s="45">
        <v>0</v>
      </c>
      <c r="L2" s="45">
        <v>6101101</v>
      </c>
      <c r="M2" s="53" t="s">
        <v>5</v>
      </c>
    </row>
    <row r="3" spans="1:13" x14ac:dyDescent="0.2">
      <c r="A3" s="5">
        <v>6101101</v>
      </c>
      <c r="B3" t="s">
        <v>85</v>
      </c>
      <c r="C3">
        <v>1</v>
      </c>
      <c r="D3" s="48">
        <v>6901101</v>
      </c>
      <c r="E3" s="46" t="s">
        <v>663</v>
      </c>
      <c r="F3" s="51" t="s">
        <v>612</v>
      </c>
      <c r="G3" s="46" t="s">
        <v>382</v>
      </c>
      <c r="H3">
        <v>1</v>
      </c>
      <c r="I3">
        <v>1</v>
      </c>
      <c r="J3" t="s">
        <v>333</v>
      </c>
      <c r="K3" s="45">
        <v>6101100</v>
      </c>
      <c r="L3" s="45">
        <v>6101102</v>
      </c>
      <c r="M3" s="53" t="s">
        <v>612</v>
      </c>
    </row>
    <row r="4" spans="1:13" x14ac:dyDescent="0.2">
      <c r="A4" s="5">
        <v>6101102</v>
      </c>
      <c r="B4" t="s">
        <v>85</v>
      </c>
      <c r="C4">
        <v>1</v>
      </c>
      <c r="D4" s="48">
        <v>6901102</v>
      </c>
      <c r="E4" s="46" t="s">
        <v>664</v>
      </c>
      <c r="F4" s="51" t="s">
        <v>613</v>
      </c>
      <c r="G4" s="46" t="s">
        <v>383</v>
      </c>
      <c r="H4">
        <v>1</v>
      </c>
      <c r="I4">
        <v>1</v>
      </c>
      <c r="J4" t="s">
        <v>332</v>
      </c>
      <c r="K4" s="45">
        <v>6101101</v>
      </c>
      <c r="L4" s="45">
        <v>6101103</v>
      </c>
      <c r="M4" s="53" t="s">
        <v>613</v>
      </c>
    </row>
    <row r="5" spans="1:13" x14ac:dyDescent="0.2">
      <c r="A5" s="5">
        <v>6101103</v>
      </c>
      <c r="B5" t="s">
        <v>85</v>
      </c>
      <c r="C5">
        <v>1</v>
      </c>
      <c r="D5" s="48">
        <v>6901103</v>
      </c>
      <c r="E5" s="46" t="s">
        <v>665</v>
      </c>
      <c r="F5" s="51" t="s">
        <v>614</v>
      </c>
      <c r="G5" s="46" t="s">
        <v>384</v>
      </c>
      <c r="H5">
        <v>1</v>
      </c>
      <c r="I5">
        <v>1</v>
      </c>
      <c r="J5" t="s">
        <v>332</v>
      </c>
      <c r="K5" s="45">
        <v>6101102</v>
      </c>
      <c r="L5" s="45">
        <v>6101104</v>
      </c>
      <c r="M5" s="53" t="s">
        <v>614</v>
      </c>
    </row>
    <row r="6" spans="1:13" x14ac:dyDescent="0.2">
      <c r="A6" s="5">
        <v>6101104</v>
      </c>
      <c r="B6" t="s">
        <v>85</v>
      </c>
      <c r="C6">
        <v>1</v>
      </c>
      <c r="D6" s="48">
        <v>6901104</v>
      </c>
      <c r="E6" s="46" t="s">
        <v>666</v>
      </c>
      <c r="F6" s="51" t="s">
        <v>615</v>
      </c>
      <c r="G6" s="46" t="s">
        <v>385</v>
      </c>
      <c r="H6">
        <v>1</v>
      </c>
      <c r="I6">
        <v>1</v>
      </c>
      <c r="J6" t="s">
        <v>332</v>
      </c>
      <c r="K6" s="45">
        <v>6101103</v>
      </c>
      <c r="L6" s="45">
        <v>6101105</v>
      </c>
      <c r="M6" s="53" t="s">
        <v>615</v>
      </c>
    </row>
    <row r="7" spans="1:13" x14ac:dyDescent="0.2">
      <c r="A7" s="5">
        <v>6101105</v>
      </c>
      <c r="B7" t="s">
        <v>85</v>
      </c>
      <c r="C7" s="1">
        <v>1</v>
      </c>
      <c r="D7" s="48">
        <v>6901105</v>
      </c>
      <c r="E7" s="46" t="s">
        <v>667</v>
      </c>
      <c r="F7" s="51" t="s">
        <v>616</v>
      </c>
      <c r="G7" s="46" t="s">
        <v>386</v>
      </c>
      <c r="H7">
        <v>1</v>
      </c>
      <c r="I7">
        <v>1</v>
      </c>
      <c r="J7" t="s">
        <v>332</v>
      </c>
      <c r="K7" s="45">
        <v>6101104</v>
      </c>
      <c r="L7" s="45">
        <v>6101106</v>
      </c>
      <c r="M7" s="53" t="s">
        <v>616</v>
      </c>
    </row>
    <row r="8" spans="1:13" x14ac:dyDescent="0.2">
      <c r="A8" s="5">
        <v>6101106</v>
      </c>
      <c r="B8" t="s">
        <v>85</v>
      </c>
      <c r="C8">
        <v>1</v>
      </c>
      <c r="D8" s="48">
        <v>6901106</v>
      </c>
      <c r="E8" s="46" t="s">
        <v>668</v>
      </c>
      <c r="F8" s="51" t="s">
        <v>617</v>
      </c>
      <c r="G8" s="46" t="s">
        <v>387</v>
      </c>
      <c r="H8">
        <v>1</v>
      </c>
      <c r="I8">
        <v>1</v>
      </c>
      <c r="J8" t="s">
        <v>332</v>
      </c>
      <c r="K8" s="45">
        <v>6101105</v>
      </c>
      <c r="L8" s="45">
        <v>6101107</v>
      </c>
      <c r="M8" s="53" t="s">
        <v>617</v>
      </c>
    </row>
    <row r="9" spans="1:13" x14ac:dyDescent="0.2">
      <c r="A9" s="5">
        <v>6101107</v>
      </c>
      <c r="B9" t="s">
        <v>85</v>
      </c>
      <c r="C9">
        <v>1</v>
      </c>
      <c r="D9" s="48">
        <v>6901107</v>
      </c>
      <c r="E9" s="46" t="s">
        <v>669</v>
      </c>
      <c r="F9" s="51" t="s">
        <v>618</v>
      </c>
      <c r="G9" s="46" t="s">
        <v>388</v>
      </c>
      <c r="H9">
        <v>1</v>
      </c>
      <c r="I9">
        <v>1</v>
      </c>
      <c r="J9" t="s">
        <v>332</v>
      </c>
      <c r="K9" s="45">
        <v>6101106</v>
      </c>
      <c r="L9" s="45">
        <v>6101108</v>
      </c>
      <c r="M9" s="53" t="s">
        <v>618</v>
      </c>
    </row>
    <row r="10" spans="1:13" x14ac:dyDescent="0.2">
      <c r="A10" s="5">
        <v>6101108</v>
      </c>
      <c r="B10" t="s">
        <v>85</v>
      </c>
      <c r="C10">
        <v>1</v>
      </c>
      <c r="D10" s="48">
        <v>6901108</v>
      </c>
      <c r="E10" s="46" t="s">
        <v>670</v>
      </c>
      <c r="F10" s="51" t="s">
        <v>619</v>
      </c>
      <c r="G10" s="46" t="s">
        <v>389</v>
      </c>
      <c r="H10">
        <v>1</v>
      </c>
      <c r="I10">
        <v>1</v>
      </c>
      <c r="J10" t="s">
        <v>332</v>
      </c>
      <c r="K10" s="45">
        <v>6101107</v>
      </c>
      <c r="L10" s="45">
        <v>6101109</v>
      </c>
      <c r="M10" s="53" t="s">
        <v>619</v>
      </c>
    </row>
    <row r="11" spans="1:13" x14ac:dyDescent="0.2">
      <c r="A11" s="5">
        <v>6101109</v>
      </c>
      <c r="B11" t="s">
        <v>85</v>
      </c>
      <c r="C11">
        <v>1</v>
      </c>
      <c r="D11" s="48">
        <v>6901109</v>
      </c>
      <c r="E11" s="46" t="s">
        <v>671</v>
      </c>
      <c r="F11" s="51" t="s">
        <v>620</v>
      </c>
      <c r="G11" s="46" t="s">
        <v>390</v>
      </c>
      <c r="H11">
        <v>1</v>
      </c>
      <c r="I11">
        <v>1</v>
      </c>
      <c r="J11" t="s">
        <v>332</v>
      </c>
      <c r="K11" s="45">
        <v>6101108</v>
      </c>
      <c r="L11" s="45">
        <v>6101110</v>
      </c>
      <c r="M11" s="53" t="s">
        <v>620</v>
      </c>
    </row>
    <row r="12" spans="1:13" x14ac:dyDescent="0.2">
      <c r="A12" s="5">
        <v>6101110</v>
      </c>
      <c r="B12" t="s">
        <v>85</v>
      </c>
      <c r="C12" s="1">
        <v>1</v>
      </c>
      <c r="D12" s="48">
        <v>6901110</v>
      </c>
      <c r="E12" s="46" t="s">
        <v>672</v>
      </c>
      <c r="F12" s="51" t="s">
        <v>621</v>
      </c>
      <c r="G12" s="46" t="s">
        <v>223</v>
      </c>
      <c r="H12">
        <v>1</v>
      </c>
      <c r="I12">
        <v>1</v>
      </c>
      <c r="J12" t="s">
        <v>332</v>
      </c>
      <c r="K12" s="45">
        <v>6101109</v>
      </c>
      <c r="L12" s="45">
        <v>6101111</v>
      </c>
      <c r="M12" s="53" t="s">
        <v>621</v>
      </c>
    </row>
    <row r="13" spans="1:13" x14ac:dyDescent="0.2">
      <c r="A13">
        <v>6101111</v>
      </c>
      <c r="B13" t="s">
        <v>85</v>
      </c>
      <c r="C13">
        <v>1</v>
      </c>
      <c r="D13" s="46">
        <v>6901111</v>
      </c>
      <c r="E13" s="46" t="s">
        <v>673</v>
      </c>
      <c r="F13" s="51" t="s">
        <v>883</v>
      </c>
      <c r="G13" s="46" t="s">
        <v>683</v>
      </c>
      <c r="H13">
        <v>1</v>
      </c>
      <c r="I13">
        <v>1</v>
      </c>
      <c r="J13" t="s">
        <v>332</v>
      </c>
      <c r="K13" s="45">
        <v>6101110</v>
      </c>
      <c r="L13" s="45">
        <v>6101112</v>
      </c>
      <c r="M13" s="53" t="s">
        <v>1045</v>
      </c>
    </row>
    <row r="14" spans="1:13" x14ac:dyDescent="0.2">
      <c r="A14">
        <v>6101112</v>
      </c>
      <c r="B14" t="s">
        <v>85</v>
      </c>
      <c r="C14">
        <v>1</v>
      </c>
      <c r="D14" s="46">
        <v>6901112</v>
      </c>
      <c r="E14" s="46" t="s">
        <v>674</v>
      </c>
      <c r="F14" s="51" t="s">
        <v>884</v>
      </c>
      <c r="G14" s="46" t="s">
        <v>684</v>
      </c>
      <c r="H14">
        <v>1</v>
      </c>
      <c r="I14">
        <v>1</v>
      </c>
      <c r="J14" t="s">
        <v>332</v>
      </c>
      <c r="K14" s="45">
        <v>6101111</v>
      </c>
      <c r="L14" s="45">
        <v>6101113</v>
      </c>
      <c r="M14" s="53" t="s">
        <v>1046</v>
      </c>
    </row>
    <row r="15" spans="1:13" x14ac:dyDescent="0.2">
      <c r="A15">
        <v>6101113</v>
      </c>
      <c r="B15" t="s">
        <v>85</v>
      </c>
      <c r="C15">
        <v>1</v>
      </c>
      <c r="D15" s="46">
        <v>6901113</v>
      </c>
      <c r="E15" s="46" t="s">
        <v>675</v>
      </c>
      <c r="F15" s="51" t="s">
        <v>885</v>
      </c>
      <c r="G15" s="46" t="s">
        <v>685</v>
      </c>
      <c r="H15">
        <v>1</v>
      </c>
      <c r="I15">
        <v>1</v>
      </c>
      <c r="J15" t="s">
        <v>332</v>
      </c>
      <c r="K15" s="45">
        <v>6101112</v>
      </c>
      <c r="L15" s="45">
        <v>6101114</v>
      </c>
      <c r="M15" s="53" t="s">
        <v>1047</v>
      </c>
    </row>
    <row r="16" spans="1:13" x14ac:dyDescent="0.2">
      <c r="A16">
        <v>6101114</v>
      </c>
      <c r="B16" t="s">
        <v>85</v>
      </c>
      <c r="C16">
        <v>1</v>
      </c>
      <c r="D16" s="46">
        <v>6901114</v>
      </c>
      <c r="E16" s="46" t="s">
        <v>676</v>
      </c>
      <c r="F16" s="51" t="s">
        <v>886</v>
      </c>
      <c r="G16" s="46" t="s">
        <v>686</v>
      </c>
      <c r="H16">
        <v>1</v>
      </c>
      <c r="I16">
        <v>1</v>
      </c>
      <c r="J16" t="s">
        <v>332</v>
      </c>
      <c r="K16" s="45">
        <v>6101113</v>
      </c>
      <c r="L16" s="45">
        <v>6101115</v>
      </c>
      <c r="M16" s="53" t="s">
        <v>1048</v>
      </c>
    </row>
    <row r="17" spans="1:13" x14ac:dyDescent="0.2">
      <c r="A17">
        <v>6101115</v>
      </c>
      <c r="B17" t="s">
        <v>85</v>
      </c>
      <c r="C17">
        <v>1</v>
      </c>
      <c r="D17" s="46">
        <v>6901115</v>
      </c>
      <c r="E17" s="46" t="s">
        <v>677</v>
      </c>
      <c r="F17" s="51" t="s">
        <v>887</v>
      </c>
      <c r="G17" s="46" t="s">
        <v>687</v>
      </c>
      <c r="H17">
        <v>1</v>
      </c>
      <c r="I17">
        <v>1</v>
      </c>
      <c r="J17" t="s">
        <v>332</v>
      </c>
      <c r="K17" s="45">
        <v>6101114</v>
      </c>
      <c r="L17" s="45">
        <v>6101116</v>
      </c>
      <c r="M17" s="53" t="s">
        <v>1049</v>
      </c>
    </row>
    <row r="18" spans="1:13" x14ac:dyDescent="0.2">
      <c r="A18">
        <v>6101116</v>
      </c>
      <c r="B18" t="s">
        <v>85</v>
      </c>
      <c r="C18">
        <v>1</v>
      </c>
      <c r="D18" s="46">
        <v>6901116</v>
      </c>
      <c r="E18" s="46" t="s">
        <v>678</v>
      </c>
      <c r="F18" s="51" t="s">
        <v>888</v>
      </c>
      <c r="G18" s="46" t="s">
        <v>688</v>
      </c>
      <c r="H18">
        <v>1</v>
      </c>
      <c r="I18">
        <v>1</v>
      </c>
      <c r="J18" t="s">
        <v>332</v>
      </c>
      <c r="K18" s="45">
        <v>6101115</v>
      </c>
      <c r="L18" s="45">
        <v>6101117</v>
      </c>
      <c r="M18" s="53" t="s">
        <v>1050</v>
      </c>
    </row>
    <row r="19" spans="1:13" x14ac:dyDescent="0.2">
      <c r="A19">
        <v>6101117</v>
      </c>
      <c r="B19" t="s">
        <v>85</v>
      </c>
      <c r="C19">
        <v>1</v>
      </c>
      <c r="D19" s="46">
        <v>6901117</v>
      </c>
      <c r="E19" s="46" t="s">
        <v>679</v>
      </c>
      <c r="F19" s="51" t="s">
        <v>889</v>
      </c>
      <c r="G19" s="46" t="s">
        <v>689</v>
      </c>
      <c r="H19">
        <v>1</v>
      </c>
      <c r="I19">
        <v>1</v>
      </c>
      <c r="J19" t="s">
        <v>332</v>
      </c>
      <c r="K19" s="45">
        <v>6101116</v>
      </c>
      <c r="L19" s="45">
        <v>6101118</v>
      </c>
      <c r="M19" s="53" t="s">
        <v>1051</v>
      </c>
    </row>
    <row r="20" spans="1:13" x14ac:dyDescent="0.2">
      <c r="A20">
        <v>6101118</v>
      </c>
      <c r="B20" t="s">
        <v>85</v>
      </c>
      <c r="C20">
        <v>1</v>
      </c>
      <c r="D20" s="46">
        <v>6901118</v>
      </c>
      <c r="E20" s="46" t="s">
        <v>680</v>
      </c>
      <c r="F20" s="51" t="s">
        <v>890</v>
      </c>
      <c r="G20" s="46" t="s">
        <v>690</v>
      </c>
      <c r="H20">
        <v>1</v>
      </c>
      <c r="I20">
        <v>1</v>
      </c>
      <c r="J20" t="s">
        <v>332</v>
      </c>
      <c r="K20" s="45">
        <v>6101117</v>
      </c>
      <c r="L20" s="45">
        <v>6101119</v>
      </c>
      <c r="M20" s="53" t="s">
        <v>1052</v>
      </c>
    </row>
    <row r="21" spans="1:13" x14ac:dyDescent="0.2">
      <c r="A21">
        <v>6101119</v>
      </c>
      <c r="B21" t="s">
        <v>85</v>
      </c>
      <c r="C21">
        <v>1</v>
      </c>
      <c r="D21" s="46">
        <v>6901119</v>
      </c>
      <c r="E21" s="46" t="s">
        <v>681</v>
      </c>
      <c r="F21" s="51" t="s">
        <v>891</v>
      </c>
      <c r="G21" s="46" t="s">
        <v>691</v>
      </c>
      <c r="H21">
        <v>1</v>
      </c>
      <c r="I21">
        <v>1</v>
      </c>
      <c r="J21" t="s">
        <v>332</v>
      </c>
      <c r="K21" s="45">
        <v>6101118</v>
      </c>
      <c r="L21" s="45">
        <v>6101120</v>
      </c>
      <c r="M21" s="53" t="s">
        <v>1053</v>
      </c>
    </row>
    <row r="22" spans="1:13" x14ac:dyDescent="0.2">
      <c r="A22">
        <v>6101120</v>
      </c>
      <c r="B22" t="s">
        <v>85</v>
      </c>
      <c r="C22">
        <v>1</v>
      </c>
      <c r="D22" s="46">
        <v>6901120</v>
      </c>
      <c r="E22" s="46" t="s">
        <v>682</v>
      </c>
      <c r="F22" s="51" t="s">
        <v>892</v>
      </c>
      <c r="G22" s="46" t="s">
        <v>692</v>
      </c>
      <c r="H22">
        <v>1</v>
      </c>
      <c r="I22">
        <v>1</v>
      </c>
      <c r="J22" t="s">
        <v>332</v>
      </c>
      <c r="K22" s="45">
        <v>6101119</v>
      </c>
      <c r="L22" s="45">
        <v>0</v>
      </c>
      <c r="M22" s="53" t="s">
        <v>1054</v>
      </c>
    </row>
    <row r="23" spans="1:13" x14ac:dyDescent="0.2">
      <c r="A23" s="5">
        <v>6102100</v>
      </c>
      <c r="B23" t="s">
        <v>86</v>
      </c>
      <c r="C23">
        <v>2</v>
      </c>
      <c r="D23" s="48">
        <v>6901100</v>
      </c>
      <c r="E23" s="46" t="s">
        <v>662</v>
      </c>
      <c r="F23" s="51" t="s">
        <v>5</v>
      </c>
      <c r="G23" s="46" t="s">
        <v>224</v>
      </c>
      <c r="H23">
        <v>1</v>
      </c>
      <c r="I23">
        <v>1</v>
      </c>
      <c r="J23" t="s">
        <v>355</v>
      </c>
      <c r="K23" s="45">
        <v>0</v>
      </c>
      <c r="L23" s="45">
        <v>6102101</v>
      </c>
      <c r="M23" s="53" t="s">
        <v>5</v>
      </c>
    </row>
    <row r="24" spans="1:13" x14ac:dyDescent="0.2">
      <c r="A24" s="5">
        <v>6102101</v>
      </c>
      <c r="B24" t="s">
        <v>86</v>
      </c>
      <c r="C24">
        <v>2</v>
      </c>
      <c r="D24" s="48">
        <v>6901101</v>
      </c>
      <c r="E24" s="46" t="s">
        <v>663</v>
      </c>
      <c r="F24" s="51" t="s">
        <v>622</v>
      </c>
      <c r="G24" s="46" t="s">
        <v>391</v>
      </c>
      <c r="H24">
        <v>1</v>
      </c>
      <c r="I24">
        <v>1</v>
      </c>
      <c r="J24" t="s">
        <v>355</v>
      </c>
      <c r="K24" s="45">
        <v>6102100</v>
      </c>
      <c r="L24" s="45">
        <v>6102102</v>
      </c>
      <c r="M24" s="53" t="s">
        <v>622</v>
      </c>
    </row>
    <row r="25" spans="1:13" x14ac:dyDescent="0.2">
      <c r="A25" s="5">
        <v>6102102</v>
      </c>
      <c r="B25" t="s">
        <v>86</v>
      </c>
      <c r="C25">
        <v>2</v>
      </c>
      <c r="D25" s="48">
        <v>6901102</v>
      </c>
      <c r="E25" s="46" t="s">
        <v>664</v>
      </c>
      <c r="F25" s="51" t="s">
        <v>623</v>
      </c>
      <c r="G25" s="46" t="s">
        <v>392</v>
      </c>
      <c r="H25">
        <v>1</v>
      </c>
      <c r="I25">
        <v>1</v>
      </c>
      <c r="J25" t="s">
        <v>355</v>
      </c>
      <c r="K25" s="45">
        <v>6102101</v>
      </c>
      <c r="L25" s="45">
        <v>6102103</v>
      </c>
      <c r="M25" s="53" t="s">
        <v>623</v>
      </c>
    </row>
    <row r="26" spans="1:13" x14ac:dyDescent="0.2">
      <c r="A26" s="5">
        <v>6102103</v>
      </c>
      <c r="B26" t="s">
        <v>86</v>
      </c>
      <c r="C26">
        <v>2</v>
      </c>
      <c r="D26" s="48">
        <v>6901103</v>
      </c>
      <c r="E26" s="46" t="s">
        <v>665</v>
      </c>
      <c r="F26" s="51" t="s">
        <v>624</v>
      </c>
      <c r="G26" s="46" t="s">
        <v>393</v>
      </c>
      <c r="H26">
        <v>1</v>
      </c>
      <c r="I26">
        <v>1</v>
      </c>
      <c r="J26" t="s">
        <v>355</v>
      </c>
      <c r="K26" s="45">
        <v>6102102</v>
      </c>
      <c r="L26" s="45">
        <v>6102104</v>
      </c>
      <c r="M26" s="53" t="s">
        <v>624</v>
      </c>
    </row>
    <row r="27" spans="1:13" x14ac:dyDescent="0.2">
      <c r="A27" s="5">
        <v>6102104</v>
      </c>
      <c r="B27" t="s">
        <v>86</v>
      </c>
      <c r="C27" s="1">
        <v>2</v>
      </c>
      <c r="D27" s="48">
        <v>6901104</v>
      </c>
      <c r="E27" s="46" t="s">
        <v>666</v>
      </c>
      <c r="F27" s="51" t="s">
        <v>625</v>
      </c>
      <c r="G27" s="46" t="s">
        <v>394</v>
      </c>
      <c r="H27">
        <v>1</v>
      </c>
      <c r="I27">
        <v>1</v>
      </c>
      <c r="J27" t="s">
        <v>355</v>
      </c>
      <c r="K27" s="45">
        <v>6102103</v>
      </c>
      <c r="L27" s="45">
        <v>6102105</v>
      </c>
      <c r="M27" s="53" t="s">
        <v>625</v>
      </c>
    </row>
    <row r="28" spans="1:13" x14ac:dyDescent="0.2">
      <c r="A28" s="5">
        <v>6102105</v>
      </c>
      <c r="B28" t="s">
        <v>86</v>
      </c>
      <c r="C28">
        <v>2</v>
      </c>
      <c r="D28" s="48">
        <v>6901105</v>
      </c>
      <c r="E28" s="46" t="s">
        <v>667</v>
      </c>
      <c r="F28" s="51" t="s">
        <v>626</v>
      </c>
      <c r="G28" s="46" t="s">
        <v>395</v>
      </c>
      <c r="H28">
        <v>1</v>
      </c>
      <c r="I28">
        <v>1</v>
      </c>
      <c r="J28" t="s">
        <v>355</v>
      </c>
      <c r="K28" s="45">
        <v>6102104</v>
      </c>
      <c r="L28" s="45">
        <v>6102106</v>
      </c>
      <c r="M28" s="53" t="s">
        <v>626</v>
      </c>
    </row>
    <row r="29" spans="1:13" x14ac:dyDescent="0.2">
      <c r="A29" s="5">
        <v>6102106</v>
      </c>
      <c r="B29" t="s">
        <v>86</v>
      </c>
      <c r="C29">
        <v>2</v>
      </c>
      <c r="D29" s="48">
        <v>6901106</v>
      </c>
      <c r="E29" s="46" t="s">
        <v>668</v>
      </c>
      <c r="F29" s="51" t="s">
        <v>627</v>
      </c>
      <c r="G29" s="46" t="s">
        <v>396</v>
      </c>
      <c r="H29">
        <v>1</v>
      </c>
      <c r="I29">
        <v>1</v>
      </c>
      <c r="J29" t="s">
        <v>355</v>
      </c>
      <c r="K29" s="45">
        <v>6102105</v>
      </c>
      <c r="L29" s="45">
        <v>6102107</v>
      </c>
      <c r="M29" s="53" t="s">
        <v>627</v>
      </c>
    </row>
    <row r="30" spans="1:13" x14ac:dyDescent="0.2">
      <c r="A30" s="5">
        <v>6102107</v>
      </c>
      <c r="B30" t="s">
        <v>86</v>
      </c>
      <c r="C30">
        <v>2</v>
      </c>
      <c r="D30" s="48">
        <v>6901107</v>
      </c>
      <c r="E30" s="46" t="s">
        <v>669</v>
      </c>
      <c r="F30" s="51" t="s">
        <v>628</v>
      </c>
      <c r="G30" s="46" t="s">
        <v>397</v>
      </c>
      <c r="H30">
        <v>1</v>
      </c>
      <c r="I30">
        <v>1</v>
      </c>
      <c r="J30" t="s">
        <v>355</v>
      </c>
      <c r="K30" s="45">
        <v>6102106</v>
      </c>
      <c r="L30" s="45">
        <v>6102108</v>
      </c>
      <c r="M30" s="53" t="s">
        <v>628</v>
      </c>
    </row>
    <row r="31" spans="1:13" x14ac:dyDescent="0.2">
      <c r="A31" s="5">
        <v>6102108</v>
      </c>
      <c r="B31" t="s">
        <v>86</v>
      </c>
      <c r="C31">
        <v>2</v>
      </c>
      <c r="D31" s="48">
        <v>6901108</v>
      </c>
      <c r="E31" s="46" t="s">
        <v>670</v>
      </c>
      <c r="F31" s="51" t="s">
        <v>629</v>
      </c>
      <c r="G31" s="46" t="s">
        <v>398</v>
      </c>
      <c r="H31">
        <v>1</v>
      </c>
      <c r="I31">
        <v>1</v>
      </c>
      <c r="J31" t="s">
        <v>355</v>
      </c>
      <c r="K31" s="45">
        <v>6102107</v>
      </c>
      <c r="L31" s="45">
        <v>6102109</v>
      </c>
      <c r="M31" s="53" t="s">
        <v>629</v>
      </c>
    </row>
    <row r="32" spans="1:13" x14ac:dyDescent="0.2">
      <c r="A32" s="5">
        <v>6102109</v>
      </c>
      <c r="B32" t="s">
        <v>86</v>
      </c>
      <c r="C32" s="1">
        <v>2</v>
      </c>
      <c r="D32" s="48">
        <v>6901109</v>
      </c>
      <c r="E32" s="46" t="s">
        <v>671</v>
      </c>
      <c r="F32" s="51" t="s">
        <v>630</v>
      </c>
      <c r="G32" s="46" t="s">
        <v>399</v>
      </c>
      <c r="H32">
        <v>1</v>
      </c>
      <c r="I32">
        <v>1</v>
      </c>
      <c r="J32" t="s">
        <v>355</v>
      </c>
      <c r="K32" s="45">
        <v>6102108</v>
      </c>
      <c r="L32" s="45">
        <v>6102110</v>
      </c>
      <c r="M32" s="53" t="s">
        <v>630</v>
      </c>
    </row>
    <row r="33" spans="1:13" x14ac:dyDescent="0.2">
      <c r="A33" s="5">
        <v>6102110</v>
      </c>
      <c r="B33" t="s">
        <v>86</v>
      </c>
      <c r="C33" s="1">
        <v>2</v>
      </c>
      <c r="D33" s="48">
        <v>6901110</v>
      </c>
      <c r="E33" s="46" t="s">
        <v>672</v>
      </c>
      <c r="F33" s="51" t="s">
        <v>631</v>
      </c>
      <c r="G33" s="46" t="s">
        <v>225</v>
      </c>
      <c r="H33">
        <v>1</v>
      </c>
      <c r="I33">
        <v>1</v>
      </c>
      <c r="J33" t="s">
        <v>355</v>
      </c>
      <c r="K33" s="45">
        <v>6102109</v>
      </c>
      <c r="L33" s="45">
        <v>6102111</v>
      </c>
      <c r="M33" s="53" t="s">
        <v>631</v>
      </c>
    </row>
    <row r="34" spans="1:13" x14ac:dyDescent="0.2">
      <c r="A34">
        <v>6102111</v>
      </c>
      <c r="B34" t="s">
        <v>86</v>
      </c>
      <c r="C34">
        <v>2</v>
      </c>
      <c r="D34" s="46">
        <v>6901111</v>
      </c>
      <c r="E34" s="46" t="s">
        <v>673</v>
      </c>
      <c r="F34" s="51" t="s">
        <v>873</v>
      </c>
      <c r="G34" s="46" t="s">
        <v>693</v>
      </c>
      <c r="H34">
        <v>1</v>
      </c>
      <c r="I34">
        <v>1</v>
      </c>
      <c r="J34" t="s">
        <v>355</v>
      </c>
      <c r="K34" s="45">
        <v>6102110</v>
      </c>
      <c r="L34" s="45">
        <v>6102112</v>
      </c>
      <c r="M34" s="53" t="s">
        <v>1055</v>
      </c>
    </row>
    <row r="35" spans="1:13" x14ac:dyDescent="0.2">
      <c r="A35">
        <v>6102112</v>
      </c>
      <c r="B35" t="s">
        <v>86</v>
      </c>
      <c r="C35">
        <v>2</v>
      </c>
      <c r="D35" s="46">
        <v>6901112</v>
      </c>
      <c r="E35" s="46" t="s">
        <v>674</v>
      </c>
      <c r="F35" s="51" t="s">
        <v>874</v>
      </c>
      <c r="G35" s="46" t="s">
        <v>694</v>
      </c>
      <c r="H35">
        <v>1</v>
      </c>
      <c r="I35">
        <v>1</v>
      </c>
      <c r="J35" t="s">
        <v>355</v>
      </c>
      <c r="K35" s="45">
        <v>6102111</v>
      </c>
      <c r="L35" s="45">
        <v>6102113</v>
      </c>
      <c r="M35" s="53" t="s">
        <v>1056</v>
      </c>
    </row>
    <row r="36" spans="1:13" x14ac:dyDescent="0.2">
      <c r="A36">
        <v>6102113</v>
      </c>
      <c r="B36" t="s">
        <v>86</v>
      </c>
      <c r="C36">
        <v>2</v>
      </c>
      <c r="D36" s="46">
        <v>6901113</v>
      </c>
      <c r="E36" s="46" t="s">
        <v>675</v>
      </c>
      <c r="F36" s="51" t="s">
        <v>875</v>
      </c>
      <c r="G36" s="46" t="s">
        <v>695</v>
      </c>
      <c r="H36">
        <v>1</v>
      </c>
      <c r="I36">
        <v>1</v>
      </c>
      <c r="J36" t="s">
        <v>355</v>
      </c>
      <c r="K36" s="45">
        <v>6102112</v>
      </c>
      <c r="L36" s="45">
        <v>6102114</v>
      </c>
      <c r="M36" s="53" t="s">
        <v>1057</v>
      </c>
    </row>
    <row r="37" spans="1:13" x14ac:dyDescent="0.2">
      <c r="A37">
        <v>6102114</v>
      </c>
      <c r="B37" t="s">
        <v>86</v>
      </c>
      <c r="C37">
        <v>2</v>
      </c>
      <c r="D37" s="46">
        <v>6901114</v>
      </c>
      <c r="E37" s="46" t="s">
        <v>676</v>
      </c>
      <c r="F37" s="51" t="s">
        <v>876</v>
      </c>
      <c r="G37" s="46" t="s">
        <v>696</v>
      </c>
      <c r="H37">
        <v>1</v>
      </c>
      <c r="I37">
        <v>1</v>
      </c>
      <c r="J37" t="s">
        <v>355</v>
      </c>
      <c r="K37" s="45">
        <v>6102113</v>
      </c>
      <c r="L37" s="45">
        <v>6102115</v>
      </c>
      <c r="M37" s="53" t="s">
        <v>1058</v>
      </c>
    </row>
    <row r="38" spans="1:13" x14ac:dyDescent="0.2">
      <c r="A38">
        <v>6102115</v>
      </c>
      <c r="B38" t="s">
        <v>86</v>
      </c>
      <c r="C38">
        <v>2</v>
      </c>
      <c r="D38" s="46">
        <v>6901115</v>
      </c>
      <c r="E38" s="46" t="s">
        <v>677</v>
      </c>
      <c r="F38" s="51" t="s">
        <v>877</v>
      </c>
      <c r="G38" s="46" t="s">
        <v>697</v>
      </c>
      <c r="H38">
        <v>1</v>
      </c>
      <c r="I38">
        <v>1</v>
      </c>
      <c r="J38" t="s">
        <v>355</v>
      </c>
      <c r="K38" s="45">
        <v>6102114</v>
      </c>
      <c r="L38" s="45">
        <v>6102116</v>
      </c>
      <c r="M38" s="53" t="s">
        <v>1059</v>
      </c>
    </row>
    <row r="39" spans="1:13" x14ac:dyDescent="0.2">
      <c r="A39">
        <v>6102116</v>
      </c>
      <c r="B39" t="s">
        <v>86</v>
      </c>
      <c r="C39">
        <v>2</v>
      </c>
      <c r="D39" s="46">
        <v>6901116</v>
      </c>
      <c r="E39" s="46" t="s">
        <v>678</v>
      </c>
      <c r="F39" s="51" t="s">
        <v>878</v>
      </c>
      <c r="G39" s="46" t="s">
        <v>698</v>
      </c>
      <c r="H39">
        <v>1</v>
      </c>
      <c r="I39">
        <v>1</v>
      </c>
      <c r="J39" t="s">
        <v>355</v>
      </c>
      <c r="K39" s="45">
        <v>6102115</v>
      </c>
      <c r="L39" s="45">
        <v>6102117</v>
      </c>
      <c r="M39" s="53" t="s">
        <v>1060</v>
      </c>
    </row>
    <row r="40" spans="1:13" x14ac:dyDescent="0.2">
      <c r="A40">
        <v>6102117</v>
      </c>
      <c r="B40" t="s">
        <v>86</v>
      </c>
      <c r="C40">
        <v>2</v>
      </c>
      <c r="D40" s="46">
        <v>6901117</v>
      </c>
      <c r="E40" s="46" t="s">
        <v>679</v>
      </c>
      <c r="F40" s="51" t="s">
        <v>879</v>
      </c>
      <c r="G40" s="46" t="s">
        <v>699</v>
      </c>
      <c r="H40">
        <v>1</v>
      </c>
      <c r="I40">
        <v>1</v>
      </c>
      <c r="J40" t="s">
        <v>355</v>
      </c>
      <c r="K40" s="45">
        <v>6102116</v>
      </c>
      <c r="L40" s="45">
        <v>6102118</v>
      </c>
      <c r="M40" s="53" t="s">
        <v>1061</v>
      </c>
    </row>
    <row r="41" spans="1:13" x14ac:dyDescent="0.2">
      <c r="A41">
        <v>6102118</v>
      </c>
      <c r="B41" t="s">
        <v>86</v>
      </c>
      <c r="C41">
        <v>2</v>
      </c>
      <c r="D41" s="46">
        <v>6901118</v>
      </c>
      <c r="E41" s="46" t="s">
        <v>680</v>
      </c>
      <c r="F41" s="51" t="s">
        <v>880</v>
      </c>
      <c r="G41" s="46" t="s">
        <v>700</v>
      </c>
      <c r="H41">
        <v>1</v>
      </c>
      <c r="I41">
        <v>1</v>
      </c>
      <c r="J41" t="s">
        <v>355</v>
      </c>
      <c r="K41" s="45">
        <v>6102117</v>
      </c>
      <c r="L41" s="45">
        <v>6102119</v>
      </c>
      <c r="M41" s="53" t="s">
        <v>1062</v>
      </c>
    </row>
    <row r="42" spans="1:13" x14ac:dyDescent="0.2">
      <c r="A42">
        <v>6102119</v>
      </c>
      <c r="B42" t="s">
        <v>86</v>
      </c>
      <c r="C42">
        <v>2</v>
      </c>
      <c r="D42" s="46">
        <v>6901119</v>
      </c>
      <c r="E42" s="46" t="s">
        <v>681</v>
      </c>
      <c r="F42" s="51" t="s">
        <v>881</v>
      </c>
      <c r="G42" s="46" t="s">
        <v>701</v>
      </c>
      <c r="H42">
        <v>1</v>
      </c>
      <c r="I42">
        <v>1</v>
      </c>
      <c r="J42" t="s">
        <v>355</v>
      </c>
      <c r="K42" s="45">
        <v>6102118</v>
      </c>
      <c r="L42" s="45">
        <v>6102120</v>
      </c>
      <c r="M42" s="53" t="s">
        <v>1063</v>
      </c>
    </row>
    <row r="43" spans="1:13" x14ac:dyDescent="0.2">
      <c r="A43">
        <v>6102120</v>
      </c>
      <c r="B43" t="s">
        <v>86</v>
      </c>
      <c r="C43">
        <v>2</v>
      </c>
      <c r="D43" s="46">
        <v>6901120</v>
      </c>
      <c r="E43" s="46" t="s">
        <v>682</v>
      </c>
      <c r="F43" s="51" t="s">
        <v>882</v>
      </c>
      <c r="G43" s="46" t="s">
        <v>702</v>
      </c>
      <c r="H43">
        <v>1</v>
      </c>
      <c r="I43">
        <v>1</v>
      </c>
      <c r="J43" t="s">
        <v>355</v>
      </c>
      <c r="K43" s="45">
        <v>6102119</v>
      </c>
      <c r="L43" s="45">
        <v>0</v>
      </c>
      <c r="M43" s="53" t="s">
        <v>1064</v>
      </c>
    </row>
    <row r="44" spans="1:13" x14ac:dyDescent="0.2">
      <c r="A44" s="5">
        <v>6103100</v>
      </c>
      <c r="B44" t="s">
        <v>87</v>
      </c>
      <c r="C44">
        <v>3</v>
      </c>
      <c r="D44" s="48">
        <v>6901100</v>
      </c>
      <c r="E44" s="46" t="s">
        <v>662</v>
      </c>
      <c r="F44" s="51" t="s">
        <v>5</v>
      </c>
      <c r="G44" s="46" t="s">
        <v>226</v>
      </c>
      <c r="H44">
        <v>1</v>
      </c>
      <c r="I44">
        <v>1</v>
      </c>
      <c r="J44" s="6" t="s">
        <v>335</v>
      </c>
      <c r="K44" s="45">
        <v>0</v>
      </c>
      <c r="L44" s="45">
        <v>6103101</v>
      </c>
      <c r="M44" s="53" t="s">
        <v>5</v>
      </c>
    </row>
    <row r="45" spans="1:13" x14ac:dyDescent="0.2">
      <c r="A45" s="5">
        <v>6103101</v>
      </c>
      <c r="B45" t="s">
        <v>87</v>
      </c>
      <c r="C45">
        <v>3</v>
      </c>
      <c r="D45" s="48">
        <v>6901101</v>
      </c>
      <c r="E45" s="46" t="s">
        <v>663</v>
      </c>
      <c r="F45" s="51" t="s">
        <v>632</v>
      </c>
      <c r="G45" s="46" t="s">
        <v>400</v>
      </c>
      <c r="H45">
        <v>1</v>
      </c>
      <c r="I45">
        <v>1</v>
      </c>
      <c r="J45" s="6" t="s">
        <v>335</v>
      </c>
      <c r="K45" s="45">
        <v>6103100</v>
      </c>
      <c r="L45" s="45">
        <v>6103102</v>
      </c>
      <c r="M45" s="53" t="s">
        <v>632</v>
      </c>
    </row>
    <row r="46" spans="1:13" x14ac:dyDescent="0.2">
      <c r="A46" s="5">
        <v>6103102</v>
      </c>
      <c r="B46" t="s">
        <v>87</v>
      </c>
      <c r="C46">
        <v>3</v>
      </c>
      <c r="D46" s="48">
        <v>6901102</v>
      </c>
      <c r="E46" s="46" t="s">
        <v>664</v>
      </c>
      <c r="F46" s="51" t="s">
        <v>633</v>
      </c>
      <c r="G46" s="46" t="s">
        <v>401</v>
      </c>
      <c r="H46">
        <v>1</v>
      </c>
      <c r="I46">
        <v>1</v>
      </c>
      <c r="J46" s="6" t="s">
        <v>334</v>
      </c>
      <c r="K46" s="45">
        <v>6103101</v>
      </c>
      <c r="L46" s="45">
        <v>6103103</v>
      </c>
      <c r="M46" s="53" t="s">
        <v>633</v>
      </c>
    </row>
    <row r="47" spans="1:13" x14ac:dyDescent="0.2">
      <c r="A47" s="5">
        <v>6103103</v>
      </c>
      <c r="B47" t="s">
        <v>87</v>
      </c>
      <c r="C47">
        <v>3</v>
      </c>
      <c r="D47" s="48">
        <v>6901103</v>
      </c>
      <c r="E47" s="46" t="s">
        <v>665</v>
      </c>
      <c r="F47" s="51" t="s">
        <v>634</v>
      </c>
      <c r="G47" s="46" t="s">
        <v>402</v>
      </c>
      <c r="H47">
        <v>1</v>
      </c>
      <c r="I47">
        <v>1</v>
      </c>
      <c r="J47" s="6" t="s">
        <v>334</v>
      </c>
      <c r="K47" s="45">
        <v>6103102</v>
      </c>
      <c r="L47" s="45">
        <v>6103104</v>
      </c>
      <c r="M47" s="53" t="s">
        <v>634</v>
      </c>
    </row>
    <row r="48" spans="1:13" x14ac:dyDescent="0.2">
      <c r="A48" s="5">
        <v>6103104</v>
      </c>
      <c r="B48" t="s">
        <v>87</v>
      </c>
      <c r="C48">
        <v>3</v>
      </c>
      <c r="D48" s="48">
        <v>6901104</v>
      </c>
      <c r="E48" s="46" t="s">
        <v>666</v>
      </c>
      <c r="F48" s="51" t="s">
        <v>635</v>
      </c>
      <c r="G48" s="46" t="s">
        <v>403</v>
      </c>
      <c r="H48">
        <v>1</v>
      </c>
      <c r="I48">
        <v>1</v>
      </c>
      <c r="J48" s="6" t="s">
        <v>334</v>
      </c>
      <c r="K48" s="45">
        <v>6103103</v>
      </c>
      <c r="L48" s="45">
        <v>6103105</v>
      </c>
      <c r="M48" s="53" t="s">
        <v>635</v>
      </c>
    </row>
    <row r="49" spans="1:13" x14ac:dyDescent="0.2">
      <c r="A49" s="5">
        <v>6103105</v>
      </c>
      <c r="B49" t="s">
        <v>87</v>
      </c>
      <c r="C49">
        <v>3</v>
      </c>
      <c r="D49" s="48">
        <v>6901105</v>
      </c>
      <c r="E49" s="46" t="s">
        <v>667</v>
      </c>
      <c r="F49" s="51" t="s">
        <v>636</v>
      </c>
      <c r="G49" s="46" t="s">
        <v>404</v>
      </c>
      <c r="H49">
        <v>1</v>
      </c>
      <c r="I49">
        <v>1</v>
      </c>
      <c r="J49" s="6" t="s">
        <v>334</v>
      </c>
      <c r="K49" s="45">
        <v>6103104</v>
      </c>
      <c r="L49" s="45">
        <v>6103106</v>
      </c>
      <c r="M49" s="53" t="s">
        <v>636</v>
      </c>
    </row>
    <row r="50" spans="1:13" x14ac:dyDescent="0.2">
      <c r="A50" s="5">
        <v>6103106</v>
      </c>
      <c r="B50" t="s">
        <v>87</v>
      </c>
      <c r="C50">
        <v>3</v>
      </c>
      <c r="D50" s="48">
        <v>6901106</v>
      </c>
      <c r="E50" s="46" t="s">
        <v>668</v>
      </c>
      <c r="F50" s="51" t="s">
        <v>637</v>
      </c>
      <c r="G50" s="46" t="s">
        <v>405</v>
      </c>
      <c r="H50">
        <v>1</v>
      </c>
      <c r="I50">
        <v>1</v>
      </c>
      <c r="J50" s="6" t="s">
        <v>334</v>
      </c>
      <c r="K50" s="45">
        <v>6103105</v>
      </c>
      <c r="L50" s="45">
        <v>6103107</v>
      </c>
      <c r="M50" s="53" t="s">
        <v>637</v>
      </c>
    </row>
    <row r="51" spans="1:13" x14ac:dyDescent="0.2">
      <c r="A51" s="5">
        <v>6103107</v>
      </c>
      <c r="B51" t="s">
        <v>87</v>
      </c>
      <c r="C51">
        <v>3</v>
      </c>
      <c r="D51" s="48">
        <v>6901107</v>
      </c>
      <c r="E51" s="46" t="s">
        <v>669</v>
      </c>
      <c r="F51" s="51" t="s">
        <v>638</v>
      </c>
      <c r="G51" s="46" t="s">
        <v>406</v>
      </c>
      <c r="H51">
        <v>1</v>
      </c>
      <c r="I51">
        <v>1</v>
      </c>
      <c r="J51" s="6" t="s">
        <v>334</v>
      </c>
      <c r="K51" s="45">
        <v>6103106</v>
      </c>
      <c r="L51" s="45">
        <v>6103108</v>
      </c>
      <c r="M51" s="53" t="s">
        <v>638</v>
      </c>
    </row>
    <row r="52" spans="1:13" x14ac:dyDescent="0.2">
      <c r="A52" s="5">
        <v>6103108</v>
      </c>
      <c r="B52" t="s">
        <v>87</v>
      </c>
      <c r="C52">
        <v>3</v>
      </c>
      <c r="D52" s="48">
        <v>6901108</v>
      </c>
      <c r="E52" s="46" t="s">
        <v>670</v>
      </c>
      <c r="F52" s="51" t="s">
        <v>639</v>
      </c>
      <c r="G52" s="46" t="s">
        <v>407</v>
      </c>
      <c r="H52">
        <v>1</v>
      </c>
      <c r="I52">
        <v>1</v>
      </c>
      <c r="J52" s="6" t="s">
        <v>334</v>
      </c>
      <c r="K52" s="45">
        <v>6103107</v>
      </c>
      <c r="L52" s="45">
        <v>6103109</v>
      </c>
      <c r="M52" s="53" t="s">
        <v>639</v>
      </c>
    </row>
    <row r="53" spans="1:13" x14ac:dyDescent="0.2">
      <c r="A53" s="5">
        <v>6103109</v>
      </c>
      <c r="B53" t="s">
        <v>87</v>
      </c>
      <c r="C53">
        <v>3</v>
      </c>
      <c r="D53" s="48">
        <v>6901109</v>
      </c>
      <c r="E53" s="46" t="s">
        <v>671</v>
      </c>
      <c r="F53" s="51" t="s">
        <v>640</v>
      </c>
      <c r="G53" s="46" t="s">
        <v>408</v>
      </c>
      <c r="H53">
        <v>1</v>
      </c>
      <c r="I53">
        <v>1</v>
      </c>
      <c r="J53" s="6" t="s">
        <v>334</v>
      </c>
      <c r="K53" s="45">
        <v>6103108</v>
      </c>
      <c r="L53" s="45">
        <v>6103110</v>
      </c>
      <c r="M53" s="53" t="s">
        <v>640</v>
      </c>
    </row>
    <row r="54" spans="1:13" x14ac:dyDescent="0.2">
      <c r="A54" s="5">
        <v>6103110</v>
      </c>
      <c r="B54" t="s">
        <v>87</v>
      </c>
      <c r="C54" s="1">
        <v>3</v>
      </c>
      <c r="D54" s="48">
        <v>6901110</v>
      </c>
      <c r="E54" s="46" t="s">
        <v>672</v>
      </c>
      <c r="F54" s="51" t="s">
        <v>641</v>
      </c>
      <c r="G54" s="46" t="s">
        <v>227</v>
      </c>
      <c r="H54">
        <v>1</v>
      </c>
      <c r="I54">
        <v>1</v>
      </c>
      <c r="J54" s="6" t="s">
        <v>334</v>
      </c>
      <c r="K54" s="45">
        <v>6103109</v>
      </c>
      <c r="L54" s="45">
        <v>6103111</v>
      </c>
      <c r="M54" s="53" t="s">
        <v>641</v>
      </c>
    </row>
    <row r="55" spans="1:13" x14ac:dyDescent="0.2">
      <c r="A55">
        <v>6103111</v>
      </c>
      <c r="B55" t="s">
        <v>87</v>
      </c>
      <c r="C55">
        <v>3</v>
      </c>
      <c r="D55" s="46">
        <v>6901111</v>
      </c>
      <c r="E55" s="46" t="s">
        <v>673</v>
      </c>
      <c r="F55" s="51" t="s">
        <v>893</v>
      </c>
      <c r="G55" s="46" t="s">
        <v>703</v>
      </c>
      <c r="H55">
        <v>1</v>
      </c>
      <c r="I55">
        <v>1</v>
      </c>
      <c r="J55" t="s">
        <v>334</v>
      </c>
      <c r="K55" s="45">
        <v>6103110</v>
      </c>
      <c r="L55" s="45">
        <v>6103112</v>
      </c>
      <c r="M55" s="53" t="s">
        <v>1065</v>
      </c>
    </row>
    <row r="56" spans="1:13" x14ac:dyDescent="0.2">
      <c r="A56">
        <v>6103112</v>
      </c>
      <c r="B56" t="s">
        <v>87</v>
      </c>
      <c r="C56">
        <v>3</v>
      </c>
      <c r="D56" s="46">
        <v>6901112</v>
      </c>
      <c r="E56" s="46" t="s">
        <v>674</v>
      </c>
      <c r="F56" s="51" t="s">
        <v>894</v>
      </c>
      <c r="G56" s="46" t="s">
        <v>704</v>
      </c>
      <c r="H56">
        <v>1</v>
      </c>
      <c r="I56">
        <v>1</v>
      </c>
      <c r="J56" t="s">
        <v>334</v>
      </c>
      <c r="K56" s="45">
        <v>6103111</v>
      </c>
      <c r="L56" s="45">
        <v>6103113</v>
      </c>
      <c r="M56" s="53" t="s">
        <v>1066</v>
      </c>
    </row>
    <row r="57" spans="1:13" x14ac:dyDescent="0.2">
      <c r="A57">
        <v>6103113</v>
      </c>
      <c r="B57" t="s">
        <v>87</v>
      </c>
      <c r="C57">
        <v>3</v>
      </c>
      <c r="D57" s="46">
        <v>6901113</v>
      </c>
      <c r="E57" s="46" t="s">
        <v>675</v>
      </c>
      <c r="F57" s="51" t="s">
        <v>895</v>
      </c>
      <c r="G57" s="46" t="s">
        <v>705</v>
      </c>
      <c r="H57">
        <v>1</v>
      </c>
      <c r="I57">
        <v>1</v>
      </c>
      <c r="J57" t="s">
        <v>334</v>
      </c>
      <c r="K57" s="45">
        <v>6103112</v>
      </c>
      <c r="L57" s="45">
        <v>6103114</v>
      </c>
      <c r="M57" s="53" t="s">
        <v>1067</v>
      </c>
    </row>
    <row r="58" spans="1:13" x14ac:dyDescent="0.2">
      <c r="A58">
        <v>6103114</v>
      </c>
      <c r="B58" t="s">
        <v>87</v>
      </c>
      <c r="C58">
        <v>3</v>
      </c>
      <c r="D58" s="46">
        <v>6901114</v>
      </c>
      <c r="E58" s="46" t="s">
        <v>676</v>
      </c>
      <c r="F58" s="51" t="s">
        <v>896</v>
      </c>
      <c r="G58" s="46" t="s">
        <v>706</v>
      </c>
      <c r="H58">
        <v>1</v>
      </c>
      <c r="I58">
        <v>1</v>
      </c>
      <c r="J58" t="s">
        <v>334</v>
      </c>
      <c r="K58" s="45">
        <v>6103113</v>
      </c>
      <c r="L58" s="45">
        <v>6103115</v>
      </c>
      <c r="M58" s="53" t="s">
        <v>1068</v>
      </c>
    </row>
    <row r="59" spans="1:13" x14ac:dyDescent="0.2">
      <c r="A59">
        <v>6103115</v>
      </c>
      <c r="B59" t="s">
        <v>87</v>
      </c>
      <c r="C59">
        <v>3</v>
      </c>
      <c r="D59" s="46">
        <v>6901115</v>
      </c>
      <c r="E59" s="46" t="s">
        <v>677</v>
      </c>
      <c r="F59" s="51" t="s">
        <v>897</v>
      </c>
      <c r="G59" s="46" t="s">
        <v>707</v>
      </c>
      <c r="H59">
        <v>1</v>
      </c>
      <c r="I59">
        <v>1</v>
      </c>
      <c r="J59" t="s">
        <v>334</v>
      </c>
      <c r="K59" s="45">
        <v>6103114</v>
      </c>
      <c r="L59" s="45">
        <v>6103116</v>
      </c>
      <c r="M59" s="53" t="s">
        <v>1069</v>
      </c>
    </row>
    <row r="60" spans="1:13" x14ac:dyDescent="0.2">
      <c r="A60">
        <v>6103116</v>
      </c>
      <c r="B60" t="s">
        <v>87</v>
      </c>
      <c r="C60">
        <v>3</v>
      </c>
      <c r="D60" s="46">
        <v>6901116</v>
      </c>
      <c r="E60" s="46" t="s">
        <v>678</v>
      </c>
      <c r="F60" s="51" t="s">
        <v>898</v>
      </c>
      <c r="G60" s="46" t="s">
        <v>708</v>
      </c>
      <c r="H60">
        <v>1</v>
      </c>
      <c r="I60">
        <v>1</v>
      </c>
      <c r="J60" t="s">
        <v>334</v>
      </c>
      <c r="K60" s="45">
        <v>6103115</v>
      </c>
      <c r="L60" s="45">
        <v>6103117</v>
      </c>
      <c r="M60" s="53" t="s">
        <v>1070</v>
      </c>
    </row>
    <row r="61" spans="1:13" x14ac:dyDescent="0.2">
      <c r="A61">
        <v>6103117</v>
      </c>
      <c r="B61" t="s">
        <v>87</v>
      </c>
      <c r="C61">
        <v>3</v>
      </c>
      <c r="D61" s="46">
        <v>6901117</v>
      </c>
      <c r="E61" s="46" t="s">
        <v>679</v>
      </c>
      <c r="F61" s="51" t="s">
        <v>899</v>
      </c>
      <c r="G61" s="46" t="s">
        <v>709</v>
      </c>
      <c r="H61">
        <v>1</v>
      </c>
      <c r="I61">
        <v>1</v>
      </c>
      <c r="J61" t="s">
        <v>334</v>
      </c>
      <c r="K61" s="45">
        <v>6103116</v>
      </c>
      <c r="L61" s="45">
        <v>6103118</v>
      </c>
      <c r="M61" s="53" t="s">
        <v>1071</v>
      </c>
    </row>
    <row r="62" spans="1:13" x14ac:dyDescent="0.2">
      <c r="A62">
        <v>6103118</v>
      </c>
      <c r="B62" t="s">
        <v>87</v>
      </c>
      <c r="C62">
        <v>3</v>
      </c>
      <c r="D62" s="46">
        <v>6901118</v>
      </c>
      <c r="E62" s="46" t="s">
        <v>680</v>
      </c>
      <c r="F62" s="51" t="s">
        <v>900</v>
      </c>
      <c r="G62" s="46" t="s">
        <v>710</v>
      </c>
      <c r="H62">
        <v>1</v>
      </c>
      <c r="I62">
        <v>1</v>
      </c>
      <c r="J62" t="s">
        <v>334</v>
      </c>
      <c r="K62" s="45">
        <v>6103117</v>
      </c>
      <c r="L62" s="45">
        <v>6103119</v>
      </c>
      <c r="M62" s="53" t="s">
        <v>1072</v>
      </c>
    </row>
    <row r="63" spans="1:13" x14ac:dyDescent="0.2">
      <c r="A63">
        <v>6103119</v>
      </c>
      <c r="B63" t="s">
        <v>87</v>
      </c>
      <c r="C63">
        <v>3</v>
      </c>
      <c r="D63" s="46">
        <v>6901119</v>
      </c>
      <c r="E63" s="46" t="s">
        <v>681</v>
      </c>
      <c r="F63" s="51" t="s">
        <v>901</v>
      </c>
      <c r="G63" s="46" t="s">
        <v>711</v>
      </c>
      <c r="H63">
        <v>1</v>
      </c>
      <c r="I63">
        <v>1</v>
      </c>
      <c r="J63" t="s">
        <v>334</v>
      </c>
      <c r="K63" s="45">
        <v>6103118</v>
      </c>
      <c r="L63" s="45">
        <v>6103120</v>
      </c>
      <c r="M63" s="53" t="s">
        <v>1073</v>
      </c>
    </row>
    <row r="64" spans="1:13" x14ac:dyDescent="0.2">
      <c r="A64">
        <v>6103120</v>
      </c>
      <c r="B64" t="s">
        <v>87</v>
      </c>
      <c r="C64">
        <v>3</v>
      </c>
      <c r="D64" s="46">
        <v>6901120</v>
      </c>
      <c r="E64" s="46" t="s">
        <v>682</v>
      </c>
      <c r="F64" s="51" t="s">
        <v>902</v>
      </c>
      <c r="G64" s="46" t="s">
        <v>712</v>
      </c>
      <c r="H64">
        <v>1</v>
      </c>
      <c r="I64">
        <v>1</v>
      </c>
      <c r="J64" t="s">
        <v>334</v>
      </c>
      <c r="K64" s="45">
        <v>6103119</v>
      </c>
      <c r="L64" s="45">
        <v>0</v>
      </c>
      <c r="M64" s="53" t="s">
        <v>1074</v>
      </c>
    </row>
    <row r="65" spans="1:13" x14ac:dyDescent="0.2">
      <c r="A65" s="5">
        <v>6104100</v>
      </c>
      <c r="B65" t="s">
        <v>88</v>
      </c>
      <c r="C65">
        <v>4</v>
      </c>
      <c r="D65" s="48">
        <v>6901100</v>
      </c>
      <c r="E65" s="46" t="s">
        <v>662</v>
      </c>
      <c r="F65" s="51" t="s">
        <v>5</v>
      </c>
      <c r="G65" s="46" t="s">
        <v>228</v>
      </c>
      <c r="H65">
        <v>1</v>
      </c>
      <c r="I65">
        <v>1</v>
      </c>
      <c r="J65" s="6" t="s">
        <v>337</v>
      </c>
      <c r="K65" s="45">
        <v>0</v>
      </c>
      <c r="L65" s="45">
        <v>6104101</v>
      </c>
      <c r="M65" s="53" t="s">
        <v>5</v>
      </c>
    </row>
    <row r="66" spans="1:13" x14ac:dyDescent="0.2">
      <c r="A66" s="5">
        <v>6104101</v>
      </c>
      <c r="B66" t="s">
        <v>88</v>
      </c>
      <c r="C66">
        <v>4</v>
      </c>
      <c r="D66" s="48">
        <v>6901101</v>
      </c>
      <c r="E66" s="46" t="s">
        <v>663</v>
      </c>
      <c r="F66" s="51" t="s">
        <v>642</v>
      </c>
      <c r="G66" s="46" t="s">
        <v>409</v>
      </c>
      <c r="H66">
        <v>1</v>
      </c>
      <c r="I66">
        <v>1</v>
      </c>
      <c r="J66" s="6" t="s">
        <v>337</v>
      </c>
      <c r="K66" s="45">
        <v>6104100</v>
      </c>
      <c r="L66" s="45">
        <v>6104102</v>
      </c>
      <c r="M66" s="53" t="s">
        <v>642</v>
      </c>
    </row>
    <row r="67" spans="1:13" x14ac:dyDescent="0.2">
      <c r="A67" s="5">
        <v>6104102</v>
      </c>
      <c r="B67" t="s">
        <v>88</v>
      </c>
      <c r="C67">
        <v>4</v>
      </c>
      <c r="D67" s="48">
        <v>6901102</v>
      </c>
      <c r="E67" s="46" t="s">
        <v>664</v>
      </c>
      <c r="F67" s="51" t="s">
        <v>643</v>
      </c>
      <c r="G67" s="46" t="s">
        <v>410</v>
      </c>
      <c r="H67">
        <v>1</v>
      </c>
      <c r="I67">
        <v>1</v>
      </c>
      <c r="J67" s="6" t="s">
        <v>336</v>
      </c>
      <c r="K67" s="45">
        <v>6104101</v>
      </c>
      <c r="L67" s="45">
        <v>6104103</v>
      </c>
      <c r="M67" s="53" t="s">
        <v>643</v>
      </c>
    </row>
    <row r="68" spans="1:13" x14ac:dyDescent="0.2">
      <c r="A68" s="5">
        <v>6104103</v>
      </c>
      <c r="B68" t="s">
        <v>88</v>
      </c>
      <c r="C68">
        <v>4</v>
      </c>
      <c r="D68" s="48">
        <v>6901103</v>
      </c>
      <c r="E68" s="46" t="s">
        <v>665</v>
      </c>
      <c r="F68" s="51" t="s">
        <v>644</v>
      </c>
      <c r="G68" s="46" t="s">
        <v>411</v>
      </c>
      <c r="H68">
        <v>1</v>
      </c>
      <c r="I68">
        <v>1</v>
      </c>
      <c r="J68" s="6" t="s">
        <v>336</v>
      </c>
      <c r="K68" s="45">
        <v>6104102</v>
      </c>
      <c r="L68" s="45">
        <v>6104104</v>
      </c>
      <c r="M68" s="53" t="s">
        <v>644</v>
      </c>
    </row>
    <row r="69" spans="1:13" x14ac:dyDescent="0.2">
      <c r="A69" s="5">
        <v>6104104</v>
      </c>
      <c r="B69" t="s">
        <v>88</v>
      </c>
      <c r="C69">
        <v>4</v>
      </c>
      <c r="D69" s="48">
        <v>6901104</v>
      </c>
      <c r="E69" s="46" t="s">
        <v>666</v>
      </c>
      <c r="F69" s="51" t="s">
        <v>645</v>
      </c>
      <c r="G69" s="46" t="s">
        <v>412</v>
      </c>
      <c r="H69">
        <v>1</v>
      </c>
      <c r="I69">
        <v>1</v>
      </c>
      <c r="J69" s="6" t="s">
        <v>336</v>
      </c>
      <c r="K69" s="45">
        <v>6104103</v>
      </c>
      <c r="L69" s="45">
        <v>6104105</v>
      </c>
      <c r="M69" s="53" t="s">
        <v>645</v>
      </c>
    </row>
    <row r="70" spans="1:13" x14ac:dyDescent="0.2">
      <c r="A70" s="5">
        <v>6104105</v>
      </c>
      <c r="B70" t="s">
        <v>88</v>
      </c>
      <c r="C70">
        <v>4</v>
      </c>
      <c r="D70" s="48">
        <v>6901105</v>
      </c>
      <c r="E70" s="46" t="s">
        <v>667</v>
      </c>
      <c r="F70" s="51" t="s">
        <v>646</v>
      </c>
      <c r="G70" s="46" t="s">
        <v>413</v>
      </c>
      <c r="H70">
        <v>1</v>
      </c>
      <c r="I70">
        <v>1</v>
      </c>
      <c r="J70" s="6" t="s">
        <v>336</v>
      </c>
      <c r="K70" s="45">
        <v>6104104</v>
      </c>
      <c r="L70" s="45">
        <v>6104106</v>
      </c>
      <c r="M70" s="53" t="s">
        <v>646</v>
      </c>
    </row>
    <row r="71" spans="1:13" x14ac:dyDescent="0.2">
      <c r="A71" s="5">
        <v>6104106</v>
      </c>
      <c r="B71" t="s">
        <v>88</v>
      </c>
      <c r="C71">
        <v>4</v>
      </c>
      <c r="D71" s="48">
        <v>6901106</v>
      </c>
      <c r="E71" s="46" t="s">
        <v>668</v>
      </c>
      <c r="F71" s="51" t="s">
        <v>647</v>
      </c>
      <c r="G71" s="46" t="s">
        <v>414</v>
      </c>
      <c r="H71">
        <v>1</v>
      </c>
      <c r="I71">
        <v>1</v>
      </c>
      <c r="J71" s="6" t="s">
        <v>336</v>
      </c>
      <c r="K71" s="45">
        <v>6104105</v>
      </c>
      <c r="L71" s="45">
        <v>6104107</v>
      </c>
      <c r="M71" s="53" t="s">
        <v>647</v>
      </c>
    </row>
    <row r="72" spans="1:13" x14ac:dyDescent="0.2">
      <c r="A72" s="5">
        <v>6104107</v>
      </c>
      <c r="B72" t="s">
        <v>88</v>
      </c>
      <c r="C72">
        <v>4</v>
      </c>
      <c r="D72" s="48">
        <v>6901107</v>
      </c>
      <c r="E72" s="46" t="s">
        <v>669</v>
      </c>
      <c r="F72" s="51" t="s">
        <v>648</v>
      </c>
      <c r="G72" s="46" t="s">
        <v>415</v>
      </c>
      <c r="H72">
        <v>1</v>
      </c>
      <c r="I72">
        <v>1</v>
      </c>
      <c r="J72" s="6" t="s">
        <v>336</v>
      </c>
      <c r="K72" s="45">
        <v>6104106</v>
      </c>
      <c r="L72" s="45">
        <v>6104108</v>
      </c>
      <c r="M72" s="53" t="s">
        <v>648</v>
      </c>
    </row>
    <row r="73" spans="1:13" x14ac:dyDescent="0.2">
      <c r="A73" s="5">
        <v>6104108</v>
      </c>
      <c r="B73" t="s">
        <v>88</v>
      </c>
      <c r="C73">
        <v>4</v>
      </c>
      <c r="D73" s="48">
        <v>6901108</v>
      </c>
      <c r="E73" s="46" t="s">
        <v>670</v>
      </c>
      <c r="F73" s="51" t="s">
        <v>649</v>
      </c>
      <c r="G73" s="46" t="s">
        <v>416</v>
      </c>
      <c r="H73">
        <v>1</v>
      </c>
      <c r="I73">
        <v>1</v>
      </c>
      <c r="J73" s="6" t="s">
        <v>336</v>
      </c>
      <c r="K73" s="45">
        <v>6104107</v>
      </c>
      <c r="L73" s="45">
        <v>6104109</v>
      </c>
      <c r="M73" s="53" t="s">
        <v>649</v>
      </c>
    </row>
    <row r="74" spans="1:13" x14ac:dyDescent="0.2">
      <c r="A74" s="5">
        <v>6104109</v>
      </c>
      <c r="B74" t="s">
        <v>88</v>
      </c>
      <c r="C74">
        <v>4</v>
      </c>
      <c r="D74" s="48">
        <v>6901109</v>
      </c>
      <c r="E74" s="46" t="s">
        <v>671</v>
      </c>
      <c r="F74" s="51" t="s">
        <v>650</v>
      </c>
      <c r="G74" s="46" t="s">
        <v>417</v>
      </c>
      <c r="H74">
        <v>1</v>
      </c>
      <c r="I74">
        <v>1</v>
      </c>
      <c r="J74" s="6" t="s">
        <v>336</v>
      </c>
      <c r="K74" s="45">
        <v>6104108</v>
      </c>
      <c r="L74" s="45">
        <v>6104110</v>
      </c>
      <c r="M74" s="53" t="s">
        <v>650</v>
      </c>
    </row>
    <row r="75" spans="1:13" x14ac:dyDescent="0.2">
      <c r="A75" s="5">
        <v>6104110</v>
      </c>
      <c r="B75" t="s">
        <v>88</v>
      </c>
      <c r="C75" s="1">
        <v>4</v>
      </c>
      <c r="D75" s="48">
        <v>6901110</v>
      </c>
      <c r="E75" s="46" t="s">
        <v>672</v>
      </c>
      <c r="F75" s="51" t="s">
        <v>651</v>
      </c>
      <c r="G75" s="46" t="s">
        <v>229</v>
      </c>
      <c r="H75">
        <v>1</v>
      </c>
      <c r="I75">
        <v>1</v>
      </c>
      <c r="J75" s="6" t="s">
        <v>336</v>
      </c>
      <c r="K75" s="45">
        <v>6104109</v>
      </c>
      <c r="L75" s="45">
        <v>6104111</v>
      </c>
      <c r="M75" s="53" t="s">
        <v>651</v>
      </c>
    </row>
    <row r="76" spans="1:13" x14ac:dyDescent="0.2">
      <c r="A76">
        <v>6104111</v>
      </c>
      <c r="B76" t="s">
        <v>88</v>
      </c>
      <c r="C76">
        <v>4</v>
      </c>
      <c r="D76" s="46">
        <v>6901111</v>
      </c>
      <c r="E76" s="46" t="s">
        <v>673</v>
      </c>
      <c r="F76" s="51" t="s">
        <v>883</v>
      </c>
      <c r="G76" s="46" t="s">
        <v>713</v>
      </c>
      <c r="H76">
        <v>1</v>
      </c>
      <c r="I76">
        <v>1</v>
      </c>
      <c r="J76" t="s">
        <v>336</v>
      </c>
      <c r="K76" s="45">
        <v>6104110</v>
      </c>
      <c r="L76" s="45">
        <v>6104112</v>
      </c>
      <c r="M76" s="53" t="s">
        <v>1075</v>
      </c>
    </row>
    <row r="77" spans="1:13" x14ac:dyDescent="0.2">
      <c r="A77">
        <v>6104112</v>
      </c>
      <c r="B77" t="s">
        <v>88</v>
      </c>
      <c r="C77">
        <v>4</v>
      </c>
      <c r="D77" s="46">
        <v>6901112</v>
      </c>
      <c r="E77" s="46" t="s">
        <v>674</v>
      </c>
      <c r="F77" s="51" t="s">
        <v>903</v>
      </c>
      <c r="G77" s="46" t="s">
        <v>714</v>
      </c>
      <c r="H77">
        <v>1</v>
      </c>
      <c r="I77">
        <v>1</v>
      </c>
      <c r="J77" t="s">
        <v>336</v>
      </c>
      <c r="K77" s="45">
        <v>6104111</v>
      </c>
      <c r="L77" s="45">
        <v>6104113</v>
      </c>
      <c r="M77" s="53" t="s">
        <v>1076</v>
      </c>
    </row>
    <row r="78" spans="1:13" x14ac:dyDescent="0.2">
      <c r="A78">
        <v>6104113</v>
      </c>
      <c r="B78" t="s">
        <v>88</v>
      </c>
      <c r="C78">
        <v>4</v>
      </c>
      <c r="D78" s="46">
        <v>6901113</v>
      </c>
      <c r="E78" s="46" t="s">
        <v>675</v>
      </c>
      <c r="F78" s="51" t="s">
        <v>904</v>
      </c>
      <c r="G78" s="46" t="s">
        <v>715</v>
      </c>
      <c r="H78">
        <v>1</v>
      </c>
      <c r="I78">
        <v>1</v>
      </c>
      <c r="J78" t="s">
        <v>336</v>
      </c>
      <c r="K78" s="45">
        <v>6104112</v>
      </c>
      <c r="L78" s="45">
        <v>6104114</v>
      </c>
      <c r="M78" s="53" t="s">
        <v>1077</v>
      </c>
    </row>
    <row r="79" spans="1:13" x14ac:dyDescent="0.2">
      <c r="A79">
        <v>6104114</v>
      </c>
      <c r="B79" t="s">
        <v>88</v>
      </c>
      <c r="C79">
        <v>4</v>
      </c>
      <c r="D79" s="46">
        <v>6901114</v>
      </c>
      <c r="E79" s="46" t="s">
        <v>676</v>
      </c>
      <c r="F79" s="51" t="s">
        <v>905</v>
      </c>
      <c r="G79" s="46" t="s">
        <v>716</v>
      </c>
      <c r="H79">
        <v>1</v>
      </c>
      <c r="I79">
        <v>1</v>
      </c>
      <c r="J79" t="s">
        <v>336</v>
      </c>
      <c r="K79" s="45">
        <v>6104113</v>
      </c>
      <c r="L79" s="45">
        <v>6104115</v>
      </c>
      <c r="M79" s="53" t="s">
        <v>1078</v>
      </c>
    </row>
    <row r="80" spans="1:13" x14ac:dyDescent="0.2">
      <c r="A80">
        <v>6104115</v>
      </c>
      <c r="B80" t="s">
        <v>88</v>
      </c>
      <c r="C80">
        <v>4</v>
      </c>
      <c r="D80" s="46">
        <v>6901115</v>
      </c>
      <c r="E80" s="46" t="s">
        <v>677</v>
      </c>
      <c r="F80" s="51" t="s">
        <v>906</v>
      </c>
      <c r="G80" s="46" t="s">
        <v>717</v>
      </c>
      <c r="H80">
        <v>1</v>
      </c>
      <c r="I80">
        <v>1</v>
      </c>
      <c r="J80" t="s">
        <v>336</v>
      </c>
      <c r="K80" s="45">
        <v>6104114</v>
      </c>
      <c r="L80" s="45">
        <v>6104116</v>
      </c>
      <c r="M80" s="53" t="s">
        <v>1079</v>
      </c>
    </row>
    <row r="81" spans="1:13" x14ac:dyDescent="0.2">
      <c r="A81">
        <v>6104116</v>
      </c>
      <c r="B81" t="s">
        <v>88</v>
      </c>
      <c r="C81">
        <v>4</v>
      </c>
      <c r="D81" s="46">
        <v>6901116</v>
      </c>
      <c r="E81" s="46" t="s">
        <v>678</v>
      </c>
      <c r="F81" s="51" t="s">
        <v>907</v>
      </c>
      <c r="G81" s="46" t="s">
        <v>718</v>
      </c>
      <c r="H81">
        <v>1</v>
      </c>
      <c r="I81">
        <v>1</v>
      </c>
      <c r="J81" t="s">
        <v>336</v>
      </c>
      <c r="K81" s="45">
        <v>6104115</v>
      </c>
      <c r="L81" s="45">
        <v>6104117</v>
      </c>
      <c r="M81" s="53" t="s">
        <v>1080</v>
      </c>
    </row>
    <row r="82" spans="1:13" x14ac:dyDescent="0.2">
      <c r="A82">
        <v>6104117</v>
      </c>
      <c r="B82" t="s">
        <v>88</v>
      </c>
      <c r="C82">
        <v>4</v>
      </c>
      <c r="D82" s="46">
        <v>6901117</v>
      </c>
      <c r="E82" s="46" t="s">
        <v>679</v>
      </c>
      <c r="F82" s="51" t="s">
        <v>908</v>
      </c>
      <c r="G82" s="46" t="s">
        <v>719</v>
      </c>
      <c r="H82">
        <v>1</v>
      </c>
      <c r="I82">
        <v>1</v>
      </c>
      <c r="J82" t="s">
        <v>336</v>
      </c>
      <c r="K82" s="45">
        <v>6104116</v>
      </c>
      <c r="L82" s="45">
        <v>6104118</v>
      </c>
      <c r="M82" s="53" t="s">
        <v>1081</v>
      </c>
    </row>
    <row r="83" spans="1:13" x14ac:dyDescent="0.2">
      <c r="A83">
        <v>6104118</v>
      </c>
      <c r="B83" t="s">
        <v>88</v>
      </c>
      <c r="C83">
        <v>4</v>
      </c>
      <c r="D83" s="46">
        <v>6901118</v>
      </c>
      <c r="E83" s="46" t="s">
        <v>680</v>
      </c>
      <c r="F83" s="51" t="s">
        <v>909</v>
      </c>
      <c r="G83" s="46" t="s">
        <v>720</v>
      </c>
      <c r="H83">
        <v>1</v>
      </c>
      <c r="I83">
        <v>1</v>
      </c>
      <c r="J83" t="s">
        <v>336</v>
      </c>
      <c r="K83" s="45">
        <v>6104117</v>
      </c>
      <c r="L83" s="45">
        <v>6104119</v>
      </c>
      <c r="M83" s="53" t="s">
        <v>1082</v>
      </c>
    </row>
    <row r="84" spans="1:13" x14ac:dyDescent="0.2">
      <c r="A84">
        <v>6104119</v>
      </c>
      <c r="B84" t="s">
        <v>88</v>
      </c>
      <c r="C84">
        <v>4</v>
      </c>
      <c r="D84" s="46">
        <v>6901119</v>
      </c>
      <c r="E84" s="46" t="s">
        <v>681</v>
      </c>
      <c r="F84" s="51" t="s">
        <v>910</v>
      </c>
      <c r="G84" s="46" t="s">
        <v>721</v>
      </c>
      <c r="H84">
        <v>1</v>
      </c>
      <c r="I84">
        <v>1</v>
      </c>
      <c r="J84" t="s">
        <v>336</v>
      </c>
      <c r="K84" s="45">
        <v>6104118</v>
      </c>
      <c r="L84" s="45">
        <v>6104120</v>
      </c>
      <c r="M84" s="53" t="s">
        <v>1083</v>
      </c>
    </row>
    <row r="85" spans="1:13" x14ac:dyDescent="0.2">
      <c r="A85">
        <v>6104120</v>
      </c>
      <c r="B85" t="s">
        <v>88</v>
      </c>
      <c r="C85">
        <v>4</v>
      </c>
      <c r="D85" s="46">
        <v>6901120</v>
      </c>
      <c r="E85" s="46" t="s">
        <v>682</v>
      </c>
      <c r="F85" s="51" t="s">
        <v>911</v>
      </c>
      <c r="G85" s="46" t="s">
        <v>722</v>
      </c>
      <c r="H85">
        <v>1</v>
      </c>
      <c r="I85">
        <v>1</v>
      </c>
      <c r="J85" t="s">
        <v>336</v>
      </c>
      <c r="K85" s="45">
        <v>6104119</v>
      </c>
      <c r="L85" s="45">
        <v>0</v>
      </c>
      <c r="M85" s="53" t="s">
        <v>1084</v>
      </c>
    </row>
    <row r="86" spans="1:13" x14ac:dyDescent="0.2">
      <c r="A86" s="5">
        <v>6105100</v>
      </c>
      <c r="B86" t="s">
        <v>89</v>
      </c>
      <c r="C86">
        <v>5</v>
      </c>
      <c r="D86" s="48">
        <v>6901100</v>
      </c>
      <c r="E86" s="46" t="s">
        <v>662</v>
      </c>
      <c r="F86" s="51" t="s">
        <v>5</v>
      </c>
      <c r="G86" s="46" t="s">
        <v>224</v>
      </c>
      <c r="H86">
        <v>1</v>
      </c>
      <c r="I86">
        <v>1</v>
      </c>
      <c r="J86" s="6" t="s">
        <v>339</v>
      </c>
      <c r="K86" s="45">
        <v>0</v>
      </c>
      <c r="L86" s="45">
        <v>6105101</v>
      </c>
      <c r="M86" s="53" t="s">
        <v>5</v>
      </c>
    </row>
    <row r="87" spans="1:13" x14ac:dyDescent="0.2">
      <c r="A87" s="5">
        <v>6105101</v>
      </c>
      <c r="B87" t="s">
        <v>89</v>
      </c>
      <c r="C87">
        <v>5</v>
      </c>
      <c r="D87" s="48">
        <v>6901101</v>
      </c>
      <c r="E87" s="46" t="s">
        <v>663</v>
      </c>
      <c r="F87" s="51" t="s">
        <v>652</v>
      </c>
      <c r="G87" s="46" t="s">
        <v>418</v>
      </c>
      <c r="H87">
        <v>1</v>
      </c>
      <c r="I87">
        <v>1</v>
      </c>
      <c r="J87" s="6" t="s">
        <v>339</v>
      </c>
      <c r="K87" s="45">
        <v>6105100</v>
      </c>
      <c r="L87" s="45">
        <v>6105102</v>
      </c>
      <c r="M87" s="53" t="s">
        <v>652</v>
      </c>
    </row>
    <row r="88" spans="1:13" x14ac:dyDescent="0.2">
      <c r="A88" s="5">
        <v>6105102</v>
      </c>
      <c r="B88" t="s">
        <v>89</v>
      </c>
      <c r="C88">
        <v>5</v>
      </c>
      <c r="D88" s="48">
        <v>6901102</v>
      </c>
      <c r="E88" s="46" t="s">
        <v>664</v>
      </c>
      <c r="F88" s="51" t="s">
        <v>653</v>
      </c>
      <c r="G88" s="46" t="s">
        <v>419</v>
      </c>
      <c r="H88">
        <v>1</v>
      </c>
      <c r="I88">
        <v>1</v>
      </c>
      <c r="J88" s="6" t="s">
        <v>338</v>
      </c>
      <c r="K88" s="45">
        <v>6105101</v>
      </c>
      <c r="L88" s="45">
        <v>6105103</v>
      </c>
      <c r="M88" s="53" t="s">
        <v>653</v>
      </c>
    </row>
    <row r="89" spans="1:13" x14ac:dyDescent="0.2">
      <c r="A89" s="5">
        <v>6105103</v>
      </c>
      <c r="B89" t="s">
        <v>89</v>
      </c>
      <c r="C89">
        <v>5</v>
      </c>
      <c r="D89" s="48">
        <v>6901103</v>
      </c>
      <c r="E89" s="46" t="s">
        <v>665</v>
      </c>
      <c r="F89" s="51" t="s">
        <v>654</v>
      </c>
      <c r="G89" s="46" t="s">
        <v>420</v>
      </c>
      <c r="H89">
        <v>1</v>
      </c>
      <c r="I89">
        <v>1</v>
      </c>
      <c r="J89" s="6" t="s">
        <v>338</v>
      </c>
      <c r="K89" s="45">
        <v>6105102</v>
      </c>
      <c r="L89" s="45">
        <v>6105104</v>
      </c>
      <c r="M89" s="53" t="s">
        <v>654</v>
      </c>
    </row>
    <row r="90" spans="1:13" x14ac:dyDescent="0.2">
      <c r="A90" s="5">
        <v>6105104</v>
      </c>
      <c r="B90" t="s">
        <v>89</v>
      </c>
      <c r="C90">
        <v>5</v>
      </c>
      <c r="D90" s="48">
        <v>6901104</v>
      </c>
      <c r="E90" s="46" t="s">
        <v>666</v>
      </c>
      <c r="F90" s="51" t="s">
        <v>655</v>
      </c>
      <c r="G90" s="46" t="s">
        <v>421</v>
      </c>
      <c r="H90">
        <v>1</v>
      </c>
      <c r="I90">
        <v>1</v>
      </c>
      <c r="J90" s="6" t="s">
        <v>338</v>
      </c>
      <c r="K90" s="45">
        <v>6105103</v>
      </c>
      <c r="L90" s="45">
        <v>6105105</v>
      </c>
      <c r="M90" s="53" t="s">
        <v>655</v>
      </c>
    </row>
    <row r="91" spans="1:13" x14ac:dyDescent="0.2">
      <c r="A91" s="5">
        <v>6105105</v>
      </c>
      <c r="B91" t="s">
        <v>89</v>
      </c>
      <c r="C91">
        <v>5</v>
      </c>
      <c r="D91" s="48">
        <v>6901105</v>
      </c>
      <c r="E91" s="46" t="s">
        <v>667</v>
      </c>
      <c r="F91" s="51" t="s">
        <v>656</v>
      </c>
      <c r="G91" s="46" t="s">
        <v>422</v>
      </c>
      <c r="H91">
        <v>1</v>
      </c>
      <c r="I91">
        <v>1</v>
      </c>
      <c r="J91" s="6" t="s">
        <v>338</v>
      </c>
      <c r="K91" s="45">
        <v>6105104</v>
      </c>
      <c r="L91" s="45">
        <v>6105106</v>
      </c>
      <c r="M91" s="53" t="s">
        <v>656</v>
      </c>
    </row>
    <row r="92" spans="1:13" x14ac:dyDescent="0.2">
      <c r="A92" s="5">
        <v>6105106</v>
      </c>
      <c r="B92" t="s">
        <v>89</v>
      </c>
      <c r="C92">
        <v>5</v>
      </c>
      <c r="D92" s="48">
        <v>6901106</v>
      </c>
      <c r="E92" s="46" t="s">
        <v>668</v>
      </c>
      <c r="F92" s="51" t="s">
        <v>517</v>
      </c>
      <c r="G92" s="46" t="s">
        <v>423</v>
      </c>
      <c r="H92">
        <v>1</v>
      </c>
      <c r="I92">
        <v>1</v>
      </c>
      <c r="J92" s="6" t="s">
        <v>338</v>
      </c>
      <c r="K92" s="45">
        <v>6105105</v>
      </c>
      <c r="L92" s="45">
        <v>6105107</v>
      </c>
      <c r="M92" s="53" t="s">
        <v>517</v>
      </c>
    </row>
    <row r="93" spans="1:13" x14ac:dyDescent="0.2">
      <c r="A93" s="5">
        <v>6105107</v>
      </c>
      <c r="B93" t="s">
        <v>89</v>
      </c>
      <c r="C93">
        <v>5</v>
      </c>
      <c r="D93" s="48">
        <v>6901107</v>
      </c>
      <c r="E93" s="46" t="s">
        <v>669</v>
      </c>
      <c r="F93" s="51" t="s">
        <v>657</v>
      </c>
      <c r="G93" s="46" t="s">
        <v>424</v>
      </c>
      <c r="H93">
        <v>1</v>
      </c>
      <c r="I93">
        <v>1</v>
      </c>
      <c r="J93" s="6" t="s">
        <v>338</v>
      </c>
      <c r="K93" s="45">
        <v>6105106</v>
      </c>
      <c r="L93" s="45">
        <v>6105108</v>
      </c>
      <c r="M93" s="53" t="s">
        <v>657</v>
      </c>
    </row>
    <row r="94" spans="1:13" x14ac:dyDescent="0.2">
      <c r="A94" s="5">
        <v>6105108</v>
      </c>
      <c r="B94" t="s">
        <v>89</v>
      </c>
      <c r="C94">
        <v>5</v>
      </c>
      <c r="D94" s="48">
        <v>6901108</v>
      </c>
      <c r="E94" s="46" t="s">
        <v>670</v>
      </c>
      <c r="F94" s="51" t="s">
        <v>658</v>
      </c>
      <c r="G94" s="46" t="s">
        <v>425</v>
      </c>
      <c r="H94">
        <v>1</v>
      </c>
      <c r="I94">
        <v>1</v>
      </c>
      <c r="J94" s="6" t="s">
        <v>338</v>
      </c>
      <c r="K94" s="45">
        <v>6105107</v>
      </c>
      <c r="L94" s="45">
        <v>6105109</v>
      </c>
      <c r="M94" s="53" t="s">
        <v>658</v>
      </c>
    </row>
    <row r="95" spans="1:13" x14ac:dyDescent="0.2">
      <c r="A95" s="5">
        <v>6105109</v>
      </c>
      <c r="B95" t="s">
        <v>89</v>
      </c>
      <c r="C95">
        <v>5</v>
      </c>
      <c r="D95" s="48">
        <v>6901109</v>
      </c>
      <c r="E95" s="46" t="s">
        <v>671</v>
      </c>
      <c r="F95" s="51" t="s">
        <v>659</v>
      </c>
      <c r="G95" s="46" t="s">
        <v>426</v>
      </c>
      <c r="H95">
        <v>1</v>
      </c>
      <c r="I95">
        <v>1</v>
      </c>
      <c r="J95" s="6" t="s">
        <v>338</v>
      </c>
      <c r="K95" s="45">
        <v>6105108</v>
      </c>
      <c r="L95" s="45">
        <v>6105110</v>
      </c>
      <c r="M95" s="53" t="s">
        <v>659</v>
      </c>
    </row>
    <row r="96" spans="1:13" x14ac:dyDescent="0.2">
      <c r="A96" s="5">
        <v>6105110</v>
      </c>
      <c r="B96" s="13" t="s">
        <v>89</v>
      </c>
      <c r="C96" s="15">
        <v>5</v>
      </c>
      <c r="D96" s="48">
        <v>6901110</v>
      </c>
      <c r="E96" s="46" t="s">
        <v>672</v>
      </c>
      <c r="F96" s="51" t="s">
        <v>660</v>
      </c>
      <c r="G96" s="46" t="s">
        <v>230</v>
      </c>
      <c r="H96">
        <v>1</v>
      </c>
      <c r="I96">
        <v>1</v>
      </c>
      <c r="J96" s="6" t="s">
        <v>338</v>
      </c>
      <c r="K96" s="45">
        <v>6105109</v>
      </c>
      <c r="L96" s="45">
        <v>6105111</v>
      </c>
      <c r="M96" s="53" t="s">
        <v>660</v>
      </c>
    </row>
    <row r="97" spans="1:13" x14ac:dyDescent="0.2">
      <c r="A97">
        <v>6105111</v>
      </c>
      <c r="B97" t="s">
        <v>89</v>
      </c>
      <c r="C97">
        <v>5</v>
      </c>
      <c r="D97" s="46">
        <v>6901111</v>
      </c>
      <c r="E97" s="46" t="s">
        <v>673</v>
      </c>
      <c r="F97" s="51" t="s">
        <v>912</v>
      </c>
      <c r="G97" s="46" t="s">
        <v>723</v>
      </c>
      <c r="H97">
        <v>1</v>
      </c>
      <c r="I97">
        <v>1</v>
      </c>
      <c r="J97" t="s">
        <v>338</v>
      </c>
      <c r="K97" s="45">
        <v>6105110</v>
      </c>
      <c r="L97" s="45">
        <v>6105112</v>
      </c>
      <c r="M97" s="53" t="s">
        <v>1085</v>
      </c>
    </row>
    <row r="98" spans="1:13" x14ac:dyDescent="0.2">
      <c r="A98">
        <v>6105112</v>
      </c>
      <c r="B98" t="s">
        <v>89</v>
      </c>
      <c r="C98">
        <v>5</v>
      </c>
      <c r="D98" s="46">
        <v>6901112</v>
      </c>
      <c r="E98" s="46" t="s">
        <v>674</v>
      </c>
      <c r="F98" s="51" t="s">
        <v>913</v>
      </c>
      <c r="G98" s="46" t="s">
        <v>724</v>
      </c>
      <c r="H98">
        <v>1</v>
      </c>
      <c r="I98">
        <v>1</v>
      </c>
      <c r="J98" t="s">
        <v>338</v>
      </c>
      <c r="K98" s="45">
        <v>6105111</v>
      </c>
      <c r="L98" s="45">
        <v>6105113</v>
      </c>
      <c r="M98" s="53" t="s">
        <v>1086</v>
      </c>
    </row>
    <row r="99" spans="1:13" x14ac:dyDescent="0.2">
      <c r="A99">
        <v>6105113</v>
      </c>
      <c r="B99" t="s">
        <v>89</v>
      </c>
      <c r="C99">
        <v>5</v>
      </c>
      <c r="D99" s="46">
        <v>6901113</v>
      </c>
      <c r="E99" s="46" t="s">
        <v>675</v>
      </c>
      <c r="F99" s="51" t="s">
        <v>884</v>
      </c>
      <c r="G99" s="46" t="s">
        <v>725</v>
      </c>
      <c r="H99">
        <v>1</v>
      </c>
      <c r="I99">
        <v>1</v>
      </c>
      <c r="J99" t="s">
        <v>338</v>
      </c>
      <c r="K99" s="45">
        <v>6105112</v>
      </c>
      <c r="L99" s="45">
        <v>6105114</v>
      </c>
      <c r="M99" s="53" t="s">
        <v>1087</v>
      </c>
    </row>
    <row r="100" spans="1:13" x14ac:dyDescent="0.2">
      <c r="A100">
        <v>6105114</v>
      </c>
      <c r="B100" t="s">
        <v>89</v>
      </c>
      <c r="C100">
        <v>5</v>
      </c>
      <c r="D100" s="46">
        <v>6901114</v>
      </c>
      <c r="E100" s="46" t="s">
        <v>676</v>
      </c>
      <c r="F100" s="51" t="s">
        <v>914</v>
      </c>
      <c r="G100" s="46" t="s">
        <v>726</v>
      </c>
      <c r="H100">
        <v>1</v>
      </c>
      <c r="I100">
        <v>1</v>
      </c>
      <c r="J100" t="s">
        <v>338</v>
      </c>
      <c r="K100" s="45">
        <v>6105113</v>
      </c>
      <c r="L100" s="45">
        <v>6105115</v>
      </c>
      <c r="M100" s="53" t="s">
        <v>1088</v>
      </c>
    </row>
    <row r="101" spans="1:13" x14ac:dyDescent="0.2">
      <c r="A101">
        <v>6105115</v>
      </c>
      <c r="B101" t="s">
        <v>89</v>
      </c>
      <c r="C101">
        <v>5</v>
      </c>
      <c r="D101" s="46">
        <v>6901115</v>
      </c>
      <c r="E101" s="46" t="s">
        <v>677</v>
      </c>
      <c r="F101" s="51" t="s">
        <v>895</v>
      </c>
      <c r="G101" s="46" t="s">
        <v>727</v>
      </c>
      <c r="H101">
        <v>1</v>
      </c>
      <c r="I101">
        <v>1</v>
      </c>
      <c r="J101" t="s">
        <v>338</v>
      </c>
      <c r="K101" s="45">
        <v>6105114</v>
      </c>
      <c r="L101" s="45">
        <v>6105116</v>
      </c>
      <c r="M101" s="53" t="s">
        <v>1089</v>
      </c>
    </row>
    <row r="102" spans="1:13" x14ac:dyDescent="0.2">
      <c r="A102">
        <v>6105116</v>
      </c>
      <c r="B102" t="s">
        <v>89</v>
      </c>
      <c r="C102">
        <v>5</v>
      </c>
      <c r="D102" s="46">
        <v>6901116</v>
      </c>
      <c r="E102" s="46" t="s">
        <v>678</v>
      </c>
      <c r="F102" s="51" t="s">
        <v>915</v>
      </c>
      <c r="G102" s="46" t="s">
        <v>728</v>
      </c>
      <c r="H102">
        <v>1</v>
      </c>
      <c r="I102">
        <v>1</v>
      </c>
      <c r="J102" t="s">
        <v>338</v>
      </c>
      <c r="K102" s="45">
        <v>6105115</v>
      </c>
      <c r="L102" s="45">
        <v>6105117</v>
      </c>
      <c r="M102" s="53" t="s">
        <v>1090</v>
      </c>
    </row>
    <row r="103" spans="1:13" x14ac:dyDescent="0.2">
      <c r="A103">
        <v>6105117</v>
      </c>
      <c r="B103" t="s">
        <v>89</v>
      </c>
      <c r="C103">
        <v>5</v>
      </c>
      <c r="D103" s="46">
        <v>6901117</v>
      </c>
      <c r="E103" s="46" t="s">
        <v>679</v>
      </c>
      <c r="F103" s="51" t="s">
        <v>916</v>
      </c>
      <c r="G103" s="46" t="s">
        <v>729</v>
      </c>
      <c r="H103">
        <v>1</v>
      </c>
      <c r="I103">
        <v>1</v>
      </c>
      <c r="J103" t="s">
        <v>338</v>
      </c>
      <c r="K103" s="45">
        <v>6105116</v>
      </c>
      <c r="L103" s="45">
        <v>6105118</v>
      </c>
      <c r="M103" s="53" t="s">
        <v>1091</v>
      </c>
    </row>
    <row r="104" spans="1:13" x14ac:dyDescent="0.2">
      <c r="A104">
        <v>6105118</v>
      </c>
      <c r="B104" t="s">
        <v>89</v>
      </c>
      <c r="C104">
        <v>5</v>
      </c>
      <c r="D104" s="46">
        <v>6901118</v>
      </c>
      <c r="E104" s="46" t="s">
        <v>680</v>
      </c>
      <c r="F104" s="51" t="s">
        <v>917</v>
      </c>
      <c r="G104" s="46" t="s">
        <v>730</v>
      </c>
      <c r="H104">
        <v>1</v>
      </c>
      <c r="I104">
        <v>1</v>
      </c>
      <c r="J104" t="s">
        <v>338</v>
      </c>
      <c r="K104" s="45">
        <v>6105117</v>
      </c>
      <c r="L104" s="45">
        <v>6105119</v>
      </c>
      <c r="M104" s="53" t="s">
        <v>1092</v>
      </c>
    </row>
    <row r="105" spans="1:13" x14ac:dyDescent="0.2">
      <c r="A105">
        <v>6105119</v>
      </c>
      <c r="B105" t="s">
        <v>89</v>
      </c>
      <c r="C105">
        <v>5</v>
      </c>
      <c r="D105" s="46">
        <v>6901119</v>
      </c>
      <c r="E105" s="46" t="s">
        <v>681</v>
      </c>
      <c r="F105" s="51" t="s">
        <v>918</v>
      </c>
      <c r="G105" s="46" t="s">
        <v>731</v>
      </c>
      <c r="H105">
        <v>1</v>
      </c>
      <c r="I105">
        <v>1</v>
      </c>
      <c r="J105" t="s">
        <v>338</v>
      </c>
      <c r="K105" s="45">
        <v>6105118</v>
      </c>
      <c r="L105" s="45">
        <v>6105120</v>
      </c>
      <c r="M105" s="53" t="s">
        <v>1093</v>
      </c>
    </row>
    <row r="106" spans="1:13" x14ac:dyDescent="0.2">
      <c r="A106">
        <v>6105120</v>
      </c>
      <c r="B106" t="s">
        <v>89</v>
      </c>
      <c r="C106">
        <v>5</v>
      </c>
      <c r="D106" s="46">
        <v>6901120</v>
      </c>
      <c r="E106" s="46" t="s">
        <v>682</v>
      </c>
      <c r="F106" s="51" t="s">
        <v>919</v>
      </c>
      <c r="G106" s="46" t="s">
        <v>732</v>
      </c>
      <c r="H106">
        <v>1</v>
      </c>
      <c r="I106">
        <v>1</v>
      </c>
      <c r="J106" t="s">
        <v>338</v>
      </c>
      <c r="K106" s="45">
        <v>6105119</v>
      </c>
      <c r="L106" s="45">
        <v>0</v>
      </c>
      <c r="M106" s="53" t="s">
        <v>1094</v>
      </c>
    </row>
    <row r="107" spans="1:13" x14ac:dyDescent="0.2">
      <c r="A107" s="5">
        <v>6106200</v>
      </c>
      <c r="B107" t="s">
        <v>90</v>
      </c>
      <c r="C107">
        <v>6</v>
      </c>
      <c r="D107" s="48">
        <v>6901200</v>
      </c>
      <c r="E107" s="46" t="s">
        <v>662</v>
      </c>
      <c r="F107" s="51" t="s">
        <v>201</v>
      </c>
      <c r="G107" s="46" t="s">
        <v>222</v>
      </c>
      <c r="H107">
        <v>1</v>
      </c>
      <c r="I107">
        <v>2</v>
      </c>
      <c r="J107" s="6" t="s">
        <v>340</v>
      </c>
      <c r="K107" s="45">
        <v>0</v>
      </c>
      <c r="L107" s="45">
        <v>6106201</v>
      </c>
      <c r="M107" s="53" t="s">
        <v>201</v>
      </c>
    </row>
    <row r="108" spans="1:13" x14ac:dyDescent="0.2">
      <c r="A108" s="5">
        <v>6106201</v>
      </c>
      <c r="B108" t="s">
        <v>90</v>
      </c>
      <c r="C108">
        <v>6</v>
      </c>
      <c r="D108" s="48">
        <v>6901201</v>
      </c>
      <c r="E108" s="46" t="s">
        <v>663</v>
      </c>
      <c r="F108" s="51" t="s">
        <v>518</v>
      </c>
      <c r="G108" s="46" t="s">
        <v>427</v>
      </c>
      <c r="H108">
        <v>1</v>
      </c>
      <c r="I108">
        <v>2</v>
      </c>
      <c r="J108" s="6" t="s">
        <v>340</v>
      </c>
      <c r="K108" s="45">
        <v>6106200</v>
      </c>
      <c r="L108" s="45">
        <v>6106202</v>
      </c>
      <c r="M108" s="53" t="s">
        <v>518</v>
      </c>
    </row>
    <row r="109" spans="1:13" x14ac:dyDescent="0.2">
      <c r="A109" s="5">
        <v>6106202</v>
      </c>
      <c r="B109" t="s">
        <v>90</v>
      </c>
      <c r="C109">
        <v>6</v>
      </c>
      <c r="D109" s="48">
        <v>6901202</v>
      </c>
      <c r="E109" s="46" t="s">
        <v>664</v>
      </c>
      <c r="F109" s="51" t="s">
        <v>519</v>
      </c>
      <c r="G109" s="46" t="s">
        <v>428</v>
      </c>
      <c r="H109">
        <v>1</v>
      </c>
      <c r="I109">
        <v>2</v>
      </c>
      <c r="J109" s="6" t="s">
        <v>340</v>
      </c>
      <c r="K109" s="45">
        <v>6106201</v>
      </c>
      <c r="L109" s="45">
        <v>6106203</v>
      </c>
      <c r="M109" s="53" t="s">
        <v>519</v>
      </c>
    </row>
    <row r="110" spans="1:13" x14ac:dyDescent="0.2">
      <c r="A110" s="5">
        <v>6106203</v>
      </c>
      <c r="B110" t="s">
        <v>90</v>
      </c>
      <c r="C110">
        <v>6</v>
      </c>
      <c r="D110" s="48">
        <v>6901203</v>
      </c>
      <c r="E110" s="46" t="s">
        <v>665</v>
      </c>
      <c r="F110" s="51" t="s">
        <v>520</v>
      </c>
      <c r="G110" s="46" t="s">
        <v>429</v>
      </c>
      <c r="H110">
        <v>1</v>
      </c>
      <c r="I110">
        <v>2</v>
      </c>
      <c r="J110" s="6" t="s">
        <v>340</v>
      </c>
      <c r="K110" s="45">
        <v>6106202</v>
      </c>
      <c r="L110" s="45">
        <v>6106204</v>
      </c>
      <c r="M110" s="53" t="s">
        <v>520</v>
      </c>
    </row>
    <row r="111" spans="1:13" x14ac:dyDescent="0.2">
      <c r="A111" s="5">
        <v>6106204</v>
      </c>
      <c r="B111" t="s">
        <v>90</v>
      </c>
      <c r="C111">
        <v>6</v>
      </c>
      <c r="D111" s="48">
        <v>6901204</v>
      </c>
      <c r="E111" s="46" t="s">
        <v>666</v>
      </c>
      <c r="F111" s="51" t="s">
        <v>521</v>
      </c>
      <c r="G111" s="46" t="s">
        <v>430</v>
      </c>
      <c r="H111">
        <v>1</v>
      </c>
      <c r="I111">
        <v>2</v>
      </c>
      <c r="J111" s="6" t="s">
        <v>340</v>
      </c>
      <c r="K111" s="45">
        <v>6106203</v>
      </c>
      <c r="L111" s="45">
        <v>6106205</v>
      </c>
      <c r="M111" s="53" t="s">
        <v>521</v>
      </c>
    </row>
    <row r="112" spans="1:13" x14ac:dyDescent="0.2">
      <c r="A112" s="5">
        <v>6106205</v>
      </c>
      <c r="B112" t="s">
        <v>90</v>
      </c>
      <c r="C112">
        <v>6</v>
      </c>
      <c r="D112" s="48">
        <v>6901205</v>
      </c>
      <c r="E112" s="46" t="s">
        <v>667</v>
      </c>
      <c r="F112" s="51" t="s">
        <v>522</v>
      </c>
      <c r="G112" s="46" t="s">
        <v>431</v>
      </c>
      <c r="H112">
        <v>1</v>
      </c>
      <c r="I112">
        <v>2</v>
      </c>
      <c r="J112" s="6" t="s">
        <v>340</v>
      </c>
      <c r="K112" s="45">
        <v>6106204</v>
      </c>
      <c r="L112" s="45">
        <v>6106206</v>
      </c>
      <c r="M112" s="53" t="s">
        <v>522</v>
      </c>
    </row>
    <row r="113" spans="1:13" x14ac:dyDescent="0.2">
      <c r="A113" s="5">
        <v>6106206</v>
      </c>
      <c r="B113" t="s">
        <v>90</v>
      </c>
      <c r="C113">
        <v>6</v>
      </c>
      <c r="D113" s="48">
        <v>6901206</v>
      </c>
      <c r="E113" s="46" t="s">
        <v>668</v>
      </c>
      <c r="F113" s="51" t="s">
        <v>523</v>
      </c>
      <c r="G113" s="46" t="s">
        <v>432</v>
      </c>
      <c r="H113">
        <v>1</v>
      </c>
      <c r="I113">
        <v>2</v>
      </c>
      <c r="J113" s="6" t="s">
        <v>340</v>
      </c>
      <c r="K113" s="45">
        <v>6106205</v>
      </c>
      <c r="L113" s="45">
        <v>6106207</v>
      </c>
      <c r="M113" s="53" t="s">
        <v>523</v>
      </c>
    </row>
    <row r="114" spans="1:13" x14ac:dyDescent="0.2">
      <c r="A114" s="5">
        <v>6106207</v>
      </c>
      <c r="B114" t="s">
        <v>90</v>
      </c>
      <c r="C114">
        <v>6</v>
      </c>
      <c r="D114" s="48">
        <v>6901207</v>
      </c>
      <c r="E114" s="46" t="s">
        <v>669</v>
      </c>
      <c r="F114" s="51" t="s">
        <v>524</v>
      </c>
      <c r="G114" s="46" t="s">
        <v>433</v>
      </c>
      <c r="H114">
        <v>1</v>
      </c>
      <c r="I114">
        <v>2</v>
      </c>
      <c r="J114" s="6" t="s">
        <v>340</v>
      </c>
      <c r="K114" s="45">
        <v>6106206</v>
      </c>
      <c r="L114" s="45">
        <v>6106208</v>
      </c>
      <c r="M114" s="53" t="s">
        <v>524</v>
      </c>
    </row>
    <row r="115" spans="1:13" x14ac:dyDescent="0.2">
      <c r="A115" s="5">
        <v>6106208</v>
      </c>
      <c r="B115" t="s">
        <v>90</v>
      </c>
      <c r="C115">
        <v>6</v>
      </c>
      <c r="D115" s="48">
        <v>6901208</v>
      </c>
      <c r="E115" s="46" t="s">
        <v>670</v>
      </c>
      <c r="F115" s="51" t="s">
        <v>525</v>
      </c>
      <c r="G115" s="46" t="s">
        <v>434</v>
      </c>
      <c r="H115">
        <v>1</v>
      </c>
      <c r="I115">
        <v>2</v>
      </c>
      <c r="J115" s="6" t="s">
        <v>340</v>
      </c>
      <c r="K115" s="45">
        <v>6106207</v>
      </c>
      <c r="L115" s="45">
        <v>6106209</v>
      </c>
      <c r="M115" s="53" t="s">
        <v>525</v>
      </c>
    </row>
    <row r="116" spans="1:13" x14ac:dyDescent="0.2">
      <c r="A116" s="5">
        <v>6106209</v>
      </c>
      <c r="B116" t="s">
        <v>90</v>
      </c>
      <c r="C116">
        <v>6</v>
      </c>
      <c r="D116" s="48">
        <v>6901209</v>
      </c>
      <c r="E116" s="46" t="s">
        <v>671</v>
      </c>
      <c r="F116" s="51" t="s">
        <v>526</v>
      </c>
      <c r="G116" s="46" t="s">
        <v>435</v>
      </c>
      <c r="H116">
        <v>1</v>
      </c>
      <c r="I116">
        <v>2</v>
      </c>
      <c r="J116" s="6" t="s">
        <v>340</v>
      </c>
      <c r="K116" s="45">
        <v>6106208</v>
      </c>
      <c r="L116" s="45">
        <v>6106210</v>
      </c>
      <c r="M116" s="53" t="s">
        <v>526</v>
      </c>
    </row>
    <row r="117" spans="1:13" x14ac:dyDescent="0.2">
      <c r="A117" s="5">
        <v>6106210</v>
      </c>
      <c r="B117" t="s">
        <v>90</v>
      </c>
      <c r="C117" s="2">
        <v>6</v>
      </c>
      <c r="D117" s="48">
        <v>6901210</v>
      </c>
      <c r="E117" s="46" t="s">
        <v>672</v>
      </c>
      <c r="F117" s="51" t="s">
        <v>527</v>
      </c>
      <c r="G117" s="46" t="s">
        <v>231</v>
      </c>
      <c r="H117">
        <v>1</v>
      </c>
      <c r="I117">
        <v>2</v>
      </c>
      <c r="J117" s="6" t="s">
        <v>340</v>
      </c>
      <c r="K117" s="45">
        <v>6106209</v>
      </c>
      <c r="L117" s="45">
        <v>6106211</v>
      </c>
      <c r="M117" s="53" t="s">
        <v>527</v>
      </c>
    </row>
    <row r="118" spans="1:13" x14ac:dyDescent="0.2">
      <c r="A118">
        <v>6106211</v>
      </c>
      <c r="B118" t="s">
        <v>90</v>
      </c>
      <c r="C118">
        <v>6</v>
      </c>
      <c r="D118" s="46">
        <v>6901211</v>
      </c>
      <c r="E118" s="46" t="s">
        <v>673</v>
      </c>
      <c r="F118" s="51" t="s">
        <v>920</v>
      </c>
      <c r="G118" s="46" t="s">
        <v>733</v>
      </c>
      <c r="H118">
        <v>1</v>
      </c>
      <c r="I118">
        <v>2</v>
      </c>
      <c r="J118" t="s">
        <v>340</v>
      </c>
      <c r="K118" s="45">
        <v>6106210</v>
      </c>
      <c r="L118" s="45">
        <v>6106212</v>
      </c>
      <c r="M118" s="53" t="s">
        <v>1095</v>
      </c>
    </row>
    <row r="119" spans="1:13" x14ac:dyDescent="0.2">
      <c r="A119">
        <v>6106212</v>
      </c>
      <c r="B119" t="s">
        <v>90</v>
      </c>
      <c r="C119">
        <v>6</v>
      </c>
      <c r="D119" s="46">
        <v>6901212</v>
      </c>
      <c r="E119" s="46" t="s">
        <v>674</v>
      </c>
      <c r="F119" s="51" t="s">
        <v>921</v>
      </c>
      <c r="G119" s="46" t="s">
        <v>734</v>
      </c>
      <c r="H119">
        <v>1</v>
      </c>
      <c r="I119">
        <v>2</v>
      </c>
      <c r="J119" t="s">
        <v>340</v>
      </c>
      <c r="K119" s="45">
        <v>6106211</v>
      </c>
      <c r="L119" s="45">
        <v>6106213</v>
      </c>
      <c r="M119" s="53" t="s">
        <v>1096</v>
      </c>
    </row>
    <row r="120" spans="1:13" x14ac:dyDescent="0.2">
      <c r="A120">
        <v>6106213</v>
      </c>
      <c r="B120" t="s">
        <v>90</v>
      </c>
      <c r="C120">
        <v>6</v>
      </c>
      <c r="D120" s="46">
        <v>6901213</v>
      </c>
      <c r="E120" s="46" t="s">
        <v>675</v>
      </c>
      <c r="F120" s="51" t="s">
        <v>922</v>
      </c>
      <c r="G120" s="46" t="s">
        <v>735</v>
      </c>
      <c r="H120">
        <v>1</v>
      </c>
      <c r="I120">
        <v>2</v>
      </c>
      <c r="J120" t="s">
        <v>340</v>
      </c>
      <c r="K120" s="45">
        <v>6106212</v>
      </c>
      <c r="L120" s="45">
        <v>6106214</v>
      </c>
      <c r="M120" s="53" t="s">
        <v>1097</v>
      </c>
    </row>
    <row r="121" spans="1:13" x14ac:dyDescent="0.2">
      <c r="A121">
        <v>6106214</v>
      </c>
      <c r="B121" t="s">
        <v>90</v>
      </c>
      <c r="C121">
        <v>6</v>
      </c>
      <c r="D121" s="46">
        <v>6901214</v>
      </c>
      <c r="E121" s="46" t="s">
        <v>676</v>
      </c>
      <c r="F121" s="51" t="s">
        <v>923</v>
      </c>
      <c r="G121" s="46" t="s">
        <v>736</v>
      </c>
      <c r="H121">
        <v>1</v>
      </c>
      <c r="I121">
        <v>2</v>
      </c>
      <c r="J121" t="s">
        <v>340</v>
      </c>
      <c r="K121" s="45">
        <v>6106213</v>
      </c>
      <c r="L121" s="45">
        <v>6106215</v>
      </c>
      <c r="M121" s="53" t="s">
        <v>1098</v>
      </c>
    </row>
    <row r="122" spans="1:13" x14ac:dyDescent="0.2">
      <c r="A122">
        <v>6106215</v>
      </c>
      <c r="B122" t="s">
        <v>90</v>
      </c>
      <c r="C122">
        <v>6</v>
      </c>
      <c r="D122" s="46">
        <v>6901215</v>
      </c>
      <c r="E122" s="46" t="s">
        <v>677</v>
      </c>
      <c r="F122" s="51" t="s">
        <v>924</v>
      </c>
      <c r="G122" s="46" t="s">
        <v>737</v>
      </c>
      <c r="H122">
        <v>1</v>
      </c>
      <c r="I122">
        <v>2</v>
      </c>
      <c r="J122" t="s">
        <v>340</v>
      </c>
      <c r="K122" s="45">
        <v>6106214</v>
      </c>
      <c r="L122" s="45">
        <v>6106216</v>
      </c>
      <c r="M122" s="53" t="s">
        <v>1099</v>
      </c>
    </row>
    <row r="123" spans="1:13" x14ac:dyDescent="0.2">
      <c r="A123">
        <v>6106216</v>
      </c>
      <c r="B123" t="s">
        <v>90</v>
      </c>
      <c r="C123">
        <v>6</v>
      </c>
      <c r="D123" s="46">
        <v>6901216</v>
      </c>
      <c r="E123" s="46" t="s">
        <v>678</v>
      </c>
      <c r="F123" s="51" t="s">
        <v>925</v>
      </c>
      <c r="G123" s="46" t="s">
        <v>738</v>
      </c>
      <c r="H123">
        <v>1</v>
      </c>
      <c r="I123">
        <v>2</v>
      </c>
      <c r="J123" t="s">
        <v>340</v>
      </c>
      <c r="K123" s="45">
        <v>6106215</v>
      </c>
      <c r="L123" s="45">
        <v>6106217</v>
      </c>
      <c r="M123" s="53" t="s">
        <v>1100</v>
      </c>
    </row>
    <row r="124" spans="1:13" x14ac:dyDescent="0.2">
      <c r="A124">
        <v>6106217</v>
      </c>
      <c r="B124" t="s">
        <v>90</v>
      </c>
      <c r="C124">
        <v>6</v>
      </c>
      <c r="D124" s="46">
        <v>6901217</v>
      </c>
      <c r="E124" s="46" t="s">
        <v>679</v>
      </c>
      <c r="F124" s="51" t="s">
        <v>926</v>
      </c>
      <c r="G124" s="46" t="s">
        <v>739</v>
      </c>
      <c r="H124">
        <v>1</v>
      </c>
      <c r="I124">
        <v>2</v>
      </c>
      <c r="J124" t="s">
        <v>340</v>
      </c>
      <c r="K124" s="45">
        <v>6106216</v>
      </c>
      <c r="L124" s="45">
        <v>6106218</v>
      </c>
      <c r="M124" s="53" t="s">
        <v>1101</v>
      </c>
    </row>
    <row r="125" spans="1:13" x14ac:dyDescent="0.2">
      <c r="A125">
        <v>6106218</v>
      </c>
      <c r="B125" t="s">
        <v>90</v>
      </c>
      <c r="C125">
        <v>6</v>
      </c>
      <c r="D125" s="46">
        <v>6901218</v>
      </c>
      <c r="E125" s="46" t="s">
        <v>680</v>
      </c>
      <c r="F125" s="51" t="s">
        <v>927</v>
      </c>
      <c r="G125" s="46" t="s">
        <v>740</v>
      </c>
      <c r="H125">
        <v>1</v>
      </c>
      <c r="I125">
        <v>2</v>
      </c>
      <c r="J125" t="s">
        <v>340</v>
      </c>
      <c r="K125" s="45">
        <v>6106217</v>
      </c>
      <c r="L125" s="45">
        <v>6106219</v>
      </c>
      <c r="M125" s="53" t="s">
        <v>1102</v>
      </c>
    </row>
    <row r="126" spans="1:13" x14ac:dyDescent="0.2">
      <c r="A126">
        <v>6106219</v>
      </c>
      <c r="B126" t="s">
        <v>90</v>
      </c>
      <c r="C126">
        <v>6</v>
      </c>
      <c r="D126" s="46">
        <v>6901219</v>
      </c>
      <c r="E126" s="46" t="s">
        <v>681</v>
      </c>
      <c r="F126" s="51" t="s">
        <v>928</v>
      </c>
      <c r="G126" s="46" t="s">
        <v>741</v>
      </c>
      <c r="H126">
        <v>1</v>
      </c>
      <c r="I126">
        <v>2</v>
      </c>
      <c r="J126" t="s">
        <v>340</v>
      </c>
      <c r="K126" s="45">
        <v>6106218</v>
      </c>
      <c r="L126" s="45">
        <v>6106220</v>
      </c>
      <c r="M126" s="53" t="s">
        <v>1103</v>
      </c>
    </row>
    <row r="127" spans="1:13" x14ac:dyDescent="0.2">
      <c r="A127">
        <v>6106220</v>
      </c>
      <c r="B127" t="s">
        <v>90</v>
      </c>
      <c r="C127">
        <v>6</v>
      </c>
      <c r="D127" s="46">
        <v>6901220</v>
      </c>
      <c r="E127" s="46" t="s">
        <v>682</v>
      </c>
      <c r="F127" s="51" t="s">
        <v>929</v>
      </c>
      <c r="G127" s="46" t="s">
        <v>742</v>
      </c>
      <c r="H127">
        <v>1</v>
      </c>
      <c r="I127">
        <v>2</v>
      </c>
      <c r="J127" t="s">
        <v>340</v>
      </c>
      <c r="K127" s="45">
        <v>6106219</v>
      </c>
      <c r="L127" s="45">
        <v>0</v>
      </c>
      <c r="M127" s="53" t="s">
        <v>1104</v>
      </c>
    </row>
    <row r="128" spans="1:13" x14ac:dyDescent="0.2">
      <c r="A128" s="5">
        <v>6107200</v>
      </c>
      <c r="B128" t="s">
        <v>91</v>
      </c>
      <c r="C128">
        <v>7</v>
      </c>
      <c r="D128" s="48">
        <v>6901200</v>
      </c>
      <c r="E128" s="46" t="s">
        <v>662</v>
      </c>
      <c r="F128" s="51" t="s">
        <v>201</v>
      </c>
      <c r="G128" s="46" t="s">
        <v>224</v>
      </c>
      <c r="H128">
        <v>1</v>
      </c>
      <c r="I128">
        <v>2</v>
      </c>
      <c r="J128" s="6" t="s">
        <v>341</v>
      </c>
      <c r="K128" s="45">
        <v>0</v>
      </c>
      <c r="L128" s="45">
        <v>6107201</v>
      </c>
      <c r="M128" s="53" t="s">
        <v>201</v>
      </c>
    </row>
    <row r="129" spans="1:13" x14ac:dyDescent="0.2">
      <c r="A129" s="5">
        <v>6107201</v>
      </c>
      <c r="B129" t="s">
        <v>91</v>
      </c>
      <c r="C129">
        <v>7</v>
      </c>
      <c r="D129" s="48">
        <v>6901201</v>
      </c>
      <c r="E129" s="46" t="s">
        <v>663</v>
      </c>
      <c r="F129" s="51" t="s">
        <v>300</v>
      </c>
      <c r="G129" s="46" t="s">
        <v>436</v>
      </c>
      <c r="H129">
        <v>1</v>
      </c>
      <c r="I129">
        <v>2</v>
      </c>
      <c r="J129" s="6" t="s">
        <v>341</v>
      </c>
      <c r="K129" s="45">
        <v>6107200</v>
      </c>
      <c r="L129" s="45">
        <v>6107202</v>
      </c>
      <c r="M129" s="53" t="s">
        <v>300</v>
      </c>
    </row>
    <row r="130" spans="1:13" x14ac:dyDescent="0.2">
      <c r="A130" s="5">
        <v>6107202</v>
      </c>
      <c r="B130" t="s">
        <v>91</v>
      </c>
      <c r="C130">
        <v>7</v>
      </c>
      <c r="D130" s="48">
        <v>6901202</v>
      </c>
      <c r="E130" s="46" t="s">
        <v>664</v>
      </c>
      <c r="F130" s="51" t="s">
        <v>528</v>
      </c>
      <c r="G130" s="46" t="s">
        <v>437</v>
      </c>
      <c r="H130">
        <v>1</v>
      </c>
      <c r="I130">
        <v>2</v>
      </c>
      <c r="J130" s="6" t="s">
        <v>341</v>
      </c>
      <c r="K130" s="45">
        <v>6107201</v>
      </c>
      <c r="L130" s="45">
        <v>6107203</v>
      </c>
      <c r="M130" s="53" t="s">
        <v>528</v>
      </c>
    </row>
    <row r="131" spans="1:13" x14ac:dyDescent="0.2">
      <c r="A131" s="5">
        <v>6107203</v>
      </c>
      <c r="B131" t="s">
        <v>91</v>
      </c>
      <c r="C131">
        <v>7</v>
      </c>
      <c r="D131" s="48">
        <v>6901203</v>
      </c>
      <c r="E131" s="46" t="s">
        <v>665</v>
      </c>
      <c r="F131" s="51" t="s">
        <v>529</v>
      </c>
      <c r="G131" s="46" t="s">
        <v>438</v>
      </c>
      <c r="H131">
        <v>1</v>
      </c>
      <c r="I131">
        <v>2</v>
      </c>
      <c r="J131" s="6" t="s">
        <v>341</v>
      </c>
      <c r="K131" s="45">
        <v>6107202</v>
      </c>
      <c r="L131" s="45">
        <v>6107204</v>
      </c>
      <c r="M131" s="53" t="s">
        <v>529</v>
      </c>
    </row>
    <row r="132" spans="1:13" x14ac:dyDescent="0.2">
      <c r="A132" s="5">
        <v>6107204</v>
      </c>
      <c r="B132" t="s">
        <v>91</v>
      </c>
      <c r="C132">
        <v>7</v>
      </c>
      <c r="D132" s="48">
        <v>6901204</v>
      </c>
      <c r="E132" s="46" t="s">
        <v>666</v>
      </c>
      <c r="F132" s="51" t="s">
        <v>530</v>
      </c>
      <c r="G132" s="46" t="s">
        <v>439</v>
      </c>
      <c r="H132">
        <v>1</v>
      </c>
      <c r="I132">
        <v>2</v>
      </c>
      <c r="J132" s="6" t="s">
        <v>341</v>
      </c>
      <c r="K132" s="45">
        <v>6107203</v>
      </c>
      <c r="L132" s="45">
        <v>6107205</v>
      </c>
      <c r="M132" s="53" t="s">
        <v>530</v>
      </c>
    </row>
    <row r="133" spans="1:13" x14ac:dyDescent="0.2">
      <c r="A133" s="5">
        <v>6107205</v>
      </c>
      <c r="B133" t="s">
        <v>91</v>
      </c>
      <c r="C133">
        <v>7</v>
      </c>
      <c r="D133" s="48">
        <v>6901205</v>
      </c>
      <c r="E133" s="46" t="s">
        <v>667</v>
      </c>
      <c r="F133" s="51" t="s">
        <v>297</v>
      </c>
      <c r="G133" s="46" t="s">
        <v>440</v>
      </c>
      <c r="H133">
        <v>1</v>
      </c>
      <c r="I133">
        <v>2</v>
      </c>
      <c r="J133" s="6" t="s">
        <v>341</v>
      </c>
      <c r="K133" s="45">
        <v>6107204</v>
      </c>
      <c r="L133" s="45">
        <v>6107206</v>
      </c>
      <c r="M133" s="53" t="s">
        <v>297</v>
      </c>
    </row>
    <row r="134" spans="1:13" x14ac:dyDescent="0.2">
      <c r="A134" s="5">
        <v>6107206</v>
      </c>
      <c r="B134" t="s">
        <v>91</v>
      </c>
      <c r="C134">
        <v>7</v>
      </c>
      <c r="D134" s="48">
        <v>6901206</v>
      </c>
      <c r="E134" s="46" t="s">
        <v>668</v>
      </c>
      <c r="F134" s="51" t="s">
        <v>531</v>
      </c>
      <c r="G134" s="46" t="s">
        <v>441</v>
      </c>
      <c r="H134">
        <v>1</v>
      </c>
      <c r="I134">
        <v>2</v>
      </c>
      <c r="J134" s="6" t="s">
        <v>341</v>
      </c>
      <c r="K134" s="45">
        <v>6107205</v>
      </c>
      <c r="L134" s="45">
        <v>6107207</v>
      </c>
      <c r="M134" s="53" t="s">
        <v>531</v>
      </c>
    </row>
    <row r="135" spans="1:13" x14ac:dyDescent="0.2">
      <c r="A135" s="5">
        <v>6107207</v>
      </c>
      <c r="B135" t="s">
        <v>91</v>
      </c>
      <c r="C135">
        <v>7</v>
      </c>
      <c r="D135" s="48">
        <v>6901207</v>
      </c>
      <c r="E135" s="46" t="s">
        <v>669</v>
      </c>
      <c r="F135" s="51" t="s">
        <v>532</v>
      </c>
      <c r="G135" s="46" t="s">
        <v>442</v>
      </c>
      <c r="H135">
        <v>1</v>
      </c>
      <c r="I135">
        <v>2</v>
      </c>
      <c r="J135" s="6" t="s">
        <v>341</v>
      </c>
      <c r="K135" s="45">
        <v>6107206</v>
      </c>
      <c r="L135" s="45">
        <v>6107208</v>
      </c>
      <c r="M135" s="53" t="s">
        <v>532</v>
      </c>
    </row>
    <row r="136" spans="1:13" x14ac:dyDescent="0.2">
      <c r="A136" s="5">
        <v>6107208</v>
      </c>
      <c r="B136" t="s">
        <v>91</v>
      </c>
      <c r="C136">
        <v>7</v>
      </c>
      <c r="D136" s="48">
        <v>6901208</v>
      </c>
      <c r="E136" s="46" t="s">
        <v>670</v>
      </c>
      <c r="F136" s="51" t="s">
        <v>533</v>
      </c>
      <c r="G136" s="46" t="s">
        <v>443</v>
      </c>
      <c r="H136">
        <v>1</v>
      </c>
      <c r="I136">
        <v>2</v>
      </c>
      <c r="J136" s="6" t="s">
        <v>341</v>
      </c>
      <c r="K136" s="45">
        <v>6107207</v>
      </c>
      <c r="L136" s="45">
        <v>6107209</v>
      </c>
      <c r="M136" s="53" t="s">
        <v>533</v>
      </c>
    </row>
    <row r="137" spans="1:13" x14ac:dyDescent="0.2">
      <c r="A137" s="5">
        <v>6107209</v>
      </c>
      <c r="B137" t="s">
        <v>91</v>
      </c>
      <c r="C137">
        <v>7</v>
      </c>
      <c r="D137" s="48">
        <v>6901209</v>
      </c>
      <c r="E137" s="46" t="s">
        <v>671</v>
      </c>
      <c r="F137" s="51" t="s">
        <v>534</v>
      </c>
      <c r="G137" s="46" t="s">
        <v>444</v>
      </c>
      <c r="H137">
        <v>1</v>
      </c>
      <c r="I137">
        <v>2</v>
      </c>
      <c r="J137" s="6" t="s">
        <v>341</v>
      </c>
      <c r="K137" s="45">
        <v>6107208</v>
      </c>
      <c r="L137" s="45">
        <v>6107210</v>
      </c>
      <c r="M137" s="53" t="s">
        <v>534</v>
      </c>
    </row>
    <row r="138" spans="1:13" x14ac:dyDescent="0.2">
      <c r="A138" s="5">
        <v>6107210</v>
      </c>
      <c r="B138" t="s">
        <v>91</v>
      </c>
      <c r="C138" s="2">
        <v>7</v>
      </c>
      <c r="D138" s="48">
        <v>6901210</v>
      </c>
      <c r="E138" s="46" t="s">
        <v>672</v>
      </c>
      <c r="F138" s="51" t="s">
        <v>535</v>
      </c>
      <c r="G138" s="46" t="s">
        <v>232</v>
      </c>
      <c r="H138">
        <v>1</v>
      </c>
      <c r="I138">
        <v>2</v>
      </c>
      <c r="J138" s="6" t="s">
        <v>341</v>
      </c>
      <c r="K138" s="45">
        <v>6107209</v>
      </c>
      <c r="L138" s="45">
        <v>6107211</v>
      </c>
      <c r="M138" s="53" t="s">
        <v>535</v>
      </c>
    </row>
    <row r="139" spans="1:13" x14ac:dyDescent="0.2">
      <c r="A139">
        <v>6107211</v>
      </c>
      <c r="B139" t="s">
        <v>91</v>
      </c>
      <c r="C139">
        <v>7</v>
      </c>
      <c r="D139" s="46">
        <v>6901211</v>
      </c>
      <c r="E139" s="46" t="s">
        <v>673</v>
      </c>
      <c r="F139" s="51" t="s">
        <v>930</v>
      </c>
      <c r="G139" s="46" t="s">
        <v>743</v>
      </c>
      <c r="H139">
        <v>1</v>
      </c>
      <c r="I139">
        <v>2</v>
      </c>
      <c r="J139" t="s">
        <v>341</v>
      </c>
      <c r="K139" s="45">
        <v>6107210</v>
      </c>
      <c r="L139" s="45">
        <v>6107212</v>
      </c>
      <c r="M139" s="53" t="s">
        <v>1105</v>
      </c>
    </row>
    <row r="140" spans="1:13" x14ac:dyDescent="0.2">
      <c r="A140">
        <v>6107212</v>
      </c>
      <c r="B140" t="s">
        <v>91</v>
      </c>
      <c r="C140">
        <v>7</v>
      </c>
      <c r="D140" s="46">
        <v>6901212</v>
      </c>
      <c r="E140" s="46" t="s">
        <v>674</v>
      </c>
      <c r="F140" s="51" t="s">
        <v>931</v>
      </c>
      <c r="G140" s="46" t="s">
        <v>744</v>
      </c>
      <c r="H140">
        <v>1</v>
      </c>
      <c r="I140">
        <v>2</v>
      </c>
      <c r="J140" t="s">
        <v>341</v>
      </c>
      <c r="K140" s="45">
        <v>6107211</v>
      </c>
      <c r="L140" s="45">
        <v>6107213</v>
      </c>
      <c r="M140" s="53" t="s">
        <v>1106</v>
      </c>
    </row>
    <row r="141" spans="1:13" x14ac:dyDescent="0.2">
      <c r="A141">
        <v>6107213</v>
      </c>
      <c r="B141" t="s">
        <v>91</v>
      </c>
      <c r="C141">
        <v>7</v>
      </c>
      <c r="D141" s="46">
        <v>6901213</v>
      </c>
      <c r="E141" s="46" t="s">
        <v>675</v>
      </c>
      <c r="F141" s="51" t="s">
        <v>932</v>
      </c>
      <c r="G141" s="46" t="s">
        <v>745</v>
      </c>
      <c r="H141">
        <v>1</v>
      </c>
      <c r="I141">
        <v>2</v>
      </c>
      <c r="J141" t="s">
        <v>341</v>
      </c>
      <c r="K141" s="45">
        <v>6107212</v>
      </c>
      <c r="L141" s="45">
        <v>6107214</v>
      </c>
      <c r="M141" s="53" t="s">
        <v>1107</v>
      </c>
    </row>
    <row r="142" spans="1:13" x14ac:dyDescent="0.2">
      <c r="A142">
        <v>6107214</v>
      </c>
      <c r="B142" t="s">
        <v>91</v>
      </c>
      <c r="C142">
        <v>7</v>
      </c>
      <c r="D142" s="46">
        <v>6901214</v>
      </c>
      <c r="E142" s="46" t="s">
        <v>676</v>
      </c>
      <c r="F142" s="51" t="s">
        <v>933</v>
      </c>
      <c r="G142" s="46" t="s">
        <v>746</v>
      </c>
      <c r="H142">
        <v>1</v>
      </c>
      <c r="I142">
        <v>2</v>
      </c>
      <c r="J142" t="s">
        <v>341</v>
      </c>
      <c r="K142" s="45">
        <v>6107213</v>
      </c>
      <c r="L142" s="45">
        <v>6107215</v>
      </c>
      <c r="M142" s="53" t="s">
        <v>1108</v>
      </c>
    </row>
    <row r="143" spans="1:13" x14ac:dyDescent="0.2">
      <c r="A143">
        <v>6107215</v>
      </c>
      <c r="B143" t="s">
        <v>91</v>
      </c>
      <c r="C143">
        <v>7</v>
      </c>
      <c r="D143" s="46">
        <v>6901215</v>
      </c>
      <c r="E143" s="46" t="s">
        <v>677</v>
      </c>
      <c r="F143" s="51" t="s">
        <v>934</v>
      </c>
      <c r="G143" s="46" t="s">
        <v>747</v>
      </c>
      <c r="H143">
        <v>1</v>
      </c>
      <c r="I143">
        <v>2</v>
      </c>
      <c r="J143" t="s">
        <v>341</v>
      </c>
      <c r="K143" s="45">
        <v>6107214</v>
      </c>
      <c r="L143" s="45">
        <v>6107216</v>
      </c>
      <c r="M143" s="53" t="s">
        <v>1109</v>
      </c>
    </row>
    <row r="144" spans="1:13" x14ac:dyDescent="0.2">
      <c r="A144">
        <v>6107216</v>
      </c>
      <c r="B144" t="s">
        <v>91</v>
      </c>
      <c r="C144">
        <v>7</v>
      </c>
      <c r="D144" s="46">
        <v>6901216</v>
      </c>
      <c r="E144" s="46" t="s">
        <v>678</v>
      </c>
      <c r="F144" s="51" t="s">
        <v>935</v>
      </c>
      <c r="G144" s="46" t="s">
        <v>748</v>
      </c>
      <c r="H144">
        <v>1</v>
      </c>
      <c r="I144">
        <v>2</v>
      </c>
      <c r="J144" t="s">
        <v>341</v>
      </c>
      <c r="K144" s="45">
        <v>6107215</v>
      </c>
      <c r="L144" s="45">
        <v>6107217</v>
      </c>
      <c r="M144" s="53" t="s">
        <v>1110</v>
      </c>
    </row>
    <row r="145" spans="1:13" x14ac:dyDescent="0.2">
      <c r="A145">
        <v>6107217</v>
      </c>
      <c r="B145" t="s">
        <v>91</v>
      </c>
      <c r="C145">
        <v>7</v>
      </c>
      <c r="D145" s="46">
        <v>6901217</v>
      </c>
      <c r="E145" s="46" t="s">
        <v>679</v>
      </c>
      <c r="F145" s="51" t="s">
        <v>936</v>
      </c>
      <c r="G145" s="46" t="s">
        <v>749</v>
      </c>
      <c r="H145">
        <v>1</v>
      </c>
      <c r="I145">
        <v>2</v>
      </c>
      <c r="J145" t="s">
        <v>341</v>
      </c>
      <c r="K145" s="45">
        <v>6107216</v>
      </c>
      <c r="L145" s="45">
        <v>6107218</v>
      </c>
      <c r="M145" s="53" t="s">
        <v>1111</v>
      </c>
    </row>
    <row r="146" spans="1:13" x14ac:dyDescent="0.2">
      <c r="A146">
        <v>6107218</v>
      </c>
      <c r="B146" t="s">
        <v>91</v>
      </c>
      <c r="C146">
        <v>7</v>
      </c>
      <c r="D146" s="46">
        <v>6901218</v>
      </c>
      <c r="E146" s="46" t="s">
        <v>680</v>
      </c>
      <c r="F146" s="51" t="s">
        <v>937</v>
      </c>
      <c r="G146" s="46" t="s">
        <v>750</v>
      </c>
      <c r="H146">
        <v>1</v>
      </c>
      <c r="I146">
        <v>2</v>
      </c>
      <c r="J146" t="s">
        <v>341</v>
      </c>
      <c r="K146" s="45">
        <v>6107217</v>
      </c>
      <c r="L146" s="45">
        <v>6107219</v>
      </c>
      <c r="M146" s="53" t="s">
        <v>1112</v>
      </c>
    </row>
    <row r="147" spans="1:13" x14ac:dyDescent="0.2">
      <c r="A147">
        <v>6107219</v>
      </c>
      <c r="B147" t="s">
        <v>91</v>
      </c>
      <c r="C147">
        <v>7</v>
      </c>
      <c r="D147" s="46">
        <v>6901219</v>
      </c>
      <c r="E147" s="46" t="s">
        <v>681</v>
      </c>
      <c r="F147" s="51" t="s">
        <v>938</v>
      </c>
      <c r="G147" s="46" t="s">
        <v>751</v>
      </c>
      <c r="H147">
        <v>1</v>
      </c>
      <c r="I147">
        <v>2</v>
      </c>
      <c r="J147" t="s">
        <v>341</v>
      </c>
      <c r="K147" s="45">
        <v>6107218</v>
      </c>
      <c r="L147" s="45">
        <v>6107220</v>
      </c>
      <c r="M147" s="53" t="s">
        <v>1113</v>
      </c>
    </row>
    <row r="148" spans="1:13" x14ac:dyDescent="0.2">
      <c r="A148">
        <v>6107220</v>
      </c>
      <c r="B148" t="s">
        <v>91</v>
      </c>
      <c r="C148">
        <v>7</v>
      </c>
      <c r="D148" s="46">
        <v>6901220</v>
      </c>
      <c r="E148" s="46" t="s">
        <v>682</v>
      </c>
      <c r="F148" s="51" t="s">
        <v>939</v>
      </c>
      <c r="G148" s="46" t="s">
        <v>752</v>
      </c>
      <c r="H148">
        <v>1</v>
      </c>
      <c r="I148">
        <v>2</v>
      </c>
      <c r="J148" t="s">
        <v>341</v>
      </c>
      <c r="K148" s="45">
        <v>6107219</v>
      </c>
      <c r="L148" s="45">
        <v>0</v>
      </c>
      <c r="M148" s="53" t="s">
        <v>1114</v>
      </c>
    </row>
    <row r="149" spans="1:13" x14ac:dyDescent="0.2">
      <c r="A149" s="5">
        <v>6108200</v>
      </c>
      <c r="B149" t="s">
        <v>92</v>
      </c>
      <c r="C149">
        <v>8</v>
      </c>
      <c r="D149" s="48">
        <v>6901200</v>
      </c>
      <c r="E149" s="46" t="s">
        <v>662</v>
      </c>
      <c r="F149" s="51" t="s">
        <v>201</v>
      </c>
      <c r="G149" s="46" t="s">
        <v>226</v>
      </c>
      <c r="H149">
        <v>1</v>
      </c>
      <c r="I149">
        <v>2</v>
      </c>
      <c r="J149" s="6" t="s">
        <v>342</v>
      </c>
      <c r="K149" s="45">
        <v>0</v>
      </c>
      <c r="L149" s="45">
        <v>6108201</v>
      </c>
      <c r="M149" s="53" t="s">
        <v>201</v>
      </c>
    </row>
    <row r="150" spans="1:13" x14ac:dyDescent="0.2">
      <c r="A150" s="5">
        <v>6108201</v>
      </c>
      <c r="B150" t="s">
        <v>92</v>
      </c>
      <c r="C150">
        <v>8</v>
      </c>
      <c r="D150" s="48">
        <v>6901201</v>
      </c>
      <c r="E150" s="46" t="s">
        <v>663</v>
      </c>
      <c r="F150" s="51" t="s">
        <v>536</v>
      </c>
      <c r="G150" s="46" t="s">
        <v>445</v>
      </c>
      <c r="H150">
        <v>1</v>
      </c>
      <c r="I150">
        <v>2</v>
      </c>
      <c r="J150" s="6" t="s">
        <v>342</v>
      </c>
      <c r="K150" s="45">
        <v>6108200</v>
      </c>
      <c r="L150" s="45">
        <v>6108202</v>
      </c>
      <c r="M150" s="53" t="s">
        <v>536</v>
      </c>
    </row>
    <row r="151" spans="1:13" x14ac:dyDescent="0.2">
      <c r="A151" s="5">
        <v>6108202</v>
      </c>
      <c r="B151" t="s">
        <v>92</v>
      </c>
      <c r="C151">
        <v>8</v>
      </c>
      <c r="D151" s="48">
        <v>6901202</v>
      </c>
      <c r="E151" s="46" t="s">
        <v>664</v>
      </c>
      <c r="F151" s="51" t="s">
        <v>537</v>
      </c>
      <c r="G151" s="46" t="s">
        <v>446</v>
      </c>
      <c r="H151">
        <v>1</v>
      </c>
      <c r="I151">
        <v>2</v>
      </c>
      <c r="J151" s="6" t="s">
        <v>342</v>
      </c>
      <c r="K151" s="45">
        <v>6108201</v>
      </c>
      <c r="L151" s="45">
        <v>6108203</v>
      </c>
      <c r="M151" s="53" t="s">
        <v>537</v>
      </c>
    </row>
    <row r="152" spans="1:13" x14ac:dyDescent="0.2">
      <c r="A152" s="5">
        <v>6108203</v>
      </c>
      <c r="B152" t="s">
        <v>92</v>
      </c>
      <c r="C152">
        <v>8</v>
      </c>
      <c r="D152" s="48">
        <v>6901203</v>
      </c>
      <c r="E152" s="46" t="s">
        <v>665</v>
      </c>
      <c r="F152" s="51" t="s">
        <v>538</v>
      </c>
      <c r="G152" s="46" t="s">
        <v>447</v>
      </c>
      <c r="H152">
        <v>1</v>
      </c>
      <c r="I152">
        <v>2</v>
      </c>
      <c r="J152" s="6" t="s">
        <v>342</v>
      </c>
      <c r="K152" s="45">
        <v>6108202</v>
      </c>
      <c r="L152" s="45">
        <v>6108204</v>
      </c>
      <c r="M152" s="53" t="s">
        <v>538</v>
      </c>
    </row>
    <row r="153" spans="1:13" x14ac:dyDescent="0.2">
      <c r="A153" s="5">
        <v>6108204</v>
      </c>
      <c r="B153" t="s">
        <v>92</v>
      </c>
      <c r="C153">
        <v>8</v>
      </c>
      <c r="D153" s="48">
        <v>6901204</v>
      </c>
      <c r="E153" s="46" t="s">
        <v>666</v>
      </c>
      <c r="F153" s="51" t="s">
        <v>539</v>
      </c>
      <c r="G153" s="46" t="s">
        <v>448</v>
      </c>
      <c r="H153">
        <v>1</v>
      </c>
      <c r="I153">
        <v>2</v>
      </c>
      <c r="J153" s="6" t="s">
        <v>342</v>
      </c>
      <c r="K153" s="45">
        <v>6108203</v>
      </c>
      <c r="L153" s="45">
        <v>6108205</v>
      </c>
      <c r="M153" s="53" t="s">
        <v>539</v>
      </c>
    </row>
    <row r="154" spans="1:13" x14ac:dyDescent="0.2">
      <c r="A154" s="5">
        <v>6108205</v>
      </c>
      <c r="B154" t="s">
        <v>92</v>
      </c>
      <c r="C154">
        <v>8</v>
      </c>
      <c r="D154" s="48">
        <v>6901205</v>
      </c>
      <c r="E154" s="46" t="s">
        <v>667</v>
      </c>
      <c r="F154" s="51" t="s">
        <v>540</v>
      </c>
      <c r="G154" s="46" t="s">
        <v>449</v>
      </c>
      <c r="H154">
        <v>1</v>
      </c>
      <c r="I154">
        <v>2</v>
      </c>
      <c r="J154" s="6" t="s">
        <v>342</v>
      </c>
      <c r="K154" s="45">
        <v>6108204</v>
      </c>
      <c r="L154" s="45">
        <v>6108206</v>
      </c>
      <c r="M154" s="53" t="s">
        <v>540</v>
      </c>
    </row>
    <row r="155" spans="1:13" x14ac:dyDescent="0.2">
      <c r="A155" s="5">
        <v>6108206</v>
      </c>
      <c r="B155" t="s">
        <v>92</v>
      </c>
      <c r="C155">
        <v>8</v>
      </c>
      <c r="D155" s="48">
        <v>6901206</v>
      </c>
      <c r="E155" s="46" t="s">
        <v>668</v>
      </c>
      <c r="F155" s="51" t="s">
        <v>541</v>
      </c>
      <c r="G155" s="46" t="s">
        <v>450</v>
      </c>
      <c r="H155">
        <v>1</v>
      </c>
      <c r="I155">
        <v>2</v>
      </c>
      <c r="J155" s="6" t="s">
        <v>342</v>
      </c>
      <c r="K155" s="45">
        <v>6108205</v>
      </c>
      <c r="L155" s="45">
        <v>6108207</v>
      </c>
      <c r="M155" s="53" t="s">
        <v>541</v>
      </c>
    </row>
    <row r="156" spans="1:13" x14ac:dyDescent="0.2">
      <c r="A156" s="5">
        <v>6108207</v>
      </c>
      <c r="B156" t="s">
        <v>92</v>
      </c>
      <c r="C156">
        <v>8</v>
      </c>
      <c r="D156" s="48">
        <v>6901207</v>
      </c>
      <c r="E156" s="46" t="s">
        <v>669</v>
      </c>
      <c r="F156" s="51" t="s">
        <v>542</v>
      </c>
      <c r="G156" s="46" t="s">
        <v>451</v>
      </c>
      <c r="H156">
        <v>1</v>
      </c>
      <c r="I156">
        <v>2</v>
      </c>
      <c r="J156" s="6" t="s">
        <v>342</v>
      </c>
      <c r="K156" s="45">
        <v>6108206</v>
      </c>
      <c r="L156" s="45">
        <v>6108208</v>
      </c>
      <c r="M156" s="53" t="s">
        <v>542</v>
      </c>
    </row>
    <row r="157" spans="1:13" x14ac:dyDescent="0.2">
      <c r="A157" s="5">
        <v>6108208</v>
      </c>
      <c r="B157" t="s">
        <v>92</v>
      </c>
      <c r="C157">
        <v>8</v>
      </c>
      <c r="D157" s="48">
        <v>6901208</v>
      </c>
      <c r="E157" s="46" t="s">
        <v>670</v>
      </c>
      <c r="F157" s="51" t="s">
        <v>543</v>
      </c>
      <c r="G157" s="46" t="s">
        <v>452</v>
      </c>
      <c r="H157">
        <v>1</v>
      </c>
      <c r="I157">
        <v>2</v>
      </c>
      <c r="J157" s="6" t="s">
        <v>342</v>
      </c>
      <c r="K157" s="45">
        <v>6108207</v>
      </c>
      <c r="L157" s="45">
        <v>6108209</v>
      </c>
      <c r="M157" s="53" t="s">
        <v>543</v>
      </c>
    </row>
    <row r="158" spans="1:13" x14ac:dyDescent="0.2">
      <c r="A158" s="5">
        <v>6108209</v>
      </c>
      <c r="B158" t="s">
        <v>92</v>
      </c>
      <c r="C158">
        <v>8</v>
      </c>
      <c r="D158" s="48">
        <v>6901209</v>
      </c>
      <c r="E158" s="46" t="s">
        <v>671</v>
      </c>
      <c r="F158" s="51" t="s">
        <v>544</v>
      </c>
      <c r="G158" s="46" t="s">
        <v>453</v>
      </c>
      <c r="H158">
        <v>1</v>
      </c>
      <c r="I158">
        <v>2</v>
      </c>
      <c r="J158" s="6" t="s">
        <v>342</v>
      </c>
      <c r="K158" s="45">
        <v>6108208</v>
      </c>
      <c r="L158" s="45">
        <v>6108210</v>
      </c>
      <c r="M158" s="53" t="s">
        <v>544</v>
      </c>
    </row>
    <row r="159" spans="1:13" x14ac:dyDescent="0.2">
      <c r="A159" s="5">
        <v>6108210</v>
      </c>
      <c r="B159" t="s">
        <v>92</v>
      </c>
      <c r="C159" s="2">
        <v>8</v>
      </c>
      <c r="D159" s="48">
        <v>6901210</v>
      </c>
      <c r="E159" s="46" t="s">
        <v>672</v>
      </c>
      <c r="F159" s="51" t="s">
        <v>545</v>
      </c>
      <c r="G159" s="46" t="s">
        <v>233</v>
      </c>
      <c r="H159">
        <v>1</v>
      </c>
      <c r="I159">
        <v>2</v>
      </c>
      <c r="J159" s="6" t="s">
        <v>342</v>
      </c>
      <c r="K159" s="45">
        <v>6108209</v>
      </c>
      <c r="L159" s="45">
        <v>6108211</v>
      </c>
      <c r="M159" s="53" t="s">
        <v>545</v>
      </c>
    </row>
    <row r="160" spans="1:13" x14ac:dyDescent="0.2">
      <c r="A160">
        <v>6108211</v>
      </c>
      <c r="B160" t="s">
        <v>92</v>
      </c>
      <c r="C160">
        <v>8</v>
      </c>
      <c r="D160" s="46">
        <v>6901211</v>
      </c>
      <c r="E160" s="46" t="s">
        <v>673</v>
      </c>
      <c r="F160" s="51" t="s">
        <v>940</v>
      </c>
      <c r="G160" s="46" t="s">
        <v>753</v>
      </c>
      <c r="H160">
        <v>1</v>
      </c>
      <c r="I160">
        <v>2</v>
      </c>
      <c r="J160" t="s">
        <v>342</v>
      </c>
      <c r="K160" s="45">
        <v>6108210</v>
      </c>
      <c r="L160" s="45">
        <v>6108212</v>
      </c>
      <c r="M160" s="53" t="s">
        <v>1115</v>
      </c>
    </row>
    <row r="161" spans="1:13" x14ac:dyDescent="0.2">
      <c r="A161">
        <v>6108212</v>
      </c>
      <c r="B161" t="s">
        <v>92</v>
      </c>
      <c r="C161">
        <v>8</v>
      </c>
      <c r="D161" s="46">
        <v>6901212</v>
      </c>
      <c r="E161" s="46" t="s">
        <v>674</v>
      </c>
      <c r="F161" s="51" t="s">
        <v>932</v>
      </c>
      <c r="G161" s="46" t="s">
        <v>754</v>
      </c>
      <c r="H161">
        <v>1</v>
      </c>
      <c r="I161">
        <v>2</v>
      </c>
      <c r="J161" t="s">
        <v>342</v>
      </c>
      <c r="K161" s="45">
        <v>6108211</v>
      </c>
      <c r="L161" s="45">
        <v>6108213</v>
      </c>
      <c r="M161" s="53" t="s">
        <v>1116</v>
      </c>
    </row>
    <row r="162" spans="1:13" x14ac:dyDescent="0.2">
      <c r="A162">
        <v>6108213</v>
      </c>
      <c r="B162" t="s">
        <v>92</v>
      </c>
      <c r="C162">
        <v>8</v>
      </c>
      <c r="D162" s="46">
        <v>6901213</v>
      </c>
      <c r="E162" s="46" t="s">
        <v>675</v>
      </c>
      <c r="F162" s="51" t="s">
        <v>941</v>
      </c>
      <c r="G162" s="46" t="s">
        <v>755</v>
      </c>
      <c r="H162">
        <v>1</v>
      </c>
      <c r="I162">
        <v>2</v>
      </c>
      <c r="J162" t="s">
        <v>342</v>
      </c>
      <c r="K162" s="45">
        <v>6108212</v>
      </c>
      <c r="L162" s="45">
        <v>6108214</v>
      </c>
      <c r="M162" s="53" t="s">
        <v>1117</v>
      </c>
    </row>
    <row r="163" spans="1:13" x14ac:dyDescent="0.2">
      <c r="A163">
        <v>6108214</v>
      </c>
      <c r="B163" t="s">
        <v>92</v>
      </c>
      <c r="C163">
        <v>8</v>
      </c>
      <c r="D163" s="46">
        <v>6901214</v>
      </c>
      <c r="E163" s="46" t="s">
        <v>676</v>
      </c>
      <c r="F163" s="51" t="s">
        <v>942</v>
      </c>
      <c r="G163" s="46" t="s">
        <v>756</v>
      </c>
      <c r="H163">
        <v>1</v>
      </c>
      <c r="I163">
        <v>2</v>
      </c>
      <c r="J163" t="s">
        <v>342</v>
      </c>
      <c r="K163" s="45">
        <v>6108213</v>
      </c>
      <c r="L163" s="45">
        <v>6108215</v>
      </c>
      <c r="M163" s="53" t="s">
        <v>1118</v>
      </c>
    </row>
    <row r="164" spans="1:13" x14ac:dyDescent="0.2">
      <c r="A164">
        <v>6108215</v>
      </c>
      <c r="B164" t="s">
        <v>92</v>
      </c>
      <c r="C164">
        <v>8</v>
      </c>
      <c r="D164" s="46">
        <v>6901215</v>
      </c>
      <c r="E164" s="46" t="s">
        <v>677</v>
      </c>
      <c r="F164" s="51" t="s">
        <v>943</v>
      </c>
      <c r="G164" s="46" t="s">
        <v>757</v>
      </c>
      <c r="H164">
        <v>1</v>
      </c>
      <c r="I164">
        <v>2</v>
      </c>
      <c r="J164" t="s">
        <v>342</v>
      </c>
      <c r="K164" s="45">
        <v>6108214</v>
      </c>
      <c r="L164" s="45">
        <v>6108216</v>
      </c>
      <c r="M164" s="53" t="s">
        <v>1119</v>
      </c>
    </row>
    <row r="165" spans="1:13" x14ac:dyDescent="0.2">
      <c r="A165">
        <v>6108216</v>
      </c>
      <c r="B165" t="s">
        <v>92</v>
      </c>
      <c r="C165">
        <v>8</v>
      </c>
      <c r="D165" s="46">
        <v>6901216</v>
      </c>
      <c r="E165" s="46" t="s">
        <v>678</v>
      </c>
      <c r="F165" s="51" t="s">
        <v>944</v>
      </c>
      <c r="G165" s="46" t="s">
        <v>758</v>
      </c>
      <c r="H165">
        <v>1</v>
      </c>
      <c r="I165">
        <v>2</v>
      </c>
      <c r="J165" t="s">
        <v>342</v>
      </c>
      <c r="K165" s="45">
        <v>6108215</v>
      </c>
      <c r="L165" s="45">
        <v>6108217</v>
      </c>
      <c r="M165" s="53" t="s">
        <v>1120</v>
      </c>
    </row>
    <row r="166" spans="1:13" x14ac:dyDescent="0.2">
      <c r="A166">
        <v>6108217</v>
      </c>
      <c r="B166" t="s">
        <v>92</v>
      </c>
      <c r="C166">
        <v>8</v>
      </c>
      <c r="D166" s="46">
        <v>6901217</v>
      </c>
      <c r="E166" s="46" t="s">
        <v>679</v>
      </c>
      <c r="F166" s="51" t="s">
        <v>945</v>
      </c>
      <c r="G166" s="46" t="s">
        <v>759</v>
      </c>
      <c r="H166">
        <v>1</v>
      </c>
      <c r="I166">
        <v>2</v>
      </c>
      <c r="J166" t="s">
        <v>342</v>
      </c>
      <c r="K166" s="45">
        <v>6108216</v>
      </c>
      <c r="L166" s="45">
        <v>6108218</v>
      </c>
      <c r="M166" s="53" t="s">
        <v>1121</v>
      </c>
    </row>
    <row r="167" spans="1:13" x14ac:dyDescent="0.2">
      <c r="A167">
        <v>6108218</v>
      </c>
      <c r="B167" t="s">
        <v>92</v>
      </c>
      <c r="C167">
        <v>8</v>
      </c>
      <c r="D167" s="46">
        <v>6901218</v>
      </c>
      <c r="E167" s="46" t="s">
        <v>680</v>
      </c>
      <c r="F167" s="51" t="s">
        <v>946</v>
      </c>
      <c r="G167" s="46" t="s">
        <v>760</v>
      </c>
      <c r="H167">
        <v>1</v>
      </c>
      <c r="I167">
        <v>2</v>
      </c>
      <c r="J167" t="s">
        <v>342</v>
      </c>
      <c r="K167" s="45">
        <v>6108217</v>
      </c>
      <c r="L167" s="45">
        <v>6108219</v>
      </c>
      <c r="M167" s="53" t="s">
        <v>1122</v>
      </c>
    </row>
    <row r="168" spans="1:13" x14ac:dyDescent="0.2">
      <c r="A168">
        <v>6108219</v>
      </c>
      <c r="B168" t="s">
        <v>92</v>
      </c>
      <c r="C168">
        <v>8</v>
      </c>
      <c r="D168" s="46">
        <v>6901219</v>
      </c>
      <c r="E168" s="46" t="s">
        <v>681</v>
      </c>
      <c r="F168" s="51" t="s">
        <v>947</v>
      </c>
      <c r="G168" s="46" t="s">
        <v>761</v>
      </c>
      <c r="H168">
        <v>1</v>
      </c>
      <c r="I168">
        <v>2</v>
      </c>
      <c r="J168" t="s">
        <v>342</v>
      </c>
      <c r="K168" s="45">
        <v>6108218</v>
      </c>
      <c r="L168" s="45">
        <v>6108220</v>
      </c>
      <c r="M168" s="53" t="s">
        <v>1123</v>
      </c>
    </row>
    <row r="169" spans="1:13" x14ac:dyDescent="0.2">
      <c r="A169">
        <v>6108220</v>
      </c>
      <c r="B169" t="s">
        <v>92</v>
      </c>
      <c r="C169">
        <v>8</v>
      </c>
      <c r="D169" s="46">
        <v>6901220</v>
      </c>
      <c r="E169" s="46" t="s">
        <v>682</v>
      </c>
      <c r="F169" s="51" t="s">
        <v>948</v>
      </c>
      <c r="G169" s="46" t="s">
        <v>762</v>
      </c>
      <c r="H169">
        <v>1</v>
      </c>
      <c r="I169">
        <v>2</v>
      </c>
      <c r="J169" t="s">
        <v>342</v>
      </c>
      <c r="K169" s="45">
        <v>6108219</v>
      </c>
      <c r="L169" s="45">
        <v>0</v>
      </c>
      <c r="M169" s="53" t="s">
        <v>1124</v>
      </c>
    </row>
    <row r="170" spans="1:13" x14ac:dyDescent="0.2">
      <c r="A170" s="5">
        <v>6109200</v>
      </c>
      <c r="B170" t="s">
        <v>93</v>
      </c>
      <c r="C170">
        <v>9</v>
      </c>
      <c r="D170" s="48">
        <v>6901200</v>
      </c>
      <c r="E170" s="46" t="s">
        <v>662</v>
      </c>
      <c r="F170" s="51" t="s">
        <v>201</v>
      </c>
      <c r="G170" s="46" t="s">
        <v>228</v>
      </c>
      <c r="H170">
        <v>1</v>
      </c>
      <c r="I170">
        <v>2</v>
      </c>
      <c r="J170" s="6" t="s">
        <v>343</v>
      </c>
      <c r="K170" s="45">
        <v>0</v>
      </c>
      <c r="L170" s="45">
        <v>6109201</v>
      </c>
      <c r="M170" s="53" t="s">
        <v>201</v>
      </c>
    </row>
    <row r="171" spans="1:13" x14ac:dyDescent="0.2">
      <c r="A171" s="5">
        <v>6109201</v>
      </c>
      <c r="B171" t="s">
        <v>93</v>
      </c>
      <c r="C171">
        <v>9</v>
      </c>
      <c r="D171" s="48">
        <v>6901201</v>
      </c>
      <c r="E171" s="46" t="s">
        <v>663</v>
      </c>
      <c r="F171" s="51" t="s">
        <v>298</v>
      </c>
      <c r="G171" s="46" t="s">
        <v>454</v>
      </c>
      <c r="H171">
        <v>1</v>
      </c>
      <c r="I171">
        <v>2</v>
      </c>
      <c r="J171" s="6" t="s">
        <v>343</v>
      </c>
      <c r="K171" s="45">
        <v>6109200</v>
      </c>
      <c r="L171" s="45">
        <v>6109202</v>
      </c>
      <c r="M171" s="53" t="s">
        <v>298</v>
      </c>
    </row>
    <row r="172" spans="1:13" x14ac:dyDescent="0.2">
      <c r="A172" s="5">
        <v>6109202</v>
      </c>
      <c r="B172" t="s">
        <v>93</v>
      </c>
      <c r="C172">
        <v>9</v>
      </c>
      <c r="D172" s="48">
        <v>6901202</v>
      </c>
      <c r="E172" s="46" t="s">
        <v>664</v>
      </c>
      <c r="F172" s="51" t="s">
        <v>546</v>
      </c>
      <c r="G172" s="46" t="s">
        <v>455</v>
      </c>
      <c r="H172">
        <v>1</v>
      </c>
      <c r="I172">
        <v>2</v>
      </c>
      <c r="J172" s="6" t="s">
        <v>343</v>
      </c>
      <c r="K172" s="45">
        <v>6109201</v>
      </c>
      <c r="L172" s="45">
        <v>6109203</v>
      </c>
      <c r="M172" s="53" t="s">
        <v>546</v>
      </c>
    </row>
    <row r="173" spans="1:13" x14ac:dyDescent="0.2">
      <c r="A173" s="5">
        <v>6109203</v>
      </c>
      <c r="B173" t="s">
        <v>93</v>
      </c>
      <c r="C173">
        <v>9</v>
      </c>
      <c r="D173" s="48">
        <v>6901203</v>
      </c>
      <c r="E173" s="46" t="s">
        <v>665</v>
      </c>
      <c r="F173" s="51" t="s">
        <v>547</v>
      </c>
      <c r="G173" s="46" t="s">
        <v>456</v>
      </c>
      <c r="H173">
        <v>1</v>
      </c>
      <c r="I173">
        <v>2</v>
      </c>
      <c r="J173" s="6" t="s">
        <v>343</v>
      </c>
      <c r="K173" s="45">
        <v>6109202</v>
      </c>
      <c r="L173" s="45">
        <v>6109204</v>
      </c>
      <c r="M173" s="53" t="s">
        <v>547</v>
      </c>
    </row>
    <row r="174" spans="1:13" x14ac:dyDescent="0.2">
      <c r="A174" s="5">
        <v>6109204</v>
      </c>
      <c r="B174" t="s">
        <v>93</v>
      </c>
      <c r="C174">
        <v>9</v>
      </c>
      <c r="D174" s="48">
        <v>6901204</v>
      </c>
      <c r="E174" s="46" t="s">
        <v>666</v>
      </c>
      <c r="F174" s="51" t="s">
        <v>548</v>
      </c>
      <c r="G174" s="46" t="s">
        <v>457</v>
      </c>
      <c r="H174">
        <v>1</v>
      </c>
      <c r="I174">
        <v>2</v>
      </c>
      <c r="J174" s="6" t="s">
        <v>343</v>
      </c>
      <c r="K174" s="45">
        <v>6109203</v>
      </c>
      <c r="L174" s="45">
        <v>6109205</v>
      </c>
      <c r="M174" s="53" t="s">
        <v>548</v>
      </c>
    </row>
    <row r="175" spans="1:13" x14ac:dyDescent="0.2">
      <c r="A175" s="5">
        <v>6109205</v>
      </c>
      <c r="B175" t="s">
        <v>93</v>
      </c>
      <c r="C175">
        <v>9</v>
      </c>
      <c r="D175" s="48">
        <v>6901205</v>
      </c>
      <c r="E175" s="46" t="s">
        <v>667</v>
      </c>
      <c r="F175" s="51" t="s">
        <v>549</v>
      </c>
      <c r="G175" s="46" t="s">
        <v>458</v>
      </c>
      <c r="H175">
        <v>1</v>
      </c>
      <c r="I175">
        <v>2</v>
      </c>
      <c r="J175" s="6" t="s">
        <v>343</v>
      </c>
      <c r="K175" s="45">
        <v>6109204</v>
      </c>
      <c r="L175" s="45">
        <v>6109206</v>
      </c>
      <c r="M175" s="53" t="s">
        <v>549</v>
      </c>
    </row>
    <row r="176" spans="1:13" x14ac:dyDescent="0.2">
      <c r="A176" s="5">
        <v>6109206</v>
      </c>
      <c r="B176" t="s">
        <v>93</v>
      </c>
      <c r="C176">
        <v>9</v>
      </c>
      <c r="D176" s="48">
        <v>6901206</v>
      </c>
      <c r="E176" s="46" t="s">
        <v>668</v>
      </c>
      <c r="F176" s="51" t="s">
        <v>550</v>
      </c>
      <c r="G176" s="46" t="s">
        <v>459</v>
      </c>
      <c r="H176">
        <v>1</v>
      </c>
      <c r="I176">
        <v>2</v>
      </c>
      <c r="J176" s="6" t="s">
        <v>343</v>
      </c>
      <c r="K176" s="45">
        <v>6109205</v>
      </c>
      <c r="L176" s="45">
        <v>6109207</v>
      </c>
      <c r="M176" s="53" t="s">
        <v>550</v>
      </c>
    </row>
    <row r="177" spans="1:13" x14ac:dyDescent="0.2">
      <c r="A177" s="5">
        <v>6109207</v>
      </c>
      <c r="B177" t="s">
        <v>93</v>
      </c>
      <c r="C177">
        <v>9</v>
      </c>
      <c r="D177" s="48">
        <v>6901207</v>
      </c>
      <c r="E177" s="46" t="s">
        <v>669</v>
      </c>
      <c r="F177" s="51" t="s">
        <v>551</v>
      </c>
      <c r="G177" s="46" t="s">
        <v>460</v>
      </c>
      <c r="H177">
        <v>1</v>
      </c>
      <c r="I177">
        <v>2</v>
      </c>
      <c r="J177" s="6" t="s">
        <v>343</v>
      </c>
      <c r="K177" s="45">
        <v>6109206</v>
      </c>
      <c r="L177" s="45">
        <v>6109208</v>
      </c>
      <c r="M177" s="53" t="s">
        <v>551</v>
      </c>
    </row>
    <row r="178" spans="1:13" x14ac:dyDescent="0.2">
      <c r="A178" s="5">
        <v>6109208</v>
      </c>
      <c r="B178" t="s">
        <v>93</v>
      </c>
      <c r="C178">
        <v>9</v>
      </c>
      <c r="D178" s="48">
        <v>6901208</v>
      </c>
      <c r="E178" s="46" t="s">
        <v>670</v>
      </c>
      <c r="F178" s="51" t="s">
        <v>552</v>
      </c>
      <c r="G178" s="46" t="s">
        <v>461</v>
      </c>
      <c r="H178">
        <v>1</v>
      </c>
      <c r="I178">
        <v>2</v>
      </c>
      <c r="J178" s="6" t="s">
        <v>343</v>
      </c>
      <c r="K178" s="45">
        <v>6109207</v>
      </c>
      <c r="L178" s="45">
        <v>6109209</v>
      </c>
      <c r="M178" s="53" t="s">
        <v>552</v>
      </c>
    </row>
    <row r="179" spans="1:13" x14ac:dyDescent="0.2">
      <c r="A179" s="5">
        <v>6109209</v>
      </c>
      <c r="B179" t="s">
        <v>93</v>
      </c>
      <c r="C179">
        <v>9</v>
      </c>
      <c r="D179" s="48">
        <v>6901209</v>
      </c>
      <c r="E179" s="46" t="s">
        <v>671</v>
      </c>
      <c r="F179" s="51" t="s">
        <v>553</v>
      </c>
      <c r="G179" s="46" t="s">
        <v>462</v>
      </c>
      <c r="H179">
        <v>1</v>
      </c>
      <c r="I179">
        <v>2</v>
      </c>
      <c r="J179" s="6" t="s">
        <v>343</v>
      </c>
      <c r="K179" s="45">
        <v>6109208</v>
      </c>
      <c r="L179" s="45">
        <v>6109210</v>
      </c>
      <c r="M179" s="53" t="s">
        <v>553</v>
      </c>
    </row>
    <row r="180" spans="1:13" x14ac:dyDescent="0.2">
      <c r="A180" s="5">
        <v>6109210</v>
      </c>
      <c r="B180" t="s">
        <v>93</v>
      </c>
      <c r="C180" s="2">
        <v>9</v>
      </c>
      <c r="D180" s="48">
        <v>6901210</v>
      </c>
      <c r="E180" s="46" t="s">
        <v>672</v>
      </c>
      <c r="F180" s="51" t="s">
        <v>554</v>
      </c>
      <c r="G180" s="46" t="s">
        <v>234</v>
      </c>
      <c r="H180">
        <v>1</v>
      </c>
      <c r="I180">
        <v>2</v>
      </c>
      <c r="J180" s="6" t="s">
        <v>343</v>
      </c>
      <c r="K180" s="45">
        <v>6109209</v>
      </c>
      <c r="L180" s="45">
        <v>6109211</v>
      </c>
      <c r="M180" s="53" t="s">
        <v>554</v>
      </c>
    </row>
    <row r="181" spans="1:13" x14ac:dyDescent="0.2">
      <c r="A181">
        <v>6109211</v>
      </c>
      <c r="B181" t="s">
        <v>93</v>
      </c>
      <c r="C181">
        <v>9</v>
      </c>
      <c r="D181" s="46">
        <v>6901211</v>
      </c>
      <c r="E181" s="46" t="s">
        <v>673</v>
      </c>
      <c r="F181" s="51" t="s">
        <v>949</v>
      </c>
      <c r="G181" s="46" t="s">
        <v>763</v>
      </c>
      <c r="H181">
        <v>1</v>
      </c>
      <c r="I181">
        <v>2</v>
      </c>
      <c r="J181" t="s">
        <v>343</v>
      </c>
      <c r="K181" s="45">
        <v>6109210</v>
      </c>
      <c r="L181" s="45">
        <v>6109212</v>
      </c>
      <c r="M181" s="53" t="s">
        <v>1125</v>
      </c>
    </row>
    <row r="182" spans="1:13" x14ac:dyDescent="0.2">
      <c r="A182">
        <v>6109212</v>
      </c>
      <c r="B182" t="s">
        <v>93</v>
      </c>
      <c r="C182">
        <v>9</v>
      </c>
      <c r="D182" s="46">
        <v>6901212</v>
      </c>
      <c r="E182" s="46" t="s">
        <v>674</v>
      </c>
      <c r="F182" s="51" t="s">
        <v>950</v>
      </c>
      <c r="G182" s="46" t="s">
        <v>764</v>
      </c>
      <c r="H182">
        <v>1</v>
      </c>
      <c r="I182">
        <v>2</v>
      </c>
      <c r="J182" t="s">
        <v>343</v>
      </c>
      <c r="K182" s="45">
        <v>6109211</v>
      </c>
      <c r="L182" s="45">
        <v>6109213</v>
      </c>
      <c r="M182" s="53" t="s">
        <v>1126</v>
      </c>
    </row>
    <row r="183" spans="1:13" x14ac:dyDescent="0.2">
      <c r="A183">
        <v>6109213</v>
      </c>
      <c r="B183" t="s">
        <v>93</v>
      </c>
      <c r="C183">
        <v>9</v>
      </c>
      <c r="D183" s="46">
        <v>6901213</v>
      </c>
      <c r="E183" s="46" t="s">
        <v>675</v>
      </c>
      <c r="F183" s="51" t="s">
        <v>951</v>
      </c>
      <c r="G183" s="46" t="s">
        <v>765</v>
      </c>
      <c r="H183">
        <v>1</v>
      </c>
      <c r="I183">
        <v>2</v>
      </c>
      <c r="J183" t="s">
        <v>343</v>
      </c>
      <c r="K183" s="45">
        <v>6109212</v>
      </c>
      <c r="L183" s="45">
        <v>6109214</v>
      </c>
      <c r="M183" s="53" t="s">
        <v>1127</v>
      </c>
    </row>
    <row r="184" spans="1:13" x14ac:dyDescent="0.2">
      <c r="A184">
        <v>6109214</v>
      </c>
      <c r="B184" t="s">
        <v>93</v>
      </c>
      <c r="C184">
        <v>9</v>
      </c>
      <c r="D184" s="46">
        <v>6901214</v>
      </c>
      <c r="E184" s="46" t="s">
        <v>676</v>
      </c>
      <c r="F184" s="51" t="s">
        <v>952</v>
      </c>
      <c r="G184" s="46" t="s">
        <v>766</v>
      </c>
      <c r="H184">
        <v>1</v>
      </c>
      <c r="I184">
        <v>2</v>
      </c>
      <c r="J184" t="s">
        <v>343</v>
      </c>
      <c r="K184" s="45">
        <v>6109213</v>
      </c>
      <c r="L184" s="45">
        <v>6109215</v>
      </c>
      <c r="M184" s="53" t="s">
        <v>1128</v>
      </c>
    </row>
    <row r="185" spans="1:13" x14ac:dyDescent="0.2">
      <c r="A185">
        <v>6109215</v>
      </c>
      <c r="B185" t="s">
        <v>93</v>
      </c>
      <c r="C185">
        <v>9</v>
      </c>
      <c r="D185" s="46">
        <v>6901215</v>
      </c>
      <c r="E185" s="46" t="s">
        <v>677</v>
      </c>
      <c r="F185" s="51" t="s">
        <v>953</v>
      </c>
      <c r="G185" s="46" t="s">
        <v>767</v>
      </c>
      <c r="H185">
        <v>1</v>
      </c>
      <c r="I185">
        <v>2</v>
      </c>
      <c r="J185" t="s">
        <v>343</v>
      </c>
      <c r="K185" s="45">
        <v>6109214</v>
      </c>
      <c r="L185" s="45">
        <v>6109216</v>
      </c>
      <c r="M185" s="53" t="s">
        <v>1129</v>
      </c>
    </row>
    <row r="186" spans="1:13" x14ac:dyDescent="0.2">
      <c r="A186">
        <v>6109216</v>
      </c>
      <c r="B186" t="s">
        <v>93</v>
      </c>
      <c r="C186">
        <v>9</v>
      </c>
      <c r="D186" s="46">
        <v>6901216</v>
      </c>
      <c r="E186" s="46" t="s">
        <v>678</v>
      </c>
      <c r="F186" s="51" t="s">
        <v>954</v>
      </c>
      <c r="G186" s="46" t="s">
        <v>768</v>
      </c>
      <c r="H186">
        <v>1</v>
      </c>
      <c r="I186">
        <v>2</v>
      </c>
      <c r="J186" t="s">
        <v>343</v>
      </c>
      <c r="K186" s="45">
        <v>6109215</v>
      </c>
      <c r="L186" s="45">
        <v>6109217</v>
      </c>
      <c r="M186" s="53" t="s">
        <v>1130</v>
      </c>
    </row>
    <row r="187" spans="1:13" x14ac:dyDescent="0.2">
      <c r="A187">
        <v>6109217</v>
      </c>
      <c r="B187" t="s">
        <v>93</v>
      </c>
      <c r="C187">
        <v>9</v>
      </c>
      <c r="D187" s="46">
        <v>6901217</v>
      </c>
      <c r="E187" s="46" t="s">
        <v>679</v>
      </c>
      <c r="F187" s="51" t="s">
        <v>955</v>
      </c>
      <c r="G187" s="46" t="s">
        <v>769</v>
      </c>
      <c r="H187">
        <v>1</v>
      </c>
      <c r="I187">
        <v>2</v>
      </c>
      <c r="J187" t="s">
        <v>343</v>
      </c>
      <c r="K187" s="45">
        <v>6109216</v>
      </c>
      <c r="L187" s="45">
        <v>6109218</v>
      </c>
      <c r="M187" s="53" t="s">
        <v>1131</v>
      </c>
    </row>
    <row r="188" spans="1:13" x14ac:dyDescent="0.2">
      <c r="A188">
        <v>6109218</v>
      </c>
      <c r="B188" t="s">
        <v>93</v>
      </c>
      <c r="C188">
        <v>9</v>
      </c>
      <c r="D188" s="46">
        <v>6901218</v>
      </c>
      <c r="E188" s="46" t="s">
        <v>680</v>
      </c>
      <c r="F188" s="51" t="s">
        <v>956</v>
      </c>
      <c r="G188" s="46" t="s">
        <v>770</v>
      </c>
      <c r="H188">
        <v>1</v>
      </c>
      <c r="I188">
        <v>2</v>
      </c>
      <c r="J188" t="s">
        <v>343</v>
      </c>
      <c r="K188" s="45">
        <v>6109217</v>
      </c>
      <c r="L188" s="45">
        <v>6109219</v>
      </c>
      <c r="M188" s="53" t="s">
        <v>1132</v>
      </c>
    </row>
    <row r="189" spans="1:13" x14ac:dyDescent="0.2">
      <c r="A189">
        <v>6109219</v>
      </c>
      <c r="B189" t="s">
        <v>93</v>
      </c>
      <c r="C189">
        <v>9</v>
      </c>
      <c r="D189" s="46">
        <v>6901219</v>
      </c>
      <c r="E189" s="46" t="s">
        <v>681</v>
      </c>
      <c r="F189" s="51" t="s">
        <v>957</v>
      </c>
      <c r="G189" s="46" t="s">
        <v>771</v>
      </c>
      <c r="H189">
        <v>1</v>
      </c>
      <c r="I189">
        <v>2</v>
      </c>
      <c r="J189" t="s">
        <v>343</v>
      </c>
      <c r="K189" s="45">
        <v>6109218</v>
      </c>
      <c r="L189" s="45">
        <v>6109220</v>
      </c>
      <c r="M189" s="53" t="s">
        <v>1133</v>
      </c>
    </row>
    <row r="190" spans="1:13" x14ac:dyDescent="0.2">
      <c r="A190">
        <v>6109220</v>
      </c>
      <c r="B190" t="s">
        <v>93</v>
      </c>
      <c r="C190">
        <v>9</v>
      </c>
      <c r="D190" s="46">
        <v>6901220</v>
      </c>
      <c r="E190" s="46" t="s">
        <v>682</v>
      </c>
      <c r="F190" s="51" t="s">
        <v>958</v>
      </c>
      <c r="G190" s="46" t="s">
        <v>772</v>
      </c>
      <c r="H190">
        <v>1</v>
      </c>
      <c r="I190">
        <v>2</v>
      </c>
      <c r="J190" t="s">
        <v>343</v>
      </c>
      <c r="K190" s="45">
        <v>6109219</v>
      </c>
      <c r="L190" s="45">
        <v>0</v>
      </c>
      <c r="M190" s="53" t="s">
        <v>1134</v>
      </c>
    </row>
    <row r="191" spans="1:13" x14ac:dyDescent="0.2">
      <c r="A191" s="5">
        <v>6110200</v>
      </c>
      <c r="B191" t="s">
        <v>94</v>
      </c>
      <c r="C191">
        <v>10</v>
      </c>
      <c r="D191" s="48">
        <v>6901200</v>
      </c>
      <c r="E191" s="46" t="s">
        <v>662</v>
      </c>
      <c r="F191" s="51" t="s">
        <v>201</v>
      </c>
      <c r="G191" s="46" t="s">
        <v>224</v>
      </c>
      <c r="H191">
        <v>1</v>
      </c>
      <c r="I191">
        <v>2</v>
      </c>
      <c r="J191" s="6" t="s">
        <v>344</v>
      </c>
      <c r="K191" s="45">
        <v>0</v>
      </c>
      <c r="L191" s="45">
        <v>6110201</v>
      </c>
      <c r="M191" s="53" t="s">
        <v>201</v>
      </c>
    </row>
    <row r="192" spans="1:13" x14ac:dyDescent="0.2">
      <c r="A192" s="5">
        <v>6110201</v>
      </c>
      <c r="B192" t="s">
        <v>94</v>
      </c>
      <c r="C192">
        <v>10</v>
      </c>
      <c r="D192" s="48">
        <v>6901201</v>
      </c>
      <c r="E192" s="46" t="s">
        <v>663</v>
      </c>
      <c r="F192" s="51" t="s">
        <v>555</v>
      </c>
      <c r="G192" s="46" t="s">
        <v>463</v>
      </c>
      <c r="H192">
        <v>1</v>
      </c>
      <c r="I192">
        <v>2</v>
      </c>
      <c r="J192" s="6" t="s">
        <v>344</v>
      </c>
      <c r="K192" s="45">
        <v>6110200</v>
      </c>
      <c r="L192" s="45">
        <v>6110202</v>
      </c>
      <c r="M192" s="53" t="s">
        <v>555</v>
      </c>
    </row>
    <row r="193" spans="1:13" x14ac:dyDescent="0.2">
      <c r="A193" s="5">
        <v>6110202</v>
      </c>
      <c r="B193" t="s">
        <v>94</v>
      </c>
      <c r="C193">
        <v>10</v>
      </c>
      <c r="D193" s="48">
        <v>6901202</v>
      </c>
      <c r="E193" s="46" t="s">
        <v>664</v>
      </c>
      <c r="F193" s="51" t="s">
        <v>556</v>
      </c>
      <c r="G193" s="46" t="s">
        <v>464</v>
      </c>
      <c r="H193">
        <v>1</v>
      </c>
      <c r="I193">
        <v>2</v>
      </c>
      <c r="J193" s="6" t="s">
        <v>344</v>
      </c>
      <c r="K193" s="45">
        <v>6110201</v>
      </c>
      <c r="L193" s="45">
        <v>6110203</v>
      </c>
      <c r="M193" s="53" t="s">
        <v>556</v>
      </c>
    </row>
    <row r="194" spans="1:13" x14ac:dyDescent="0.2">
      <c r="A194" s="5">
        <v>6110203</v>
      </c>
      <c r="B194" t="s">
        <v>94</v>
      </c>
      <c r="C194">
        <v>10</v>
      </c>
      <c r="D194" s="48">
        <v>6901203</v>
      </c>
      <c r="E194" s="46" t="s">
        <v>665</v>
      </c>
      <c r="F194" s="51" t="s">
        <v>299</v>
      </c>
      <c r="G194" s="46" t="s">
        <v>465</v>
      </c>
      <c r="H194">
        <v>1</v>
      </c>
      <c r="I194">
        <v>2</v>
      </c>
      <c r="J194" s="6" t="s">
        <v>344</v>
      </c>
      <c r="K194" s="45">
        <v>6110202</v>
      </c>
      <c r="L194" s="45">
        <v>6110204</v>
      </c>
      <c r="M194" s="53" t="s">
        <v>299</v>
      </c>
    </row>
    <row r="195" spans="1:13" x14ac:dyDescent="0.2">
      <c r="A195" s="5">
        <v>6110204</v>
      </c>
      <c r="B195" t="s">
        <v>94</v>
      </c>
      <c r="C195">
        <v>10</v>
      </c>
      <c r="D195" s="48">
        <v>6901204</v>
      </c>
      <c r="E195" s="46" t="s">
        <v>666</v>
      </c>
      <c r="F195" s="51" t="s">
        <v>557</v>
      </c>
      <c r="G195" s="46" t="s">
        <v>466</v>
      </c>
      <c r="H195">
        <v>1</v>
      </c>
      <c r="I195">
        <v>2</v>
      </c>
      <c r="J195" s="6" t="s">
        <v>344</v>
      </c>
      <c r="K195" s="45">
        <v>6110203</v>
      </c>
      <c r="L195" s="45">
        <v>6110205</v>
      </c>
      <c r="M195" s="53" t="s">
        <v>557</v>
      </c>
    </row>
    <row r="196" spans="1:13" x14ac:dyDescent="0.2">
      <c r="A196" s="5">
        <v>6110205</v>
      </c>
      <c r="B196" t="s">
        <v>94</v>
      </c>
      <c r="C196">
        <v>10</v>
      </c>
      <c r="D196" s="48">
        <v>6901205</v>
      </c>
      <c r="E196" s="46" t="s">
        <v>667</v>
      </c>
      <c r="F196" s="51" t="s">
        <v>558</v>
      </c>
      <c r="G196" s="46" t="s">
        <v>467</v>
      </c>
      <c r="H196">
        <v>1</v>
      </c>
      <c r="I196">
        <v>2</v>
      </c>
      <c r="J196" s="6" t="s">
        <v>344</v>
      </c>
      <c r="K196" s="45">
        <v>6110204</v>
      </c>
      <c r="L196" s="45">
        <v>6110206</v>
      </c>
      <c r="M196" s="53" t="s">
        <v>558</v>
      </c>
    </row>
    <row r="197" spans="1:13" x14ac:dyDescent="0.2">
      <c r="A197" s="5">
        <v>6110206</v>
      </c>
      <c r="B197" t="s">
        <v>94</v>
      </c>
      <c r="C197">
        <v>10</v>
      </c>
      <c r="D197" s="48">
        <v>6901206</v>
      </c>
      <c r="E197" s="46" t="s">
        <v>668</v>
      </c>
      <c r="F197" s="51" t="s">
        <v>559</v>
      </c>
      <c r="G197" s="46" t="s">
        <v>468</v>
      </c>
      <c r="H197">
        <v>1</v>
      </c>
      <c r="I197">
        <v>2</v>
      </c>
      <c r="J197" s="6" t="s">
        <v>344</v>
      </c>
      <c r="K197" s="45">
        <v>6110205</v>
      </c>
      <c r="L197" s="45">
        <v>6110207</v>
      </c>
      <c r="M197" s="53" t="s">
        <v>559</v>
      </c>
    </row>
    <row r="198" spans="1:13" x14ac:dyDescent="0.2">
      <c r="A198" s="5">
        <v>6110207</v>
      </c>
      <c r="B198" t="s">
        <v>94</v>
      </c>
      <c r="C198">
        <v>10</v>
      </c>
      <c r="D198" s="48">
        <v>6901207</v>
      </c>
      <c r="E198" s="46" t="s">
        <v>669</v>
      </c>
      <c r="F198" s="51" t="s">
        <v>560</v>
      </c>
      <c r="G198" s="46" t="s">
        <v>469</v>
      </c>
      <c r="H198">
        <v>1</v>
      </c>
      <c r="I198">
        <v>2</v>
      </c>
      <c r="J198" s="6" t="s">
        <v>344</v>
      </c>
      <c r="K198" s="45">
        <v>6110206</v>
      </c>
      <c r="L198" s="45">
        <v>6110208</v>
      </c>
      <c r="M198" s="53" t="s">
        <v>560</v>
      </c>
    </row>
    <row r="199" spans="1:13" x14ac:dyDescent="0.2">
      <c r="A199" s="5">
        <v>6110208</v>
      </c>
      <c r="B199" t="s">
        <v>94</v>
      </c>
      <c r="C199">
        <v>10</v>
      </c>
      <c r="D199" s="48">
        <v>6901208</v>
      </c>
      <c r="E199" s="46" t="s">
        <v>670</v>
      </c>
      <c r="F199" s="51" t="s">
        <v>561</v>
      </c>
      <c r="G199" s="46" t="s">
        <v>470</v>
      </c>
      <c r="H199">
        <v>1</v>
      </c>
      <c r="I199">
        <v>2</v>
      </c>
      <c r="J199" s="6" t="s">
        <v>344</v>
      </c>
      <c r="K199" s="45">
        <v>6110207</v>
      </c>
      <c r="L199" s="45">
        <v>6110209</v>
      </c>
      <c r="M199" s="53" t="s">
        <v>561</v>
      </c>
    </row>
    <row r="200" spans="1:13" x14ac:dyDescent="0.2">
      <c r="A200" s="5">
        <v>6110209</v>
      </c>
      <c r="B200" t="s">
        <v>94</v>
      </c>
      <c r="C200">
        <v>10</v>
      </c>
      <c r="D200" s="48">
        <v>6901209</v>
      </c>
      <c r="E200" s="46" t="s">
        <v>671</v>
      </c>
      <c r="F200" s="51" t="s">
        <v>562</v>
      </c>
      <c r="G200" s="46" t="s">
        <v>471</v>
      </c>
      <c r="H200">
        <v>1</v>
      </c>
      <c r="I200">
        <v>2</v>
      </c>
      <c r="J200" s="6" t="s">
        <v>344</v>
      </c>
      <c r="K200" s="45">
        <v>6110208</v>
      </c>
      <c r="L200" s="45">
        <v>6110210</v>
      </c>
      <c r="M200" s="53" t="s">
        <v>562</v>
      </c>
    </row>
    <row r="201" spans="1:13" x14ac:dyDescent="0.2">
      <c r="A201" s="5">
        <v>6110210</v>
      </c>
      <c r="B201" s="13" t="s">
        <v>94</v>
      </c>
      <c r="C201" s="12">
        <v>10</v>
      </c>
      <c r="D201" s="48">
        <v>6901210</v>
      </c>
      <c r="E201" s="46" t="s">
        <v>672</v>
      </c>
      <c r="F201" s="51" t="s">
        <v>563</v>
      </c>
      <c r="G201" s="46" t="s">
        <v>235</v>
      </c>
      <c r="H201">
        <v>1</v>
      </c>
      <c r="I201">
        <v>2</v>
      </c>
      <c r="J201" s="6" t="s">
        <v>344</v>
      </c>
      <c r="K201" s="45">
        <v>6110209</v>
      </c>
      <c r="L201" s="45">
        <v>6110211</v>
      </c>
      <c r="M201" s="53" t="s">
        <v>563</v>
      </c>
    </row>
    <row r="202" spans="1:13" x14ac:dyDescent="0.2">
      <c r="A202">
        <v>6110211</v>
      </c>
      <c r="B202" t="s">
        <v>94</v>
      </c>
      <c r="C202">
        <v>10</v>
      </c>
      <c r="D202" s="46">
        <v>6901211</v>
      </c>
      <c r="E202" s="46" t="s">
        <v>673</v>
      </c>
      <c r="F202" s="51" t="s">
        <v>959</v>
      </c>
      <c r="G202" s="46" t="s">
        <v>773</v>
      </c>
      <c r="H202">
        <v>1</v>
      </c>
      <c r="I202">
        <v>2</v>
      </c>
      <c r="J202" t="s">
        <v>344</v>
      </c>
      <c r="K202" s="45">
        <v>6110210</v>
      </c>
      <c r="L202" s="45">
        <v>6110212</v>
      </c>
      <c r="M202" s="53" t="s">
        <v>1135</v>
      </c>
    </row>
    <row r="203" spans="1:13" x14ac:dyDescent="0.2">
      <c r="A203">
        <v>6110212</v>
      </c>
      <c r="B203" t="s">
        <v>94</v>
      </c>
      <c r="C203">
        <v>10</v>
      </c>
      <c r="D203" s="46">
        <v>6901212</v>
      </c>
      <c r="E203" s="46" t="s">
        <v>674</v>
      </c>
      <c r="F203" s="51" t="s">
        <v>940</v>
      </c>
      <c r="G203" s="46" t="s">
        <v>774</v>
      </c>
      <c r="H203">
        <v>1</v>
      </c>
      <c r="I203">
        <v>2</v>
      </c>
      <c r="J203" t="s">
        <v>344</v>
      </c>
      <c r="K203" s="45">
        <v>6110211</v>
      </c>
      <c r="L203" s="45">
        <v>6110213</v>
      </c>
      <c r="M203" s="53" t="s">
        <v>1136</v>
      </c>
    </row>
    <row r="204" spans="1:13" x14ac:dyDescent="0.2">
      <c r="A204">
        <v>6110213</v>
      </c>
      <c r="B204" t="s">
        <v>94</v>
      </c>
      <c r="C204">
        <v>10</v>
      </c>
      <c r="D204" s="46">
        <v>6901213</v>
      </c>
      <c r="E204" s="46" t="s">
        <v>675</v>
      </c>
      <c r="F204" s="51" t="s">
        <v>960</v>
      </c>
      <c r="G204" s="46" t="s">
        <v>775</v>
      </c>
      <c r="H204">
        <v>1</v>
      </c>
      <c r="I204">
        <v>2</v>
      </c>
      <c r="J204" t="s">
        <v>344</v>
      </c>
      <c r="K204" s="45">
        <v>6110212</v>
      </c>
      <c r="L204" s="45">
        <v>6110214</v>
      </c>
      <c r="M204" s="53" t="s">
        <v>1137</v>
      </c>
    </row>
    <row r="205" spans="1:13" x14ac:dyDescent="0.2">
      <c r="A205">
        <v>6110214</v>
      </c>
      <c r="B205" t="s">
        <v>94</v>
      </c>
      <c r="C205">
        <v>10</v>
      </c>
      <c r="D205" s="46">
        <v>6901214</v>
      </c>
      <c r="E205" s="46" t="s">
        <v>676</v>
      </c>
      <c r="F205" s="51" t="s">
        <v>961</v>
      </c>
      <c r="G205" s="46" t="s">
        <v>776</v>
      </c>
      <c r="H205">
        <v>1</v>
      </c>
      <c r="I205">
        <v>2</v>
      </c>
      <c r="J205" t="s">
        <v>344</v>
      </c>
      <c r="K205" s="45">
        <v>6110213</v>
      </c>
      <c r="L205" s="45">
        <v>6110215</v>
      </c>
      <c r="M205" s="53" t="s">
        <v>1138</v>
      </c>
    </row>
    <row r="206" spans="1:13" x14ac:dyDescent="0.2">
      <c r="A206">
        <v>6110215</v>
      </c>
      <c r="B206" t="s">
        <v>94</v>
      </c>
      <c r="C206">
        <v>10</v>
      </c>
      <c r="D206" s="46">
        <v>6901215</v>
      </c>
      <c r="E206" s="46" t="s">
        <v>677</v>
      </c>
      <c r="F206" s="51" t="s">
        <v>962</v>
      </c>
      <c r="G206" s="46" t="s">
        <v>777</v>
      </c>
      <c r="H206">
        <v>1</v>
      </c>
      <c r="I206">
        <v>2</v>
      </c>
      <c r="J206" t="s">
        <v>344</v>
      </c>
      <c r="K206" s="45">
        <v>6110214</v>
      </c>
      <c r="L206" s="45">
        <v>6110216</v>
      </c>
      <c r="M206" s="53" t="s">
        <v>1139</v>
      </c>
    </row>
    <row r="207" spans="1:13" x14ac:dyDescent="0.2">
      <c r="A207">
        <v>6110216</v>
      </c>
      <c r="B207" t="s">
        <v>94</v>
      </c>
      <c r="C207">
        <v>10</v>
      </c>
      <c r="D207" s="46">
        <v>6901216</v>
      </c>
      <c r="E207" s="46" t="s">
        <v>678</v>
      </c>
      <c r="F207" s="51" t="s">
        <v>923</v>
      </c>
      <c r="G207" s="46" t="s">
        <v>778</v>
      </c>
      <c r="H207">
        <v>1</v>
      </c>
      <c r="I207">
        <v>2</v>
      </c>
      <c r="J207" t="s">
        <v>344</v>
      </c>
      <c r="K207" s="45">
        <v>6110215</v>
      </c>
      <c r="L207" s="45">
        <v>6110217</v>
      </c>
      <c r="M207" s="53" t="s">
        <v>1140</v>
      </c>
    </row>
    <row r="208" spans="1:13" x14ac:dyDescent="0.2">
      <c r="A208">
        <v>6110217</v>
      </c>
      <c r="B208" t="s">
        <v>94</v>
      </c>
      <c r="C208">
        <v>10</v>
      </c>
      <c r="D208" s="46">
        <v>6901217</v>
      </c>
      <c r="E208" s="46" t="s">
        <v>679</v>
      </c>
      <c r="F208" s="51" t="s">
        <v>935</v>
      </c>
      <c r="G208" s="46" t="s">
        <v>779</v>
      </c>
      <c r="H208">
        <v>1</v>
      </c>
      <c r="I208">
        <v>2</v>
      </c>
      <c r="J208" t="s">
        <v>344</v>
      </c>
      <c r="K208" s="45">
        <v>6110216</v>
      </c>
      <c r="L208" s="45">
        <v>6110218</v>
      </c>
      <c r="M208" s="53" t="s">
        <v>1141</v>
      </c>
    </row>
    <row r="209" spans="1:13" x14ac:dyDescent="0.2">
      <c r="A209">
        <v>6110218</v>
      </c>
      <c r="B209" t="s">
        <v>94</v>
      </c>
      <c r="C209">
        <v>10</v>
      </c>
      <c r="D209" s="46">
        <v>6901218</v>
      </c>
      <c r="E209" s="46" t="s">
        <v>680</v>
      </c>
      <c r="F209" s="51" t="s">
        <v>954</v>
      </c>
      <c r="G209" s="46" t="s">
        <v>780</v>
      </c>
      <c r="H209">
        <v>1</v>
      </c>
      <c r="I209">
        <v>2</v>
      </c>
      <c r="J209" t="s">
        <v>344</v>
      </c>
      <c r="K209" s="45">
        <v>6110217</v>
      </c>
      <c r="L209" s="45">
        <v>6110219</v>
      </c>
      <c r="M209" s="53" t="s">
        <v>1142</v>
      </c>
    </row>
    <row r="210" spans="1:13" x14ac:dyDescent="0.2">
      <c r="A210">
        <v>6110219</v>
      </c>
      <c r="B210" t="s">
        <v>94</v>
      </c>
      <c r="C210">
        <v>10</v>
      </c>
      <c r="D210" s="46">
        <v>6901219</v>
      </c>
      <c r="E210" s="46" t="s">
        <v>681</v>
      </c>
      <c r="F210" s="51" t="s">
        <v>963</v>
      </c>
      <c r="G210" s="46" t="s">
        <v>781</v>
      </c>
      <c r="H210">
        <v>1</v>
      </c>
      <c r="I210">
        <v>2</v>
      </c>
      <c r="J210" t="s">
        <v>344</v>
      </c>
      <c r="K210" s="45">
        <v>6110218</v>
      </c>
      <c r="L210" s="45">
        <v>6110220</v>
      </c>
      <c r="M210" s="53" t="s">
        <v>1143</v>
      </c>
    </row>
    <row r="211" spans="1:13" x14ac:dyDescent="0.2">
      <c r="A211">
        <v>6110220</v>
      </c>
      <c r="B211" t="s">
        <v>94</v>
      </c>
      <c r="C211">
        <v>10</v>
      </c>
      <c r="D211" s="46">
        <v>6901220</v>
      </c>
      <c r="E211" s="46" t="s">
        <v>682</v>
      </c>
      <c r="F211" s="51" t="s">
        <v>926</v>
      </c>
      <c r="G211" s="46" t="s">
        <v>782</v>
      </c>
      <c r="H211">
        <v>1</v>
      </c>
      <c r="I211">
        <v>2</v>
      </c>
      <c r="J211" t="s">
        <v>344</v>
      </c>
      <c r="K211" s="45">
        <v>6110219</v>
      </c>
      <c r="L211" s="45">
        <v>0</v>
      </c>
      <c r="M211" s="53" t="s">
        <v>1144</v>
      </c>
    </row>
    <row r="212" spans="1:13" x14ac:dyDescent="0.2">
      <c r="A212" s="5">
        <v>6201100</v>
      </c>
      <c r="B212" t="s">
        <v>95</v>
      </c>
      <c r="C212">
        <v>1</v>
      </c>
      <c r="D212" s="48">
        <v>6902100</v>
      </c>
      <c r="E212" s="46" t="s">
        <v>662</v>
      </c>
      <c r="F212" s="51" t="s">
        <v>301</v>
      </c>
      <c r="G212" s="46" t="s">
        <v>222</v>
      </c>
      <c r="H212">
        <v>2</v>
      </c>
      <c r="I212">
        <v>1</v>
      </c>
      <c r="J212" s="6" t="s">
        <v>345</v>
      </c>
      <c r="K212" s="45">
        <v>0</v>
      </c>
      <c r="L212" s="45">
        <v>6201101</v>
      </c>
      <c r="M212" s="53" t="s">
        <v>301</v>
      </c>
    </row>
    <row r="213" spans="1:13" x14ac:dyDescent="0.2">
      <c r="A213" s="5">
        <v>6201101</v>
      </c>
      <c r="B213" t="s">
        <v>95</v>
      </c>
      <c r="C213">
        <v>1</v>
      </c>
      <c r="D213" s="48">
        <v>6902101</v>
      </c>
      <c r="E213" s="46" t="s">
        <v>663</v>
      </c>
      <c r="F213" s="51" t="s">
        <v>307</v>
      </c>
      <c r="G213" s="46" t="s">
        <v>472</v>
      </c>
      <c r="H213">
        <v>2</v>
      </c>
      <c r="I213">
        <v>1</v>
      </c>
      <c r="J213" s="6" t="s">
        <v>345</v>
      </c>
      <c r="K213" s="45">
        <v>6201100</v>
      </c>
      <c r="L213" s="45">
        <v>6201102</v>
      </c>
      <c r="M213" s="53" t="s">
        <v>307</v>
      </c>
    </row>
    <row r="214" spans="1:13" x14ac:dyDescent="0.2">
      <c r="A214" s="5">
        <v>6201102</v>
      </c>
      <c r="B214" t="s">
        <v>95</v>
      </c>
      <c r="C214">
        <v>1</v>
      </c>
      <c r="D214" s="48">
        <v>6902102</v>
      </c>
      <c r="E214" s="46" t="s">
        <v>664</v>
      </c>
      <c r="F214" s="51" t="s">
        <v>308</v>
      </c>
      <c r="G214" s="46" t="s">
        <v>473</v>
      </c>
      <c r="H214">
        <v>2</v>
      </c>
      <c r="I214">
        <v>1</v>
      </c>
      <c r="J214" s="6" t="s">
        <v>345</v>
      </c>
      <c r="K214" s="45">
        <v>6201101</v>
      </c>
      <c r="L214" s="45">
        <v>6201103</v>
      </c>
      <c r="M214" s="53" t="s">
        <v>308</v>
      </c>
    </row>
    <row r="215" spans="1:13" x14ac:dyDescent="0.2">
      <c r="A215" s="5">
        <v>6201103</v>
      </c>
      <c r="B215" t="s">
        <v>95</v>
      </c>
      <c r="C215">
        <v>1</v>
      </c>
      <c r="D215" s="48">
        <v>6902103</v>
      </c>
      <c r="E215" s="46" t="s">
        <v>665</v>
      </c>
      <c r="F215" s="51" t="s">
        <v>564</v>
      </c>
      <c r="G215" s="46" t="s">
        <v>474</v>
      </c>
      <c r="H215">
        <v>2</v>
      </c>
      <c r="I215">
        <v>1</v>
      </c>
      <c r="J215" s="6" t="s">
        <v>345</v>
      </c>
      <c r="K215" s="45">
        <v>6201102</v>
      </c>
      <c r="L215" s="45">
        <v>6201104</v>
      </c>
      <c r="M215" s="53" t="s">
        <v>564</v>
      </c>
    </row>
    <row r="216" spans="1:13" x14ac:dyDescent="0.2">
      <c r="A216" s="5">
        <v>6201104</v>
      </c>
      <c r="B216" t="s">
        <v>95</v>
      </c>
      <c r="C216">
        <v>1</v>
      </c>
      <c r="D216" s="48">
        <v>6902104</v>
      </c>
      <c r="E216" s="46" t="s">
        <v>666</v>
      </c>
      <c r="F216" s="51" t="s">
        <v>565</v>
      </c>
      <c r="G216" s="46" t="s">
        <v>475</v>
      </c>
      <c r="H216">
        <v>2</v>
      </c>
      <c r="I216">
        <v>1</v>
      </c>
      <c r="J216" s="6" t="s">
        <v>345</v>
      </c>
      <c r="K216" s="45">
        <v>6201103</v>
      </c>
      <c r="L216" s="45">
        <v>6201105</v>
      </c>
      <c r="M216" s="53" t="s">
        <v>565</v>
      </c>
    </row>
    <row r="217" spans="1:13" x14ac:dyDescent="0.2">
      <c r="A217" s="5">
        <v>6201105</v>
      </c>
      <c r="B217" t="s">
        <v>95</v>
      </c>
      <c r="C217">
        <v>1</v>
      </c>
      <c r="D217" s="48">
        <v>6902105</v>
      </c>
      <c r="E217" s="46" t="s">
        <v>667</v>
      </c>
      <c r="F217" s="51" t="s">
        <v>566</v>
      </c>
      <c r="G217" s="46" t="s">
        <v>476</v>
      </c>
      <c r="H217">
        <v>2</v>
      </c>
      <c r="I217">
        <v>1</v>
      </c>
      <c r="J217" s="6" t="s">
        <v>345</v>
      </c>
      <c r="K217" s="45">
        <v>6201104</v>
      </c>
      <c r="L217" s="45">
        <v>6201106</v>
      </c>
      <c r="M217" s="53" t="s">
        <v>566</v>
      </c>
    </row>
    <row r="218" spans="1:13" x14ac:dyDescent="0.2">
      <c r="A218" s="5">
        <v>6201106</v>
      </c>
      <c r="B218" t="s">
        <v>95</v>
      </c>
      <c r="C218">
        <v>1</v>
      </c>
      <c r="D218" s="48">
        <v>6902106</v>
      </c>
      <c r="E218" s="46" t="s">
        <v>668</v>
      </c>
      <c r="F218" s="51" t="s">
        <v>305</v>
      </c>
      <c r="G218" s="46" t="s">
        <v>477</v>
      </c>
      <c r="H218">
        <v>2</v>
      </c>
      <c r="I218">
        <v>1</v>
      </c>
      <c r="J218" s="6" t="s">
        <v>345</v>
      </c>
      <c r="K218" s="45">
        <v>6201105</v>
      </c>
      <c r="L218" s="45">
        <v>6201107</v>
      </c>
      <c r="M218" s="53" t="s">
        <v>305</v>
      </c>
    </row>
    <row r="219" spans="1:13" x14ac:dyDescent="0.2">
      <c r="A219" s="5">
        <v>6201107</v>
      </c>
      <c r="B219" t="s">
        <v>95</v>
      </c>
      <c r="C219">
        <v>1</v>
      </c>
      <c r="D219" s="48">
        <v>6902107</v>
      </c>
      <c r="E219" s="46" t="s">
        <v>669</v>
      </c>
      <c r="F219" s="51" t="s">
        <v>567</v>
      </c>
      <c r="G219" s="46" t="s">
        <v>478</v>
      </c>
      <c r="H219">
        <v>2</v>
      </c>
      <c r="I219">
        <v>1</v>
      </c>
      <c r="J219" s="6" t="s">
        <v>345</v>
      </c>
      <c r="K219" s="45">
        <v>6201106</v>
      </c>
      <c r="L219" s="45">
        <v>6201108</v>
      </c>
      <c r="M219" s="53" t="s">
        <v>567</v>
      </c>
    </row>
    <row r="220" spans="1:13" x14ac:dyDescent="0.2">
      <c r="A220" s="5">
        <v>6201108</v>
      </c>
      <c r="B220" t="s">
        <v>95</v>
      </c>
      <c r="C220">
        <v>1</v>
      </c>
      <c r="D220" s="48">
        <v>6902108</v>
      </c>
      <c r="E220" s="46" t="s">
        <v>670</v>
      </c>
      <c r="F220" s="51" t="s">
        <v>568</v>
      </c>
      <c r="G220" s="46" t="s">
        <v>479</v>
      </c>
      <c r="H220">
        <v>2</v>
      </c>
      <c r="I220">
        <v>1</v>
      </c>
      <c r="J220" s="6" t="s">
        <v>345</v>
      </c>
      <c r="K220" s="45">
        <v>6201107</v>
      </c>
      <c r="L220" s="45">
        <v>6201109</v>
      </c>
      <c r="M220" s="53" t="s">
        <v>568</v>
      </c>
    </row>
    <row r="221" spans="1:13" x14ac:dyDescent="0.2">
      <c r="A221" s="5">
        <v>6201109</v>
      </c>
      <c r="B221" t="s">
        <v>95</v>
      </c>
      <c r="C221">
        <v>1</v>
      </c>
      <c r="D221" s="48">
        <v>6902109</v>
      </c>
      <c r="E221" s="46" t="s">
        <v>671</v>
      </c>
      <c r="F221" s="51" t="s">
        <v>569</v>
      </c>
      <c r="G221" s="46" t="s">
        <v>480</v>
      </c>
      <c r="H221">
        <v>2</v>
      </c>
      <c r="I221">
        <v>1</v>
      </c>
      <c r="J221" s="6" t="s">
        <v>345</v>
      </c>
      <c r="K221" s="45">
        <v>6201108</v>
      </c>
      <c r="L221" s="45">
        <v>6201110</v>
      </c>
      <c r="M221" s="53" t="s">
        <v>569</v>
      </c>
    </row>
    <row r="222" spans="1:13" x14ac:dyDescent="0.2">
      <c r="A222" s="5">
        <v>6201110</v>
      </c>
      <c r="B222" t="s">
        <v>95</v>
      </c>
      <c r="C222" s="1">
        <v>1</v>
      </c>
      <c r="D222" s="48">
        <v>6902110</v>
      </c>
      <c r="E222" s="46" t="s">
        <v>672</v>
      </c>
      <c r="F222" s="51" t="s">
        <v>570</v>
      </c>
      <c r="G222" s="46" t="s">
        <v>236</v>
      </c>
      <c r="H222">
        <v>2</v>
      </c>
      <c r="I222">
        <v>1</v>
      </c>
      <c r="J222" s="6" t="s">
        <v>345</v>
      </c>
      <c r="K222" s="45">
        <v>6201109</v>
      </c>
      <c r="L222" s="45">
        <v>6201111</v>
      </c>
      <c r="M222" s="53" t="s">
        <v>570</v>
      </c>
    </row>
    <row r="223" spans="1:13" x14ac:dyDescent="0.2">
      <c r="A223">
        <v>6201111</v>
      </c>
      <c r="B223" t="s">
        <v>95</v>
      </c>
      <c r="C223">
        <v>1</v>
      </c>
      <c r="D223" s="46">
        <v>6902111</v>
      </c>
      <c r="E223" s="46" t="s">
        <v>673</v>
      </c>
      <c r="F223" s="51" t="s">
        <v>964</v>
      </c>
      <c r="G223" s="46" t="s">
        <v>783</v>
      </c>
      <c r="H223">
        <v>2</v>
      </c>
      <c r="I223">
        <v>1</v>
      </c>
      <c r="J223" t="s">
        <v>661</v>
      </c>
      <c r="K223" s="45">
        <v>6201110</v>
      </c>
      <c r="L223" s="45">
        <v>6201112</v>
      </c>
      <c r="M223" s="53" t="s">
        <v>1145</v>
      </c>
    </row>
    <row r="224" spans="1:13" x14ac:dyDescent="0.2">
      <c r="A224">
        <v>6201112</v>
      </c>
      <c r="B224" t="s">
        <v>95</v>
      </c>
      <c r="C224">
        <v>1</v>
      </c>
      <c r="D224" s="46">
        <v>6902112</v>
      </c>
      <c r="E224" s="46" t="s">
        <v>674</v>
      </c>
      <c r="F224" s="51" t="s">
        <v>965</v>
      </c>
      <c r="G224" s="46" t="s">
        <v>784</v>
      </c>
      <c r="H224">
        <v>2</v>
      </c>
      <c r="I224">
        <v>1</v>
      </c>
      <c r="J224" t="s">
        <v>661</v>
      </c>
      <c r="K224" s="45">
        <v>6201111</v>
      </c>
      <c r="L224" s="45">
        <v>6201113</v>
      </c>
      <c r="M224" s="53" t="s">
        <v>1146</v>
      </c>
    </row>
    <row r="225" spans="1:13" x14ac:dyDescent="0.2">
      <c r="A225">
        <v>6201113</v>
      </c>
      <c r="B225" t="s">
        <v>95</v>
      </c>
      <c r="C225">
        <v>1</v>
      </c>
      <c r="D225" s="46">
        <v>6902113</v>
      </c>
      <c r="E225" s="46" t="s">
        <v>675</v>
      </c>
      <c r="F225" s="51" t="s">
        <v>966</v>
      </c>
      <c r="G225" s="46" t="s">
        <v>785</v>
      </c>
      <c r="H225">
        <v>2</v>
      </c>
      <c r="I225">
        <v>1</v>
      </c>
      <c r="J225" t="s">
        <v>661</v>
      </c>
      <c r="K225" s="45">
        <v>6201112</v>
      </c>
      <c r="L225" s="45">
        <v>6201114</v>
      </c>
      <c r="M225" s="53" t="s">
        <v>1147</v>
      </c>
    </row>
    <row r="226" spans="1:13" x14ac:dyDescent="0.2">
      <c r="A226">
        <v>6201114</v>
      </c>
      <c r="B226" t="s">
        <v>95</v>
      </c>
      <c r="C226">
        <v>1</v>
      </c>
      <c r="D226" s="46">
        <v>6902114</v>
      </c>
      <c r="E226" s="46" t="s">
        <v>676</v>
      </c>
      <c r="F226" s="51" t="s">
        <v>967</v>
      </c>
      <c r="G226" s="46" t="s">
        <v>786</v>
      </c>
      <c r="H226">
        <v>2</v>
      </c>
      <c r="I226">
        <v>1</v>
      </c>
      <c r="J226" t="s">
        <v>661</v>
      </c>
      <c r="K226" s="45">
        <v>6201113</v>
      </c>
      <c r="L226" s="45">
        <v>6201115</v>
      </c>
      <c r="M226" s="53" t="s">
        <v>1148</v>
      </c>
    </row>
    <row r="227" spans="1:13" x14ac:dyDescent="0.2">
      <c r="A227">
        <v>6201115</v>
      </c>
      <c r="B227" t="s">
        <v>95</v>
      </c>
      <c r="C227">
        <v>1</v>
      </c>
      <c r="D227" s="46">
        <v>6902115</v>
      </c>
      <c r="E227" s="46" t="s">
        <v>677</v>
      </c>
      <c r="F227" s="51" t="s">
        <v>968</v>
      </c>
      <c r="G227" s="46" t="s">
        <v>787</v>
      </c>
      <c r="H227">
        <v>2</v>
      </c>
      <c r="I227">
        <v>1</v>
      </c>
      <c r="J227" t="s">
        <v>661</v>
      </c>
      <c r="K227" s="45">
        <v>6201114</v>
      </c>
      <c r="L227" s="45">
        <v>6201116</v>
      </c>
      <c r="M227" s="53" t="s">
        <v>1149</v>
      </c>
    </row>
    <row r="228" spans="1:13" x14ac:dyDescent="0.2">
      <c r="A228">
        <v>6201116</v>
      </c>
      <c r="B228" t="s">
        <v>95</v>
      </c>
      <c r="C228">
        <v>1</v>
      </c>
      <c r="D228" s="46">
        <v>6902116</v>
      </c>
      <c r="E228" s="46" t="s">
        <v>678</v>
      </c>
      <c r="F228" s="51" t="s">
        <v>969</v>
      </c>
      <c r="G228" s="46" t="s">
        <v>788</v>
      </c>
      <c r="H228">
        <v>2</v>
      </c>
      <c r="I228">
        <v>1</v>
      </c>
      <c r="J228" t="s">
        <v>661</v>
      </c>
      <c r="K228" s="45">
        <v>6201115</v>
      </c>
      <c r="L228" s="45">
        <v>6201117</v>
      </c>
      <c r="M228" s="53" t="s">
        <v>1150</v>
      </c>
    </row>
    <row r="229" spans="1:13" x14ac:dyDescent="0.2">
      <c r="A229">
        <v>6201117</v>
      </c>
      <c r="B229" t="s">
        <v>95</v>
      </c>
      <c r="C229">
        <v>1</v>
      </c>
      <c r="D229" s="46">
        <v>6902117</v>
      </c>
      <c r="E229" s="46" t="s">
        <v>679</v>
      </c>
      <c r="F229" s="51" t="s">
        <v>970</v>
      </c>
      <c r="G229" s="46" t="s">
        <v>789</v>
      </c>
      <c r="H229">
        <v>2</v>
      </c>
      <c r="I229">
        <v>1</v>
      </c>
      <c r="J229" t="s">
        <v>661</v>
      </c>
      <c r="K229" s="45">
        <v>6201116</v>
      </c>
      <c r="L229" s="45">
        <v>6201118</v>
      </c>
      <c r="M229" s="53" t="s">
        <v>1151</v>
      </c>
    </row>
    <row r="230" spans="1:13" x14ac:dyDescent="0.2">
      <c r="A230">
        <v>6201118</v>
      </c>
      <c r="B230" t="s">
        <v>95</v>
      </c>
      <c r="C230">
        <v>1</v>
      </c>
      <c r="D230" s="46">
        <v>6902118</v>
      </c>
      <c r="E230" s="46" t="s">
        <v>680</v>
      </c>
      <c r="F230" s="51" t="s">
        <v>971</v>
      </c>
      <c r="G230" s="46" t="s">
        <v>790</v>
      </c>
      <c r="H230">
        <v>2</v>
      </c>
      <c r="I230">
        <v>1</v>
      </c>
      <c r="J230" t="s">
        <v>661</v>
      </c>
      <c r="K230" s="45">
        <v>6201117</v>
      </c>
      <c r="L230" s="45">
        <v>6201119</v>
      </c>
      <c r="M230" s="53" t="s">
        <v>1152</v>
      </c>
    </row>
    <row r="231" spans="1:13" x14ac:dyDescent="0.2">
      <c r="A231">
        <v>6201119</v>
      </c>
      <c r="B231" t="s">
        <v>95</v>
      </c>
      <c r="C231">
        <v>1</v>
      </c>
      <c r="D231" s="46">
        <v>6902119</v>
      </c>
      <c r="E231" s="46" t="s">
        <v>681</v>
      </c>
      <c r="F231" s="51" t="s">
        <v>972</v>
      </c>
      <c r="G231" s="46" t="s">
        <v>791</v>
      </c>
      <c r="H231">
        <v>2</v>
      </c>
      <c r="I231">
        <v>1</v>
      </c>
      <c r="J231" t="s">
        <v>661</v>
      </c>
      <c r="K231" s="45">
        <v>6201118</v>
      </c>
      <c r="L231" s="45">
        <v>6201120</v>
      </c>
      <c r="M231" s="53" t="s">
        <v>1153</v>
      </c>
    </row>
    <row r="232" spans="1:13" x14ac:dyDescent="0.2">
      <c r="A232">
        <v>6201120</v>
      </c>
      <c r="B232" t="s">
        <v>95</v>
      </c>
      <c r="C232">
        <v>1</v>
      </c>
      <c r="D232" s="46">
        <v>6902120</v>
      </c>
      <c r="E232" s="46" t="s">
        <v>682</v>
      </c>
      <c r="F232" s="51" t="s">
        <v>973</v>
      </c>
      <c r="G232" s="46" t="s">
        <v>792</v>
      </c>
      <c r="H232">
        <v>2</v>
      </c>
      <c r="I232">
        <v>1</v>
      </c>
      <c r="J232" t="s">
        <v>661</v>
      </c>
      <c r="K232" s="45">
        <v>6201119</v>
      </c>
      <c r="L232" s="45">
        <v>0</v>
      </c>
      <c r="M232" s="53" t="s">
        <v>1154</v>
      </c>
    </row>
    <row r="233" spans="1:13" x14ac:dyDescent="0.2">
      <c r="A233" s="5">
        <v>6202100</v>
      </c>
      <c r="B233" t="s">
        <v>96</v>
      </c>
      <c r="C233">
        <v>2</v>
      </c>
      <c r="D233" s="48">
        <v>6902100</v>
      </c>
      <c r="E233" s="46" t="s">
        <v>662</v>
      </c>
      <c r="F233" s="51" t="s">
        <v>301</v>
      </c>
      <c r="G233" s="46" t="s">
        <v>224</v>
      </c>
      <c r="H233">
        <v>2</v>
      </c>
      <c r="I233">
        <v>1</v>
      </c>
      <c r="J233" s="6" t="s">
        <v>346</v>
      </c>
      <c r="K233" s="45">
        <v>0</v>
      </c>
      <c r="L233" s="45">
        <v>6202101</v>
      </c>
      <c r="M233" s="53" t="s">
        <v>301</v>
      </c>
    </row>
    <row r="234" spans="1:13" x14ac:dyDescent="0.2">
      <c r="A234" s="5">
        <v>6202101</v>
      </c>
      <c r="B234" t="s">
        <v>96</v>
      </c>
      <c r="C234">
        <v>2</v>
      </c>
      <c r="D234" s="48">
        <v>6902101</v>
      </c>
      <c r="E234" s="46" t="s">
        <v>663</v>
      </c>
      <c r="F234" s="51" t="s">
        <v>310</v>
      </c>
      <c r="G234" s="46" t="s">
        <v>481</v>
      </c>
      <c r="H234">
        <v>2</v>
      </c>
      <c r="I234">
        <v>1</v>
      </c>
      <c r="J234" s="6" t="s">
        <v>346</v>
      </c>
      <c r="K234" s="45">
        <v>6202100</v>
      </c>
      <c r="L234" s="45">
        <v>6202102</v>
      </c>
      <c r="M234" s="53" t="s">
        <v>310</v>
      </c>
    </row>
    <row r="235" spans="1:13" x14ac:dyDescent="0.2">
      <c r="A235" s="5">
        <v>6202102</v>
      </c>
      <c r="B235" t="s">
        <v>96</v>
      </c>
      <c r="C235">
        <v>2</v>
      </c>
      <c r="D235" s="48">
        <v>6902102</v>
      </c>
      <c r="E235" s="46" t="s">
        <v>664</v>
      </c>
      <c r="F235" s="51" t="s">
        <v>571</v>
      </c>
      <c r="G235" s="46" t="s">
        <v>482</v>
      </c>
      <c r="H235">
        <v>2</v>
      </c>
      <c r="I235">
        <v>1</v>
      </c>
      <c r="J235" s="6" t="s">
        <v>346</v>
      </c>
      <c r="K235" s="45">
        <v>6202101</v>
      </c>
      <c r="L235" s="45">
        <v>6202103</v>
      </c>
      <c r="M235" s="53" t="s">
        <v>571</v>
      </c>
    </row>
    <row r="236" spans="1:13" x14ac:dyDescent="0.2">
      <c r="A236" s="5">
        <v>6202103</v>
      </c>
      <c r="B236" t="s">
        <v>96</v>
      </c>
      <c r="C236">
        <v>2</v>
      </c>
      <c r="D236" s="48">
        <v>6902103</v>
      </c>
      <c r="E236" s="46" t="s">
        <v>665</v>
      </c>
      <c r="F236" s="51" t="s">
        <v>572</v>
      </c>
      <c r="G236" s="46" t="s">
        <v>483</v>
      </c>
      <c r="H236">
        <v>2</v>
      </c>
      <c r="I236">
        <v>1</v>
      </c>
      <c r="J236" s="6" t="s">
        <v>346</v>
      </c>
      <c r="K236" s="45">
        <v>6202102</v>
      </c>
      <c r="L236" s="45">
        <v>6202104</v>
      </c>
      <c r="M236" s="53" t="s">
        <v>572</v>
      </c>
    </row>
    <row r="237" spans="1:13" x14ac:dyDescent="0.2">
      <c r="A237" s="5">
        <v>6202104</v>
      </c>
      <c r="B237" t="s">
        <v>96</v>
      </c>
      <c r="C237">
        <v>2</v>
      </c>
      <c r="D237" s="48">
        <v>6902104</v>
      </c>
      <c r="E237" s="46" t="s">
        <v>666</v>
      </c>
      <c r="F237" s="51" t="s">
        <v>573</v>
      </c>
      <c r="G237" s="46" t="s">
        <v>484</v>
      </c>
      <c r="H237">
        <v>2</v>
      </c>
      <c r="I237">
        <v>1</v>
      </c>
      <c r="J237" s="6" t="s">
        <v>346</v>
      </c>
      <c r="K237" s="45">
        <v>6202103</v>
      </c>
      <c r="L237" s="45">
        <v>6202105</v>
      </c>
      <c r="M237" s="53" t="s">
        <v>573</v>
      </c>
    </row>
    <row r="238" spans="1:13" x14ac:dyDescent="0.2">
      <c r="A238" s="5">
        <v>6202105</v>
      </c>
      <c r="B238" t="s">
        <v>96</v>
      </c>
      <c r="C238">
        <v>2</v>
      </c>
      <c r="D238" s="48">
        <v>6902105</v>
      </c>
      <c r="E238" s="46" t="s">
        <v>667</v>
      </c>
      <c r="F238" s="51" t="s">
        <v>574</v>
      </c>
      <c r="G238" s="46" t="s">
        <v>485</v>
      </c>
      <c r="H238">
        <v>2</v>
      </c>
      <c r="I238">
        <v>1</v>
      </c>
      <c r="J238" s="6" t="s">
        <v>346</v>
      </c>
      <c r="K238" s="45">
        <v>6202104</v>
      </c>
      <c r="L238" s="45">
        <v>6202106</v>
      </c>
      <c r="M238" s="53" t="s">
        <v>574</v>
      </c>
    </row>
    <row r="239" spans="1:13" x14ac:dyDescent="0.2">
      <c r="A239" s="5">
        <v>6202106</v>
      </c>
      <c r="B239" t="s">
        <v>96</v>
      </c>
      <c r="C239">
        <v>2</v>
      </c>
      <c r="D239" s="48">
        <v>6902106</v>
      </c>
      <c r="E239" s="46" t="s">
        <v>668</v>
      </c>
      <c r="F239" s="51" t="s">
        <v>306</v>
      </c>
      <c r="G239" s="46" t="s">
        <v>486</v>
      </c>
      <c r="H239">
        <v>2</v>
      </c>
      <c r="I239">
        <v>1</v>
      </c>
      <c r="J239" s="6" t="s">
        <v>346</v>
      </c>
      <c r="K239" s="45">
        <v>6202105</v>
      </c>
      <c r="L239" s="45">
        <v>6202107</v>
      </c>
      <c r="M239" s="53" t="s">
        <v>306</v>
      </c>
    </row>
    <row r="240" spans="1:13" x14ac:dyDescent="0.2">
      <c r="A240" s="5">
        <v>6202107</v>
      </c>
      <c r="B240" t="s">
        <v>96</v>
      </c>
      <c r="C240">
        <v>2</v>
      </c>
      <c r="D240" s="48">
        <v>6902107</v>
      </c>
      <c r="E240" s="46" t="s">
        <v>669</v>
      </c>
      <c r="F240" s="51" t="s">
        <v>575</v>
      </c>
      <c r="G240" s="46" t="s">
        <v>487</v>
      </c>
      <c r="H240">
        <v>2</v>
      </c>
      <c r="I240">
        <v>1</v>
      </c>
      <c r="J240" s="6" t="s">
        <v>346</v>
      </c>
      <c r="K240" s="45">
        <v>6202106</v>
      </c>
      <c r="L240" s="45">
        <v>6202108</v>
      </c>
      <c r="M240" s="53" t="s">
        <v>575</v>
      </c>
    </row>
    <row r="241" spans="1:13" x14ac:dyDescent="0.2">
      <c r="A241" s="5">
        <v>6202108</v>
      </c>
      <c r="B241" t="s">
        <v>96</v>
      </c>
      <c r="C241">
        <v>2</v>
      </c>
      <c r="D241" s="48">
        <v>6902108</v>
      </c>
      <c r="E241" s="46" t="s">
        <v>670</v>
      </c>
      <c r="F241" s="51" t="s">
        <v>309</v>
      </c>
      <c r="G241" s="46" t="s">
        <v>488</v>
      </c>
      <c r="H241">
        <v>2</v>
      </c>
      <c r="I241">
        <v>1</v>
      </c>
      <c r="J241" s="6" t="s">
        <v>346</v>
      </c>
      <c r="K241" s="45">
        <v>6202107</v>
      </c>
      <c r="L241" s="45">
        <v>6202109</v>
      </c>
      <c r="M241" s="53" t="s">
        <v>309</v>
      </c>
    </row>
    <row r="242" spans="1:13" x14ac:dyDescent="0.2">
      <c r="A242" s="5">
        <v>6202109</v>
      </c>
      <c r="B242" t="s">
        <v>96</v>
      </c>
      <c r="C242">
        <v>2</v>
      </c>
      <c r="D242" s="48">
        <v>6902109</v>
      </c>
      <c r="E242" s="46" t="s">
        <v>671</v>
      </c>
      <c r="F242" s="51" t="s">
        <v>576</v>
      </c>
      <c r="G242" s="46" t="s">
        <v>489</v>
      </c>
      <c r="H242">
        <v>2</v>
      </c>
      <c r="I242">
        <v>1</v>
      </c>
      <c r="J242" s="6" t="s">
        <v>346</v>
      </c>
      <c r="K242" s="45">
        <v>6202108</v>
      </c>
      <c r="L242" s="45">
        <v>6202110</v>
      </c>
      <c r="M242" s="53" t="s">
        <v>576</v>
      </c>
    </row>
    <row r="243" spans="1:13" x14ac:dyDescent="0.2">
      <c r="A243" s="5">
        <v>6202110</v>
      </c>
      <c r="B243" t="s">
        <v>96</v>
      </c>
      <c r="C243" s="1">
        <v>2</v>
      </c>
      <c r="D243" s="48">
        <v>6902110</v>
      </c>
      <c r="E243" s="46" t="s">
        <v>672</v>
      </c>
      <c r="F243" s="51" t="s">
        <v>577</v>
      </c>
      <c r="G243" s="46" t="s">
        <v>246</v>
      </c>
      <c r="H243">
        <v>2</v>
      </c>
      <c r="I243">
        <v>1</v>
      </c>
      <c r="J243" s="6" t="s">
        <v>346</v>
      </c>
      <c r="K243" s="45">
        <v>6202109</v>
      </c>
      <c r="L243" s="45">
        <v>6202111</v>
      </c>
      <c r="M243" s="53" t="s">
        <v>577</v>
      </c>
    </row>
    <row r="244" spans="1:13" x14ac:dyDescent="0.2">
      <c r="A244">
        <v>6202111</v>
      </c>
      <c r="B244" t="s">
        <v>96</v>
      </c>
      <c r="C244">
        <v>2</v>
      </c>
      <c r="D244" s="46">
        <v>6902111</v>
      </c>
      <c r="E244" s="46" t="s">
        <v>673</v>
      </c>
      <c r="F244" s="51" t="s">
        <v>974</v>
      </c>
      <c r="G244" s="46" t="s">
        <v>793</v>
      </c>
      <c r="H244">
        <v>2</v>
      </c>
      <c r="I244">
        <v>1</v>
      </c>
      <c r="J244" t="s">
        <v>346</v>
      </c>
      <c r="K244" s="45">
        <v>6202110</v>
      </c>
      <c r="L244" s="45">
        <v>6202112</v>
      </c>
      <c r="M244" s="53" t="s">
        <v>1155</v>
      </c>
    </row>
    <row r="245" spans="1:13" x14ac:dyDescent="0.2">
      <c r="A245">
        <v>6202112</v>
      </c>
      <c r="B245" t="s">
        <v>96</v>
      </c>
      <c r="C245">
        <v>2</v>
      </c>
      <c r="D245" s="46">
        <v>6902112</v>
      </c>
      <c r="E245" s="46" t="s">
        <v>674</v>
      </c>
      <c r="F245" s="51" t="s">
        <v>975</v>
      </c>
      <c r="G245" s="46" t="s">
        <v>794</v>
      </c>
      <c r="H245">
        <v>2</v>
      </c>
      <c r="I245">
        <v>1</v>
      </c>
      <c r="J245" t="s">
        <v>346</v>
      </c>
      <c r="K245" s="45">
        <v>6202111</v>
      </c>
      <c r="L245" s="45">
        <v>6202113</v>
      </c>
      <c r="M245" s="53" t="s">
        <v>1156</v>
      </c>
    </row>
    <row r="246" spans="1:13" x14ac:dyDescent="0.2">
      <c r="A246">
        <v>6202113</v>
      </c>
      <c r="B246" t="s">
        <v>96</v>
      </c>
      <c r="C246">
        <v>2</v>
      </c>
      <c r="D246" s="46">
        <v>6902113</v>
      </c>
      <c r="E246" s="46" t="s">
        <v>675</v>
      </c>
      <c r="F246" s="51" t="s">
        <v>976</v>
      </c>
      <c r="G246" s="46" t="s">
        <v>795</v>
      </c>
      <c r="H246">
        <v>2</v>
      </c>
      <c r="I246">
        <v>1</v>
      </c>
      <c r="J246" t="s">
        <v>346</v>
      </c>
      <c r="K246" s="45">
        <v>6202112</v>
      </c>
      <c r="L246" s="45">
        <v>6202114</v>
      </c>
      <c r="M246" s="53" t="s">
        <v>1157</v>
      </c>
    </row>
    <row r="247" spans="1:13" x14ac:dyDescent="0.2">
      <c r="A247">
        <v>6202114</v>
      </c>
      <c r="B247" t="s">
        <v>96</v>
      </c>
      <c r="C247">
        <v>2</v>
      </c>
      <c r="D247" s="46">
        <v>6902114</v>
      </c>
      <c r="E247" s="46" t="s">
        <v>676</v>
      </c>
      <c r="F247" s="51" t="s">
        <v>977</v>
      </c>
      <c r="G247" s="46" t="s">
        <v>796</v>
      </c>
      <c r="H247">
        <v>2</v>
      </c>
      <c r="I247">
        <v>1</v>
      </c>
      <c r="J247" t="s">
        <v>346</v>
      </c>
      <c r="K247" s="45">
        <v>6202113</v>
      </c>
      <c r="L247" s="45">
        <v>6202115</v>
      </c>
      <c r="M247" s="53" t="s">
        <v>1158</v>
      </c>
    </row>
    <row r="248" spans="1:13" x14ac:dyDescent="0.2">
      <c r="A248">
        <v>6202115</v>
      </c>
      <c r="B248" t="s">
        <v>96</v>
      </c>
      <c r="C248">
        <v>2</v>
      </c>
      <c r="D248" s="46">
        <v>6902115</v>
      </c>
      <c r="E248" s="46" t="s">
        <v>677</v>
      </c>
      <c r="F248" s="51" t="s">
        <v>978</v>
      </c>
      <c r="G248" s="46" t="s">
        <v>797</v>
      </c>
      <c r="H248">
        <v>2</v>
      </c>
      <c r="I248">
        <v>1</v>
      </c>
      <c r="J248" t="s">
        <v>346</v>
      </c>
      <c r="K248" s="45">
        <v>6202114</v>
      </c>
      <c r="L248" s="45">
        <v>6202116</v>
      </c>
      <c r="M248" s="53" t="s">
        <v>1159</v>
      </c>
    </row>
    <row r="249" spans="1:13" x14ac:dyDescent="0.2">
      <c r="A249">
        <v>6202116</v>
      </c>
      <c r="B249" t="s">
        <v>96</v>
      </c>
      <c r="C249">
        <v>2</v>
      </c>
      <c r="D249" s="46">
        <v>6902116</v>
      </c>
      <c r="E249" s="46" t="s">
        <v>678</v>
      </c>
      <c r="F249" s="51" t="s">
        <v>979</v>
      </c>
      <c r="G249" s="46" t="s">
        <v>798</v>
      </c>
      <c r="H249">
        <v>2</v>
      </c>
      <c r="I249">
        <v>1</v>
      </c>
      <c r="J249" t="s">
        <v>346</v>
      </c>
      <c r="K249" s="45">
        <v>6202115</v>
      </c>
      <c r="L249" s="45">
        <v>6202117</v>
      </c>
      <c r="M249" s="53" t="s">
        <v>1160</v>
      </c>
    </row>
    <row r="250" spans="1:13" x14ac:dyDescent="0.2">
      <c r="A250">
        <v>6202117</v>
      </c>
      <c r="B250" t="s">
        <v>96</v>
      </c>
      <c r="C250">
        <v>2</v>
      </c>
      <c r="D250" s="46">
        <v>6902117</v>
      </c>
      <c r="E250" s="46" t="s">
        <v>679</v>
      </c>
      <c r="F250" s="51" t="s">
        <v>980</v>
      </c>
      <c r="G250" s="46" t="s">
        <v>799</v>
      </c>
      <c r="H250">
        <v>2</v>
      </c>
      <c r="I250">
        <v>1</v>
      </c>
      <c r="J250" t="s">
        <v>346</v>
      </c>
      <c r="K250" s="45">
        <v>6202116</v>
      </c>
      <c r="L250" s="45">
        <v>6202118</v>
      </c>
      <c r="M250" s="53" t="s">
        <v>1161</v>
      </c>
    </row>
    <row r="251" spans="1:13" x14ac:dyDescent="0.2">
      <c r="A251">
        <v>6202118</v>
      </c>
      <c r="B251" t="s">
        <v>96</v>
      </c>
      <c r="C251">
        <v>2</v>
      </c>
      <c r="D251" s="46">
        <v>6902118</v>
      </c>
      <c r="E251" s="46" t="s">
        <v>680</v>
      </c>
      <c r="F251" s="51" t="s">
        <v>981</v>
      </c>
      <c r="G251" s="46" t="s">
        <v>800</v>
      </c>
      <c r="H251">
        <v>2</v>
      </c>
      <c r="I251">
        <v>1</v>
      </c>
      <c r="J251" t="s">
        <v>346</v>
      </c>
      <c r="K251" s="45">
        <v>6202117</v>
      </c>
      <c r="L251" s="45">
        <v>6202119</v>
      </c>
      <c r="M251" s="53" t="s">
        <v>1162</v>
      </c>
    </row>
    <row r="252" spans="1:13" x14ac:dyDescent="0.2">
      <c r="A252">
        <v>6202119</v>
      </c>
      <c r="B252" t="s">
        <v>96</v>
      </c>
      <c r="C252">
        <v>2</v>
      </c>
      <c r="D252" s="46">
        <v>6902119</v>
      </c>
      <c r="E252" s="46" t="s">
        <v>681</v>
      </c>
      <c r="F252" s="51" t="s">
        <v>970</v>
      </c>
      <c r="G252" s="46" t="s">
        <v>801</v>
      </c>
      <c r="H252">
        <v>2</v>
      </c>
      <c r="I252">
        <v>1</v>
      </c>
      <c r="J252" t="s">
        <v>346</v>
      </c>
      <c r="K252" s="45">
        <v>6202118</v>
      </c>
      <c r="L252" s="45">
        <v>6202120</v>
      </c>
      <c r="M252" s="53" t="s">
        <v>1163</v>
      </c>
    </row>
    <row r="253" spans="1:13" x14ac:dyDescent="0.2">
      <c r="A253">
        <v>6202120</v>
      </c>
      <c r="B253" t="s">
        <v>96</v>
      </c>
      <c r="C253">
        <v>2</v>
      </c>
      <c r="D253" s="46">
        <v>6902120</v>
      </c>
      <c r="E253" s="46" t="s">
        <v>682</v>
      </c>
      <c r="F253" s="51" t="s">
        <v>982</v>
      </c>
      <c r="G253" s="46" t="s">
        <v>802</v>
      </c>
      <c r="H253">
        <v>2</v>
      </c>
      <c r="I253">
        <v>1</v>
      </c>
      <c r="J253" t="s">
        <v>346</v>
      </c>
      <c r="K253" s="45">
        <v>6202119</v>
      </c>
      <c r="L253" s="45">
        <v>0</v>
      </c>
      <c r="M253" s="53" t="s">
        <v>1164</v>
      </c>
    </row>
    <row r="254" spans="1:13" x14ac:dyDescent="0.2">
      <c r="A254" s="5">
        <v>6203100</v>
      </c>
      <c r="B254" t="s">
        <v>97</v>
      </c>
      <c r="C254">
        <v>3</v>
      </c>
      <c r="D254" s="48">
        <v>6902100</v>
      </c>
      <c r="E254" s="46" t="s">
        <v>662</v>
      </c>
      <c r="F254" s="51" t="s">
        <v>301</v>
      </c>
      <c r="G254" s="46" t="s">
        <v>226</v>
      </c>
      <c r="H254">
        <v>2</v>
      </c>
      <c r="I254">
        <v>1</v>
      </c>
      <c r="J254" s="6" t="s">
        <v>347</v>
      </c>
      <c r="K254" s="45">
        <v>0</v>
      </c>
      <c r="L254" s="45">
        <v>6203101</v>
      </c>
      <c r="M254" s="53" t="s">
        <v>301</v>
      </c>
    </row>
    <row r="255" spans="1:13" x14ac:dyDescent="0.2">
      <c r="A255" s="5">
        <v>6203101</v>
      </c>
      <c r="B255" t="s">
        <v>97</v>
      </c>
      <c r="C255">
        <v>3</v>
      </c>
      <c r="D255" s="48">
        <v>6902101</v>
      </c>
      <c r="E255" s="46" t="s">
        <v>663</v>
      </c>
      <c r="F255" s="51" t="s">
        <v>578</v>
      </c>
      <c r="G255" s="46" t="s">
        <v>490</v>
      </c>
      <c r="H255">
        <v>2</v>
      </c>
      <c r="I255">
        <v>1</v>
      </c>
      <c r="J255" s="6" t="s">
        <v>347</v>
      </c>
      <c r="K255" s="45">
        <v>6203100</v>
      </c>
      <c r="L255" s="45">
        <v>6203102</v>
      </c>
      <c r="M255" s="53" t="s">
        <v>578</v>
      </c>
    </row>
    <row r="256" spans="1:13" x14ac:dyDescent="0.2">
      <c r="A256" s="5">
        <v>6203102</v>
      </c>
      <c r="B256" t="s">
        <v>97</v>
      </c>
      <c r="C256">
        <v>3</v>
      </c>
      <c r="D256" s="48">
        <v>6902102</v>
      </c>
      <c r="E256" s="46" t="s">
        <v>664</v>
      </c>
      <c r="F256" s="51" t="s">
        <v>579</v>
      </c>
      <c r="G256" s="46" t="s">
        <v>491</v>
      </c>
      <c r="H256">
        <v>2</v>
      </c>
      <c r="I256">
        <v>1</v>
      </c>
      <c r="J256" s="6" t="s">
        <v>347</v>
      </c>
      <c r="K256" s="45">
        <v>6203101</v>
      </c>
      <c r="L256" s="45">
        <v>6203103</v>
      </c>
      <c r="M256" s="53" t="s">
        <v>579</v>
      </c>
    </row>
    <row r="257" spans="1:13" x14ac:dyDescent="0.2">
      <c r="A257" s="5">
        <v>6203103</v>
      </c>
      <c r="B257" t="s">
        <v>97</v>
      </c>
      <c r="C257">
        <v>3</v>
      </c>
      <c r="D257" s="48">
        <v>6902103</v>
      </c>
      <c r="E257" s="46" t="s">
        <v>665</v>
      </c>
      <c r="F257" s="51" t="s">
        <v>304</v>
      </c>
      <c r="G257" s="46" t="s">
        <v>492</v>
      </c>
      <c r="H257">
        <v>2</v>
      </c>
      <c r="I257">
        <v>1</v>
      </c>
      <c r="J257" s="6" t="s">
        <v>347</v>
      </c>
      <c r="K257" s="45">
        <v>6203102</v>
      </c>
      <c r="L257" s="45">
        <v>6203104</v>
      </c>
      <c r="M257" s="53" t="s">
        <v>304</v>
      </c>
    </row>
    <row r="258" spans="1:13" x14ac:dyDescent="0.2">
      <c r="A258" s="5">
        <v>6203104</v>
      </c>
      <c r="B258" t="s">
        <v>97</v>
      </c>
      <c r="C258">
        <v>3</v>
      </c>
      <c r="D258" s="48">
        <v>6902104</v>
      </c>
      <c r="E258" s="46" t="s">
        <v>666</v>
      </c>
      <c r="F258" s="51" t="s">
        <v>580</v>
      </c>
      <c r="G258" s="46" t="s">
        <v>493</v>
      </c>
      <c r="H258">
        <v>2</v>
      </c>
      <c r="I258">
        <v>1</v>
      </c>
      <c r="J258" s="6" t="s">
        <v>347</v>
      </c>
      <c r="K258" s="45">
        <v>6203103</v>
      </c>
      <c r="L258" s="45">
        <v>6203105</v>
      </c>
      <c r="M258" s="53" t="s">
        <v>580</v>
      </c>
    </row>
    <row r="259" spans="1:13" x14ac:dyDescent="0.2">
      <c r="A259" s="5">
        <v>6203105</v>
      </c>
      <c r="B259" t="s">
        <v>97</v>
      </c>
      <c r="C259">
        <v>3</v>
      </c>
      <c r="D259" s="48">
        <v>6902105</v>
      </c>
      <c r="E259" s="46" t="s">
        <v>667</v>
      </c>
      <c r="F259" s="51" t="s">
        <v>312</v>
      </c>
      <c r="G259" s="46" t="s">
        <v>494</v>
      </c>
      <c r="H259">
        <v>2</v>
      </c>
      <c r="I259">
        <v>1</v>
      </c>
      <c r="J259" s="6" t="s">
        <v>347</v>
      </c>
      <c r="K259" s="45">
        <v>6203104</v>
      </c>
      <c r="L259" s="45">
        <v>6203106</v>
      </c>
      <c r="M259" s="53" t="s">
        <v>312</v>
      </c>
    </row>
    <row r="260" spans="1:13" x14ac:dyDescent="0.2">
      <c r="A260" s="5">
        <v>6203106</v>
      </c>
      <c r="B260" t="s">
        <v>97</v>
      </c>
      <c r="C260">
        <v>3</v>
      </c>
      <c r="D260" s="48">
        <v>6902106</v>
      </c>
      <c r="E260" s="46" t="s">
        <v>668</v>
      </c>
      <c r="F260" s="51" t="s">
        <v>581</v>
      </c>
      <c r="G260" s="46" t="s">
        <v>495</v>
      </c>
      <c r="H260">
        <v>2</v>
      </c>
      <c r="I260">
        <v>1</v>
      </c>
      <c r="J260" s="6" t="s">
        <v>347</v>
      </c>
      <c r="K260" s="45">
        <v>6203105</v>
      </c>
      <c r="L260" s="45">
        <v>6203107</v>
      </c>
      <c r="M260" s="53" t="s">
        <v>581</v>
      </c>
    </row>
    <row r="261" spans="1:13" x14ac:dyDescent="0.2">
      <c r="A261" s="5">
        <v>6203107</v>
      </c>
      <c r="B261" t="s">
        <v>97</v>
      </c>
      <c r="C261">
        <v>3</v>
      </c>
      <c r="D261" s="48">
        <v>6902107</v>
      </c>
      <c r="E261" s="46" t="s">
        <v>669</v>
      </c>
      <c r="F261" s="51" t="s">
        <v>582</v>
      </c>
      <c r="G261" s="46" t="s">
        <v>496</v>
      </c>
      <c r="H261">
        <v>2</v>
      </c>
      <c r="I261">
        <v>1</v>
      </c>
      <c r="J261" s="6" t="s">
        <v>347</v>
      </c>
      <c r="K261" s="45">
        <v>6203106</v>
      </c>
      <c r="L261" s="45">
        <v>6203108</v>
      </c>
      <c r="M261" s="53" t="s">
        <v>582</v>
      </c>
    </row>
    <row r="262" spans="1:13" x14ac:dyDescent="0.2">
      <c r="A262" s="5">
        <v>6203108</v>
      </c>
      <c r="B262" t="s">
        <v>97</v>
      </c>
      <c r="C262">
        <v>3</v>
      </c>
      <c r="D262" s="48">
        <v>6902108</v>
      </c>
      <c r="E262" s="46" t="s">
        <v>670</v>
      </c>
      <c r="F262" s="51" t="s">
        <v>583</v>
      </c>
      <c r="G262" s="46" t="s">
        <v>497</v>
      </c>
      <c r="H262">
        <v>2</v>
      </c>
      <c r="I262">
        <v>1</v>
      </c>
      <c r="J262" s="6" t="s">
        <v>347</v>
      </c>
      <c r="K262" s="45">
        <v>6203107</v>
      </c>
      <c r="L262" s="45">
        <v>6203109</v>
      </c>
      <c r="M262" s="53" t="s">
        <v>583</v>
      </c>
    </row>
    <row r="263" spans="1:13" x14ac:dyDescent="0.2">
      <c r="A263" s="5">
        <v>6203109</v>
      </c>
      <c r="B263" t="s">
        <v>97</v>
      </c>
      <c r="C263">
        <v>3</v>
      </c>
      <c r="D263" s="48">
        <v>6902109</v>
      </c>
      <c r="E263" s="46" t="s">
        <v>671</v>
      </c>
      <c r="F263" s="51" t="s">
        <v>584</v>
      </c>
      <c r="G263" s="46" t="s">
        <v>498</v>
      </c>
      <c r="H263">
        <v>2</v>
      </c>
      <c r="I263">
        <v>1</v>
      </c>
      <c r="J263" s="6" t="s">
        <v>347</v>
      </c>
      <c r="K263" s="45">
        <v>6203108</v>
      </c>
      <c r="L263" s="45">
        <v>6203110</v>
      </c>
      <c r="M263" s="53" t="s">
        <v>584</v>
      </c>
    </row>
    <row r="264" spans="1:13" x14ac:dyDescent="0.2">
      <c r="A264" s="5">
        <v>6203110</v>
      </c>
      <c r="B264" t="s">
        <v>97</v>
      </c>
      <c r="C264" s="1">
        <v>3</v>
      </c>
      <c r="D264" s="48">
        <v>6902110</v>
      </c>
      <c r="E264" s="46" t="s">
        <v>672</v>
      </c>
      <c r="F264" s="51" t="s">
        <v>585</v>
      </c>
      <c r="G264" s="46" t="s">
        <v>247</v>
      </c>
      <c r="H264">
        <v>2</v>
      </c>
      <c r="I264">
        <v>1</v>
      </c>
      <c r="J264" s="6" t="s">
        <v>347</v>
      </c>
      <c r="K264" s="45">
        <v>6203109</v>
      </c>
      <c r="L264" s="45">
        <v>6203111</v>
      </c>
      <c r="M264" s="53" t="s">
        <v>585</v>
      </c>
    </row>
    <row r="265" spans="1:13" x14ac:dyDescent="0.2">
      <c r="A265">
        <v>6203111</v>
      </c>
      <c r="B265" t="s">
        <v>97</v>
      </c>
      <c r="C265">
        <v>3</v>
      </c>
      <c r="D265" s="46">
        <v>6902111</v>
      </c>
      <c r="E265" s="46" t="s">
        <v>673</v>
      </c>
      <c r="F265" s="51" t="s">
        <v>983</v>
      </c>
      <c r="G265" s="46" t="s">
        <v>803</v>
      </c>
      <c r="H265">
        <v>2</v>
      </c>
      <c r="I265">
        <v>1</v>
      </c>
      <c r="J265" t="s">
        <v>347</v>
      </c>
      <c r="K265" s="45">
        <v>6203110</v>
      </c>
      <c r="L265" s="45">
        <v>6203112</v>
      </c>
      <c r="M265" s="53" t="s">
        <v>1165</v>
      </c>
    </row>
    <row r="266" spans="1:13" x14ac:dyDescent="0.2">
      <c r="A266">
        <v>6203112</v>
      </c>
      <c r="B266" t="s">
        <v>97</v>
      </c>
      <c r="C266">
        <v>3</v>
      </c>
      <c r="D266" s="46">
        <v>6902112</v>
      </c>
      <c r="E266" s="46" t="s">
        <v>674</v>
      </c>
      <c r="F266" s="51" t="s">
        <v>976</v>
      </c>
      <c r="G266" s="46" t="s">
        <v>804</v>
      </c>
      <c r="H266">
        <v>2</v>
      </c>
      <c r="I266">
        <v>1</v>
      </c>
      <c r="J266" t="s">
        <v>347</v>
      </c>
      <c r="K266" s="45">
        <v>6203111</v>
      </c>
      <c r="L266" s="45">
        <v>6203113</v>
      </c>
      <c r="M266" s="53" t="s">
        <v>1166</v>
      </c>
    </row>
    <row r="267" spans="1:13" x14ac:dyDescent="0.2">
      <c r="A267">
        <v>6203113</v>
      </c>
      <c r="B267" t="s">
        <v>97</v>
      </c>
      <c r="C267">
        <v>3</v>
      </c>
      <c r="D267" s="46">
        <v>6902113</v>
      </c>
      <c r="E267" s="46" t="s">
        <v>675</v>
      </c>
      <c r="F267" s="51" t="s">
        <v>984</v>
      </c>
      <c r="G267" s="46" t="s">
        <v>805</v>
      </c>
      <c r="H267">
        <v>2</v>
      </c>
      <c r="I267">
        <v>1</v>
      </c>
      <c r="J267" t="s">
        <v>347</v>
      </c>
      <c r="K267" s="45">
        <v>6203112</v>
      </c>
      <c r="L267" s="45">
        <v>6203114</v>
      </c>
      <c r="M267" s="53" t="s">
        <v>1167</v>
      </c>
    </row>
    <row r="268" spans="1:13" x14ac:dyDescent="0.2">
      <c r="A268">
        <v>6203114</v>
      </c>
      <c r="B268" t="s">
        <v>97</v>
      </c>
      <c r="C268">
        <v>3</v>
      </c>
      <c r="D268" s="46">
        <v>6902114</v>
      </c>
      <c r="E268" s="46" t="s">
        <v>676</v>
      </c>
      <c r="F268" s="51" t="s">
        <v>985</v>
      </c>
      <c r="G268" s="46" t="s">
        <v>806</v>
      </c>
      <c r="H268">
        <v>2</v>
      </c>
      <c r="I268">
        <v>1</v>
      </c>
      <c r="J268" t="s">
        <v>347</v>
      </c>
      <c r="K268" s="45">
        <v>6203113</v>
      </c>
      <c r="L268" s="45">
        <v>6203115</v>
      </c>
      <c r="M268" s="53" t="s">
        <v>1168</v>
      </c>
    </row>
    <row r="269" spans="1:13" x14ac:dyDescent="0.2">
      <c r="A269">
        <v>6203115</v>
      </c>
      <c r="B269" t="s">
        <v>97</v>
      </c>
      <c r="C269">
        <v>3</v>
      </c>
      <c r="D269" s="46">
        <v>6902115</v>
      </c>
      <c r="E269" s="46" t="s">
        <v>677</v>
      </c>
      <c r="F269" s="51" t="s">
        <v>986</v>
      </c>
      <c r="G269" s="46" t="s">
        <v>807</v>
      </c>
      <c r="H269">
        <v>2</v>
      </c>
      <c r="I269">
        <v>1</v>
      </c>
      <c r="J269" t="s">
        <v>347</v>
      </c>
      <c r="K269" s="45">
        <v>6203114</v>
      </c>
      <c r="L269" s="45">
        <v>6203116</v>
      </c>
      <c r="M269" s="53" t="s">
        <v>1169</v>
      </c>
    </row>
    <row r="270" spans="1:13" x14ac:dyDescent="0.2">
      <c r="A270">
        <v>6203116</v>
      </c>
      <c r="B270" t="s">
        <v>97</v>
      </c>
      <c r="C270">
        <v>3</v>
      </c>
      <c r="D270" s="46">
        <v>6902116</v>
      </c>
      <c r="E270" s="46" t="s">
        <v>678</v>
      </c>
      <c r="F270" s="51" t="s">
        <v>987</v>
      </c>
      <c r="G270" s="46" t="s">
        <v>808</v>
      </c>
      <c r="H270">
        <v>2</v>
      </c>
      <c r="I270">
        <v>1</v>
      </c>
      <c r="J270" t="s">
        <v>347</v>
      </c>
      <c r="K270" s="45">
        <v>6203115</v>
      </c>
      <c r="L270" s="45">
        <v>6203117</v>
      </c>
      <c r="M270" s="53" t="s">
        <v>1170</v>
      </c>
    </row>
    <row r="271" spans="1:13" x14ac:dyDescent="0.2">
      <c r="A271">
        <v>6203117</v>
      </c>
      <c r="B271" t="s">
        <v>97</v>
      </c>
      <c r="C271">
        <v>3</v>
      </c>
      <c r="D271" s="46">
        <v>6902117</v>
      </c>
      <c r="E271" s="46" t="s">
        <v>679</v>
      </c>
      <c r="F271" s="51" t="s">
        <v>982</v>
      </c>
      <c r="G271" s="46" t="s">
        <v>809</v>
      </c>
      <c r="H271">
        <v>2</v>
      </c>
      <c r="I271">
        <v>1</v>
      </c>
      <c r="J271" t="s">
        <v>347</v>
      </c>
      <c r="K271" s="45">
        <v>6203116</v>
      </c>
      <c r="L271" s="45">
        <v>6203118</v>
      </c>
      <c r="M271" s="53" t="s">
        <v>1171</v>
      </c>
    </row>
    <row r="272" spans="1:13" x14ac:dyDescent="0.2">
      <c r="A272">
        <v>6203118</v>
      </c>
      <c r="B272" t="s">
        <v>97</v>
      </c>
      <c r="C272">
        <v>3</v>
      </c>
      <c r="D272" s="46">
        <v>6902118</v>
      </c>
      <c r="E272" s="46" t="s">
        <v>680</v>
      </c>
      <c r="F272" s="51" t="s">
        <v>972</v>
      </c>
      <c r="G272" s="46" t="s">
        <v>810</v>
      </c>
      <c r="H272">
        <v>2</v>
      </c>
      <c r="I272">
        <v>1</v>
      </c>
      <c r="J272" t="s">
        <v>347</v>
      </c>
      <c r="K272" s="45">
        <v>6203117</v>
      </c>
      <c r="L272" s="45">
        <v>6203119</v>
      </c>
      <c r="M272" s="53" t="s">
        <v>1172</v>
      </c>
    </row>
    <row r="273" spans="1:13" x14ac:dyDescent="0.2">
      <c r="A273">
        <v>6203119</v>
      </c>
      <c r="B273" t="s">
        <v>97</v>
      </c>
      <c r="C273">
        <v>3</v>
      </c>
      <c r="D273" s="46">
        <v>6902119</v>
      </c>
      <c r="E273" s="46" t="s">
        <v>681</v>
      </c>
      <c r="F273" s="51" t="s">
        <v>988</v>
      </c>
      <c r="G273" s="46" t="s">
        <v>811</v>
      </c>
      <c r="H273">
        <v>2</v>
      </c>
      <c r="I273">
        <v>1</v>
      </c>
      <c r="J273" t="s">
        <v>347</v>
      </c>
      <c r="K273" s="45">
        <v>6203118</v>
      </c>
      <c r="L273" s="45">
        <v>6203120</v>
      </c>
      <c r="M273" s="53" t="s">
        <v>1173</v>
      </c>
    </row>
    <row r="274" spans="1:13" x14ac:dyDescent="0.2">
      <c r="A274">
        <v>6203120</v>
      </c>
      <c r="B274" t="s">
        <v>97</v>
      </c>
      <c r="C274">
        <v>3</v>
      </c>
      <c r="D274" s="46">
        <v>6902120</v>
      </c>
      <c r="E274" s="46" t="s">
        <v>682</v>
      </c>
      <c r="F274" s="51" t="s">
        <v>989</v>
      </c>
      <c r="G274" s="46" t="s">
        <v>812</v>
      </c>
      <c r="H274">
        <v>2</v>
      </c>
      <c r="I274">
        <v>1</v>
      </c>
      <c r="J274" t="s">
        <v>347</v>
      </c>
      <c r="K274" s="45">
        <v>6203119</v>
      </c>
      <c r="L274" s="45">
        <v>0</v>
      </c>
      <c r="M274" s="53" t="s">
        <v>1174</v>
      </c>
    </row>
    <row r="275" spans="1:13" x14ac:dyDescent="0.2">
      <c r="A275" s="5">
        <v>6204100</v>
      </c>
      <c r="B275" t="s">
        <v>98</v>
      </c>
      <c r="C275">
        <v>4</v>
      </c>
      <c r="D275" s="48">
        <v>6902100</v>
      </c>
      <c r="E275" s="46" t="s">
        <v>662</v>
      </c>
      <c r="F275" s="51" t="s">
        <v>301</v>
      </c>
      <c r="G275" s="46" t="s">
        <v>228</v>
      </c>
      <c r="H275">
        <v>2</v>
      </c>
      <c r="I275">
        <v>1</v>
      </c>
      <c r="J275" s="6" t="s">
        <v>348</v>
      </c>
      <c r="K275" s="45">
        <v>0</v>
      </c>
      <c r="L275" s="45">
        <v>6204101</v>
      </c>
      <c r="M275" s="53" t="s">
        <v>301</v>
      </c>
    </row>
    <row r="276" spans="1:13" x14ac:dyDescent="0.2">
      <c r="A276" s="5">
        <v>6204101</v>
      </c>
      <c r="B276" t="s">
        <v>98</v>
      </c>
      <c r="C276">
        <v>4</v>
      </c>
      <c r="D276" s="48">
        <v>6902101</v>
      </c>
      <c r="E276" s="46" t="s">
        <v>663</v>
      </c>
      <c r="F276" s="51" t="s">
        <v>303</v>
      </c>
      <c r="G276" s="46" t="s">
        <v>499</v>
      </c>
      <c r="H276">
        <v>2</v>
      </c>
      <c r="I276">
        <v>1</v>
      </c>
      <c r="J276" s="6" t="s">
        <v>348</v>
      </c>
      <c r="K276" s="45">
        <v>6204100</v>
      </c>
      <c r="L276" s="45">
        <v>6204102</v>
      </c>
      <c r="M276" s="53" t="s">
        <v>303</v>
      </c>
    </row>
    <row r="277" spans="1:13" x14ac:dyDescent="0.2">
      <c r="A277" s="5">
        <v>6204102</v>
      </c>
      <c r="B277" t="s">
        <v>98</v>
      </c>
      <c r="C277">
        <v>4</v>
      </c>
      <c r="D277" s="48">
        <v>6902102</v>
      </c>
      <c r="E277" s="46" t="s">
        <v>664</v>
      </c>
      <c r="F277" s="51" t="s">
        <v>311</v>
      </c>
      <c r="G277" s="46" t="s">
        <v>500</v>
      </c>
      <c r="H277">
        <v>2</v>
      </c>
      <c r="I277">
        <v>1</v>
      </c>
      <c r="J277" s="6" t="s">
        <v>348</v>
      </c>
      <c r="K277" s="45">
        <v>6204101</v>
      </c>
      <c r="L277" s="45">
        <v>6204103</v>
      </c>
      <c r="M277" s="53" t="s">
        <v>311</v>
      </c>
    </row>
    <row r="278" spans="1:13" x14ac:dyDescent="0.2">
      <c r="A278" s="5">
        <v>6204103</v>
      </c>
      <c r="B278" t="s">
        <v>98</v>
      </c>
      <c r="C278">
        <v>4</v>
      </c>
      <c r="D278" s="48">
        <v>6902103</v>
      </c>
      <c r="E278" s="46" t="s">
        <v>665</v>
      </c>
      <c r="F278" s="51" t="s">
        <v>586</v>
      </c>
      <c r="G278" s="46" t="s">
        <v>501</v>
      </c>
      <c r="H278">
        <v>2</v>
      </c>
      <c r="I278">
        <v>1</v>
      </c>
      <c r="J278" s="6" t="s">
        <v>348</v>
      </c>
      <c r="K278" s="45">
        <v>6204102</v>
      </c>
      <c r="L278" s="45">
        <v>6204104</v>
      </c>
      <c r="M278" s="53" t="s">
        <v>586</v>
      </c>
    </row>
    <row r="279" spans="1:13" x14ac:dyDescent="0.2">
      <c r="A279" s="5">
        <v>6204104</v>
      </c>
      <c r="B279" t="s">
        <v>98</v>
      </c>
      <c r="C279">
        <v>4</v>
      </c>
      <c r="D279" s="48">
        <v>6902104</v>
      </c>
      <c r="E279" s="46" t="s">
        <v>666</v>
      </c>
      <c r="F279" s="51" t="s">
        <v>587</v>
      </c>
      <c r="G279" s="46" t="s">
        <v>502</v>
      </c>
      <c r="H279">
        <v>2</v>
      </c>
      <c r="I279">
        <v>1</v>
      </c>
      <c r="J279" s="6" t="s">
        <v>348</v>
      </c>
      <c r="K279" s="45">
        <v>6204103</v>
      </c>
      <c r="L279" s="45">
        <v>6204105</v>
      </c>
      <c r="M279" s="53" t="s">
        <v>587</v>
      </c>
    </row>
    <row r="280" spans="1:13" x14ac:dyDescent="0.2">
      <c r="A280" s="5">
        <v>6204105</v>
      </c>
      <c r="B280" t="s">
        <v>98</v>
      </c>
      <c r="C280">
        <v>4</v>
      </c>
      <c r="D280" s="48">
        <v>6902105</v>
      </c>
      <c r="E280" s="46" t="s">
        <v>667</v>
      </c>
      <c r="F280" s="51" t="s">
        <v>588</v>
      </c>
      <c r="G280" s="46" t="s">
        <v>503</v>
      </c>
      <c r="H280">
        <v>2</v>
      </c>
      <c r="I280">
        <v>1</v>
      </c>
      <c r="J280" s="6" t="s">
        <v>348</v>
      </c>
      <c r="K280" s="45">
        <v>6204104</v>
      </c>
      <c r="L280" s="45">
        <v>6204106</v>
      </c>
      <c r="M280" s="53" t="s">
        <v>588</v>
      </c>
    </row>
    <row r="281" spans="1:13" x14ac:dyDescent="0.2">
      <c r="A281" s="5">
        <v>6204106</v>
      </c>
      <c r="B281" t="s">
        <v>98</v>
      </c>
      <c r="C281">
        <v>4</v>
      </c>
      <c r="D281" s="48">
        <v>6902106</v>
      </c>
      <c r="E281" s="46" t="s">
        <v>668</v>
      </c>
      <c r="F281" s="51" t="s">
        <v>575</v>
      </c>
      <c r="G281" s="46" t="s">
        <v>504</v>
      </c>
      <c r="H281">
        <v>2</v>
      </c>
      <c r="I281">
        <v>1</v>
      </c>
      <c r="J281" s="6" t="s">
        <v>348</v>
      </c>
      <c r="K281" s="45">
        <v>6204105</v>
      </c>
      <c r="L281" s="45">
        <v>6204107</v>
      </c>
      <c r="M281" s="53" t="s">
        <v>575</v>
      </c>
    </row>
    <row r="282" spans="1:13" x14ac:dyDescent="0.2">
      <c r="A282" s="5">
        <v>6204107</v>
      </c>
      <c r="B282" t="s">
        <v>98</v>
      </c>
      <c r="C282">
        <v>4</v>
      </c>
      <c r="D282" s="48">
        <v>6902107</v>
      </c>
      <c r="E282" s="46" t="s">
        <v>669</v>
      </c>
      <c r="F282" s="51" t="s">
        <v>589</v>
      </c>
      <c r="G282" s="46" t="s">
        <v>505</v>
      </c>
      <c r="H282">
        <v>2</v>
      </c>
      <c r="I282">
        <v>1</v>
      </c>
      <c r="J282" s="6" t="s">
        <v>348</v>
      </c>
      <c r="K282" s="45">
        <v>6204106</v>
      </c>
      <c r="L282" s="45">
        <v>6204108</v>
      </c>
      <c r="M282" s="53" t="s">
        <v>589</v>
      </c>
    </row>
    <row r="283" spans="1:13" x14ac:dyDescent="0.2">
      <c r="A283" s="5">
        <v>6204108</v>
      </c>
      <c r="B283" t="s">
        <v>98</v>
      </c>
      <c r="C283">
        <v>4</v>
      </c>
      <c r="D283" s="48">
        <v>6902108</v>
      </c>
      <c r="E283" s="46" t="s">
        <v>670</v>
      </c>
      <c r="F283" s="51" t="s">
        <v>590</v>
      </c>
      <c r="G283" s="46" t="s">
        <v>506</v>
      </c>
      <c r="H283">
        <v>2</v>
      </c>
      <c r="I283">
        <v>1</v>
      </c>
      <c r="J283" s="6" t="s">
        <v>348</v>
      </c>
      <c r="K283" s="45">
        <v>6204107</v>
      </c>
      <c r="L283" s="45">
        <v>6204109</v>
      </c>
      <c r="M283" s="53" t="s">
        <v>590</v>
      </c>
    </row>
    <row r="284" spans="1:13" x14ac:dyDescent="0.2">
      <c r="A284" s="5">
        <v>6204109</v>
      </c>
      <c r="B284" t="s">
        <v>98</v>
      </c>
      <c r="C284">
        <v>4</v>
      </c>
      <c r="D284" s="48">
        <v>6902109</v>
      </c>
      <c r="E284" s="46" t="s">
        <v>671</v>
      </c>
      <c r="F284" s="51" t="s">
        <v>591</v>
      </c>
      <c r="G284" s="46" t="s">
        <v>507</v>
      </c>
      <c r="H284">
        <v>2</v>
      </c>
      <c r="I284">
        <v>1</v>
      </c>
      <c r="J284" s="6" t="s">
        <v>348</v>
      </c>
      <c r="K284" s="45">
        <v>6204108</v>
      </c>
      <c r="L284" s="45">
        <v>6204110</v>
      </c>
      <c r="M284" s="53" t="s">
        <v>591</v>
      </c>
    </row>
    <row r="285" spans="1:13" x14ac:dyDescent="0.2">
      <c r="A285" s="5">
        <v>6204110</v>
      </c>
      <c r="B285" t="s">
        <v>98</v>
      </c>
      <c r="C285" s="1">
        <v>4</v>
      </c>
      <c r="D285" s="48">
        <v>6902110</v>
      </c>
      <c r="E285" s="46" t="s">
        <v>672</v>
      </c>
      <c r="F285" s="51" t="s">
        <v>592</v>
      </c>
      <c r="G285" s="46" t="s">
        <v>248</v>
      </c>
      <c r="H285">
        <v>2</v>
      </c>
      <c r="I285">
        <v>1</v>
      </c>
      <c r="J285" s="6" t="s">
        <v>348</v>
      </c>
      <c r="K285" s="45">
        <v>6204109</v>
      </c>
      <c r="L285" s="45">
        <v>6204111</v>
      </c>
      <c r="M285" s="53" t="s">
        <v>592</v>
      </c>
    </row>
    <row r="286" spans="1:13" x14ac:dyDescent="0.2">
      <c r="A286">
        <v>6204111</v>
      </c>
      <c r="B286" t="s">
        <v>98</v>
      </c>
      <c r="C286">
        <v>4</v>
      </c>
      <c r="D286" s="46">
        <v>6902111</v>
      </c>
      <c r="E286" s="46" t="s">
        <v>673</v>
      </c>
      <c r="F286" s="51" t="s">
        <v>990</v>
      </c>
      <c r="G286" s="46" t="s">
        <v>813</v>
      </c>
      <c r="H286">
        <v>2</v>
      </c>
      <c r="I286">
        <v>1</v>
      </c>
      <c r="J286" t="s">
        <v>348</v>
      </c>
      <c r="K286" s="45">
        <v>6204110</v>
      </c>
      <c r="L286" s="45">
        <v>6204112</v>
      </c>
      <c r="M286" s="53" t="s">
        <v>1175</v>
      </c>
    </row>
    <row r="287" spans="1:13" x14ac:dyDescent="0.2">
      <c r="A287">
        <v>6204112</v>
      </c>
      <c r="B287" t="s">
        <v>98</v>
      </c>
      <c r="C287">
        <v>4</v>
      </c>
      <c r="D287" s="46">
        <v>6902112</v>
      </c>
      <c r="E287" s="46" t="s">
        <v>674</v>
      </c>
      <c r="F287" s="51" t="s">
        <v>991</v>
      </c>
      <c r="G287" s="46" t="s">
        <v>814</v>
      </c>
      <c r="H287">
        <v>2</v>
      </c>
      <c r="I287">
        <v>1</v>
      </c>
      <c r="J287" t="s">
        <v>348</v>
      </c>
      <c r="K287" s="45">
        <v>6204111</v>
      </c>
      <c r="L287" s="45">
        <v>6204113</v>
      </c>
      <c r="M287" s="53" t="s">
        <v>1176</v>
      </c>
    </row>
    <row r="288" spans="1:13" x14ac:dyDescent="0.2">
      <c r="A288">
        <v>6204113</v>
      </c>
      <c r="B288" t="s">
        <v>98</v>
      </c>
      <c r="C288">
        <v>4</v>
      </c>
      <c r="D288" s="46">
        <v>6902113</v>
      </c>
      <c r="E288" s="46" t="s">
        <v>675</v>
      </c>
      <c r="F288" s="51" t="s">
        <v>992</v>
      </c>
      <c r="G288" s="46" t="s">
        <v>815</v>
      </c>
      <c r="H288">
        <v>2</v>
      </c>
      <c r="I288">
        <v>1</v>
      </c>
      <c r="J288" t="s">
        <v>348</v>
      </c>
      <c r="K288" s="45">
        <v>6204112</v>
      </c>
      <c r="L288" s="45">
        <v>6204114</v>
      </c>
      <c r="M288" s="53" t="s">
        <v>1177</v>
      </c>
    </row>
    <row r="289" spans="1:13" x14ac:dyDescent="0.2">
      <c r="A289">
        <v>6204114</v>
      </c>
      <c r="B289" t="s">
        <v>98</v>
      </c>
      <c r="C289">
        <v>4</v>
      </c>
      <c r="D289" s="46">
        <v>6902114</v>
      </c>
      <c r="E289" s="46" t="s">
        <v>676</v>
      </c>
      <c r="F289" s="51" t="s">
        <v>993</v>
      </c>
      <c r="G289" s="46" t="s">
        <v>816</v>
      </c>
      <c r="H289">
        <v>2</v>
      </c>
      <c r="I289">
        <v>1</v>
      </c>
      <c r="J289" t="s">
        <v>348</v>
      </c>
      <c r="K289" s="45">
        <v>6204113</v>
      </c>
      <c r="L289" s="45">
        <v>6204115</v>
      </c>
      <c r="M289" s="53" t="s">
        <v>1178</v>
      </c>
    </row>
    <row r="290" spans="1:13" x14ac:dyDescent="0.2">
      <c r="A290">
        <v>6204115</v>
      </c>
      <c r="B290" t="s">
        <v>98</v>
      </c>
      <c r="C290">
        <v>4</v>
      </c>
      <c r="D290" s="46">
        <v>6902115</v>
      </c>
      <c r="E290" s="46" t="s">
        <v>677</v>
      </c>
      <c r="F290" s="51" t="s">
        <v>985</v>
      </c>
      <c r="G290" s="46" t="s">
        <v>817</v>
      </c>
      <c r="H290">
        <v>2</v>
      </c>
      <c r="I290">
        <v>1</v>
      </c>
      <c r="J290" t="s">
        <v>348</v>
      </c>
      <c r="K290" s="45">
        <v>6204114</v>
      </c>
      <c r="L290" s="45">
        <v>6204116</v>
      </c>
      <c r="M290" s="53" t="s">
        <v>1179</v>
      </c>
    </row>
    <row r="291" spans="1:13" x14ac:dyDescent="0.2">
      <c r="A291">
        <v>6204116</v>
      </c>
      <c r="B291" t="s">
        <v>98</v>
      </c>
      <c r="C291">
        <v>4</v>
      </c>
      <c r="D291" s="46">
        <v>6902116</v>
      </c>
      <c r="E291" s="46" t="s">
        <v>678</v>
      </c>
      <c r="F291" s="51" t="s">
        <v>980</v>
      </c>
      <c r="G291" s="46" t="s">
        <v>818</v>
      </c>
      <c r="H291">
        <v>2</v>
      </c>
      <c r="I291">
        <v>1</v>
      </c>
      <c r="J291" t="s">
        <v>348</v>
      </c>
      <c r="K291" s="45">
        <v>6204115</v>
      </c>
      <c r="L291" s="45">
        <v>6204117</v>
      </c>
      <c r="M291" s="53" t="s">
        <v>1180</v>
      </c>
    </row>
    <row r="292" spans="1:13" x14ac:dyDescent="0.2">
      <c r="A292">
        <v>6204117</v>
      </c>
      <c r="B292" t="s">
        <v>98</v>
      </c>
      <c r="C292">
        <v>4</v>
      </c>
      <c r="D292" s="46">
        <v>6902117</v>
      </c>
      <c r="E292" s="46" t="s">
        <v>679</v>
      </c>
      <c r="F292" s="51" t="s">
        <v>994</v>
      </c>
      <c r="G292" s="46" t="s">
        <v>819</v>
      </c>
      <c r="H292">
        <v>2</v>
      </c>
      <c r="I292">
        <v>1</v>
      </c>
      <c r="J292" t="s">
        <v>348</v>
      </c>
      <c r="K292" s="45">
        <v>6204116</v>
      </c>
      <c r="L292" s="45">
        <v>6204118</v>
      </c>
      <c r="M292" s="53" t="s">
        <v>1181</v>
      </c>
    </row>
    <row r="293" spans="1:13" x14ac:dyDescent="0.2">
      <c r="A293">
        <v>6204118</v>
      </c>
      <c r="B293" t="s">
        <v>98</v>
      </c>
      <c r="C293">
        <v>4</v>
      </c>
      <c r="D293" s="46">
        <v>6902118</v>
      </c>
      <c r="E293" s="46" t="s">
        <v>680</v>
      </c>
      <c r="F293" s="51" t="s">
        <v>995</v>
      </c>
      <c r="G293" s="46" t="s">
        <v>820</v>
      </c>
      <c r="H293">
        <v>2</v>
      </c>
      <c r="I293">
        <v>1</v>
      </c>
      <c r="J293" t="s">
        <v>348</v>
      </c>
      <c r="K293" s="45">
        <v>6204117</v>
      </c>
      <c r="L293" s="45">
        <v>6204119</v>
      </c>
      <c r="M293" s="53" t="s">
        <v>1182</v>
      </c>
    </row>
    <row r="294" spans="1:13" x14ac:dyDescent="0.2">
      <c r="A294">
        <v>6204119</v>
      </c>
      <c r="B294" t="s">
        <v>98</v>
      </c>
      <c r="C294">
        <v>4</v>
      </c>
      <c r="D294" s="46">
        <v>6902119</v>
      </c>
      <c r="E294" s="46" t="s">
        <v>681</v>
      </c>
      <c r="F294" s="51" t="s">
        <v>996</v>
      </c>
      <c r="G294" s="46" t="s">
        <v>821</v>
      </c>
      <c r="H294">
        <v>2</v>
      </c>
      <c r="I294">
        <v>1</v>
      </c>
      <c r="J294" t="s">
        <v>348</v>
      </c>
      <c r="K294" s="45">
        <v>6204118</v>
      </c>
      <c r="L294" s="45">
        <v>6204120</v>
      </c>
      <c r="M294" s="53" t="s">
        <v>1183</v>
      </c>
    </row>
    <row r="295" spans="1:13" x14ac:dyDescent="0.2">
      <c r="A295">
        <v>6204120</v>
      </c>
      <c r="B295" t="s">
        <v>98</v>
      </c>
      <c r="C295">
        <v>4</v>
      </c>
      <c r="D295" s="46">
        <v>6902120</v>
      </c>
      <c r="E295" s="46" t="s">
        <v>682</v>
      </c>
      <c r="F295" s="51" t="s">
        <v>997</v>
      </c>
      <c r="G295" s="46" t="s">
        <v>822</v>
      </c>
      <c r="H295">
        <v>2</v>
      </c>
      <c r="I295">
        <v>1</v>
      </c>
      <c r="J295" t="s">
        <v>348</v>
      </c>
      <c r="K295" s="45">
        <v>6204119</v>
      </c>
      <c r="L295" s="45">
        <v>0</v>
      </c>
      <c r="M295" s="53" t="s">
        <v>1184</v>
      </c>
    </row>
    <row r="296" spans="1:13" x14ac:dyDescent="0.2">
      <c r="A296" s="5">
        <v>6205100</v>
      </c>
      <c r="B296" t="s">
        <v>99</v>
      </c>
      <c r="C296">
        <v>5</v>
      </c>
      <c r="D296" s="48">
        <v>6902100</v>
      </c>
      <c r="E296" s="46" t="s">
        <v>662</v>
      </c>
      <c r="F296" s="51" t="s">
        <v>301</v>
      </c>
      <c r="G296" s="46" t="s">
        <v>224</v>
      </c>
      <c r="H296">
        <v>2</v>
      </c>
      <c r="I296">
        <v>1</v>
      </c>
      <c r="J296" s="6" t="s">
        <v>349</v>
      </c>
      <c r="K296" s="45">
        <v>0</v>
      </c>
      <c r="L296" s="45">
        <v>6205101</v>
      </c>
      <c r="M296" s="53" t="s">
        <v>301</v>
      </c>
    </row>
    <row r="297" spans="1:13" x14ac:dyDescent="0.2">
      <c r="A297" s="5">
        <v>6205101</v>
      </c>
      <c r="B297" t="s">
        <v>99</v>
      </c>
      <c r="C297">
        <v>5</v>
      </c>
      <c r="D297" s="48">
        <v>6902101</v>
      </c>
      <c r="E297" s="46" t="s">
        <v>663</v>
      </c>
      <c r="F297" s="51" t="s">
        <v>593</v>
      </c>
      <c r="G297" s="46" t="s">
        <v>508</v>
      </c>
      <c r="H297">
        <v>2</v>
      </c>
      <c r="I297">
        <v>1</v>
      </c>
      <c r="J297" s="6" t="s">
        <v>349</v>
      </c>
      <c r="K297" s="45">
        <v>6205100</v>
      </c>
      <c r="L297" s="45">
        <v>6205102</v>
      </c>
      <c r="M297" s="53" t="s">
        <v>593</v>
      </c>
    </row>
    <row r="298" spans="1:13" x14ac:dyDescent="0.2">
      <c r="A298" s="5">
        <v>6205102</v>
      </c>
      <c r="B298" t="s">
        <v>99</v>
      </c>
      <c r="C298">
        <v>5</v>
      </c>
      <c r="D298" s="48">
        <v>6902102</v>
      </c>
      <c r="E298" s="46" t="s">
        <v>664</v>
      </c>
      <c r="F298" s="51" t="s">
        <v>307</v>
      </c>
      <c r="G298" s="46" t="s">
        <v>509</v>
      </c>
      <c r="H298">
        <v>2</v>
      </c>
      <c r="I298">
        <v>1</v>
      </c>
      <c r="J298" s="6" t="s">
        <v>349</v>
      </c>
      <c r="K298" s="45">
        <v>6205101</v>
      </c>
      <c r="L298" s="45">
        <v>6205103</v>
      </c>
      <c r="M298" s="53" t="s">
        <v>307</v>
      </c>
    </row>
    <row r="299" spans="1:13" x14ac:dyDescent="0.2">
      <c r="A299" s="5">
        <v>6205103</v>
      </c>
      <c r="B299" t="s">
        <v>99</v>
      </c>
      <c r="C299">
        <v>5</v>
      </c>
      <c r="D299" s="48">
        <v>6902103</v>
      </c>
      <c r="E299" s="46" t="s">
        <v>665</v>
      </c>
      <c r="F299" s="51" t="s">
        <v>594</v>
      </c>
      <c r="G299" s="46" t="s">
        <v>510</v>
      </c>
      <c r="H299">
        <v>2</v>
      </c>
      <c r="I299">
        <v>1</v>
      </c>
      <c r="J299" s="6" t="s">
        <v>349</v>
      </c>
      <c r="K299" s="45">
        <v>6205102</v>
      </c>
      <c r="L299" s="45">
        <v>6205104</v>
      </c>
      <c r="M299" s="53" t="s">
        <v>594</v>
      </c>
    </row>
    <row r="300" spans="1:13" x14ac:dyDescent="0.2">
      <c r="A300" s="5">
        <v>6205104</v>
      </c>
      <c r="B300" t="s">
        <v>99</v>
      </c>
      <c r="C300">
        <v>5</v>
      </c>
      <c r="D300" s="48">
        <v>6902104</v>
      </c>
      <c r="E300" s="46" t="s">
        <v>666</v>
      </c>
      <c r="F300" s="51" t="s">
        <v>302</v>
      </c>
      <c r="G300" s="46" t="s">
        <v>511</v>
      </c>
      <c r="H300">
        <v>2</v>
      </c>
      <c r="I300">
        <v>1</v>
      </c>
      <c r="J300" s="6" t="s">
        <v>349</v>
      </c>
      <c r="K300" s="45">
        <v>6205103</v>
      </c>
      <c r="L300" s="45">
        <v>6205105</v>
      </c>
      <c r="M300" s="53" t="s">
        <v>302</v>
      </c>
    </row>
    <row r="301" spans="1:13" x14ac:dyDescent="0.2">
      <c r="A301" s="5">
        <v>6205105</v>
      </c>
      <c r="B301" t="s">
        <v>99</v>
      </c>
      <c r="C301">
        <v>5</v>
      </c>
      <c r="D301" s="48">
        <v>6902105</v>
      </c>
      <c r="E301" s="46" t="s">
        <v>667</v>
      </c>
      <c r="F301" s="51" t="s">
        <v>595</v>
      </c>
      <c r="G301" s="46" t="s">
        <v>512</v>
      </c>
      <c r="H301">
        <v>2</v>
      </c>
      <c r="I301">
        <v>1</v>
      </c>
      <c r="J301" s="6" t="s">
        <v>349</v>
      </c>
      <c r="K301" s="45">
        <v>6205104</v>
      </c>
      <c r="L301" s="45">
        <v>6205106</v>
      </c>
      <c r="M301" s="53" t="s">
        <v>595</v>
      </c>
    </row>
    <row r="302" spans="1:13" x14ac:dyDescent="0.2">
      <c r="A302" s="5">
        <v>6205106</v>
      </c>
      <c r="B302" t="s">
        <v>99</v>
      </c>
      <c r="C302">
        <v>5</v>
      </c>
      <c r="D302" s="48">
        <v>6902106</v>
      </c>
      <c r="E302" s="46" t="s">
        <v>668</v>
      </c>
      <c r="F302" s="51" t="s">
        <v>574</v>
      </c>
      <c r="G302" s="46" t="s">
        <v>513</v>
      </c>
      <c r="H302">
        <v>2</v>
      </c>
      <c r="I302">
        <v>1</v>
      </c>
      <c r="J302" s="6" t="s">
        <v>349</v>
      </c>
      <c r="K302" s="45">
        <v>6205105</v>
      </c>
      <c r="L302" s="45">
        <v>6205107</v>
      </c>
      <c r="M302" s="53" t="s">
        <v>574</v>
      </c>
    </row>
    <row r="303" spans="1:13" x14ac:dyDescent="0.2">
      <c r="A303" s="5">
        <v>6205107</v>
      </c>
      <c r="B303" t="s">
        <v>99</v>
      </c>
      <c r="C303">
        <v>5</v>
      </c>
      <c r="D303" s="48">
        <v>6902107</v>
      </c>
      <c r="E303" s="46" t="s">
        <v>669</v>
      </c>
      <c r="F303" s="51" t="s">
        <v>588</v>
      </c>
      <c r="G303" s="46" t="s">
        <v>514</v>
      </c>
      <c r="H303">
        <v>2</v>
      </c>
      <c r="I303">
        <v>1</v>
      </c>
      <c r="J303" s="6" t="s">
        <v>349</v>
      </c>
      <c r="K303" s="45">
        <v>6205106</v>
      </c>
      <c r="L303" s="45">
        <v>6205108</v>
      </c>
      <c r="M303" s="53" t="s">
        <v>588</v>
      </c>
    </row>
    <row r="304" spans="1:13" x14ac:dyDescent="0.2">
      <c r="A304" s="5">
        <v>6205108</v>
      </c>
      <c r="B304" t="s">
        <v>99</v>
      </c>
      <c r="C304">
        <v>5</v>
      </c>
      <c r="D304" s="48">
        <v>6902108</v>
      </c>
      <c r="E304" s="46" t="s">
        <v>670</v>
      </c>
      <c r="F304" s="51" t="s">
        <v>596</v>
      </c>
      <c r="G304" s="46" t="s">
        <v>515</v>
      </c>
      <c r="H304">
        <v>2</v>
      </c>
      <c r="I304">
        <v>1</v>
      </c>
      <c r="J304" s="6" t="s">
        <v>349</v>
      </c>
      <c r="K304" s="45">
        <v>6205107</v>
      </c>
      <c r="L304" s="45">
        <v>6205109</v>
      </c>
      <c r="M304" s="53" t="s">
        <v>596</v>
      </c>
    </row>
    <row r="305" spans="1:13" x14ac:dyDescent="0.2">
      <c r="A305" s="5">
        <v>6205109</v>
      </c>
      <c r="B305" t="s">
        <v>99</v>
      </c>
      <c r="C305">
        <v>5</v>
      </c>
      <c r="D305" s="48">
        <v>6902109</v>
      </c>
      <c r="E305" s="46" t="s">
        <v>671</v>
      </c>
      <c r="F305" s="51" t="s">
        <v>597</v>
      </c>
      <c r="G305" s="46" t="s">
        <v>516</v>
      </c>
      <c r="H305">
        <v>2</v>
      </c>
      <c r="I305">
        <v>1</v>
      </c>
      <c r="J305" s="6" t="s">
        <v>349</v>
      </c>
      <c r="K305" s="45">
        <v>6205108</v>
      </c>
      <c r="L305" s="45">
        <v>6205110</v>
      </c>
      <c r="M305" s="53" t="s">
        <v>597</v>
      </c>
    </row>
    <row r="306" spans="1:13" x14ac:dyDescent="0.2">
      <c r="A306" s="5">
        <v>6205110</v>
      </c>
      <c r="B306" s="13" t="s">
        <v>99</v>
      </c>
      <c r="C306" s="12">
        <v>5</v>
      </c>
      <c r="D306" s="48">
        <v>6902110</v>
      </c>
      <c r="E306" s="46" t="s">
        <v>672</v>
      </c>
      <c r="F306" s="51" t="s">
        <v>598</v>
      </c>
      <c r="G306" s="46" t="s">
        <v>249</v>
      </c>
      <c r="H306">
        <v>2</v>
      </c>
      <c r="I306">
        <v>1</v>
      </c>
      <c r="J306" s="6" t="s">
        <v>349</v>
      </c>
      <c r="K306" s="45">
        <v>6205109</v>
      </c>
      <c r="L306" s="45">
        <v>6205111</v>
      </c>
      <c r="M306" s="53" t="s">
        <v>598</v>
      </c>
    </row>
    <row r="307" spans="1:13" x14ac:dyDescent="0.2">
      <c r="A307">
        <v>6205111</v>
      </c>
      <c r="B307" t="s">
        <v>99</v>
      </c>
      <c r="C307">
        <v>5</v>
      </c>
      <c r="D307" s="46">
        <v>6902111</v>
      </c>
      <c r="E307" s="46" t="s">
        <v>673</v>
      </c>
      <c r="F307" s="51" t="s">
        <v>974</v>
      </c>
      <c r="G307" s="46" t="s">
        <v>823</v>
      </c>
      <c r="H307">
        <v>2</v>
      </c>
      <c r="I307">
        <v>1</v>
      </c>
      <c r="J307" t="s">
        <v>349</v>
      </c>
      <c r="K307" s="45">
        <v>6205110</v>
      </c>
      <c r="L307" s="45">
        <v>6205112</v>
      </c>
      <c r="M307" s="53" t="s">
        <v>1185</v>
      </c>
    </row>
    <row r="308" spans="1:13" x14ac:dyDescent="0.2">
      <c r="A308">
        <v>6205112</v>
      </c>
      <c r="B308" t="s">
        <v>99</v>
      </c>
      <c r="C308">
        <v>5</v>
      </c>
      <c r="D308" s="46">
        <v>6902112</v>
      </c>
      <c r="E308" s="46" t="s">
        <v>674</v>
      </c>
      <c r="F308" s="51" t="s">
        <v>983</v>
      </c>
      <c r="G308" s="46" t="s">
        <v>824</v>
      </c>
      <c r="H308">
        <v>2</v>
      </c>
      <c r="I308">
        <v>1</v>
      </c>
      <c r="J308" t="s">
        <v>349</v>
      </c>
      <c r="K308" s="45">
        <v>6205111</v>
      </c>
      <c r="L308" s="45">
        <v>6205113</v>
      </c>
      <c r="M308" s="53" t="s">
        <v>1186</v>
      </c>
    </row>
    <row r="309" spans="1:13" x14ac:dyDescent="0.2">
      <c r="A309">
        <v>6205113</v>
      </c>
      <c r="B309" t="s">
        <v>99</v>
      </c>
      <c r="C309">
        <v>5</v>
      </c>
      <c r="D309" s="46">
        <v>6902113</v>
      </c>
      <c r="E309" s="46" t="s">
        <v>675</v>
      </c>
      <c r="F309" s="51" t="s">
        <v>991</v>
      </c>
      <c r="G309" s="46" t="s">
        <v>825</v>
      </c>
      <c r="H309">
        <v>2</v>
      </c>
      <c r="I309">
        <v>1</v>
      </c>
      <c r="J309" t="s">
        <v>349</v>
      </c>
      <c r="K309" s="45">
        <v>6205112</v>
      </c>
      <c r="L309" s="45">
        <v>6205114</v>
      </c>
      <c r="M309" s="53" t="s">
        <v>1187</v>
      </c>
    </row>
    <row r="310" spans="1:13" x14ac:dyDescent="0.2">
      <c r="A310">
        <v>6205114</v>
      </c>
      <c r="B310" t="s">
        <v>99</v>
      </c>
      <c r="C310">
        <v>5</v>
      </c>
      <c r="D310" s="46">
        <v>6902114</v>
      </c>
      <c r="E310" s="46" t="s">
        <v>676</v>
      </c>
      <c r="F310" s="51" t="s">
        <v>998</v>
      </c>
      <c r="G310" s="46" t="s">
        <v>826</v>
      </c>
      <c r="H310">
        <v>2</v>
      </c>
      <c r="I310">
        <v>1</v>
      </c>
      <c r="J310" t="s">
        <v>349</v>
      </c>
      <c r="K310" s="45">
        <v>6205113</v>
      </c>
      <c r="L310" s="45">
        <v>6205115</v>
      </c>
      <c r="M310" s="53" t="s">
        <v>1188</v>
      </c>
    </row>
    <row r="311" spans="1:13" x14ac:dyDescent="0.2">
      <c r="A311">
        <v>6205115</v>
      </c>
      <c r="B311" t="s">
        <v>99</v>
      </c>
      <c r="C311">
        <v>5</v>
      </c>
      <c r="D311" s="46">
        <v>6902115</v>
      </c>
      <c r="E311" s="46" t="s">
        <v>677</v>
      </c>
      <c r="F311" s="51" t="s">
        <v>999</v>
      </c>
      <c r="G311" s="46" t="s">
        <v>827</v>
      </c>
      <c r="H311">
        <v>2</v>
      </c>
      <c r="I311">
        <v>1</v>
      </c>
      <c r="J311" t="s">
        <v>349</v>
      </c>
      <c r="K311" s="45">
        <v>6205114</v>
      </c>
      <c r="L311" s="45">
        <v>6205116</v>
      </c>
      <c r="M311" s="53" t="s">
        <v>1189</v>
      </c>
    </row>
    <row r="312" spans="1:13" x14ac:dyDescent="0.2">
      <c r="A312">
        <v>6205116</v>
      </c>
      <c r="B312" t="s">
        <v>99</v>
      </c>
      <c r="C312">
        <v>5</v>
      </c>
      <c r="D312" s="46">
        <v>6902116</v>
      </c>
      <c r="E312" s="46" t="s">
        <v>678</v>
      </c>
      <c r="F312" s="51" t="s">
        <v>978</v>
      </c>
      <c r="G312" s="46" t="s">
        <v>828</v>
      </c>
      <c r="H312">
        <v>2</v>
      </c>
      <c r="I312">
        <v>1</v>
      </c>
      <c r="J312" t="s">
        <v>349</v>
      </c>
      <c r="K312" s="45">
        <v>6205115</v>
      </c>
      <c r="L312" s="45">
        <v>6205117</v>
      </c>
      <c r="M312" s="53" t="s">
        <v>1190</v>
      </c>
    </row>
    <row r="313" spans="1:13" x14ac:dyDescent="0.2">
      <c r="A313">
        <v>6205117</v>
      </c>
      <c r="B313" t="s">
        <v>99</v>
      </c>
      <c r="C313">
        <v>5</v>
      </c>
      <c r="D313" s="46">
        <v>6902117</v>
      </c>
      <c r="E313" s="46" t="s">
        <v>679</v>
      </c>
      <c r="F313" s="51" t="s">
        <v>985</v>
      </c>
      <c r="G313" s="46" t="s">
        <v>829</v>
      </c>
      <c r="H313">
        <v>2</v>
      </c>
      <c r="I313">
        <v>1</v>
      </c>
      <c r="J313" t="s">
        <v>349</v>
      </c>
      <c r="K313" s="45">
        <v>6205116</v>
      </c>
      <c r="L313" s="45">
        <v>6205118</v>
      </c>
      <c r="M313" s="53" t="s">
        <v>1191</v>
      </c>
    </row>
    <row r="314" spans="1:13" x14ac:dyDescent="0.2">
      <c r="A314">
        <v>6205118</v>
      </c>
      <c r="B314" t="s">
        <v>99</v>
      </c>
      <c r="C314">
        <v>5</v>
      </c>
      <c r="D314" s="46">
        <v>6902118</v>
      </c>
      <c r="E314" s="46" t="s">
        <v>680</v>
      </c>
      <c r="F314" s="51" t="s">
        <v>1000</v>
      </c>
      <c r="G314" s="46" t="s">
        <v>830</v>
      </c>
      <c r="H314">
        <v>2</v>
      </c>
      <c r="I314">
        <v>1</v>
      </c>
      <c r="J314" t="s">
        <v>349</v>
      </c>
      <c r="K314" s="45">
        <v>6205117</v>
      </c>
      <c r="L314" s="45">
        <v>6205119</v>
      </c>
      <c r="M314" s="53" t="s">
        <v>1192</v>
      </c>
    </row>
    <row r="315" spans="1:13" x14ac:dyDescent="0.2">
      <c r="A315">
        <v>6205119</v>
      </c>
      <c r="B315" t="s">
        <v>99</v>
      </c>
      <c r="C315">
        <v>5</v>
      </c>
      <c r="D315" s="46">
        <v>6902119</v>
      </c>
      <c r="E315" s="46" t="s">
        <v>681</v>
      </c>
      <c r="F315" s="51" t="s">
        <v>1001</v>
      </c>
      <c r="G315" s="46" t="s">
        <v>831</v>
      </c>
      <c r="H315">
        <v>2</v>
      </c>
      <c r="I315">
        <v>1</v>
      </c>
      <c r="J315" t="s">
        <v>349</v>
      </c>
      <c r="K315" s="45">
        <v>6205118</v>
      </c>
      <c r="L315" s="45">
        <v>6205120</v>
      </c>
      <c r="M315" s="53" t="s">
        <v>1193</v>
      </c>
    </row>
    <row r="316" spans="1:13" x14ac:dyDescent="0.2">
      <c r="A316">
        <v>6205120</v>
      </c>
      <c r="B316" t="s">
        <v>99</v>
      </c>
      <c r="C316">
        <v>5</v>
      </c>
      <c r="D316" s="46">
        <v>6902120</v>
      </c>
      <c r="E316" s="46" t="s">
        <v>682</v>
      </c>
      <c r="F316" s="51" t="s">
        <v>1002</v>
      </c>
      <c r="G316" s="46" t="s">
        <v>832</v>
      </c>
      <c r="H316">
        <v>2</v>
      </c>
      <c r="I316">
        <v>1</v>
      </c>
      <c r="J316" t="s">
        <v>349</v>
      </c>
      <c r="K316" s="45">
        <v>6205119</v>
      </c>
      <c r="L316" s="45">
        <v>0</v>
      </c>
      <c r="M316" s="53" t="s">
        <v>1194</v>
      </c>
    </row>
    <row r="317" spans="1:13" x14ac:dyDescent="0.2">
      <c r="A317" s="5">
        <v>6206200</v>
      </c>
      <c r="B317" t="s">
        <v>100</v>
      </c>
      <c r="C317">
        <v>6</v>
      </c>
      <c r="D317" s="48">
        <v>6902200</v>
      </c>
      <c r="E317" s="46" t="s">
        <v>662</v>
      </c>
      <c r="F317" s="51" t="s">
        <v>313</v>
      </c>
      <c r="G317" s="46" t="s">
        <v>222</v>
      </c>
      <c r="H317">
        <v>2</v>
      </c>
      <c r="I317">
        <v>2</v>
      </c>
      <c r="J317" s="6" t="s">
        <v>350</v>
      </c>
      <c r="K317" s="45">
        <v>0</v>
      </c>
      <c r="L317" s="45">
        <v>6206201</v>
      </c>
      <c r="M317" s="53" t="s">
        <v>313</v>
      </c>
    </row>
    <row r="318" spans="1:13" x14ac:dyDescent="0.2">
      <c r="A318" s="5">
        <v>6206201</v>
      </c>
      <c r="B318" t="s">
        <v>100</v>
      </c>
      <c r="C318">
        <v>6</v>
      </c>
      <c r="D318" s="48">
        <v>6902201</v>
      </c>
      <c r="E318" s="46" t="s">
        <v>663</v>
      </c>
      <c r="F318" s="51" t="s">
        <v>321</v>
      </c>
      <c r="G318" s="46" t="s">
        <v>250</v>
      </c>
      <c r="H318">
        <v>2</v>
      </c>
      <c r="I318">
        <v>2</v>
      </c>
      <c r="J318" s="6" t="s">
        <v>350</v>
      </c>
      <c r="K318" s="45">
        <v>6206200</v>
      </c>
      <c r="L318" s="45">
        <v>6206202</v>
      </c>
      <c r="M318" s="53" t="s">
        <v>321</v>
      </c>
    </row>
    <row r="319" spans="1:13" x14ac:dyDescent="0.2">
      <c r="A319" s="5">
        <v>6206202</v>
      </c>
      <c r="B319" t="s">
        <v>100</v>
      </c>
      <c r="C319">
        <v>6</v>
      </c>
      <c r="D319" s="48">
        <v>6902202</v>
      </c>
      <c r="E319" s="46" t="s">
        <v>664</v>
      </c>
      <c r="F319" s="51" t="s">
        <v>316</v>
      </c>
      <c r="G319" s="46" t="s">
        <v>251</v>
      </c>
      <c r="H319">
        <v>2</v>
      </c>
      <c r="I319">
        <v>2</v>
      </c>
      <c r="J319" s="6" t="s">
        <v>350</v>
      </c>
      <c r="K319" s="45">
        <v>6206201</v>
      </c>
      <c r="L319" s="45">
        <v>6206203</v>
      </c>
      <c r="M319" s="53" t="s">
        <v>316</v>
      </c>
    </row>
    <row r="320" spans="1:13" x14ac:dyDescent="0.2">
      <c r="A320" s="5">
        <v>6206203</v>
      </c>
      <c r="B320" t="s">
        <v>100</v>
      </c>
      <c r="C320">
        <v>6</v>
      </c>
      <c r="D320" s="48">
        <v>6902203</v>
      </c>
      <c r="E320" s="46" t="s">
        <v>665</v>
      </c>
      <c r="F320" s="51" t="s">
        <v>325</v>
      </c>
      <c r="G320" s="46" t="s">
        <v>252</v>
      </c>
      <c r="H320">
        <v>2</v>
      </c>
      <c r="I320">
        <v>2</v>
      </c>
      <c r="J320" s="6" t="s">
        <v>350</v>
      </c>
      <c r="K320" s="45">
        <v>6206202</v>
      </c>
      <c r="L320" s="45">
        <v>6206204</v>
      </c>
      <c r="M320" s="53" t="s">
        <v>325</v>
      </c>
    </row>
    <row r="321" spans="1:13" x14ac:dyDescent="0.2">
      <c r="A321" s="5">
        <v>6206204</v>
      </c>
      <c r="B321" t="s">
        <v>100</v>
      </c>
      <c r="C321">
        <v>6</v>
      </c>
      <c r="D321" s="48">
        <v>6902204</v>
      </c>
      <c r="E321" s="46" t="s">
        <v>666</v>
      </c>
      <c r="F321" s="51" t="s">
        <v>331</v>
      </c>
      <c r="G321" s="46" t="s">
        <v>253</v>
      </c>
      <c r="H321">
        <v>2</v>
      </c>
      <c r="I321">
        <v>2</v>
      </c>
      <c r="J321" s="6" t="s">
        <v>350</v>
      </c>
      <c r="K321" s="45">
        <v>6206203</v>
      </c>
      <c r="L321" s="45">
        <v>6206205</v>
      </c>
      <c r="M321" s="53" t="s">
        <v>331</v>
      </c>
    </row>
    <row r="322" spans="1:13" x14ac:dyDescent="0.2">
      <c r="A322" s="5">
        <v>6206205</v>
      </c>
      <c r="B322" t="s">
        <v>100</v>
      </c>
      <c r="C322">
        <v>6</v>
      </c>
      <c r="D322" s="48">
        <v>6902205</v>
      </c>
      <c r="E322" s="46" t="s">
        <v>667</v>
      </c>
      <c r="F322" s="51" t="s">
        <v>326</v>
      </c>
      <c r="G322" s="46" t="s">
        <v>254</v>
      </c>
      <c r="H322">
        <v>2</v>
      </c>
      <c r="I322">
        <v>2</v>
      </c>
      <c r="J322" s="6" t="s">
        <v>350</v>
      </c>
      <c r="K322" s="45">
        <v>6206204</v>
      </c>
      <c r="L322" s="45">
        <v>6206206</v>
      </c>
      <c r="M322" s="53" t="s">
        <v>326</v>
      </c>
    </row>
    <row r="323" spans="1:13" x14ac:dyDescent="0.2">
      <c r="A323" s="5">
        <v>6206206</v>
      </c>
      <c r="B323" t="s">
        <v>100</v>
      </c>
      <c r="C323">
        <v>6</v>
      </c>
      <c r="D323" s="48">
        <v>6902206</v>
      </c>
      <c r="E323" s="46" t="s">
        <v>668</v>
      </c>
      <c r="F323" s="51" t="s">
        <v>1003</v>
      </c>
      <c r="G323" s="46" t="s">
        <v>255</v>
      </c>
      <c r="H323">
        <v>2</v>
      </c>
      <c r="I323">
        <v>2</v>
      </c>
      <c r="J323" s="6" t="s">
        <v>350</v>
      </c>
      <c r="K323" s="45">
        <v>6206205</v>
      </c>
      <c r="L323" s="45">
        <v>6206207</v>
      </c>
      <c r="M323" s="53" t="s">
        <v>1003</v>
      </c>
    </row>
    <row r="324" spans="1:13" x14ac:dyDescent="0.2">
      <c r="A324" s="5">
        <v>6206207</v>
      </c>
      <c r="B324" t="s">
        <v>100</v>
      </c>
      <c r="C324">
        <v>6</v>
      </c>
      <c r="D324" s="48">
        <v>6902207</v>
      </c>
      <c r="E324" s="46" t="s">
        <v>669</v>
      </c>
      <c r="F324" s="51" t="s">
        <v>610</v>
      </c>
      <c r="G324" s="46" t="s">
        <v>256</v>
      </c>
      <c r="H324">
        <v>2</v>
      </c>
      <c r="I324">
        <v>2</v>
      </c>
      <c r="J324" s="6" t="s">
        <v>350</v>
      </c>
      <c r="K324" s="45">
        <v>6206206</v>
      </c>
      <c r="L324" s="45">
        <v>6206208</v>
      </c>
      <c r="M324" s="53" t="s">
        <v>610</v>
      </c>
    </row>
    <row r="325" spans="1:13" x14ac:dyDescent="0.2">
      <c r="A325" s="5">
        <v>6206208</v>
      </c>
      <c r="B325" t="s">
        <v>100</v>
      </c>
      <c r="C325">
        <v>6</v>
      </c>
      <c r="D325" s="48">
        <v>6902208</v>
      </c>
      <c r="E325" s="46" t="s">
        <v>670</v>
      </c>
      <c r="F325" s="51" t="s">
        <v>611</v>
      </c>
      <c r="G325" s="46" t="s">
        <v>257</v>
      </c>
      <c r="H325">
        <v>2</v>
      </c>
      <c r="I325">
        <v>2</v>
      </c>
      <c r="J325" s="6" t="s">
        <v>350</v>
      </c>
      <c r="K325" s="45">
        <v>6206207</v>
      </c>
      <c r="L325" s="45">
        <v>6206209</v>
      </c>
      <c r="M325" s="53" t="s">
        <v>611</v>
      </c>
    </row>
    <row r="326" spans="1:13" x14ac:dyDescent="0.2">
      <c r="A326" s="5">
        <v>6206209</v>
      </c>
      <c r="B326" t="s">
        <v>100</v>
      </c>
      <c r="C326">
        <v>6</v>
      </c>
      <c r="D326" s="48">
        <v>6902209</v>
      </c>
      <c r="E326" s="46" t="s">
        <v>671</v>
      </c>
      <c r="F326" s="51" t="s">
        <v>605</v>
      </c>
      <c r="G326" s="46" t="s">
        <v>258</v>
      </c>
      <c r="H326">
        <v>2</v>
      </c>
      <c r="I326">
        <v>2</v>
      </c>
      <c r="J326" s="6" t="s">
        <v>350</v>
      </c>
      <c r="K326" s="45">
        <v>6206208</v>
      </c>
      <c r="L326" s="45">
        <v>6206210</v>
      </c>
      <c r="M326" s="53" t="s">
        <v>605</v>
      </c>
    </row>
    <row r="327" spans="1:13" x14ac:dyDescent="0.2">
      <c r="A327" s="5">
        <v>6206210</v>
      </c>
      <c r="B327" t="s">
        <v>100</v>
      </c>
      <c r="C327" s="1">
        <v>6</v>
      </c>
      <c r="D327" s="48">
        <v>6902210</v>
      </c>
      <c r="E327" s="46" t="s">
        <v>672</v>
      </c>
      <c r="F327" s="51" t="s">
        <v>1004</v>
      </c>
      <c r="G327" s="46" t="s">
        <v>259</v>
      </c>
      <c r="H327">
        <v>2</v>
      </c>
      <c r="I327">
        <v>2</v>
      </c>
      <c r="J327" s="6" t="s">
        <v>350</v>
      </c>
      <c r="K327" s="45">
        <v>6206209</v>
      </c>
      <c r="L327" s="45">
        <v>6206211</v>
      </c>
      <c r="M327" s="53" t="s">
        <v>1004</v>
      </c>
    </row>
    <row r="328" spans="1:13" x14ac:dyDescent="0.2">
      <c r="A328">
        <v>6206211</v>
      </c>
      <c r="B328" t="s">
        <v>100</v>
      </c>
      <c r="C328">
        <v>6</v>
      </c>
      <c r="D328" s="46">
        <v>6902211</v>
      </c>
      <c r="E328" s="46" t="s">
        <v>673</v>
      </c>
      <c r="F328" s="51" t="s">
        <v>1005</v>
      </c>
      <c r="G328" s="46" t="s">
        <v>833</v>
      </c>
      <c r="H328">
        <v>2</v>
      </c>
      <c r="I328">
        <v>2</v>
      </c>
      <c r="J328" t="s">
        <v>350</v>
      </c>
      <c r="K328" s="45">
        <v>6206210</v>
      </c>
      <c r="L328" s="45">
        <v>6206212</v>
      </c>
      <c r="M328" s="53" t="s">
        <v>1195</v>
      </c>
    </row>
    <row r="329" spans="1:13" x14ac:dyDescent="0.2">
      <c r="A329">
        <v>6206212</v>
      </c>
      <c r="B329" t="s">
        <v>100</v>
      </c>
      <c r="C329">
        <v>6</v>
      </c>
      <c r="D329" s="46">
        <v>6902212</v>
      </c>
      <c r="E329" s="46" t="s">
        <v>674</v>
      </c>
      <c r="F329" s="51" t="s">
        <v>1006</v>
      </c>
      <c r="G329" s="46" t="s">
        <v>834</v>
      </c>
      <c r="H329">
        <v>2</v>
      </c>
      <c r="I329">
        <v>2</v>
      </c>
      <c r="J329" t="s">
        <v>350</v>
      </c>
      <c r="K329" s="45">
        <v>6206211</v>
      </c>
      <c r="L329" s="45">
        <v>6206213</v>
      </c>
      <c r="M329" s="53" t="s">
        <v>1196</v>
      </c>
    </row>
    <row r="330" spans="1:13" x14ac:dyDescent="0.2">
      <c r="A330">
        <v>6206213</v>
      </c>
      <c r="B330" t="s">
        <v>100</v>
      </c>
      <c r="C330">
        <v>6</v>
      </c>
      <c r="D330" s="46">
        <v>6902213</v>
      </c>
      <c r="E330" s="46" t="s">
        <v>675</v>
      </c>
      <c r="F330" s="51" t="s">
        <v>1007</v>
      </c>
      <c r="G330" s="46" t="s">
        <v>835</v>
      </c>
      <c r="H330">
        <v>2</v>
      </c>
      <c r="I330">
        <v>2</v>
      </c>
      <c r="J330" t="s">
        <v>350</v>
      </c>
      <c r="K330" s="45">
        <v>6206212</v>
      </c>
      <c r="L330" s="45">
        <v>6206214</v>
      </c>
      <c r="M330" s="53" t="s">
        <v>1197</v>
      </c>
    </row>
    <row r="331" spans="1:13" x14ac:dyDescent="0.2">
      <c r="A331">
        <v>6206214</v>
      </c>
      <c r="B331" t="s">
        <v>100</v>
      </c>
      <c r="C331">
        <v>6</v>
      </c>
      <c r="D331" s="46">
        <v>6902214</v>
      </c>
      <c r="E331" s="46" t="s">
        <v>676</v>
      </c>
      <c r="F331" s="51" t="s">
        <v>1008</v>
      </c>
      <c r="G331" s="46" t="s">
        <v>836</v>
      </c>
      <c r="H331">
        <v>2</v>
      </c>
      <c r="I331">
        <v>2</v>
      </c>
      <c r="J331" t="s">
        <v>350</v>
      </c>
      <c r="K331" s="45">
        <v>6206213</v>
      </c>
      <c r="L331" s="45">
        <v>6206215</v>
      </c>
      <c r="M331" s="53" t="s">
        <v>1198</v>
      </c>
    </row>
    <row r="332" spans="1:13" x14ac:dyDescent="0.2">
      <c r="A332">
        <v>6206215</v>
      </c>
      <c r="B332" t="s">
        <v>100</v>
      </c>
      <c r="C332">
        <v>6</v>
      </c>
      <c r="D332" s="46">
        <v>6902215</v>
      </c>
      <c r="E332" s="46" t="s">
        <v>677</v>
      </c>
      <c r="F332" s="51" t="s">
        <v>1009</v>
      </c>
      <c r="G332" s="46" t="s">
        <v>837</v>
      </c>
      <c r="H332">
        <v>2</v>
      </c>
      <c r="I332">
        <v>2</v>
      </c>
      <c r="J332" t="s">
        <v>350</v>
      </c>
      <c r="K332" s="45">
        <v>6206214</v>
      </c>
      <c r="L332" s="45">
        <v>6206216</v>
      </c>
      <c r="M332" s="53" t="s">
        <v>1199</v>
      </c>
    </row>
    <row r="333" spans="1:13" x14ac:dyDescent="0.2">
      <c r="A333">
        <v>6206216</v>
      </c>
      <c r="B333" t="s">
        <v>100</v>
      </c>
      <c r="C333">
        <v>6</v>
      </c>
      <c r="D333" s="46">
        <v>6902216</v>
      </c>
      <c r="E333" s="46" t="s">
        <v>678</v>
      </c>
      <c r="F333" s="51" t="s">
        <v>1010</v>
      </c>
      <c r="G333" s="46" t="s">
        <v>838</v>
      </c>
      <c r="H333">
        <v>2</v>
      </c>
      <c r="I333">
        <v>2</v>
      </c>
      <c r="J333" t="s">
        <v>350</v>
      </c>
      <c r="K333" s="45">
        <v>6206215</v>
      </c>
      <c r="L333" s="45">
        <v>6206217</v>
      </c>
      <c r="M333" s="53" t="s">
        <v>1200</v>
      </c>
    </row>
    <row r="334" spans="1:13" x14ac:dyDescent="0.2">
      <c r="A334">
        <v>6206217</v>
      </c>
      <c r="B334" t="s">
        <v>100</v>
      </c>
      <c r="C334">
        <v>6</v>
      </c>
      <c r="D334" s="46">
        <v>6902217</v>
      </c>
      <c r="E334" s="46" t="s">
        <v>679</v>
      </c>
      <c r="F334" s="51" t="s">
        <v>1011</v>
      </c>
      <c r="G334" s="46" t="s">
        <v>839</v>
      </c>
      <c r="H334">
        <v>2</v>
      </c>
      <c r="I334">
        <v>2</v>
      </c>
      <c r="J334" t="s">
        <v>350</v>
      </c>
      <c r="K334" s="45">
        <v>6206216</v>
      </c>
      <c r="L334" s="45">
        <v>6206218</v>
      </c>
      <c r="M334" s="53" t="s">
        <v>1201</v>
      </c>
    </row>
    <row r="335" spans="1:13" x14ac:dyDescent="0.2">
      <c r="A335">
        <v>6206218</v>
      </c>
      <c r="B335" t="s">
        <v>100</v>
      </c>
      <c r="C335">
        <v>6</v>
      </c>
      <c r="D335" s="46">
        <v>6902218</v>
      </c>
      <c r="E335" s="46" t="s">
        <v>680</v>
      </c>
      <c r="F335" s="51" t="s">
        <v>1012</v>
      </c>
      <c r="G335" s="46" t="s">
        <v>840</v>
      </c>
      <c r="H335">
        <v>2</v>
      </c>
      <c r="I335">
        <v>2</v>
      </c>
      <c r="J335" t="s">
        <v>350</v>
      </c>
      <c r="K335" s="45">
        <v>6206217</v>
      </c>
      <c r="L335" s="45">
        <v>6206219</v>
      </c>
      <c r="M335" s="53" t="s">
        <v>1202</v>
      </c>
    </row>
    <row r="336" spans="1:13" x14ac:dyDescent="0.2">
      <c r="A336">
        <v>6206219</v>
      </c>
      <c r="B336" t="s">
        <v>100</v>
      </c>
      <c r="C336">
        <v>6</v>
      </c>
      <c r="D336" s="46">
        <v>6902219</v>
      </c>
      <c r="E336" s="46" t="s">
        <v>681</v>
      </c>
      <c r="F336" s="51" t="s">
        <v>1013</v>
      </c>
      <c r="G336" s="46" t="s">
        <v>841</v>
      </c>
      <c r="H336">
        <v>2</v>
      </c>
      <c r="I336">
        <v>2</v>
      </c>
      <c r="J336" t="s">
        <v>350</v>
      </c>
      <c r="K336" s="45">
        <v>6206218</v>
      </c>
      <c r="L336" s="45">
        <v>6206220</v>
      </c>
      <c r="M336" s="53" t="s">
        <v>1203</v>
      </c>
    </row>
    <row r="337" spans="1:13" x14ac:dyDescent="0.2">
      <c r="A337">
        <v>6206220</v>
      </c>
      <c r="B337" t="s">
        <v>100</v>
      </c>
      <c r="C337">
        <v>6</v>
      </c>
      <c r="D337" s="46">
        <v>6902220</v>
      </c>
      <c r="E337" s="46" t="s">
        <v>682</v>
      </c>
      <c r="F337" s="51" t="s">
        <v>1014</v>
      </c>
      <c r="G337" s="46" t="s">
        <v>842</v>
      </c>
      <c r="H337">
        <v>2</v>
      </c>
      <c r="I337">
        <v>2</v>
      </c>
      <c r="J337" t="s">
        <v>350</v>
      </c>
      <c r="K337" s="45">
        <v>6206219</v>
      </c>
      <c r="L337" s="45">
        <v>0</v>
      </c>
      <c r="M337" s="53" t="s">
        <v>1204</v>
      </c>
    </row>
    <row r="338" spans="1:13" x14ac:dyDescent="0.2">
      <c r="A338" s="5">
        <v>6207200</v>
      </c>
      <c r="B338" t="s">
        <v>101</v>
      </c>
      <c r="C338">
        <v>7</v>
      </c>
      <c r="D338" s="48">
        <v>6902200</v>
      </c>
      <c r="E338" s="46" t="s">
        <v>662</v>
      </c>
      <c r="F338" s="51" t="s">
        <v>313</v>
      </c>
      <c r="G338" s="46" t="s">
        <v>224</v>
      </c>
      <c r="H338">
        <v>2</v>
      </c>
      <c r="I338">
        <v>2</v>
      </c>
      <c r="J338" s="6" t="s">
        <v>351</v>
      </c>
      <c r="K338" s="45">
        <v>0</v>
      </c>
      <c r="L338" s="45">
        <v>6207201</v>
      </c>
      <c r="M338" s="53" t="s">
        <v>313</v>
      </c>
    </row>
    <row r="339" spans="1:13" x14ac:dyDescent="0.2">
      <c r="A339" s="5">
        <v>6207201</v>
      </c>
      <c r="B339" t="s">
        <v>101</v>
      </c>
      <c r="C339">
        <v>7</v>
      </c>
      <c r="D339" s="48">
        <v>6902201</v>
      </c>
      <c r="E339" s="46" t="s">
        <v>663</v>
      </c>
      <c r="F339" s="51" t="s">
        <v>314</v>
      </c>
      <c r="G339" s="46" t="s">
        <v>260</v>
      </c>
      <c r="H339">
        <v>2</v>
      </c>
      <c r="I339">
        <v>2</v>
      </c>
      <c r="J339" s="6" t="s">
        <v>351</v>
      </c>
      <c r="K339" s="45">
        <v>6207200</v>
      </c>
      <c r="L339" s="45">
        <v>6207202</v>
      </c>
      <c r="M339" s="53" t="s">
        <v>314</v>
      </c>
    </row>
    <row r="340" spans="1:13" x14ac:dyDescent="0.2">
      <c r="A340" s="5">
        <v>6207202</v>
      </c>
      <c r="B340" t="s">
        <v>101</v>
      </c>
      <c r="C340">
        <v>7</v>
      </c>
      <c r="D340" s="48">
        <v>6902202</v>
      </c>
      <c r="E340" s="46" t="s">
        <v>664</v>
      </c>
      <c r="F340" s="51" t="s">
        <v>322</v>
      </c>
      <c r="G340" s="46" t="s">
        <v>261</v>
      </c>
      <c r="H340">
        <v>2</v>
      </c>
      <c r="I340">
        <v>2</v>
      </c>
      <c r="J340" s="6" t="s">
        <v>351</v>
      </c>
      <c r="K340" s="45">
        <v>6207201</v>
      </c>
      <c r="L340" s="45">
        <v>6207203</v>
      </c>
      <c r="M340" s="53" t="s">
        <v>322</v>
      </c>
    </row>
    <row r="341" spans="1:13" x14ac:dyDescent="0.2">
      <c r="A341" s="5">
        <v>6207203</v>
      </c>
      <c r="B341" t="s">
        <v>101</v>
      </c>
      <c r="C341">
        <v>7</v>
      </c>
      <c r="D341" s="48">
        <v>6902203</v>
      </c>
      <c r="E341" s="46" t="s">
        <v>665</v>
      </c>
      <c r="F341" s="51" t="s">
        <v>323</v>
      </c>
      <c r="G341" s="46" t="s">
        <v>262</v>
      </c>
      <c r="H341">
        <v>2</v>
      </c>
      <c r="I341">
        <v>2</v>
      </c>
      <c r="J341" s="6" t="s">
        <v>351</v>
      </c>
      <c r="K341" s="45">
        <v>6207202</v>
      </c>
      <c r="L341" s="45">
        <v>6207204</v>
      </c>
      <c r="M341" s="53" t="s">
        <v>323</v>
      </c>
    </row>
    <row r="342" spans="1:13" x14ac:dyDescent="0.2">
      <c r="A342" s="5">
        <v>6207204</v>
      </c>
      <c r="B342" t="s">
        <v>101</v>
      </c>
      <c r="C342">
        <v>7</v>
      </c>
      <c r="D342" s="48">
        <v>6902204</v>
      </c>
      <c r="E342" s="46" t="s">
        <v>666</v>
      </c>
      <c r="F342" s="51" t="s">
        <v>327</v>
      </c>
      <c r="G342" s="46" t="s">
        <v>263</v>
      </c>
      <c r="H342">
        <v>2</v>
      </c>
      <c r="I342">
        <v>2</v>
      </c>
      <c r="J342" s="6" t="s">
        <v>351</v>
      </c>
      <c r="K342" s="45">
        <v>6207203</v>
      </c>
      <c r="L342" s="45">
        <v>6207205</v>
      </c>
      <c r="M342" s="53" t="s">
        <v>327</v>
      </c>
    </row>
    <row r="343" spans="1:13" x14ac:dyDescent="0.2">
      <c r="A343" s="5">
        <v>6207205</v>
      </c>
      <c r="B343" t="s">
        <v>101</v>
      </c>
      <c r="C343">
        <v>7</v>
      </c>
      <c r="D343" s="48">
        <v>6902205</v>
      </c>
      <c r="E343" s="46" t="s">
        <v>667</v>
      </c>
      <c r="F343" s="51" t="s">
        <v>330</v>
      </c>
      <c r="G343" s="46" t="s">
        <v>264</v>
      </c>
      <c r="H343">
        <v>2</v>
      </c>
      <c r="I343">
        <v>2</v>
      </c>
      <c r="J343" s="6" t="s">
        <v>351</v>
      </c>
      <c r="K343" s="45">
        <v>6207204</v>
      </c>
      <c r="L343" s="45">
        <v>6207206</v>
      </c>
      <c r="M343" s="53" t="s">
        <v>330</v>
      </c>
    </row>
    <row r="344" spans="1:13" x14ac:dyDescent="0.2">
      <c r="A344" s="5">
        <v>6207206</v>
      </c>
      <c r="B344" t="s">
        <v>101</v>
      </c>
      <c r="C344">
        <v>7</v>
      </c>
      <c r="D344" s="48">
        <v>6902206</v>
      </c>
      <c r="E344" s="46" t="s">
        <v>668</v>
      </c>
      <c r="F344" s="51" t="s">
        <v>331</v>
      </c>
      <c r="G344" s="46" t="s">
        <v>265</v>
      </c>
      <c r="H344">
        <v>2</v>
      </c>
      <c r="I344">
        <v>2</v>
      </c>
      <c r="J344" s="6" t="s">
        <v>351</v>
      </c>
      <c r="K344" s="45">
        <v>6207205</v>
      </c>
      <c r="L344" s="45">
        <v>6207207</v>
      </c>
      <c r="M344" s="53" t="s">
        <v>331</v>
      </c>
    </row>
    <row r="345" spans="1:13" x14ac:dyDescent="0.2">
      <c r="A345" s="5">
        <v>6207207</v>
      </c>
      <c r="B345" t="s">
        <v>101</v>
      </c>
      <c r="C345">
        <v>7</v>
      </c>
      <c r="D345" s="48">
        <v>6902207</v>
      </c>
      <c r="E345" s="46" t="s">
        <v>669</v>
      </c>
      <c r="F345" s="51" t="s">
        <v>599</v>
      </c>
      <c r="G345" s="46" t="s">
        <v>266</v>
      </c>
      <c r="H345">
        <v>2</v>
      </c>
      <c r="I345">
        <v>2</v>
      </c>
      <c r="J345" s="6" t="s">
        <v>351</v>
      </c>
      <c r="K345" s="45">
        <v>6207206</v>
      </c>
      <c r="L345" s="45">
        <v>6207208</v>
      </c>
      <c r="M345" s="53" t="s">
        <v>599</v>
      </c>
    </row>
    <row r="346" spans="1:13" x14ac:dyDescent="0.2">
      <c r="A346" s="5">
        <v>6207208</v>
      </c>
      <c r="B346" t="s">
        <v>101</v>
      </c>
      <c r="C346">
        <v>7</v>
      </c>
      <c r="D346" s="48">
        <v>6902208</v>
      </c>
      <c r="E346" s="46" t="s">
        <v>670</v>
      </c>
      <c r="F346" s="51" t="s">
        <v>600</v>
      </c>
      <c r="G346" s="46" t="s">
        <v>267</v>
      </c>
      <c r="H346">
        <v>2</v>
      </c>
      <c r="I346">
        <v>2</v>
      </c>
      <c r="J346" s="6" t="s">
        <v>351</v>
      </c>
      <c r="K346" s="45">
        <v>6207207</v>
      </c>
      <c r="L346" s="45">
        <v>6207209</v>
      </c>
      <c r="M346" s="53" t="s">
        <v>600</v>
      </c>
    </row>
    <row r="347" spans="1:13" x14ac:dyDescent="0.2">
      <c r="A347" s="5">
        <v>6207209</v>
      </c>
      <c r="B347" t="s">
        <v>101</v>
      </c>
      <c r="C347">
        <v>7</v>
      </c>
      <c r="D347" s="48">
        <v>6902209</v>
      </c>
      <c r="E347" s="46" t="s">
        <v>671</v>
      </c>
      <c r="F347" s="51" t="s">
        <v>603</v>
      </c>
      <c r="G347" s="46" t="s">
        <v>268</v>
      </c>
      <c r="H347">
        <v>2</v>
      </c>
      <c r="I347">
        <v>2</v>
      </c>
      <c r="J347" s="6" t="s">
        <v>351</v>
      </c>
      <c r="K347" s="45">
        <v>6207208</v>
      </c>
      <c r="L347" s="45">
        <v>6207210</v>
      </c>
      <c r="M347" s="53" t="s">
        <v>603</v>
      </c>
    </row>
    <row r="348" spans="1:13" x14ac:dyDescent="0.2">
      <c r="A348" s="5">
        <v>6207210</v>
      </c>
      <c r="B348" t="s">
        <v>101</v>
      </c>
      <c r="C348" s="1">
        <v>7</v>
      </c>
      <c r="D348" s="48">
        <v>6902210</v>
      </c>
      <c r="E348" s="46" t="s">
        <v>672</v>
      </c>
      <c r="F348" s="51" t="s">
        <v>604</v>
      </c>
      <c r="G348" s="46" t="s">
        <v>269</v>
      </c>
      <c r="H348">
        <v>2</v>
      </c>
      <c r="I348">
        <v>2</v>
      </c>
      <c r="J348" s="6" t="s">
        <v>351</v>
      </c>
      <c r="K348" s="45">
        <v>6207209</v>
      </c>
      <c r="L348" s="45">
        <v>6207211</v>
      </c>
      <c r="M348" s="53" t="s">
        <v>604</v>
      </c>
    </row>
    <row r="349" spans="1:13" x14ac:dyDescent="0.2">
      <c r="A349">
        <v>6207211</v>
      </c>
      <c r="B349" t="s">
        <v>101</v>
      </c>
      <c r="C349">
        <v>7</v>
      </c>
      <c r="D349" s="46">
        <v>6902211</v>
      </c>
      <c r="E349" s="46" t="s">
        <v>673</v>
      </c>
      <c r="F349" s="51" t="s">
        <v>1015</v>
      </c>
      <c r="G349" s="46" t="s">
        <v>843</v>
      </c>
      <c r="H349">
        <v>2</v>
      </c>
      <c r="I349">
        <v>2</v>
      </c>
      <c r="J349" t="s">
        <v>351</v>
      </c>
      <c r="K349" s="45">
        <v>6207210</v>
      </c>
      <c r="L349" s="45">
        <v>6207212</v>
      </c>
      <c r="M349" s="53" t="s">
        <v>1205</v>
      </c>
    </row>
    <row r="350" spans="1:13" x14ac:dyDescent="0.2">
      <c r="A350">
        <v>6207212</v>
      </c>
      <c r="B350" t="s">
        <v>101</v>
      </c>
      <c r="C350">
        <v>7</v>
      </c>
      <c r="D350" s="46">
        <v>6902212</v>
      </c>
      <c r="E350" s="46" t="s">
        <v>674</v>
      </c>
      <c r="F350" s="51" t="s">
        <v>1016</v>
      </c>
      <c r="G350" s="46" t="s">
        <v>844</v>
      </c>
      <c r="H350">
        <v>2</v>
      </c>
      <c r="I350">
        <v>2</v>
      </c>
      <c r="J350" t="s">
        <v>351</v>
      </c>
      <c r="K350" s="45">
        <v>6207211</v>
      </c>
      <c r="L350" s="45">
        <v>6207213</v>
      </c>
      <c r="M350" s="53" t="s">
        <v>1206</v>
      </c>
    </row>
    <row r="351" spans="1:13" x14ac:dyDescent="0.2">
      <c r="A351">
        <v>6207213</v>
      </c>
      <c r="B351" t="s">
        <v>101</v>
      </c>
      <c r="C351">
        <v>7</v>
      </c>
      <c r="D351" s="46">
        <v>6902213</v>
      </c>
      <c r="E351" s="46" t="s">
        <v>675</v>
      </c>
      <c r="F351" s="51" t="s">
        <v>1006</v>
      </c>
      <c r="G351" s="46" t="s">
        <v>845</v>
      </c>
      <c r="H351">
        <v>2</v>
      </c>
      <c r="I351">
        <v>2</v>
      </c>
      <c r="J351" t="s">
        <v>351</v>
      </c>
      <c r="K351" s="45">
        <v>6207212</v>
      </c>
      <c r="L351" s="45">
        <v>6207214</v>
      </c>
      <c r="M351" s="53" t="s">
        <v>1207</v>
      </c>
    </row>
    <row r="352" spans="1:13" x14ac:dyDescent="0.2">
      <c r="A352">
        <v>6207214</v>
      </c>
      <c r="B352" t="s">
        <v>101</v>
      </c>
      <c r="C352">
        <v>7</v>
      </c>
      <c r="D352" s="46">
        <v>6902214</v>
      </c>
      <c r="E352" s="46" t="s">
        <v>676</v>
      </c>
      <c r="F352" s="51" t="s">
        <v>1007</v>
      </c>
      <c r="G352" s="46" t="s">
        <v>846</v>
      </c>
      <c r="H352">
        <v>2</v>
      </c>
      <c r="I352">
        <v>2</v>
      </c>
      <c r="J352" t="s">
        <v>351</v>
      </c>
      <c r="K352" s="45">
        <v>6207213</v>
      </c>
      <c r="L352" s="45">
        <v>6207215</v>
      </c>
      <c r="M352" s="53" t="s">
        <v>1208</v>
      </c>
    </row>
    <row r="353" spans="1:13" x14ac:dyDescent="0.2">
      <c r="A353">
        <v>6207215</v>
      </c>
      <c r="B353" t="s">
        <v>101</v>
      </c>
      <c r="C353">
        <v>7</v>
      </c>
      <c r="D353" s="46">
        <v>6902215</v>
      </c>
      <c r="E353" s="46" t="s">
        <v>677</v>
      </c>
      <c r="F353" s="51" t="s">
        <v>1017</v>
      </c>
      <c r="G353" s="46" t="s">
        <v>847</v>
      </c>
      <c r="H353">
        <v>2</v>
      </c>
      <c r="I353">
        <v>2</v>
      </c>
      <c r="J353" t="s">
        <v>351</v>
      </c>
      <c r="K353" s="45">
        <v>6207214</v>
      </c>
      <c r="L353" s="45">
        <v>6207216</v>
      </c>
      <c r="M353" s="53" t="s">
        <v>1209</v>
      </c>
    </row>
    <row r="354" spans="1:13" x14ac:dyDescent="0.2">
      <c r="A354">
        <v>6207216</v>
      </c>
      <c r="B354" t="s">
        <v>101</v>
      </c>
      <c r="C354">
        <v>7</v>
      </c>
      <c r="D354" s="46">
        <v>6902216</v>
      </c>
      <c r="E354" s="46" t="s">
        <v>678</v>
      </c>
      <c r="F354" s="51" t="s">
        <v>1018</v>
      </c>
      <c r="G354" s="46" t="s">
        <v>848</v>
      </c>
      <c r="H354">
        <v>2</v>
      </c>
      <c r="I354">
        <v>2</v>
      </c>
      <c r="J354" t="s">
        <v>351</v>
      </c>
      <c r="K354" s="45">
        <v>6207215</v>
      </c>
      <c r="L354" s="45">
        <v>6207217</v>
      </c>
      <c r="M354" s="53" t="s">
        <v>1210</v>
      </c>
    </row>
    <row r="355" spans="1:13" x14ac:dyDescent="0.2">
      <c r="A355">
        <v>6207217</v>
      </c>
      <c r="B355" t="s">
        <v>101</v>
      </c>
      <c r="C355">
        <v>7</v>
      </c>
      <c r="D355" s="46">
        <v>6902217</v>
      </c>
      <c r="E355" s="46" t="s">
        <v>679</v>
      </c>
      <c r="F355" s="51" t="s">
        <v>1019</v>
      </c>
      <c r="G355" s="46" t="s">
        <v>849</v>
      </c>
      <c r="H355">
        <v>2</v>
      </c>
      <c r="I355">
        <v>2</v>
      </c>
      <c r="J355" t="s">
        <v>351</v>
      </c>
      <c r="K355" s="45">
        <v>6207216</v>
      </c>
      <c r="L355" s="45">
        <v>6207218</v>
      </c>
      <c r="M355" s="53" t="s">
        <v>1211</v>
      </c>
    </row>
    <row r="356" spans="1:13" x14ac:dyDescent="0.2">
      <c r="A356">
        <v>6207218</v>
      </c>
      <c r="B356" t="s">
        <v>101</v>
      </c>
      <c r="C356">
        <v>7</v>
      </c>
      <c r="D356" s="46">
        <v>6902218</v>
      </c>
      <c r="E356" s="46" t="s">
        <v>680</v>
      </c>
      <c r="F356" s="51" t="s">
        <v>1020</v>
      </c>
      <c r="G356" s="46" t="s">
        <v>850</v>
      </c>
      <c r="H356">
        <v>2</v>
      </c>
      <c r="I356">
        <v>2</v>
      </c>
      <c r="J356" t="s">
        <v>351</v>
      </c>
      <c r="K356" s="45">
        <v>6207217</v>
      </c>
      <c r="L356" s="45">
        <v>6207219</v>
      </c>
      <c r="M356" s="53" t="s">
        <v>1212</v>
      </c>
    </row>
    <row r="357" spans="1:13" x14ac:dyDescent="0.2">
      <c r="A357">
        <v>6207219</v>
      </c>
      <c r="B357" t="s">
        <v>101</v>
      </c>
      <c r="C357">
        <v>7</v>
      </c>
      <c r="D357" s="46">
        <v>6902219</v>
      </c>
      <c r="E357" s="46" t="s">
        <v>681</v>
      </c>
      <c r="F357" s="51" t="s">
        <v>1021</v>
      </c>
      <c r="G357" s="46" t="s">
        <v>851</v>
      </c>
      <c r="H357">
        <v>2</v>
      </c>
      <c r="I357">
        <v>2</v>
      </c>
      <c r="J357" t="s">
        <v>351</v>
      </c>
      <c r="K357" s="45">
        <v>6207218</v>
      </c>
      <c r="L357" s="45">
        <v>6207220</v>
      </c>
      <c r="M357" s="53" t="s">
        <v>1213</v>
      </c>
    </row>
    <row r="358" spans="1:13" x14ac:dyDescent="0.2">
      <c r="A358">
        <v>6207220</v>
      </c>
      <c r="B358" t="s">
        <v>101</v>
      </c>
      <c r="C358">
        <v>7</v>
      </c>
      <c r="D358" s="46">
        <v>6902220</v>
      </c>
      <c r="E358" s="46" t="s">
        <v>682</v>
      </c>
      <c r="F358" s="51" t="s">
        <v>1022</v>
      </c>
      <c r="G358" s="46" t="s">
        <v>852</v>
      </c>
      <c r="H358">
        <v>2</v>
      </c>
      <c r="I358">
        <v>2</v>
      </c>
      <c r="J358" t="s">
        <v>351</v>
      </c>
      <c r="K358" s="45">
        <v>6207219</v>
      </c>
      <c r="L358" s="45">
        <v>0</v>
      </c>
      <c r="M358" s="53" t="s">
        <v>1214</v>
      </c>
    </row>
    <row r="359" spans="1:13" x14ac:dyDescent="0.2">
      <c r="A359" s="5">
        <v>6208200</v>
      </c>
      <c r="B359" t="s">
        <v>102</v>
      </c>
      <c r="C359">
        <v>8</v>
      </c>
      <c r="D359" s="48">
        <v>6902200</v>
      </c>
      <c r="E359" s="46" t="s">
        <v>662</v>
      </c>
      <c r="F359" s="51" t="s">
        <v>313</v>
      </c>
      <c r="G359" s="46" t="s">
        <v>226</v>
      </c>
      <c r="H359">
        <v>2</v>
      </c>
      <c r="I359">
        <v>2</v>
      </c>
      <c r="J359" s="6" t="s">
        <v>352</v>
      </c>
      <c r="K359" s="45">
        <v>0</v>
      </c>
      <c r="L359" s="45">
        <v>6208201</v>
      </c>
      <c r="M359" s="53" t="s">
        <v>313</v>
      </c>
    </row>
    <row r="360" spans="1:13" x14ac:dyDescent="0.2">
      <c r="A360" s="5">
        <v>6208201</v>
      </c>
      <c r="B360" t="s">
        <v>102</v>
      </c>
      <c r="C360">
        <v>8</v>
      </c>
      <c r="D360" s="48">
        <v>6902201</v>
      </c>
      <c r="E360" s="46" t="s">
        <v>663</v>
      </c>
      <c r="F360" s="51" t="s">
        <v>322</v>
      </c>
      <c r="G360" s="46" t="s">
        <v>270</v>
      </c>
      <c r="H360">
        <v>2</v>
      </c>
      <c r="I360">
        <v>2</v>
      </c>
      <c r="J360" s="6" t="s">
        <v>352</v>
      </c>
      <c r="K360" s="45">
        <v>6208200</v>
      </c>
      <c r="L360" s="45">
        <v>6208202</v>
      </c>
      <c r="M360" s="53" t="s">
        <v>322</v>
      </c>
    </row>
    <row r="361" spans="1:13" x14ac:dyDescent="0.2">
      <c r="A361" s="5">
        <v>6208202</v>
      </c>
      <c r="B361" t="s">
        <v>102</v>
      </c>
      <c r="C361">
        <v>8</v>
      </c>
      <c r="D361" s="48">
        <v>6902202</v>
      </c>
      <c r="E361" s="46" t="s">
        <v>664</v>
      </c>
      <c r="F361" s="51" t="s">
        <v>324</v>
      </c>
      <c r="G361" s="46" t="s">
        <v>271</v>
      </c>
      <c r="H361">
        <v>2</v>
      </c>
      <c r="I361">
        <v>2</v>
      </c>
      <c r="J361" s="6" t="s">
        <v>352</v>
      </c>
      <c r="K361" s="45">
        <v>6208201</v>
      </c>
      <c r="L361" s="45">
        <v>6208203</v>
      </c>
      <c r="M361" s="53" t="s">
        <v>324</v>
      </c>
    </row>
    <row r="362" spans="1:13" x14ac:dyDescent="0.2">
      <c r="A362" s="5">
        <v>6208203</v>
      </c>
      <c r="B362" t="s">
        <v>102</v>
      </c>
      <c r="C362">
        <v>8</v>
      </c>
      <c r="D362" s="48">
        <v>6902203</v>
      </c>
      <c r="E362" s="46" t="s">
        <v>665</v>
      </c>
      <c r="F362" s="51" t="s">
        <v>317</v>
      </c>
      <c r="G362" s="46" t="s">
        <v>272</v>
      </c>
      <c r="H362">
        <v>2</v>
      </c>
      <c r="I362">
        <v>2</v>
      </c>
      <c r="J362" s="6" t="s">
        <v>352</v>
      </c>
      <c r="K362" s="45">
        <v>6208202</v>
      </c>
      <c r="L362" s="45">
        <v>6208204</v>
      </c>
      <c r="M362" s="53" t="s">
        <v>317</v>
      </c>
    </row>
    <row r="363" spans="1:13" x14ac:dyDescent="0.2">
      <c r="A363" s="5">
        <v>6208204</v>
      </c>
      <c r="B363" t="s">
        <v>102</v>
      </c>
      <c r="C363">
        <v>8</v>
      </c>
      <c r="D363" s="48">
        <v>6902204</v>
      </c>
      <c r="E363" s="46" t="s">
        <v>666</v>
      </c>
      <c r="F363" s="51" t="s">
        <v>329</v>
      </c>
      <c r="G363" s="46" t="s">
        <v>273</v>
      </c>
      <c r="H363">
        <v>2</v>
      </c>
      <c r="I363">
        <v>2</v>
      </c>
      <c r="J363" s="6" t="s">
        <v>352</v>
      </c>
      <c r="K363" s="45">
        <v>6208203</v>
      </c>
      <c r="L363" s="45">
        <v>6208205</v>
      </c>
      <c r="M363" s="53" t="s">
        <v>329</v>
      </c>
    </row>
    <row r="364" spans="1:13" x14ac:dyDescent="0.2">
      <c r="A364" s="5">
        <v>6208205</v>
      </c>
      <c r="B364" t="s">
        <v>102</v>
      </c>
      <c r="C364">
        <v>8</v>
      </c>
      <c r="D364" s="48">
        <v>6902205</v>
      </c>
      <c r="E364" s="46" t="s">
        <v>667</v>
      </c>
      <c r="F364" s="51" t="s">
        <v>600</v>
      </c>
      <c r="G364" s="46" t="s">
        <v>274</v>
      </c>
      <c r="H364">
        <v>2</v>
      </c>
      <c r="I364">
        <v>2</v>
      </c>
      <c r="J364" s="6" t="s">
        <v>352</v>
      </c>
      <c r="K364" s="45">
        <v>6208204</v>
      </c>
      <c r="L364" s="45">
        <v>6208206</v>
      </c>
      <c r="M364" s="53" t="s">
        <v>600</v>
      </c>
    </row>
    <row r="365" spans="1:13" x14ac:dyDescent="0.2">
      <c r="A365" s="5">
        <v>6208206</v>
      </c>
      <c r="B365" t="s">
        <v>102</v>
      </c>
      <c r="C365">
        <v>8</v>
      </c>
      <c r="D365" s="48">
        <v>6902206</v>
      </c>
      <c r="E365" s="46" t="s">
        <v>668</v>
      </c>
      <c r="F365" s="51" t="s">
        <v>601</v>
      </c>
      <c r="G365" s="46" t="s">
        <v>275</v>
      </c>
      <c r="H365">
        <v>2</v>
      </c>
      <c r="I365">
        <v>2</v>
      </c>
      <c r="J365" s="6" t="s">
        <v>352</v>
      </c>
      <c r="K365" s="45">
        <v>6208205</v>
      </c>
      <c r="L365" s="45">
        <v>6208207</v>
      </c>
      <c r="M365" s="53" t="s">
        <v>601</v>
      </c>
    </row>
    <row r="366" spans="1:13" x14ac:dyDescent="0.2">
      <c r="A366" s="5">
        <v>6208207</v>
      </c>
      <c r="B366" t="s">
        <v>102</v>
      </c>
      <c r="C366">
        <v>8</v>
      </c>
      <c r="D366" s="48">
        <v>6902207</v>
      </c>
      <c r="E366" s="46" t="s">
        <v>669</v>
      </c>
      <c r="F366" s="51" t="s">
        <v>602</v>
      </c>
      <c r="G366" s="46" t="s">
        <v>276</v>
      </c>
      <c r="H366">
        <v>2</v>
      </c>
      <c r="I366">
        <v>2</v>
      </c>
      <c r="J366" s="6" t="s">
        <v>352</v>
      </c>
      <c r="K366" s="45">
        <v>6208206</v>
      </c>
      <c r="L366" s="45">
        <v>6208208</v>
      </c>
      <c r="M366" s="53" t="s">
        <v>602</v>
      </c>
    </row>
    <row r="367" spans="1:13" x14ac:dyDescent="0.2">
      <c r="A367" s="5">
        <v>6208208</v>
      </c>
      <c r="B367" t="s">
        <v>102</v>
      </c>
      <c r="C367">
        <v>8</v>
      </c>
      <c r="D367" s="48">
        <v>6902208</v>
      </c>
      <c r="E367" s="46" t="s">
        <v>670</v>
      </c>
      <c r="F367" s="51" t="s">
        <v>605</v>
      </c>
      <c r="G367" s="46" t="s">
        <v>277</v>
      </c>
      <c r="H367">
        <v>2</v>
      </c>
      <c r="I367">
        <v>2</v>
      </c>
      <c r="J367" s="6" t="s">
        <v>352</v>
      </c>
      <c r="K367" s="45">
        <v>6208207</v>
      </c>
      <c r="L367" s="45">
        <v>6208209</v>
      </c>
      <c r="M367" s="53" t="s">
        <v>605</v>
      </c>
    </row>
    <row r="368" spans="1:13" x14ac:dyDescent="0.2">
      <c r="A368" s="5">
        <v>6208209</v>
      </c>
      <c r="B368" t="s">
        <v>102</v>
      </c>
      <c r="C368">
        <v>8</v>
      </c>
      <c r="D368" s="48">
        <v>6902209</v>
      </c>
      <c r="E368" s="46" t="s">
        <v>671</v>
      </c>
      <c r="F368" s="51" t="s">
        <v>606</v>
      </c>
      <c r="G368" s="46" t="s">
        <v>278</v>
      </c>
      <c r="H368">
        <v>2</v>
      </c>
      <c r="I368">
        <v>2</v>
      </c>
      <c r="J368" s="6" t="s">
        <v>352</v>
      </c>
      <c r="K368" s="45">
        <v>6208208</v>
      </c>
      <c r="L368" s="45">
        <v>6208210</v>
      </c>
      <c r="M368" s="53" t="s">
        <v>606</v>
      </c>
    </row>
    <row r="369" spans="1:13" x14ac:dyDescent="0.2">
      <c r="A369" s="5">
        <v>6208210</v>
      </c>
      <c r="B369" t="s">
        <v>102</v>
      </c>
      <c r="C369" s="1">
        <v>8</v>
      </c>
      <c r="D369" s="48">
        <v>6902210</v>
      </c>
      <c r="E369" s="46" t="s">
        <v>672</v>
      </c>
      <c r="F369" s="51" t="s">
        <v>607</v>
      </c>
      <c r="G369" s="46" t="s">
        <v>279</v>
      </c>
      <c r="H369">
        <v>2</v>
      </c>
      <c r="I369">
        <v>2</v>
      </c>
      <c r="J369" s="6" t="s">
        <v>352</v>
      </c>
      <c r="K369" s="45">
        <v>6208209</v>
      </c>
      <c r="L369" s="45">
        <v>6208211</v>
      </c>
      <c r="M369" s="53" t="s">
        <v>607</v>
      </c>
    </row>
    <row r="370" spans="1:13" x14ac:dyDescent="0.2">
      <c r="A370">
        <v>6208211</v>
      </c>
      <c r="B370" t="s">
        <v>102</v>
      </c>
      <c r="C370">
        <v>8</v>
      </c>
      <c r="D370" s="46">
        <v>6902211</v>
      </c>
      <c r="E370" s="46" t="s">
        <v>673</v>
      </c>
      <c r="F370" s="51" t="s">
        <v>1016</v>
      </c>
      <c r="G370" s="46" t="s">
        <v>853</v>
      </c>
      <c r="H370">
        <v>2</v>
      </c>
      <c r="I370">
        <v>2</v>
      </c>
      <c r="J370" t="s">
        <v>352</v>
      </c>
      <c r="K370" s="45">
        <v>6208210</v>
      </c>
      <c r="L370" s="45">
        <v>6208212</v>
      </c>
      <c r="M370" s="53" t="s">
        <v>1215</v>
      </c>
    </row>
    <row r="371" spans="1:13" x14ac:dyDescent="0.2">
      <c r="A371">
        <v>6208212</v>
      </c>
      <c r="B371" t="s">
        <v>102</v>
      </c>
      <c r="C371">
        <v>8</v>
      </c>
      <c r="D371" s="46">
        <v>6902212</v>
      </c>
      <c r="E371" s="46" t="s">
        <v>674</v>
      </c>
      <c r="F371" s="51" t="s">
        <v>1023</v>
      </c>
      <c r="G371" s="46" t="s">
        <v>854</v>
      </c>
      <c r="H371">
        <v>2</v>
      </c>
      <c r="I371">
        <v>2</v>
      </c>
      <c r="J371" t="s">
        <v>352</v>
      </c>
      <c r="K371" s="45">
        <v>6208211</v>
      </c>
      <c r="L371" s="45">
        <v>6208213</v>
      </c>
      <c r="M371" s="53" t="s">
        <v>1216</v>
      </c>
    </row>
    <row r="372" spans="1:13" x14ac:dyDescent="0.2">
      <c r="A372">
        <v>6208213</v>
      </c>
      <c r="B372" t="s">
        <v>102</v>
      </c>
      <c r="C372">
        <v>8</v>
      </c>
      <c r="D372" s="46">
        <v>6902213</v>
      </c>
      <c r="E372" s="46" t="s">
        <v>675</v>
      </c>
      <c r="F372" s="51" t="s">
        <v>1024</v>
      </c>
      <c r="G372" s="46" t="s">
        <v>855</v>
      </c>
      <c r="H372">
        <v>2</v>
      </c>
      <c r="I372">
        <v>2</v>
      </c>
      <c r="J372" t="s">
        <v>352</v>
      </c>
      <c r="K372" s="45">
        <v>6208212</v>
      </c>
      <c r="L372" s="45">
        <v>6208214</v>
      </c>
      <c r="M372" s="53" t="s">
        <v>1217</v>
      </c>
    </row>
    <row r="373" spans="1:13" x14ac:dyDescent="0.2">
      <c r="A373">
        <v>6208214</v>
      </c>
      <c r="B373" t="s">
        <v>102</v>
      </c>
      <c r="C373">
        <v>8</v>
      </c>
      <c r="D373" s="46">
        <v>6902214</v>
      </c>
      <c r="E373" s="46" t="s">
        <v>676</v>
      </c>
      <c r="F373" s="51" t="s">
        <v>1025</v>
      </c>
      <c r="G373" s="46" t="s">
        <v>856</v>
      </c>
      <c r="H373">
        <v>2</v>
      </c>
      <c r="I373">
        <v>2</v>
      </c>
      <c r="J373" t="s">
        <v>352</v>
      </c>
      <c r="K373" s="45">
        <v>6208213</v>
      </c>
      <c r="L373" s="45">
        <v>6208215</v>
      </c>
      <c r="M373" s="53" t="s">
        <v>1218</v>
      </c>
    </row>
    <row r="374" spans="1:13" x14ac:dyDescent="0.2">
      <c r="A374">
        <v>6208215</v>
      </c>
      <c r="B374" t="s">
        <v>102</v>
      </c>
      <c r="C374">
        <v>8</v>
      </c>
      <c r="D374" s="46">
        <v>6902215</v>
      </c>
      <c r="E374" s="46" t="s">
        <v>677</v>
      </c>
      <c r="F374" s="51" t="s">
        <v>1026</v>
      </c>
      <c r="G374" s="46" t="s">
        <v>857</v>
      </c>
      <c r="H374">
        <v>2</v>
      </c>
      <c r="I374">
        <v>2</v>
      </c>
      <c r="J374" t="s">
        <v>352</v>
      </c>
      <c r="K374" s="45">
        <v>6208214</v>
      </c>
      <c r="L374" s="45">
        <v>6208216</v>
      </c>
      <c r="M374" s="53" t="s">
        <v>1219</v>
      </c>
    </row>
    <row r="375" spans="1:13" x14ac:dyDescent="0.2">
      <c r="A375">
        <v>6208216</v>
      </c>
      <c r="B375" t="s">
        <v>102</v>
      </c>
      <c r="C375">
        <v>8</v>
      </c>
      <c r="D375" s="46">
        <v>6902216</v>
      </c>
      <c r="E375" s="46" t="s">
        <v>678</v>
      </c>
      <c r="F375" s="51" t="s">
        <v>1027</v>
      </c>
      <c r="G375" s="46" t="s">
        <v>858</v>
      </c>
      <c r="H375">
        <v>2</v>
      </c>
      <c r="I375">
        <v>2</v>
      </c>
      <c r="J375" t="s">
        <v>352</v>
      </c>
      <c r="K375" s="45">
        <v>6208215</v>
      </c>
      <c r="L375" s="45">
        <v>6208217</v>
      </c>
      <c r="M375" s="53" t="s">
        <v>1220</v>
      </c>
    </row>
    <row r="376" spans="1:13" x14ac:dyDescent="0.2">
      <c r="A376">
        <v>6208217</v>
      </c>
      <c r="B376" t="s">
        <v>102</v>
      </c>
      <c r="C376">
        <v>8</v>
      </c>
      <c r="D376" s="46">
        <v>6902217</v>
      </c>
      <c r="E376" s="46" t="s">
        <v>679</v>
      </c>
      <c r="F376" s="51" t="s">
        <v>1028</v>
      </c>
      <c r="G376" s="46" t="s">
        <v>859</v>
      </c>
      <c r="H376">
        <v>2</v>
      </c>
      <c r="I376">
        <v>2</v>
      </c>
      <c r="J376" t="s">
        <v>352</v>
      </c>
      <c r="K376" s="45">
        <v>6208216</v>
      </c>
      <c r="L376" s="45">
        <v>6208218</v>
      </c>
      <c r="M376" s="53" t="s">
        <v>1221</v>
      </c>
    </row>
    <row r="377" spans="1:13" x14ac:dyDescent="0.2">
      <c r="A377">
        <v>6208218</v>
      </c>
      <c r="B377" t="s">
        <v>102</v>
      </c>
      <c r="C377">
        <v>8</v>
      </c>
      <c r="D377" s="46">
        <v>6902218</v>
      </c>
      <c r="E377" s="46" t="s">
        <v>680</v>
      </c>
      <c r="F377" s="51" t="s">
        <v>1029</v>
      </c>
      <c r="G377" s="46" t="s">
        <v>860</v>
      </c>
      <c r="H377">
        <v>2</v>
      </c>
      <c r="I377">
        <v>2</v>
      </c>
      <c r="J377" t="s">
        <v>352</v>
      </c>
      <c r="K377" s="45">
        <v>6208217</v>
      </c>
      <c r="L377" s="45">
        <v>6208219</v>
      </c>
      <c r="M377" s="53" t="s">
        <v>1222</v>
      </c>
    </row>
    <row r="378" spans="1:13" x14ac:dyDescent="0.2">
      <c r="A378">
        <v>6208219</v>
      </c>
      <c r="B378" t="s">
        <v>102</v>
      </c>
      <c r="C378">
        <v>8</v>
      </c>
      <c r="D378" s="46">
        <v>6902219</v>
      </c>
      <c r="E378" s="46" t="s">
        <v>681</v>
      </c>
      <c r="F378" s="51" t="s">
        <v>1014</v>
      </c>
      <c r="G378" s="46" t="s">
        <v>861</v>
      </c>
      <c r="H378">
        <v>2</v>
      </c>
      <c r="I378">
        <v>2</v>
      </c>
      <c r="J378" t="s">
        <v>352</v>
      </c>
      <c r="K378" s="45">
        <v>6208218</v>
      </c>
      <c r="L378" s="45">
        <v>6208220</v>
      </c>
      <c r="M378" s="53" t="s">
        <v>1223</v>
      </c>
    </row>
    <row r="379" spans="1:13" x14ac:dyDescent="0.2">
      <c r="A379">
        <v>6208220</v>
      </c>
      <c r="B379" t="s">
        <v>102</v>
      </c>
      <c r="C379">
        <v>8</v>
      </c>
      <c r="D379" s="46">
        <v>6902220</v>
      </c>
      <c r="E379" s="46" t="s">
        <v>682</v>
      </c>
      <c r="F379" s="51" t="s">
        <v>1030</v>
      </c>
      <c r="G379" s="46" t="s">
        <v>862</v>
      </c>
      <c r="H379">
        <v>2</v>
      </c>
      <c r="I379">
        <v>2</v>
      </c>
      <c r="J379" t="s">
        <v>352</v>
      </c>
      <c r="K379" s="45">
        <v>6208219</v>
      </c>
      <c r="L379" s="45">
        <v>0</v>
      </c>
      <c r="M379" s="53" t="s">
        <v>1224</v>
      </c>
    </row>
    <row r="380" spans="1:13" x14ac:dyDescent="0.2">
      <c r="A380" s="5">
        <v>6209200</v>
      </c>
      <c r="B380" t="s">
        <v>103</v>
      </c>
      <c r="C380">
        <v>9</v>
      </c>
      <c r="D380" s="48">
        <v>6902200</v>
      </c>
      <c r="E380" s="46" t="s">
        <v>662</v>
      </c>
      <c r="F380" s="51" t="s">
        <v>313</v>
      </c>
      <c r="G380" s="46" t="s">
        <v>228</v>
      </c>
      <c r="H380">
        <v>2</v>
      </c>
      <c r="I380">
        <v>2</v>
      </c>
      <c r="J380" s="6" t="s">
        <v>353</v>
      </c>
      <c r="K380" s="45">
        <v>0</v>
      </c>
      <c r="L380" s="45">
        <v>6209201</v>
      </c>
      <c r="M380" s="53" t="s">
        <v>313</v>
      </c>
    </row>
    <row r="381" spans="1:13" x14ac:dyDescent="0.2">
      <c r="A381" s="5">
        <v>6209201</v>
      </c>
      <c r="B381" t="s">
        <v>103</v>
      </c>
      <c r="C381">
        <v>9</v>
      </c>
      <c r="D381" s="48">
        <v>6902201</v>
      </c>
      <c r="E381" s="46" t="s">
        <v>663</v>
      </c>
      <c r="F381" s="51" t="s">
        <v>321</v>
      </c>
      <c r="G381" s="46" t="s">
        <v>280</v>
      </c>
      <c r="H381">
        <v>2</v>
      </c>
      <c r="I381">
        <v>2</v>
      </c>
      <c r="J381" s="6" t="s">
        <v>353</v>
      </c>
      <c r="K381" s="45">
        <v>6209200</v>
      </c>
      <c r="L381" s="45">
        <v>6209202</v>
      </c>
      <c r="M381" s="53" t="s">
        <v>321</v>
      </c>
    </row>
    <row r="382" spans="1:13" x14ac:dyDescent="0.2">
      <c r="A382" s="5">
        <v>6209202</v>
      </c>
      <c r="B382" t="s">
        <v>103</v>
      </c>
      <c r="C382">
        <v>9</v>
      </c>
      <c r="D382" s="48">
        <v>6902202</v>
      </c>
      <c r="E382" s="46" t="s">
        <v>664</v>
      </c>
      <c r="F382" s="51" t="s">
        <v>323</v>
      </c>
      <c r="G382" s="46" t="s">
        <v>281</v>
      </c>
      <c r="H382">
        <v>2</v>
      </c>
      <c r="I382">
        <v>2</v>
      </c>
      <c r="J382" s="6" t="s">
        <v>353</v>
      </c>
      <c r="K382" s="45">
        <v>6209201</v>
      </c>
      <c r="L382" s="45">
        <v>6209203</v>
      </c>
      <c r="M382" s="53" t="s">
        <v>323</v>
      </c>
    </row>
    <row r="383" spans="1:13" x14ac:dyDescent="0.2">
      <c r="A383" s="5">
        <v>6209203</v>
      </c>
      <c r="B383" t="s">
        <v>103</v>
      </c>
      <c r="C383">
        <v>9</v>
      </c>
      <c r="D383" s="48">
        <v>6902203</v>
      </c>
      <c r="E383" s="46" t="s">
        <v>665</v>
      </c>
      <c r="F383" s="51" t="s">
        <v>327</v>
      </c>
      <c r="G383" s="46" t="s">
        <v>282</v>
      </c>
      <c r="H383">
        <v>2</v>
      </c>
      <c r="I383">
        <v>2</v>
      </c>
      <c r="J383" s="6" t="s">
        <v>353</v>
      </c>
      <c r="K383" s="45">
        <v>6209202</v>
      </c>
      <c r="L383" s="45">
        <v>6209204</v>
      </c>
      <c r="M383" s="53" t="s">
        <v>327</v>
      </c>
    </row>
    <row r="384" spans="1:13" x14ac:dyDescent="0.2">
      <c r="A384" s="5">
        <v>6209204</v>
      </c>
      <c r="B384" t="s">
        <v>103</v>
      </c>
      <c r="C384">
        <v>9</v>
      </c>
      <c r="D384" s="48">
        <v>6902204</v>
      </c>
      <c r="E384" s="46" t="s">
        <v>666</v>
      </c>
      <c r="F384" s="51" t="s">
        <v>330</v>
      </c>
      <c r="G384" s="46" t="s">
        <v>283</v>
      </c>
      <c r="H384">
        <v>2</v>
      </c>
      <c r="I384">
        <v>2</v>
      </c>
      <c r="J384" s="6" t="s">
        <v>353</v>
      </c>
      <c r="K384" s="45">
        <v>6209203</v>
      </c>
      <c r="L384" s="45">
        <v>6209205</v>
      </c>
      <c r="M384" s="53" t="s">
        <v>330</v>
      </c>
    </row>
    <row r="385" spans="1:13" x14ac:dyDescent="0.2">
      <c r="A385" s="5">
        <v>6209205</v>
      </c>
      <c r="B385" t="s">
        <v>103</v>
      </c>
      <c r="C385">
        <v>9</v>
      </c>
      <c r="D385" s="48">
        <v>6902205</v>
      </c>
      <c r="E385" s="46" t="s">
        <v>667</v>
      </c>
      <c r="F385" s="51" t="s">
        <v>608</v>
      </c>
      <c r="G385" s="46" t="s">
        <v>284</v>
      </c>
      <c r="H385">
        <v>2</v>
      </c>
      <c r="I385">
        <v>2</v>
      </c>
      <c r="J385" s="6" t="s">
        <v>353</v>
      </c>
      <c r="K385" s="45">
        <v>6209204</v>
      </c>
      <c r="L385" s="45">
        <v>6209206</v>
      </c>
      <c r="M385" s="53" t="s">
        <v>608</v>
      </c>
    </row>
    <row r="386" spans="1:13" x14ac:dyDescent="0.2">
      <c r="A386" s="5">
        <v>6209206</v>
      </c>
      <c r="B386" t="s">
        <v>103</v>
      </c>
      <c r="C386">
        <v>9</v>
      </c>
      <c r="D386" s="48">
        <v>6902206</v>
      </c>
      <c r="E386" s="46" t="s">
        <v>668</v>
      </c>
      <c r="F386" s="51" t="s">
        <v>326</v>
      </c>
      <c r="G386" s="46" t="s">
        <v>285</v>
      </c>
      <c r="H386">
        <v>2</v>
      </c>
      <c r="I386">
        <v>2</v>
      </c>
      <c r="J386" s="6" t="s">
        <v>353</v>
      </c>
      <c r="K386" s="45">
        <v>6209205</v>
      </c>
      <c r="L386" s="45">
        <v>6209207</v>
      </c>
      <c r="M386" s="53" t="s">
        <v>326</v>
      </c>
    </row>
    <row r="387" spans="1:13" x14ac:dyDescent="0.2">
      <c r="A387" s="5">
        <v>6209207</v>
      </c>
      <c r="B387" t="s">
        <v>103</v>
      </c>
      <c r="C387">
        <v>9</v>
      </c>
      <c r="D387" s="48">
        <v>6902207</v>
      </c>
      <c r="E387" s="46" t="s">
        <v>669</v>
      </c>
      <c r="F387" s="51" t="s">
        <v>609</v>
      </c>
      <c r="G387" s="46" t="s">
        <v>286</v>
      </c>
      <c r="H387">
        <v>2</v>
      </c>
      <c r="I387">
        <v>2</v>
      </c>
      <c r="J387" s="6" t="s">
        <v>353</v>
      </c>
      <c r="K387" s="45">
        <v>6209206</v>
      </c>
      <c r="L387" s="45">
        <v>6209208</v>
      </c>
      <c r="M387" s="53" t="s">
        <v>609</v>
      </c>
    </row>
    <row r="388" spans="1:13" x14ac:dyDescent="0.2">
      <c r="A388" s="5">
        <v>6209208</v>
      </c>
      <c r="B388" t="s">
        <v>103</v>
      </c>
      <c r="C388">
        <v>9</v>
      </c>
      <c r="D388" s="48">
        <v>6902208</v>
      </c>
      <c r="E388" s="46" t="s">
        <v>670</v>
      </c>
      <c r="F388" s="51" t="s">
        <v>610</v>
      </c>
      <c r="G388" s="46" t="s">
        <v>287</v>
      </c>
      <c r="H388">
        <v>2</v>
      </c>
      <c r="I388">
        <v>2</v>
      </c>
      <c r="J388" s="6" t="s">
        <v>353</v>
      </c>
      <c r="K388" s="45">
        <v>6209207</v>
      </c>
      <c r="L388" s="45">
        <v>6209209</v>
      </c>
      <c r="M388" s="53" t="s">
        <v>610</v>
      </c>
    </row>
    <row r="389" spans="1:13" x14ac:dyDescent="0.2">
      <c r="A389" s="5">
        <v>6209209</v>
      </c>
      <c r="B389" t="s">
        <v>103</v>
      </c>
      <c r="C389">
        <v>9</v>
      </c>
      <c r="D389" s="48">
        <v>6902209</v>
      </c>
      <c r="E389" s="46" t="s">
        <v>671</v>
      </c>
      <c r="F389" s="51" t="s">
        <v>611</v>
      </c>
      <c r="G389" s="46" t="s">
        <v>288</v>
      </c>
      <c r="H389">
        <v>2</v>
      </c>
      <c r="I389">
        <v>2</v>
      </c>
      <c r="J389" s="6" t="s">
        <v>353</v>
      </c>
      <c r="K389" s="45">
        <v>6209208</v>
      </c>
      <c r="L389" s="45">
        <v>6209210</v>
      </c>
      <c r="M389" s="53" t="s">
        <v>611</v>
      </c>
    </row>
    <row r="390" spans="1:13" x14ac:dyDescent="0.2">
      <c r="A390" s="5">
        <v>6209210</v>
      </c>
      <c r="B390" t="s">
        <v>103</v>
      </c>
      <c r="C390" s="1">
        <v>9</v>
      </c>
      <c r="D390" s="48">
        <v>6902210</v>
      </c>
      <c r="E390" s="46" t="s">
        <v>672</v>
      </c>
      <c r="F390" s="51" t="s">
        <v>605</v>
      </c>
      <c r="G390" s="46" t="s">
        <v>289</v>
      </c>
      <c r="H390">
        <v>2</v>
      </c>
      <c r="I390">
        <v>2</v>
      </c>
      <c r="J390" s="6" t="s">
        <v>353</v>
      </c>
      <c r="K390" s="45">
        <v>6209209</v>
      </c>
      <c r="L390" s="45">
        <v>6209211</v>
      </c>
      <c r="M390" s="53" t="s">
        <v>605</v>
      </c>
    </row>
    <row r="391" spans="1:13" x14ac:dyDescent="0.2">
      <c r="A391">
        <v>6209211</v>
      </c>
      <c r="B391" t="s">
        <v>103</v>
      </c>
      <c r="C391">
        <v>9</v>
      </c>
      <c r="D391" s="46">
        <v>6902211</v>
      </c>
      <c r="E391" s="46" t="s">
        <v>673</v>
      </c>
      <c r="F391" s="51" t="s">
        <v>1005</v>
      </c>
      <c r="G391" s="46" t="s">
        <v>863</v>
      </c>
      <c r="H391">
        <v>2</v>
      </c>
      <c r="I391">
        <v>2</v>
      </c>
      <c r="J391" t="s">
        <v>353</v>
      </c>
      <c r="K391" s="45">
        <v>6209210</v>
      </c>
      <c r="L391" s="45">
        <v>6209212</v>
      </c>
      <c r="M391" s="53" t="s">
        <v>1225</v>
      </c>
    </row>
    <row r="392" spans="1:13" x14ac:dyDescent="0.2">
      <c r="A392">
        <v>6209212</v>
      </c>
      <c r="B392" t="s">
        <v>103</v>
      </c>
      <c r="C392">
        <v>9</v>
      </c>
      <c r="D392" s="46">
        <v>6902212</v>
      </c>
      <c r="E392" s="46" t="s">
        <v>674</v>
      </c>
      <c r="F392" s="51" t="s">
        <v>1031</v>
      </c>
      <c r="G392" s="46" t="s">
        <v>864</v>
      </c>
      <c r="H392">
        <v>2</v>
      </c>
      <c r="I392">
        <v>2</v>
      </c>
      <c r="J392" t="s">
        <v>353</v>
      </c>
      <c r="K392" s="45">
        <v>6209211</v>
      </c>
      <c r="L392" s="45">
        <v>6209213</v>
      </c>
      <c r="M392" s="53" t="s">
        <v>1226</v>
      </c>
    </row>
    <row r="393" spans="1:13" x14ac:dyDescent="0.2">
      <c r="A393">
        <v>6209213</v>
      </c>
      <c r="B393" t="s">
        <v>103</v>
      </c>
      <c r="C393">
        <v>9</v>
      </c>
      <c r="D393" s="46">
        <v>6902213</v>
      </c>
      <c r="E393" s="46" t="s">
        <v>675</v>
      </c>
      <c r="F393" s="51" t="s">
        <v>1032</v>
      </c>
      <c r="G393" s="46" t="s">
        <v>865</v>
      </c>
      <c r="H393">
        <v>2</v>
      </c>
      <c r="I393">
        <v>2</v>
      </c>
      <c r="J393" t="s">
        <v>353</v>
      </c>
      <c r="K393" s="45">
        <v>6209212</v>
      </c>
      <c r="L393" s="45">
        <v>6209214</v>
      </c>
      <c r="M393" s="53" t="s">
        <v>1227</v>
      </c>
    </row>
    <row r="394" spans="1:13" x14ac:dyDescent="0.2">
      <c r="A394">
        <v>6209214</v>
      </c>
      <c r="B394" t="s">
        <v>103</v>
      </c>
      <c r="C394">
        <v>9</v>
      </c>
      <c r="D394" s="46">
        <v>6902214</v>
      </c>
      <c r="E394" s="46" t="s">
        <v>676</v>
      </c>
      <c r="F394" s="51" t="s">
        <v>1024</v>
      </c>
      <c r="G394" s="46" t="s">
        <v>866</v>
      </c>
      <c r="H394">
        <v>2</v>
      </c>
      <c r="I394">
        <v>2</v>
      </c>
      <c r="J394" t="s">
        <v>353</v>
      </c>
      <c r="K394" s="45">
        <v>6209213</v>
      </c>
      <c r="L394" s="45">
        <v>6209215</v>
      </c>
      <c r="M394" s="53" t="s">
        <v>1228</v>
      </c>
    </row>
    <row r="395" spans="1:13" x14ac:dyDescent="0.2">
      <c r="A395">
        <v>6209215</v>
      </c>
      <c r="B395" t="s">
        <v>103</v>
      </c>
      <c r="C395">
        <v>9</v>
      </c>
      <c r="D395" s="46">
        <v>6902215</v>
      </c>
      <c r="E395" s="46" t="s">
        <v>677</v>
      </c>
      <c r="F395" s="51" t="s">
        <v>1025</v>
      </c>
      <c r="G395" s="46" t="s">
        <v>867</v>
      </c>
      <c r="H395">
        <v>2</v>
      </c>
      <c r="I395">
        <v>2</v>
      </c>
      <c r="J395" t="s">
        <v>353</v>
      </c>
      <c r="K395" s="45">
        <v>6209214</v>
      </c>
      <c r="L395" s="45">
        <v>6209216</v>
      </c>
      <c r="M395" s="53" t="s">
        <v>1229</v>
      </c>
    </row>
    <row r="396" spans="1:13" x14ac:dyDescent="0.2">
      <c r="A396">
        <v>6209216</v>
      </c>
      <c r="B396" t="s">
        <v>103</v>
      </c>
      <c r="C396">
        <v>9</v>
      </c>
      <c r="D396" s="46">
        <v>6902216</v>
      </c>
      <c r="E396" s="46" t="s">
        <v>678</v>
      </c>
      <c r="F396" s="51" t="s">
        <v>1033</v>
      </c>
      <c r="G396" s="46" t="s">
        <v>868</v>
      </c>
      <c r="H396">
        <v>2</v>
      </c>
      <c r="I396">
        <v>2</v>
      </c>
      <c r="J396" t="s">
        <v>353</v>
      </c>
      <c r="K396" s="45">
        <v>6209215</v>
      </c>
      <c r="L396" s="45">
        <v>6209217</v>
      </c>
      <c r="M396" s="53" t="s">
        <v>1230</v>
      </c>
    </row>
    <row r="397" spans="1:13" x14ac:dyDescent="0.2">
      <c r="A397">
        <v>6209217</v>
      </c>
      <c r="B397" t="s">
        <v>103</v>
      </c>
      <c r="C397">
        <v>9</v>
      </c>
      <c r="D397" s="46">
        <v>6902217</v>
      </c>
      <c r="E397" s="46" t="s">
        <v>679</v>
      </c>
      <c r="F397" s="51" t="s">
        <v>1020</v>
      </c>
      <c r="G397" s="46" t="s">
        <v>869</v>
      </c>
      <c r="H397">
        <v>2</v>
      </c>
      <c r="I397">
        <v>2</v>
      </c>
      <c r="J397" t="s">
        <v>353</v>
      </c>
      <c r="K397" s="45">
        <v>6209216</v>
      </c>
      <c r="L397" s="45">
        <v>6209218</v>
      </c>
      <c r="M397" s="53" t="s">
        <v>1231</v>
      </c>
    </row>
    <row r="398" spans="1:13" x14ac:dyDescent="0.2">
      <c r="A398">
        <v>6209218</v>
      </c>
      <c r="B398" t="s">
        <v>103</v>
      </c>
      <c r="C398">
        <v>9</v>
      </c>
      <c r="D398" s="46">
        <v>6902218</v>
      </c>
      <c r="E398" s="46" t="s">
        <v>680</v>
      </c>
      <c r="F398" s="51" t="s">
        <v>1034</v>
      </c>
      <c r="G398" s="46" t="s">
        <v>870</v>
      </c>
      <c r="H398">
        <v>2</v>
      </c>
      <c r="I398">
        <v>2</v>
      </c>
      <c r="J398" t="s">
        <v>353</v>
      </c>
      <c r="K398" s="45">
        <v>6209217</v>
      </c>
      <c r="L398" s="45">
        <v>6209219</v>
      </c>
      <c r="M398" s="53" t="s">
        <v>1232</v>
      </c>
    </row>
    <row r="399" spans="1:13" x14ac:dyDescent="0.2">
      <c r="A399">
        <v>6209219</v>
      </c>
      <c r="B399" t="s">
        <v>103</v>
      </c>
      <c r="C399">
        <v>9</v>
      </c>
      <c r="D399" s="46">
        <v>6902219</v>
      </c>
      <c r="E399" s="46" t="s">
        <v>681</v>
      </c>
      <c r="F399" s="51" t="s">
        <v>1035</v>
      </c>
      <c r="G399" s="46" t="s">
        <v>871</v>
      </c>
      <c r="H399">
        <v>2</v>
      </c>
      <c r="I399">
        <v>2</v>
      </c>
      <c r="J399" t="s">
        <v>353</v>
      </c>
      <c r="K399" s="45">
        <v>6209218</v>
      </c>
      <c r="L399" s="45">
        <v>6209220</v>
      </c>
      <c r="M399" s="53" t="s">
        <v>1233</v>
      </c>
    </row>
    <row r="400" spans="1:13" x14ac:dyDescent="0.2">
      <c r="A400">
        <v>6209220</v>
      </c>
      <c r="B400" t="s">
        <v>103</v>
      </c>
      <c r="C400">
        <v>9</v>
      </c>
      <c r="D400" s="46">
        <v>6902220</v>
      </c>
      <c r="E400" s="46" t="s">
        <v>682</v>
      </c>
      <c r="F400" s="51" t="s">
        <v>1036</v>
      </c>
      <c r="G400" s="46" t="s">
        <v>872</v>
      </c>
      <c r="H400">
        <v>2</v>
      </c>
      <c r="I400">
        <v>2</v>
      </c>
      <c r="J400" t="s">
        <v>353</v>
      </c>
      <c r="K400" s="45">
        <v>6209219</v>
      </c>
      <c r="L400" s="45">
        <v>0</v>
      </c>
      <c r="M400" s="53" t="s">
        <v>1234</v>
      </c>
    </row>
    <row r="401" spans="1:13" x14ac:dyDescent="0.2">
      <c r="A401" s="5">
        <v>6210200</v>
      </c>
      <c r="B401" t="s">
        <v>104</v>
      </c>
      <c r="C401">
        <v>10</v>
      </c>
      <c r="D401" s="48">
        <v>6902200</v>
      </c>
      <c r="E401" s="46" t="s">
        <v>662</v>
      </c>
      <c r="F401" s="51" t="s">
        <v>313</v>
      </c>
      <c r="G401" s="46" t="s">
        <v>224</v>
      </c>
      <c r="H401">
        <v>2</v>
      </c>
      <c r="I401">
        <v>2</v>
      </c>
      <c r="J401" s="6" t="s">
        <v>354</v>
      </c>
      <c r="K401" s="45">
        <v>0</v>
      </c>
      <c r="L401" s="45">
        <v>6210201</v>
      </c>
      <c r="M401" s="53" t="s">
        <v>313</v>
      </c>
    </row>
    <row r="402" spans="1:13" x14ac:dyDescent="0.2">
      <c r="A402" s="5">
        <v>6210201</v>
      </c>
      <c r="B402" t="s">
        <v>104</v>
      </c>
      <c r="C402">
        <v>10</v>
      </c>
      <c r="D402" s="48">
        <v>6902201</v>
      </c>
      <c r="E402" s="46" t="s">
        <v>663</v>
      </c>
      <c r="F402" s="51" t="s">
        <v>320</v>
      </c>
      <c r="G402" s="46" t="s">
        <v>237</v>
      </c>
      <c r="H402">
        <v>2</v>
      </c>
      <c r="I402">
        <v>2</v>
      </c>
      <c r="J402" s="6" t="s">
        <v>354</v>
      </c>
      <c r="K402" s="45">
        <v>6210200</v>
      </c>
      <c r="L402" s="45">
        <v>6210202</v>
      </c>
      <c r="M402" s="53" t="s">
        <v>320</v>
      </c>
    </row>
    <row r="403" spans="1:13" x14ac:dyDescent="0.2">
      <c r="A403" s="5">
        <v>6210202</v>
      </c>
      <c r="B403" t="s">
        <v>104</v>
      </c>
      <c r="C403">
        <v>10</v>
      </c>
      <c r="D403" s="48">
        <v>6902202</v>
      </c>
      <c r="E403" s="46" t="s">
        <v>664</v>
      </c>
      <c r="F403" s="51" t="s">
        <v>321</v>
      </c>
      <c r="G403" s="46" t="s">
        <v>238</v>
      </c>
      <c r="H403">
        <v>2</v>
      </c>
      <c r="I403">
        <v>2</v>
      </c>
      <c r="J403" s="6" t="s">
        <v>354</v>
      </c>
      <c r="K403" s="45">
        <v>6210201</v>
      </c>
      <c r="L403" s="45">
        <v>6210203</v>
      </c>
      <c r="M403" s="53" t="s">
        <v>321</v>
      </c>
    </row>
    <row r="404" spans="1:13" x14ac:dyDescent="0.2">
      <c r="A404" s="5">
        <v>6210203</v>
      </c>
      <c r="B404" t="s">
        <v>104</v>
      </c>
      <c r="C404">
        <v>10</v>
      </c>
      <c r="D404" s="48">
        <v>6902203</v>
      </c>
      <c r="E404" s="46" t="s">
        <v>665</v>
      </c>
      <c r="F404" s="51" t="s">
        <v>315</v>
      </c>
      <c r="G404" s="46" t="s">
        <v>239</v>
      </c>
      <c r="H404">
        <v>2</v>
      </c>
      <c r="I404">
        <v>2</v>
      </c>
      <c r="J404" s="6" t="s">
        <v>354</v>
      </c>
      <c r="K404" s="45">
        <v>6210202</v>
      </c>
      <c r="L404" s="45">
        <v>6210204</v>
      </c>
      <c r="M404" s="53" t="s">
        <v>315</v>
      </c>
    </row>
    <row r="405" spans="1:13" x14ac:dyDescent="0.2">
      <c r="A405" s="5">
        <v>6210204</v>
      </c>
      <c r="B405" t="s">
        <v>104</v>
      </c>
      <c r="C405">
        <v>10</v>
      </c>
      <c r="D405" s="48">
        <v>6902204</v>
      </c>
      <c r="E405" s="46" t="s">
        <v>666</v>
      </c>
      <c r="F405" s="51" t="s">
        <v>316</v>
      </c>
      <c r="G405" s="46" t="s">
        <v>240</v>
      </c>
      <c r="H405">
        <v>2</v>
      </c>
      <c r="I405">
        <v>2</v>
      </c>
      <c r="J405" s="6" t="s">
        <v>354</v>
      </c>
      <c r="K405" s="45">
        <v>6210203</v>
      </c>
      <c r="L405" s="45">
        <v>6210205</v>
      </c>
      <c r="M405" s="53" t="s">
        <v>316</v>
      </c>
    </row>
    <row r="406" spans="1:13" x14ac:dyDescent="0.2">
      <c r="A406" s="5">
        <v>6210205</v>
      </c>
      <c r="B406" t="s">
        <v>104</v>
      </c>
      <c r="C406">
        <v>10</v>
      </c>
      <c r="D406" s="48">
        <v>6902205</v>
      </c>
      <c r="E406" s="46" t="s">
        <v>667</v>
      </c>
      <c r="F406" s="51" t="s">
        <v>327</v>
      </c>
      <c r="G406" s="46" t="s">
        <v>241</v>
      </c>
      <c r="H406">
        <v>2</v>
      </c>
      <c r="I406">
        <v>2</v>
      </c>
      <c r="J406" s="6" t="s">
        <v>354</v>
      </c>
      <c r="K406" s="45">
        <v>6210204</v>
      </c>
      <c r="L406" s="45">
        <v>6210206</v>
      </c>
      <c r="M406" s="53" t="s">
        <v>327</v>
      </c>
    </row>
    <row r="407" spans="1:13" x14ac:dyDescent="0.2">
      <c r="A407" s="5">
        <v>6210206</v>
      </c>
      <c r="B407" t="s">
        <v>104</v>
      </c>
      <c r="C407">
        <v>10</v>
      </c>
      <c r="D407" s="48">
        <v>6902206</v>
      </c>
      <c r="E407" s="46" t="s">
        <v>668</v>
      </c>
      <c r="F407" s="51" t="s">
        <v>325</v>
      </c>
      <c r="G407" s="46" t="s">
        <v>242</v>
      </c>
      <c r="H407">
        <v>2</v>
      </c>
      <c r="I407">
        <v>2</v>
      </c>
      <c r="J407" s="6" t="s">
        <v>354</v>
      </c>
      <c r="K407" s="45">
        <v>6210205</v>
      </c>
      <c r="L407" s="45">
        <v>6210207</v>
      </c>
      <c r="M407" s="53" t="s">
        <v>325</v>
      </c>
    </row>
    <row r="408" spans="1:13" x14ac:dyDescent="0.2">
      <c r="A408" s="5">
        <v>6210207</v>
      </c>
      <c r="B408" t="s">
        <v>104</v>
      </c>
      <c r="C408">
        <v>10</v>
      </c>
      <c r="D408" s="48">
        <v>6902207</v>
      </c>
      <c r="E408" s="46" t="s">
        <v>669</v>
      </c>
      <c r="F408" s="51" t="s">
        <v>328</v>
      </c>
      <c r="G408" s="46" t="s">
        <v>243</v>
      </c>
      <c r="H408">
        <v>2</v>
      </c>
      <c r="I408">
        <v>2</v>
      </c>
      <c r="J408" s="6" t="s">
        <v>354</v>
      </c>
      <c r="K408" s="45">
        <v>6210206</v>
      </c>
      <c r="L408" s="45">
        <v>6210208</v>
      </c>
      <c r="M408" s="53" t="s">
        <v>328</v>
      </c>
    </row>
    <row r="409" spans="1:13" x14ac:dyDescent="0.2">
      <c r="A409" s="5">
        <v>6210208</v>
      </c>
      <c r="B409" t="s">
        <v>104</v>
      </c>
      <c r="C409">
        <v>10</v>
      </c>
      <c r="D409" s="48">
        <v>6902208</v>
      </c>
      <c r="E409" s="46" t="s">
        <v>670</v>
      </c>
      <c r="F409" s="51" t="s">
        <v>318</v>
      </c>
      <c r="G409" s="46" t="s">
        <v>244</v>
      </c>
      <c r="H409">
        <v>2</v>
      </c>
      <c r="I409">
        <v>2</v>
      </c>
      <c r="J409" s="6" t="s">
        <v>354</v>
      </c>
      <c r="K409" s="45">
        <v>6210207</v>
      </c>
      <c r="L409" s="45">
        <v>6210209</v>
      </c>
      <c r="M409" s="53" t="s">
        <v>318</v>
      </c>
    </row>
    <row r="410" spans="1:13" x14ac:dyDescent="0.2">
      <c r="A410" s="5">
        <v>6210209</v>
      </c>
      <c r="B410" t="s">
        <v>104</v>
      </c>
      <c r="C410">
        <v>10</v>
      </c>
      <c r="D410" s="48">
        <v>6902209</v>
      </c>
      <c r="E410" s="46" t="s">
        <v>671</v>
      </c>
      <c r="F410" s="51" t="s">
        <v>319</v>
      </c>
      <c r="G410" s="46" t="s">
        <v>245</v>
      </c>
      <c r="H410">
        <v>2</v>
      </c>
      <c r="I410">
        <v>2</v>
      </c>
      <c r="J410" s="6" t="s">
        <v>354</v>
      </c>
      <c r="K410" s="45">
        <v>6210208</v>
      </c>
      <c r="L410" s="45">
        <v>6210210</v>
      </c>
      <c r="M410" s="53" t="s">
        <v>319</v>
      </c>
    </row>
    <row r="411" spans="1:13" x14ac:dyDescent="0.2">
      <c r="A411" s="5">
        <v>6210210</v>
      </c>
      <c r="B411" t="s">
        <v>104</v>
      </c>
      <c r="C411">
        <v>10</v>
      </c>
      <c r="D411" s="48">
        <v>6902210</v>
      </c>
      <c r="E411" s="46" t="s">
        <v>672</v>
      </c>
      <c r="F411" s="51" t="s">
        <v>609</v>
      </c>
      <c r="G411" s="46" t="s">
        <v>246</v>
      </c>
      <c r="H411">
        <v>2</v>
      </c>
      <c r="I411">
        <v>2</v>
      </c>
      <c r="J411" s="6" t="s">
        <v>354</v>
      </c>
      <c r="K411" s="45">
        <v>6210209</v>
      </c>
      <c r="L411" s="45">
        <v>6210211</v>
      </c>
      <c r="M411" s="53" t="s">
        <v>609</v>
      </c>
    </row>
    <row r="412" spans="1:13" x14ac:dyDescent="0.2">
      <c r="A412">
        <v>6210211</v>
      </c>
      <c r="B412" t="s">
        <v>104</v>
      </c>
      <c r="C412">
        <v>10</v>
      </c>
      <c r="D412" s="46">
        <v>6902211</v>
      </c>
      <c r="E412" s="46" t="s">
        <v>673</v>
      </c>
      <c r="F412" s="51" t="s">
        <v>1015</v>
      </c>
      <c r="G412" s="46" t="s">
        <v>793</v>
      </c>
      <c r="H412">
        <v>2</v>
      </c>
      <c r="I412">
        <v>2</v>
      </c>
      <c r="J412" t="s">
        <v>354</v>
      </c>
      <c r="K412" s="45">
        <v>6210210</v>
      </c>
      <c r="L412" s="45">
        <v>6210212</v>
      </c>
      <c r="M412" s="53" t="s">
        <v>1235</v>
      </c>
    </row>
    <row r="413" spans="1:13" x14ac:dyDescent="0.2">
      <c r="A413">
        <v>6210212</v>
      </c>
      <c r="B413" t="s">
        <v>104</v>
      </c>
      <c r="C413">
        <v>10</v>
      </c>
      <c r="D413" s="46">
        <v>6902212</v>
      </c>
      <c r="E413" s="46" t="s">
        <v>674</v>
      </c>
      <c r="F413" s="51" t="s">
        <v>1005</v>
      </c>
      <c r="G413" s="46" t="s">
        <v>794</v>
      </c>
      <c r="H413">
        <v>2</v>
      </c>
      <c r="I413">
        <v>2</v>
      </c>
      <c r="J413" t="s">
        <v>354</v>
      </c>
      <c r="K413" s="45">
        <v>6210211</v>
      </c>
      <c r="L413" s="45">
        <v>6210213</v>
      </c>
      <c r="M413" s="53" t="s">
        <v>1236</v>
      </c>
    </row>
    <row r="414" spans="1:13" x14ac:dyDescent="0.2">
      <c r="A414">
        <v>6210213</v>
      </c>
      <c r="B414" t="s">
        <v>104</v>
      </c>
      <c r="C414">
        <v>10</v>
      </c>
      <c r="D414" s="46">
        <v>6902213</v>
      </c>
      <c r="E414" s="46" t="s">
        <v>675</v>
      </c>
      <c r="F414" s="51" t="s">
        <v>1031</v>
      </c>
      <c r="G414" s="46" t="s">
        <v>795</v>
      </c>
      <c r="H414">
        <v>2</v>
      </c>
      <c r="I414">
        <v>2</v>
      </c>
      <c r="J414" t="s">
        <v>354</v>
      </c>
      <c r="K414" s="45">
        <v>6210212</v>
      </c>
      <c r="L414" s="45">
        <v>6210214</v>
      </c>
      <c r="M414" s="53" t="s">
        <v>1237</v>
      </c>
    </row>
    <row r="415" spans="1:13" x14ac:dyDescent="0.2">
      <c r="A415">
        <v>6210214</v>
      </c>
      <c r="B415" t="s">
        <v>104</v>
      </c>
      <c r="C415">
        <v>10</v>
      </c>
      <c r="D415" s="46">
        <v>6902214</v>
      </c>
      <c r="E415" s="46" t="s">
        <v>676</v>
      </c>
      <c r="F415" s="51" t="s">
        <v>1023</v>
      </c>
      <c r="G415" s="46" t="s">
        <v>796</v>
      </c>
      <c r="H415">
        <v>2</v>
      </c>
      <c r="I415">
        <v>2</v>
      </c>
      <c r="J415" t="s">
        <v>354</v>
      </c>
      <c r="K415" s="45">
        <v>6210213</v>
      </c>
      <c r="L415" s="45">
        <v>6210215</v>
      </c>
      <c r="M415" s="53" t="s">
        <v>1238</v>
      </c>
    </row>
    <row r="416" spans="1:13" x14ac:dyDescent="0.2">
      <c r="A416">
        <v>6210215</v>
      </c>
      <c r="B416" t="s">
        <v>104</v>
      </c>
      <c r="C416">
        <v>10</v>
      </c>
      <c r="D416" s="46">
        <v>6902215</v>
      </c>
      <c r="E416" s="46" t="s">
        <v>677</v>
      </c>
      <c r="F416" s="51" t="s">
        <v>1007</v>
      </c>
      <c r="G416" s="46" t="s">
        <v>797</v>
      </c>
      <c r="H416">
        <v>2</v>
      </c>
      <c r="I416">
        <v>2</v>
      </c>
      <c r="J416" t="s">
        <v>354</v>
      </c>
      <c r="K416" s="45">
        <v>6210214</v>
      </c>
      <c r="L416" s="45">
        <v>6210216</v>
      </c>
      <c r="M416" s="53" t="s">
        <v>1239</v>
      </c>
    </row>
    <row r="417" spans="1:13" x14ac:dyDescent="0.2">
      <c r="A417">
        <v>6210216</v>
      </c>
      <c r="B417" t="s">
        <v>104</v>
      </c>
      <c r="C417">
        <v>10</v>
      </c>
      <c r="D417" s="46">
        <v>6902216</v>
      </c>
      <c r="E417" s="46" t="s">
        <v>678</v>
      </c>
      <c r="F417" s="51" t="s">
        <v>1017</v>
      </c>
      <c r="G417" s="46" t="s">
        <v>798</v>
      </c>
      <c r="H417">
        <v>2</v>
      </c>
      <c r="I417">
        <v>2</v>
      </c>
      <c r="J417" t="s">
        <v>354</v>
      </c>
      <c r="K417" s="45">
        <v>6210215</v>
      </c>
      <c r="L417" s="45">
        <v>6210217</v>
      </c>
      <c r="M417" s="53" t="s">
        <v>1240</v>
      </c>
    </row>
    <row r="418" spans="1:13" x14ac:dyDescent="0.2">
      <c r="A418">
        <v>6210217</v>
      </c>
      <c r="B418" t="s">
        <v>104</v>
      </c>
      <c r="C418">
        <v>10</v>
      </c>
      <c r="D418" s="46">
        <v>6902217</v>
      </c>
      <c r="E418" s="46" t="s">
        <v>679</v>
      </c>
      <c r="F418" s="51" t="s">
        <v>1025</v>
      </c>
      <c r="G418" s="46" t="s">
        <v>799</v>
      </c>
      <c r="H418">
        <v>2</v>
      </c>
      <c r="I418">
        <v>2</v>
      </c>
      <c r="J418" t="s">
        <v>354</v>
      </c>
      <c r="K418" s="45">
        <v>6210216</v>
      </c>
      <c r="L418" s="45">
        <v>6210218</v>
      </c>
      <c r="M418" s="53" t="s">
        <v>1241</v>
      </c>
    </row>
    <row r="419" spans="1:13" x14ac:dyDescent="0.2">
      <c r="A419">
        <v>6210218</v>
      </c>
      <c r="B419" t="s">
        <v>104</v>
      </c>
      <c r="C419">
        <v>10</v>
      </c>
      <c r="D419" s="46">
        <v>6902218</v>
      </c>
      <c r="E419" s="46" t="s">
        <v>680</v>
      </c>
      <c r="F419" s="51" t="s">
        <v>1037</v>
      </c>
      <c r="G419" s="46" t="s">
        <v>800</v>
      </c>
      <c r="H419">
        <v>2</v>
      </c>
      <c r="I419">
        <v>2</v>
      </c>
      <c r="J419" t="s">
        <v>354</v>
      </c>
      <c r="K419" s="45">
        <v>6210217</v>
      </c>
      <c r="L419" s="45">
        <v>6210219</v>
      </c>
      <c r="M419" s="53" t="s">
        <v>1242</v>
      </c>
    </row>
    <row r="420" spans="1:13" x14ac:dyDescent="0.2">
      <c r="A420">
        <v>6210219</v>
      </c>
      <c r="B420" t="s">
        <v>104</v>
      </c>
      <c r="C420">
        <v>10</v>
      </c>
      <c r="D420" s="46">
        <v>6902219</v>
      </c>
      <c r="E420" s="46" t="s">
        <v>681</v>
      </c>
      <c r="F420" s="51" t="s">
        <v>1010</v>
      </c>
      <c r="G420" s="46" t="s">
        <v>801</v>
      </c>
      <c r="H420">
        <v>2</v>
      </c>
      <c r="I420">
        <v>2</v>
      </c>
      <c r="J420" t="s">
        <v>354</v>
      </c>
      <c r="K420" s="45">
        <v>6210218</v>
      </c>
      <c r="L420" s="45">
        <v>6210220</v>
      </c>
      <c r="M420" s="53" t="s">
        <v>1243</v>
      </c>
    </row>
    <row r="421" spans="1:13" x14ac:dyDescent="0.2">
      <c r="A421">
        <v>6210220</v>
      </c>
      <c r="B421" t="s">
        <v>104</v>
      </c>
      <c r="C421">
        <v>10</v>
      </c>
      <c r="D421" s="46">
        <v>6902220</v>
      </c>
      <c r="E421" s="46" t="s">
        <v>682</v>
      </c>
      <c r="F421" s="51" t="s">
        <v>1038</v>
      </c>
      <c r="G421" s="46" t="s">
        <v>802</v>
      </c>
      <c r="H421">
        <v>2</v>
      </c>
      <c r="I421">
        <v>2</v>
      </c>
      <c r="J421" t="s">
        <v>354</v>
      </c>
      <c r="K421" s="45">
        <v>6210219</v>
      </c>
      <c r="L421" s="45">
        <v>0</v>
      </c>
      <c r="M421" s="53" t="s">
        <v>1244</v>
      </c>
    </row>
  </sheetData>
  <sortState ref="A2:L442">
    <sortCondition ref="A19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8007-1225-4287-B343-936DC9485C2A}">
  <dimension ref="A1:N421"/>
  <sheetViews>
    <sheetView topLeftCell="A385" workbookViewId="0">
      <selection activeCell="M2" sqref="M2:M421"/>
    </sheetView>
  </sheetViews>
  <sheetFormatPr defaultRowHeight="14.25" x14ac:dyDescent="0.2"/>
  <cols>
    <col min="6" max="6" width="16" customWidth="1"/>
    <col min="13" max="13" width="55.5" customWidth="1"/>
  </cols>
  <sheetData>
    <row r="1" spans="1:14" x14ac:dyDescent="0.2">
      <c r="A1" t="s">
        <v>1039</v>
      </c>
      <c r="B1" t="s">
        <v>0</v>
      </c>
      <c r="C1" t="s">
        <v>1</v>
      </c>
      <c r="D1" t="s">
        <v>2</v>
      </c>
      <c r="E1" t="s">
        <v>108</v>
      </c>
      <c r="F1" t="s">
        <v>1040</v>
      </c>
      <c r="G1" t="s">
        <v>3</v>
      </c>
      <c r="H1" t="s">
        <v>1041</v>
      </c>
      <c r="I1" t="s">
        <v>1042</v>
      </c>
      <c r="J1" t="s">
        <v>4</v>
      </c>
      <c r="K1" t="s">
        <v>290</v>
      </c>
      <c r="L1" t="s">
        <v>291</v>
      </c>
      <c r="M1" s="6" t="s">
        <v>1043</v>
      </c>
      <c r="N1" s="6" t="s">
        <v>1044</v>
      </c>
    </row>
    <row r="2" spans="1:14" x14ac:dyDescent="0.2">
      <c r="A2">
        <v>6101100</v>
      </c>
      <c r="B2" t="s">
        <v>85</v>
      </c>
      <c r="C2">
        <v>1</v>
      </c>
      <c r="D2">
        <v>6901100</v>
      </c>
      <c r="E2">
        <v>0</v>
      </c>
      <c r="F2" t="s">
        <v>5</v>
      </c>
      <c r="G2" t="s">
        <v>222</v>
      </c>
      <c r="H2">
        <v>1</v>
      </c>
      <c r="I2">
        <v>1</v>
      </c>
      <c r="J2" t="s">
        <v>332</v>
      </c>
      <c r="K2">
        <v>0</v>
      </c>
      <c r="L2">
        <v>6101101</v>
      </c>
      <c r="M2" t="str">
        <f>IF(E2&gt;10,CONCATENATE(N2,$N$1,F2),F2)</f>
        <v>6100001,0</v>
      </c>
      <c r="N2" t="str">
        <f t="shared" ref="N2:N65" ca="1" si="0">IF(E2&gt;10,OFFSET(F2,10-E2,0),F2)</f>
        <v>6100001,0</v>
      </c>
    </row>
    <row r="3" spans="1:14" x14ac:dyDescent="0.2">
      <c r="A3">
        <v>6101101</v>
      </c>
      <c r="B3" t="s">
        <v>85</v>
      </c>
      <c r="C3">
        <v>1</v>
      </c>
      <c r="D3">
        <v>6901101</v>
      </c>
      <c r="E3">
        <v>1</v>
      </c>
      <c r="F3" t="s">
        <v>612</v>
      </c>
      <c r="G3" t="s">
        <v>382</v>
      </c>
      <c r="H3">
        <v>1</v>
      </c>
      <c r="I3">
        <v>1</v>
      </c>
      <c r="J3" t="s">
        <v>332</v>
      </c>
      <c r="K3">
        <v>6101100</v>
      </c>
      <c r="L3">
        <v>6101102</v>
      </c>
      <c r="M3" t="str">
        <f t="shared" ref="M3:M66" si="1">IF(E3&gt;10,CONCATENATE(N3,$N$1,F3),F3)</f>
        <v>6100001,30</v>
      </c>
      <c r="N3" t="str">
        <f t="shared" ca="1" si="0"/>
        <v>6100001,30</v>
      </c>
    </row>
    <row r="4" spans="1:14" x14ac:dyDescent="0.2">
      <c r="A4">
        <v>6101102</v>
      </c>
      <c r="B4" t="s">
        <v>85</v>
      </c>
      <c r="C4">
        <v>1</v>
      </c>
      <c r="D4">
        <v>6901102</v>
      </c>
      <c r="E4">
        <v>2</v>
      </c>
      <c r="F4" t="s">
        <v>613</v>
      </c>
      <c r="G4" t="s">
        <v>383</v>
      </c>
      <c r="H4">
        <v>1</v>
      </c>
      <c r="I4">
        <v>1</v>
      </c>
      <c r="J4" t="s">
        <v>332</v>
      </c>
      <c r="K4">
        <v>6101101</v>
      </c>
      <c r="L4">
        <v>6101103</v>
      </c>
      <c r="M4" t="str">
        <f t="shared" si="1"/>
        <v>6100001,109</v>
      </c>
      <c r="N4" t="str">
        <f t="shared" ca="1" si="0"/>
        <v>6100001,109</v>
      </c>
    </row>
    <row r="5" spans="1:14" x14ac:dyDescent="0.2">
      <c r="A5">
        <v>6101103</v>
      </c>
      <c r="B5" t="s">
        <v>85</v>
      </c>
      <c r="C5">
        <v>1</v>
      </c>
      <c r="D5">
        <v>6901103</v>
      </c>
      <c r="E5">
        <v>3</v>
      </c>
      <c r="F5" t="s">
        <v>614</v>
      </c>
      <c r="G5" t="s">
        <v>384</v>
      </c>
      <c r="H5">
        <v>1</v>
      </c>
      <c r="I5">
        <v>1</v>
      </c>
      <c r="J5" t="s">
        <v>332</v>
      </c>
      <c r="K5">
        <v>6101102</v>
      </c>
      <c r="L5">
        <v>6101104</v>
      </c>
      <c r="M5" t="str">
        <f t="shared" si="1"/>
        <v>6100001,253</v>
      </c>
      <c r="N5" t="str">
        <f t="shared" ca="1" si="0"/>
        <v>6100001,253</v>
      </c>
    </row>
    <row r="6" spans="1:14" x14ac:dyDescent="0.2">
      <c r="A6">
        <v>6101104</v>
      </c>
      <c r="B6" t="s">
        <v>85</v>
      </c>
      <c r="C6">
        <v>1</v>
      </c>
      <c r="D6">
        <v>6901104</v>
      </c>
      <c r="E6">
        <v>4</v>
      </c>
      <c r="F6" t="s">
        <v>615</v>
      </c>
      <c r="G6" t="s">
        <v>385</v>
      </c>
      <c r="H6">
        <v>1</v>
      </c>
      <c r="I6">
        <v>1</v>
      </c>
      <c r="J6" t="s">
        <v>332</v>
      </c>
      <c r="K6">
        <v>6101103</v>
      </c>
      <c r="L6">
        <v>6101105</v>
      </c>
      <c r="M6" t="str">
        <f t="shared" si="1"/>
        <v>6100001,478</v>
      </c>
      <c r="N6" t="str">
        <f t="shared" ca="1" si="0"/>
        <v>6100001,478</v>
      </c>
    </row>
    <row r="7" spans="1:14" x14ac:dyDescent="0.2">
      <c r="A7">
        <v>6101105</v>
      </c>
      <c r="B7" t="s">
        <v>85</v>
      </c>
      <c r="C7">
        <v>1</v>
      </c>
      <c r="D7">
        <v>6901105</v>
      </c>
      <c r="E7">
        <v>5</v>
      </c>
      <c r="F7" t="s">
        <v>616</v>
      </c>
      <c r="G7" t="s">
        <v>386</v>
      </c>
      <c r="H7">
        <v>1</v>
      </c>
      <c r="I7">
        <v>1</v>
      </c>
      <c r="J7" t="s">
        <v>332</v>
      </c>
      <c r="K7">
        <v>6101104</v>
      </c>
      <c r="L7">
        <v>6101106</v>
      </c>
      <c r="M7" t="str">
        <f t="shared" si="1"/>
        <v>6100001,804</v>
      </c>
      <c r="N7" t="str">
        <f t="shared" ca="1" si="0"/>
        <v>6100001,804</v>
      </c>
    </row>
    <row r="8" spans="1:14" x14ac:dyDescent="0.2">
      <c r="A8">
        <v>6101106</v>
      </c>
      <c r="B8" t="s">
        <v>85</v>
      </c>
      <c r="C8">
        <v>1</v>
      </c>
      <c r="D8">
        <v>6901106</v>
      </c>
      <c r="E8">
        <v>6</v>
      </c>
      <c r="F8" t="s">
        <v>617</v>
      </c>
      <c r="G8" t="s">
        <v>387</v>
      </c>
      <c r="H8">
        <v>1</v>
      </c>
      <c r="I8">
        <v>1</v>
      </c>
      <c r="J8" t="s">
        <v>332</v>
      </c>
      <c r="K8">
        <v>6101105</v>
      </c>
      <c r="L8">
        <v>6101107</v>
      </c>
      <c r="M8" t="str">
        <f t="shared" si="1"/>
        <v>6100001,1253</v>
      </c>
      <c r="N8" t="str">
        <f t="shared" ca="1" si="0"/>
        <v>6100001,1253</v>
      </c>
    </row>
    <row r="9" spans="1:14" x14ac:dyDescent="0.2">
      <c r="A9">
        <v>6101107</v>
      </c>
      <c r="B9" t="s">
        <v>85</v>
      </c>
      <c r="C9">
        <v>1</v>
      </c>
      <c r="D9">
        <v>6901107</v>
      </c>
      <c r="E9">
        <v>7</v>
      </c>
      <c r="F9" t="s">
        <v>618</v>
      </c>
      <c r="G9" t="s">
        <v>388</v>
      </c>
      <c r="H9">
        <v>1</v>
      </c>
      <c r="I9">
        <v>1</v>
      </c>
      <c r="J9" t="s">
        <v>332</v>
      </c>
      <c r="K9">
        <v>6101106</v>
      </c>
      <c r="L9">
        <v>6101108</v>
      </c>
      <c r="M9" t="str">
        <f t="shared" si="1"/>
        <v>6100001,1850</v>
      </c>
      <c r="N9" t="str">
        <f t="shared" ca="1" si="0"/>
        <v>6100001,1850</v>
      </c>
    </row>
    <row r="10" spans="1:14" x14ac:dyDescent="0.2">
      <c r="A10">
        <v>6101108</v>
      </c>
      <c r="B10" t="s">
        <v>85</v>
      </c>
      <c r="C10">
        <v>1</v>
      </c>
      <c r="D10">
        <v>6901108</v>
      </c>
      <c r="E10">
        <v>8</v>
      </c>
      <c r="F10" t="s">
        <v>619</v>
      </c>
      <c r="G10" t="s">
        <v>389</v>
      </c>
      <c r="H10">
        <v>1</v>
      </c>
      <c r="I10">
        <v>1</v>
      </c>
      <c r="J10" t="s">
        <v>332</v>
      </c>
      <c r="K10">
        <v>6101107</v>
      </c>
      <c r="L10">
        <v>6101109</v>
      </c>
      <c r="M10" t="str">
        <f t="shared" si="1"/>
        <v>6100001,2620</v>
      </c>
      <c r="N10" t="str">
        <f t="shared" ca="1" si="0"/>
        <v>6100001,2620</v>
      </c>
    </row>
    <row r="11" spans="1:14" x14ac:dyDescent="0.2">
      <c r="A11">
        <v>6101109</v>
      </c>
      <c r="B11" t="s">
        <v>85</v>
      </c>
      <c r="C11">
        <v>1</v>
      </c>
      <c r="D11">
        <v>6901109</v>
      </c>
      <c r="E11">
        <v>9</v>
      </c>
      <c r="F11" t="s">
        <v>620</v>
      </c>
      <c r="G11" t="s">
        <v>390</v>
      </c>
      <c r="H11">
        <v>1</v>
      </c>
      <c r="I11">
        <v>1</v>
      </c>
      <c r="J11" t="s">
        <v>332</v>
      </c>
      <c r="K11">
        <v>6101108</v>
      </c>
      <c r="L11">
        <v>6101110</v>
      </c>
      <c r="M11" t="str">
        <f t="shared" si="1"/>
        <v>6100001,3593</v>
      </c>
      <c r="N11" t="str">
        <f t="shared" ca="1" si="0"/>
        <v>6100001,3593</v>
      </c>
    </row>
    <row r="12" spans="1:14" x14ac:dyDescent="0.2">
      <c r="A12">
        <v>6101110</v>
      </c>
      <c r="B12" t="s">
        <v>85</v>
      </c>
      <c r="C12">
        <v>1</v>
      </c>
      <c r="D12">
        <v>6901110</v>
      </c>
      <c r="E12">
        <v>10</v>
      </c>
      <c r="F12" t="s">
        <v>621</v>
      </c>
      <c r="G12" t="s">
        <v>223</v>
      </c>
      <c r="H12">
        <v>1</v>
      </c>
      <c r="I12">
        <v>1</v>
      </c>
      <c r="J12" t="s">
        <v>332</v>
      </c>
      <c r="K12">
        <v>6101109</v>
      </c>
      <c r="L12">
        <v>6101111</v>
      </c>
      <c r="M12" t="str">
        <f t="shared" si="1"/>
        <v>6100001,4800</v>
      </c>
      <c r="N12" t="str">
        <f t="shared" ca="1" si="0"/>
        <v>6100001,4800</v>
      </c>
    </row>
    <row r="13" spans="1:14" x14ac:dyDescent="0.2">
      <c r="A13">
        <v>6101111</v>
      </c>
      <c r="B13" t="s">
        <v>85</v>
      </c>
      <c r="C13">
        <v>1</v>
      </c>
      <c r="D13">
        <v>6901111</v>
      </c>
      <c r="E13">
        <v>11</v>
      </c>
      <c r="F13" t="s">
        <v>883</v>
      </c>
      <c r="G13" t="s">
        <v>683</v>
      </c>
      <c r="H13">
        <v>1</v>
      </c>
      <c r="I13">
        <v>1</v>
      </c>
      <c r="J13" t="s">
        <v>332</v>
      </c>
      <c r="K13">
        <v>6101110</v>
      </c>
      <c r="L13">
        <v>6101112</v>
      </c>
      <c r="M13" t="str">
        <f t="shared" ca="1" si="1"/>
        <v>6100001,4800;6100009,4</v>
      </c>
      <c r="N13" t="str">
        <f ca="1">IF(E13&gt;10,OFFSET(F13,10-E13,0),F13)</f>
        <v>6100001,4800</v>
      </c>
    </row>
    <row r="14" spans="1:14" x14ac:dyDescent="0.2">
      <c r="A14">
        <v>6101112</v>
      </c>
      <c r="B14" t="s">
        <v>85</v>
      </c>
      <c r="C14">
        <v>1</v>
      </c>
      <c r="D14">
        <v>6901112</v>
      </c>
      <c r="E14">
        <v>12</v>
      </c>
      <c r="F14" t="s">
        <v>884</v>
      </c>
      <c r="G14" t="s">
        <v>684</v>
      </c>
      <c r="H14">
        <v>1</v>
      </c>
      <c r="I14">
        <v>1</v>
      </c>
      <c r="J14" t="s">
        <v>332</v>
      </c>
      <c r="K14">
        <v>6101111</v>
      </c>
      <c r="L14">
        <v>6101113</v>
      </c>
      <c r="M14" t="str">
        <f t="shared" ca="1" si="1"/>
        <v>6100001,4800;6100009,14</v>
      </c>
      <c r="N14" t="str">
        <f t="shared" ca="1" si="0"/>
        <v>6100001,4800</v>
      </c>
    </row>
    <row r="15" spans="1:14" x14ac:dyDescent="0.2">
      <c r="A15">
        <v>6101113</v>
      </c>
      <c r="B15" t="s">
        <v>85</v>
      </c>
      <c r="C15">
        <v>1</v>
      </c>
      <c r="D15">
        <v>6901113</v>
      </c>
      <c r="E15">
        <v>13</v>
      </c>
      <c r="F15" t="s">
        <v>885</v>
      </c>
      <c r="G15" t="s">
        <v>685</v>
      </c>
      <c r="H15">
        <v>1</v>
      </c>
      <c r="I15">
        <v>1</v>
      </c>
      <c r="J15" t="s">
        <v>332</v>
      </c>
      <c r="K15">
        <v>6101112</v>
      </c>
      <c r="L15">
        <v>6101114</v>
      </c>
      <c r="M15" t="str">
        <f t="shared" ca="1" si="1"/>
        <v>6100001,4800;6100009,30</v>
      </c>
      <c r="N15" t="str">
        <f t="shared" ca="1" si="0"/>
        <v>6100001,4800</v>
      </c>
    </row>
    <row r="16" spans="1:14" x14ac:dyDescent="0.2">
      <c r="A16">
        <v>6101114</v>
      </c>
      <c r="B16" t="s">
        <v>85</v>
      </c>
      <c r="C16">
        <v>1</v>
      </c>
      <c r="D16">
        <v>6901114</v>
      </c>
      <c r="E16">
        <v>14</v>
      </c>
      <c r="F16" t="s">
        <v>886</v>
      </c>
      <c r="G16" t="s">
        <v>686</v>
      </c>
      <c r="H16">
        <v>1</v>
      </c>
      <c r="I16">
        <v>1</v>
      </c>
      <c r="J16" t="s">
        <v>332</v>
      </c>
      <c r="K16">
        <v>6101113</v>
      </c>
      <c r="L16">
        <v>6101115</v>
      </c>
      <c r="M16" t="str">
        <f t="shared" ca="1" si="1"/>
        <v>6100001,4800;6100009,53</v>
      </c>
      <c r="N16" t="str">
        <f t="shared" ca="1" si="0"/>
        <v>6100001,4800</v>
      </c>
    </row>
    <row r="17" spans="1:14" x14ac:dyDescent="0.2">
      <c r="A17">
        <v>6101115</v>
      </c>
      <c r="B17" t="s">
        <v>85</v>
      </c>
      <c r="C17">
        <v>1</v>
      </c>
      <c r="D17">
        <v>6901115</v>
      </c>
      <c r="E17">
        <v>15</v>
      </c>
      <c r="F17" t="s">
        <v>887</v>
      </c>
      <c r="G17" t="s">
        <v>687</v>
      </c>
      <c r="H17">
        <v>1</v>
      </c>
      <c r="I17">
        <v>1</v>
      </c>
      <c r="J17" t="s">
        <v>332</v>
      </c>
      <c r="K17">
        <v>6101114</v>
      </c>
      <c r="L17">
        <v>6101116</v>
      </c>
      <c r="M17" t="str">
        <f t="shared" ca="1" si="1"/>
        <v>6100001,4800;6100009,83</v>
      </c>
      <c r="N17" t="str">
        <f t="shared" ca="1" si="0"/>
        <v>6100001,4800</v>
      </c>
    </row>
    <row r="18" spans="1:14" x14ac:dyDescent="0.2">
      <c r="A18">
        <v>6101116</v>
      </c>
      <c r="B18" t="s">
        <v>85</v>
      </c>
      <c r="C18">
        <v>1</v>
      </c>
      <c r="D18">
        <v>6901116</v>
      </c>
      <c r="E18">
        <v>16</v>
      </c>
      <c r="F18" t="s">
        <v>888</v>
      </c>
      <c r="G18" t="s">
        <v>688</v>
      </c>
      <c r="H18">
        <v>1</v>
      </c>
      <c r="I18">
        <v>1</v>
      </c>
      <c r="J18" t="s">
        <v>332</v>
      </c>
      <c r="K18">
        <v>6101115</v>
      </c>
      <c r="L18">
        <v>6101117</v>
      </c>
      <c r="M18" t="str">
        <f t="shared" ca="1" si="1"/>
        <v>6100001,4800;6100009,121</v>
      </c>
      <c r="N18" t="str">
        <f t="shared" ca="1" si="0"/>
        <v>6100001,4800</v>
      </c>
    </row>
    <row r="19" spans="1:14" x14ac:dyDescent="0.2">
      <c r="A19">
        <v>6101117</v>
      </c>
      <c r="B19" t="s">
        <v>85</v>
      </c>
      <c r="C19">
        <v>1</v>
      </c>
      <c r="D19">
        <v>6901117</v>
      </c>
      <c r="E19">
        <v>17</v>
      </c>
      <c r="F19" t="s">
        <v>889</v>
      </c>
      <c r="G19" t="s">
        <v>689</v>
      </c>
      <c r="H19">
        <v>1</v>
      </c>
      <c r="I19">
        <v>1</v>
      </c>
      <c r="J19" t="s">
        <v>332</v>
      </c>
      <c r="K19">
        <v>6101116</v>
      </c>
      <c r="L19">
        <v>6101118</v>
      </c>
      <c r="M19" t="str">
        <f t="shared" ca="1" si="1"/>
        <v>6100001,4800;6100009,169</v>
      </c>
      <c r="N19" t="str">
        <f t="shared" ca="1" si="0"/>
        <v>6100001,4800</v>
      </c>
    </row>
    <row r="20" spans="1:14" x14ac:dyDescent="0.2">
      <c r="A20">
        <v>6101118</v>
      </c>
      <c r="B20" t="s">
        <v>85</v>
      </c>
      <c r="C20">
        <v>1</v>
      </c>
      <c r="D20">
        <v>6901118</v>
      </c>
      <c r="E20">
        <v>18</v>
      </c>
      <c r="F20" t="s">
        <v>890</v>
      </c>
      <c r="G20" t="s">
        <v>690</v>
      </c>
      <c r="H20">
        <v>1</v>
      </c>
      <c r="I20">
        <v>1</v>
      </c>
      <c r="J20" t="s">
        <v>332</v>
      </c>
      <c r="K20">
        <v>6101117</v>
      </c>
      <c r="L20">
        <v>6101119</v>
      </c>
      <c r="M20" t="str">
        <f t="shared" ca="1" si="1"/>
        <v>6100001,4800;6100009,228</v>
      </c>
      <c r="N20" t="str">
        <f t="shared" ca="1" si="0"/>
        <v>6100001,4800</v>
      </c>
    </row>
    <row r="21" spans="1:14" x14ac:dyDescent="0.2">
      <c r="A21">
        <v>6101119</v>
      </c>
      <c r="B21" t="s">
        <v>85</v>
      </c>
      <c r="C21">
        <v>1</v>
      </c>
      <c r="D21">
        <v>6901119</v>
      </c>
      <c r="E21">
        <v>19</v>
      </c>
      <c r="F21" t="s">
        <v>891</v>
      </c>
      <c r="G21" t="s">
        <v>691</v>
      </c>
      <c r="H21">
        <v>1</v>
      </c>
      <c r="I21">
        <v>1</v>
      </c>
      <c r="J21" t="s">
        <v>332</v>
      </c>
      <c r="K21">
        <v>6101118</v>
      </c>
      <c r="L21">
        <v>6101120</v>
      </c>
      <c r="M21" t="str">
        <f t="shared" ca="1" si="1"/>
        <v>6100001,4800;6100009,299</v>
      </c>
      <c r="N21" t="str">
        <f t="shared" ca="1" si="0"/>
        <v>6100001,4800</v>
      </c>
    </row>
    <row r="22" spans="1:14" x14ac:dyDescent="0.2">
      <c r="A22">
        <v>6101120</v>
      </c>
      <c r="B22" t="s">
        <v>85</v>
      </c>
      <c r="C22">
        <v>1</v>
      </c>
      <c r="D22">
        <v>6901120</v>
      </c>
      <c r="E22">
        <v>20</v>
      </c>
      <c r="F22" t="s">
        <v>892</v>
      </c>
      <c r="G22" t="s">
        <v>692</v>
      </c>
      <c r="H22">
        <v>1</v>
      </c>
      <c r="I22">
        <v>1</v>
      </c>
      <c r="J22" t="s">
        <v>332</v>
      </c>
      <c r="K22">
        <v>6101119</v>
      </c>
      <c r="L22">
        <v>0</v>
      </c>
      <c r="M22" t="str">
        <f t="shared" ca="1" si="1"/>
        <v>6100001,4800;6100009,384</v>
      </c>
      <c r="N22" t="str">
        <f t="shared" ca="1" si="0"/>
        <v>6100001,4800</v>
      </c>
    </row>
    <row r="23" spans="1:14" x14ac:dyDescent="0.2">
      <c r="A23">
        <v>6102100</v>
      </c>
      <c r="B23" t="s">
        <v>86</v>
      </c>
      <c r="C23">
        <v>2</v>
      </c>
      <c r="D23">
        <v>6901100</v>
      </c>
      <c r="E23">
        <v>0</v>
      </c>
      <c r="F23" t="s">
        <v>5</v>
      </c>
      <c r="G23" t="s">
        <v>224</v>
      </c>
      <c r="H23">
        <v>1</v>
      </c>
      <c r="I23">
        <v>1</v>
      </c>
      <c r="J23" t="s">
        <v>355</v>
      </c>
      <c r="K23">
        <v>0</v>
      </c>
      <c r="L23">
        <v>6102101</v>
      </c>
      <c r="M23" t="str">
        <f t="shared" si="1"/>
        <v>6100001,0</v>
      </c>
      <c r="N23" t="str">
        <f t="shared" ca="1" si="0"/>
        <v>6100001,0</v>
      </c>
    </row>
    <row r="24" spans="1:14" x14ac:dyDescent="0.2">
      <c r="A24">
        <v>6102101</v>
      </c>
      <c r="B24" t="s">
        <v>86</v>
      </c>
      <c r="C24">
        <v>2</v>
      </c>
      <c r="D24">
        <v>6901101</v>
      </c>
      <c r="E24">
        <v>1</v>
      </c>
      <c r="F24" t="s">
        <v>622</v>
      </c>
      <c r="G24" t="s">
        <v>391</v>
      </c>
      <c r="H24">
        <v>1</v>
      </c>
      <c r="I24">
        <v>1</v>
      </c>
      <c r="J24" t="s">
        <v>355</v>
      </c>
      <c r="K24">
        <v>6102100</v>
      </c>
      <c r="L24">
        <v>6102102</v>
      </c>
      <c r="M24" t="str">
        <f t="shared" si="1"/>
        <v>6100001,19</v>
      </c>
      <c r="N24" t="str">
        <f t="shared" ca="1" si="0"/>
        <v>6100001,19</v>
      </c>
    </row>
    <row r="25" spans="1:14" x14ac:dyDescent="0.2">
      <c r="A25">
        <v>6102102</v>
      </c>
      <c r="B25" t="s">
        <v>86</v>
      </c>
      <c r="C25">
        <v>2</v>
      </c>
      <c r="D25">
        <v>6901102</v>
      </c>
      <c r="E25">
        <v>2</v>
      </c>
      <c r="F25" t="s">
        <v>623</v>
      </c>
      <c r="G25" t="s">
        <v>392</v>
      </c>
      <c r="H25">
        <v>1</v>
      </c>
      <c r="I25">
        <v>1</v>
      </c>
      <c r="J25" t="s">
        <v>355</v>
      </c>
      <c r="K25">
        <v>6102101</v>
      </c>
      <c r="L25">
        <v>6102103</v>
      </c>
      <c r="M25" t="str">
        <f t="shared" si="1"/>
        <v>6100001,68</v>
      </c>
      <c r="N25" t="str">
        <f t="shared" ca="1" si="0"/>
        <v>6100001,68</v>
      </c>
    </row>
    <row r="26" spans="1:14" x14ac:dyDescent="0.2">
      <c r="A26">
        <v>6102103</v>
      </c>
      <c r="B26" t="s">
        <v>86</v>
      </c>
      <c r="C26">
        <v>2</v>
      </c>
      <c r="D26">
        <v>6901103</v>
      </c>
      <c r="E26">
        <v>3</v>
      </c>
      <c r="F26" t="s">
        <v>624</v>
      </c>
      <c r="G26" t="s">
        <v>393</v>
      </c>
      <c r="H26">
        <v>1</v>
      </c>
      <c r="I26">
        <v>1</v>
      </c>
      <c r="J26" t="s">
        <v>355</v>
      </c>
      <c r="K26">
        <v>6102102</v>
      </c>
      <c r="L26">
        <v>6102104</v>
      </c>
      <c r="M26" t="str">
        <f t="shared" si="1"/>
        <v>6100001,158</v>
      </c>
      <c r="N26" t="str">
        <f t="shared" ca="1" si="0"/>
        <v>6100001,158</v>
      </c>
    </row>
    <row r="27" spans="1:14" x14ac:dyDescent="0.2">
      <c r="A27">
        <v>6102104</v>
      </c>
      <c r="B27" t="s">
        <v>86</v>
      </c>
      <c r="C27">
        <v>2</v>
      </c>
      <c r="D27">
        <v>6901104</v>
      </c>
      <c r="E27">
        <v>4</v>
      </c>
      <c r="F27" t="s">
        <v>625</v>
      </c>
      <c r="G27" t="s">
        <v>394</v>
      </c>
      <c r="H27">
        <v>1</v>
      </c>
      <c r="I27">
        <v>1</v>
      </c>
      <c r="J27" t="s">
        <v>355</v>
      </c>
      <c r="K27">
        <v>6102103</v>
      </c>
      <c r="L27">
        <v>6102105</v>
      </c>
      <c r="M27" t="str">
        <f t="shared" si="1"/>
        <v>6100001,299</v>
      </c>
      <c r="N27" t="str">
        <f t="shared" ca="1" si="0"/>
        <v>6100001,299</v>
      </c>
    </row>
    <row r="28" spans="1:14" x14ac:dyDescent="0.2">
      <c r="A28">
        <v>6102105</v>
      </c>
      <c r="B28" t="s">
        <v>86</v>
      </c>
      <c r="C28">
        <v>2</v>
      </c>
      <c r="D28">
        <v>6901105</v>
      </c>
      <c r="E28">
        <v>5</v>
      </c>
      <c r="F28" t="s">
        <v>626</v>
      </c>
      <c r="G28" t="s">
        <v>395</v>
      </c>
      <c r="H28">
        <v>1</v>
      </c>
      <c r="I28">
        <v>1</v>
      </c>
      <c r="J28" t="s">
        <v>355</v>
      </c>
      <c r="K28">
        <v>6102104</v>
      </c>
      <c r="L28">
        <v>6102106</v>
      </c>
      <c r="M28" t="str">
        <f t="shared" si="1"/>
        <v>6100001,503</v>
      </c>
      <c r="N28" t="str">
        <f t="shared" ca="1" si="0"/>
        <v>6100001,503</v>
      </c>
    </row>
    <row r="29" spans="1:14" x14ac:dyDescent="0.2">
      <c r="A29">
        <v>6102106</v>
      </c>
      <c r="B29" t="s">
        <v>86</v>
      </c>
      <c r="C29">
        <v>2</v>
      </c>
      <c r="D29">
        <v>6901106</v>
      </c>
      <c r="E29">
        <v>6</v>
      </c>
      <c r="F29" t="s">
        <v>627</v>
      </c>
      <c r="G29" t="s">
        <v>396</v>
      </c>
      <c r="H29">
        <v>1</v>
      </c>
      <c r="I29">
        <v>1</v>
      </c>
      <c r="J29" t="s">
        <v>355</v>
      </c>
      <c r="K29">
        <v>6102105</v>
      </c>
      <c r="L29">
        <v>6102107</v>
      </c>
      <c r="M29" t="str">
        <f t="shared" si="1"/>
        <v>6100001,783</v>
      </c>
      <c r="N29" t="str">
        <f t="shared" ca="1" si="0"/>
        <v>6100001,783</v>
      </c>
    </row>
    <row r="30" spans="1:14" x14ac:dyDescent="0.2">
      <c r="A30">
        <v>6102107</v>
      </c>
      <c r="B30" t="s">
        <v>86</v>
      </c>
      <c r="C30">
        <v>2</v>
      </c>
      <c r="D30">
        <v>6901107</v>
      </c>
      <c r="E30">
        <v>7</v>
      </c>
      <c r="F30" t="s">
        <v>628</v>
      </c>
      <c r="G30" t="s">
        <v>397</v>
      </c>
      <c r="H30">
        <v>1</v>
      </c>
      <c r="I30">
        <v>1</v>
      </c>
      <c r="J30" t="s">
        <v>355</v>
      </c>
      <c r="K30">
        <v>6102106</v>
      </c>
      <c r="L30">
        <v>6102108</v>
      </c>
      <c r="M30" t="str">
        <f t="shared" si="1"/>
        <v>6100001,1156</v>
      </c>
      <c r="N30" t="str">
        <f t="shared" ca="1" si="0"/>
        <v>6100001,1156</v>
      </c>
    </row>
    <row r="31" spans="1:14" x14ac:dyDescent="0.2">
      <c r="A31">
        <v>6102108</v>
      </c>
      <c r="B31" t="s">
        <v>86</v>
      </c>
      <c r="C31">
        <v>2</v>
      </c>
      <c r="D31">
        <v>6901108</v>
      </c>
      <c r="E31">
        <v>8</v>
      </c>
      <c r="F31" t="s">
        <v>629</v>
      </c>
      <c r="G31" t="s">
        <v>398</v>
      </c>
      <c r="H31">
        <v>1</v>
      </c>
      <c r="I31">
        <v>1</v>
      </c>
      <c r="J31" t="s">
        <v>355</v>
      </c>
      <c r="K31">
        <v>6102107</v>
      </c>
      <c r="L31">
        <v>6102109</v>
      </c>
      <c r="M31" t="str">
        <f t="shared" si="1"/>
        <v>6100001,1638</v>
      </c>
      <c r="N31" t="str">
        <f t="shared" ca="1" si="0"/>
        <v>6100001,1638</v>
      </c>
    </row>
    <row r="32" spans="1:14" x14ac:dyDescent="0.2">
      <c r="A32">
        <v>6102109</v>
      </c>
      <c r="B32" t="s">
        <v>86</v>
      </c>
      <c r="C32">
        <v>2</v>
      </c>
      <c r="D32">
        <v>6901109</v>
      </c>
      <c r="E32">
        <v>9</v>
      </c>
      <c r="F32" t="s">
        <v>630</v>
      </c>
      <c r="G32" t="s">
        <v>399</v>
      </c>
      <c r="H32">
        <v>1</v>
      </c>
      <c r="I32">
        <v>1</v>
      </c>
      <c r="J32" t="s">
        <v>355</v>
      </c>
      <c r="K32">
        <v>6102108</v>
      </c>
      <c r="L32">
        <v>6102110</v>
      </c>
      <c r="M32" t="str">
        <f t="shared" si="1"/>
        <v>6100001,2246</v>
      </c>
      <c r="N32" t="str">
        <f t="shared" ca="1" si="0"/>
        <v>6100001,2246</v>
      </c>
    </row>
    <row r="33" spans="1:14" x14ac:dyDescent="0.2">
      <c r="A33">
        <v>6102110</v>
      </c>
      <c r="B33" t="s">
        <v>86</v>
      </c>
      <c r="C33">
        <v>2</v>
      </c>
      <c r="D33">
        <v>6901110</v>
      </c>
      <c r="E33">
        <v>10</v>
      </c>
      <c r="F33" t="s">
        <v>631</v>
      </c>
      <c r="G33" t="s">
        <v>225</v>
      </c>
      <c r="H33">
        <v>1</v>
      </c>
      <c r="I33">
        <v>1</v>
      </c>
      <c r="J33" t="s">
        <v>355</v>
      </c>
      <c r="K33">
        <v>6102109</v>
      </c>
      <c r="L33">
        <v>6102111</v>
      </c>
      <c r="M33" t="str">
        <f t="shared" si="1"/>
        <v>6100001,3000</v>
      </c>
      <c r="N33" t="str">
        <f t="shared" ca="1" si="0"/>
        <v>6100001,3000</v>
      </c>
    </row>
    <row r="34" spans="1:14" x14ac:dyDescent="0.2">
      <c r="A34">
        <v>6102111</v>
      </c>
      <c r="B34" t="s">
        <v>86</v>
      </c>
      <c r="C34">
        <v>2</v>
      </c>
      <c r="D34">
        <v>6901111</v>
      </c>
      <c r="E34">
        <v>11</v>
      </c>
      <c r="F34" t="s">
        <v>873</v>
      </c>
      <c r="G34" t="s">
        <v>693</v>
      </c>
      <c r="H34">
        <v>1</v>
      </c>
      <c r="I34">
        <v>1</v>
      </c>
      <c r="J34" t="s">
        <v>355</v>
      </c>
      <c r="K34">
        <v>6102110</v>
      </c>
      <c r="L34">
        <v>6102112</v>
      </c>
      <c r="M34" t="str">
        <f t="shared" ca="1" si="1"/>
        <v>6100001,3000;6100009,3</v>
      </c>
      <c r="N34" t="str">
        <f t="shared" ca="1" si="0"/>
        <v>6100001,3000</v>
      </c>
    </row>
    <row r="35" spans="1:14" x14ac:dyDescent="0.2">
      <c r="A35">
        <v>6102112</v>
      </c>
      <c r="B35" t="s">
        <v>86</v>
      </c>
      <c r="C35">
        <v>2</v>
      </c>
      <c r="D35">
        <v>6901112</v>
      </c>
      <c r="E35">
        <v>12</v>
      </c>
      <c r="F35" t="s">
        <v>874</v>
      </c>
      <c r="G35" t="s">
        <v>694</v>
      </c>
      <c r="H35">
        <v>1</v>
      </c>
      <c r="I35">
        <v>1</v>
      </c>
      <c r="J35" t="s">
        <v>355</v>
      </c>
      <c r="K35">
        <v>6102111</v>
      </c>
      <c r="L35">
        <v>6102113</v>
      </c>
      <c r="M35" t="str">
        <f t="shared" ca="1" si="1"/>
        <v>6100001,3000;6100009,9</v>
      </c>
      <c r="N35" t="str">
        <f t="shared" ca="1" si="0"/>
        <v>6100001,3000</v>
      </c>
    </row>
    <row r="36" spans="1:14" x14ac:dyDescent="0.2">
      <c r="A36">
        <v>6102113</v>
      </c>
      <c r="B36" t="s">
        <v>86</v>
      </c>
      <c r="C36">
        <v>2</v>
      </c>
      <c r="D36">
        <v>6901113</v>
      </c>
      <c r="E36">
        <v>13</v>
      </c>
      <c r="F36" t="s">
        <v>875</v>
      </c>
      <c r="G36" t="s">
        <v>695</v>
      </c>
      <c r="H36">
        <v>1</v>
      </c>
      <c r="I36">
        <v>1</v>
      </c>
      <c r="J36" t="s">
        <v>355</v>
      </c>
      <c r="K36">
        <v>6102112</v>
      </c>
      <c r="L36">
        <v>6102114</v>
      </c>
      <c r="M36" t="str">
        <f t="shared" ca="1" si="1"/>
        <v>6100001,3000;6100009,19</v>
      </c>
      <c r="N36" t="str">
        <f t="shared" ca="1" si="0"/>
        <v>6100001,3000</v>
      </c>
    </row>
    <row r="37" spans="1:14" x14ac:dyDescent="0.2">
      <c r="A37">
        <v>6102114</v>
      </c>
      <c r="B37" t="s">
        <v>86</v>
      </c>
      <c r="C37">
        <v>2</v>
      </c>
      <c r="D37">
        <v>6901114</v>
      </c>
      <c r="E37">
        <v>14</v>
      </c>
      <c r="F37" t="s">
        <v>876</v>
      </c>
      <c r="G37" t="s">
        <v>696</v>
      </c>
      <c r="H37">
        <v>1</v>
      </c>
      <c r="I37">
        <v>1</v>
      </c>
      <c r="J37" t="s">
        <v>355</v>
      </c>
      <c r="K37">
        <v>6102113</v>
      </c>
      <c r="L37">
        <v>6102115</v>
      </c>
      <c r="M37" t="str">
        <f t="shared" ca="1" si="1"/>
        <v>6100001,3000;6100009,33</v>
      </c>
      <c r="N37" t="str">
        <f t="shared" ca="1" si="0"/>
        <v>6100001,3000</v>
      </c>
    </row>
    <row r="38" spans="1:14" x14ac:dyDescent="0.2">
      <c r="A38">
        <v>6102115</v>
      </c>
      <c r="B38" t="s">
        <v>86</v>
      </c>
      <c r="C38">
        <v>2</v>
      </c>
      <c r="D38">
        <v>6901115</v>
      </c>
      <c r="E38">
        <v>15</v>
      </c>
      <c r="F38" t="s">
        <v>877</v>
      </c>
      <c r="G38" t="s">
        <v>697</v>
      </c>
      <c r="H38">
        <v>1</v>
      </c>
      <c r="I38">
        <v>1</v>
      </c>
      <c r="J38" t="s">
        <v>355</v>
      </c>
      <c r="K38">
        <v>6102114</v>
      </c>
      <c r="L38">
        <v>6102116</v>
      </c>
      <c r="M38" t="str">
        <f t="shared" ca="1" si="1"/>
        <v>6100001,3000;6100009,52</v>
      </c>
      <c r="N38" t="str">
        <f t="shared" ca="1" si="0"/>
        <v>6100001,3000</v>
      </c>
    </row>
    <row r="39" spans="1:14" x14ac:dyDescent="0.2">
      <c r="A39">
        <v>6102116</v>
      </c>
      <c r="B39" t="s">
        <v>86</v>
      </c>
      <c r="C39">
        <v>2</v>
      </c>
      <c r="D39">
        <v>6901116</v>
      </c>
      <c r="E39">
        <v>16</v>
      </c>
      <c r="F39" t="s">
        <v>878</v>
      </c>
      <c r="G39" t="s">
        <v>698</v>
      </c>
      <c r="H39">
        <v>1</v>
      </c>
      <c r="I39">
        <v>1</v>
      </c>
      <c r="J39" t="s">
        <v>355</v>
      </c>
      <c r="K39">
        <v>6102115</v>
      </c>
      <c r="L39">
        <v>6102117</v>
      </c>
      <c r="M39" t="str">
        <f t="shared" ca="1" si="1"/>
        <v>6100001,3000;6100009,76</v>
      </c>
      <c r="N39" t="str">
        <f t="shared" ca="1" si="0"/>
        <v>6100001,3000</v>
      </c>
    </row>
    <row r="40" spans="1:14" x14ac:dyDescent="0.2">
      <c r="A40">
        <v>6102117</v>
      </c>
      <c r="B40" t="s">
        <v>86</v>
      </c>
      <c r="C40">
        <v>2</v>
      </c>
      <c r="D40">
        <v>6901117</v>
      </c>
      <c r="E40">
        <v>17</v>
      </c>
      <c r="F40" t="s">
        <v>879</v>
      </c>
      <c r="G40" t="s">
        <v>699</v>
      </c>
      <c r="H40">
        <v>1</v>
      </c>
      <c r="I40">
        <v>1</v>
      </c>
      <c r="J40" t="s">
        <v>355</v>
      </c>
      <c r="K40">
        <v>6102116</v>
      </c>
      <c r="L40">
        <v>6102118</v>
      </c>
      <c r="M40" t="str">
        <f t="shared" ca="1" si="1"/>
        <v>6100001,3000;6100009,106</v>
      </c>
      <c r="N40" t="str">
        <f t="shared" ca="1" si="0"/>
        <v>6100001,3000</v>
      </c>
    </row>
    <row r="41" spans="1:14" x14ac:dyDescent="0.2">
      <c r="A41">
        <v>6102118</v>
      </c>
      <c r="B41" t="s">
        <v>86</v>
      </c>
      <c r="C41">
        <v>2</v>
      </c>
      <c r="D41">
        <v>6901118</v>
      </c>
      <c r="E41">
        <v>18</v>
      </c>
      <c r="F41" t="s">
        <v>880</v>
      </c>
      <c r="G41" t="s">
        <v>700</v>
      </c>
      <c r="H41">
        <v>1</v>
      </c>
      <c r="I41">
        <v>1</v>
      </c>
      <c r="J41" t="s">
        <v>355</v>
      </c>
      <c r="K41">
        <v>6102117</v>
      </c>
      <c r="L41">
        <v>6102119</v>
      </c>
      <c r="M41" t="str">
        <f t="shared" ca="1" si="1"/>
        <v>6100001,3000;6100009,143</v>
      </c>
      <c r="N41" t="str">
        <f t="shared" ca="1" si="0"/>
        <v>6100001,3000</v>
      </c>
    </row>
    <row r="42" spans="1:14" x14ac:dyDescent="0.2">
      <c r="A42">
        <v>6102119</v>
      </c>
      <c r="B42" t="s">
        <v>86</v>
      </c>
      <c r="C42">
        <v>2</v>
      </c>
      <c r="D42">
        <v>6901119</v>
      </c>
      <c r="E42">
        <v>19</v>
      </c>
      <c r="F42" t="s">
        <v>881</v>
      </c>
      <c r="G42" t="s">
        <v>701</v>
      </c>
      <c r="H42">
        <v>1</v>
      </c>
      <c r="I42">
        <v>1</v>
      </c>
      <c r="J42" t="s">
        <v>355</v>
      </c>
      <c r="K42">
        <v>6102118</v>
      </c>
      <c r="L42">
        <v>6102120</v>
      </c>
      <c r="M42" t="str">
        <f t="shared" ca="1" si="1"/>
        <v>6100001,3000;6100009,187</v>
      </c>
      <c r="N42" t="str">
        <f t="shared" ca="1" si="0"/>
        <v>6100001,3000</v>
      </c>
    </row>
    <row r="43" spans="1:14" x14ac:dyDescent="0.2">
      <c r="A43">
        <v>6102120</v>
      </c>
      <c r="B43" t="s">
        <v>86</v>
      </c>
      <c r="C43">
        <v>2</v>
      </c>
      <c r="D43">
        <v>6901120</v>
      </c>
      <c r="E43">
        <v>20</v>
      </c>
      <c r="F43" t="s">
        <v>882</v>
      </c>
      <c r="G43" t="s">
        <v>702</v>
      </c>
      <c r="H43">
        <v>1</v>
      </c>
      <c r="I43">
        <v>1</v>
      </c>
      <c r="J43" t="s">
        <v>355</v>
      </c>
      <c r="K43">
        <v>6102119</v>
      </c>
      <c r="L43">
        <v>0</v>
      </c>
      <c r="M43" t="str">
        <f t="shared" ca="1" si="1"/>
        <v>6100001,3000;6100009,240</v>
      </c>
      <c r="N43" t="str">
        <f t="shared" ca="1" si="0"/>
        <v>6100001,3000</v>
      </c>
    </row>
    <row r="44" spans="1:14" x14ac:dyDescent="0.2">
      <c r="A44">
        <v>6103100</v>
      </c>
      <c r="B44" t="s">
        <v>87</v>
      </c>
      <c r="C44">
        <v>3</v>
      </c>
      <c r="D44">
        <v>6901100</v>
      </c>
      <c r="E44">
        <v>0</v>
      </c>
      <c r="F44" t="s">
        <v>5</v>
      </c>
      <c r="G44" t="s">
        <v>226</v>
      </c>
      <c r="H44">
        <v>1</v>
      </c>
      <c r="I44">
        <v>1</v>
      </c>
      <c r="J44" t="s">
        <v>334</v>
      </c>
      <c r="K44">
        <v>0</v>
      </c>
      <c r="L44">
        <v>6103101</v>
      </c>
      <c r="M44" t="str">
        <f t="shared" si="1"/>
        <v>6100001,0</v>
      </c>
      <c r="N44" t="str">
        <f t="shared" ca="1" si="0"/>
        <v>6100001,0</v>
      </c>
    </row>
    <row r="45" spans="1:14" x14ac:dyDescent="0.2">
      <c r="A45">
        <v>6103101</v>
      </c>
      <c r="B45" t="s">
        <v>87</v>
      </c>
      <c r="C45">
        <v>3</v>
      </c>
      <c r="D45">
        <v>6901101</v>
      </c>
      <c r="E45">
        <v>1</v>
      </c>
      <c r="F45" t="s">
        <v>632</v>
      </c>
      <c r="G45" t="s">
        <v>400</v>
      </c>
      <c r="H45">
        <v>1</v>
      </c>
      <c r="I45">
        <v>1</v>
      </c>
      <c r="J45" t="s">
        <v>334</v>
      </c>
      <c r="K45">
        <v>6103100</v>
      </c>
      <c r="L45">
        <v>6103102</v>
      </c>
      <c r="M45" t="str">
        <f t="shared" si="1"/>
        <v>6100001,37</v>
      </c>
      <c r="N45" t="str">
        <f t="shared" ca="1" si="0"/>
        <v>6100001,37</v>
      </c>
    </row>
    <row r="46" spans="1:14" x14ac:dyDescent="0.2">
      <c r="A46">
        <v>6103102</v>
      </c>
      <c r="B46" t="s">
        <v>87</v>
      </c>
      <c r="C46">
        <v>3</v>
      </c>
      <c r="D46">
        <v>6901102</v>
      </c>
      <c r="E46">
        <v>2</v>
      </c>
      <c r="F46" t="s">
        <v>633</v>
      </c>
      <c r="G46" t="s">
        <v>401</v>
      </c>
      <c r="H46">
        <v>1</v>
      </c>
      <c r="I46">
        <v>1</v>
      </c>
      <c r="J46" t="s">
        <v>334</v>
      </c>
      <c r="K46">
        <v>6103101</v>
      </c>
      <c r="L46">
        <v>6103103</v>
      </c>
      <c r="M46" t="str">
        <f t="shared" si="1"/>
        <v>6100001,136</v>
      </c>
      <c r="N46" t="str">
        <f t="shared" ca="1" si="0"/>
        <v>6100001,136</v>
      </c>
    </row>
    <row r="47" spans="1:14" x14ac:dyDescent="0.2">
      <c r="A47">
        <v>6103103</v>
      </c>
      <c r="B47" t="s">
        <v>87</v>
      </c>
      <c r="C47">
        <v>3</v>
      </c>
      <c r="D47">
        <v>6901103</v>
      </c>
      <c r="E47">
        <v>3</v>
      </c>
      <c r="F47" t="s">
        <v>634</v>
      </c>
      <c r="G47" t="s">
        <v>402</v>
      </c>
      <c r="H47">
        <v>1</v>
      </c>
      <c r="I47">
        <v>1</v>
      </c>
      <c r="J47" t="s">
        <v>334</v>
      </c>
      <c r="K47">
        <v>6103102</v>
      </c>
      <c r="L47">
        <v>6103104</v>
      </c>
      <c r="M47" t="str">
        <f t="shared" si="1"/>
        <v>6100001,316</v>
      </c>
      <c r="N47" t="str">
        <f t="shared" ca="1" si="0"/>
        <v>6100001,316</v>
      </c>
    </row>
    <row r="48" spans="1:14" x14ac:dyDescent="0.2">
      <c r="A48">
        <v>6103104</v>
      </c>
      <c r="B48" t="s">
        <v>87</v>
      </c>
      <c r="C48">
        <v>3</v>
      </c>
      <c r="D48">
        <v>6901104</v>
      </c>
      <c r="E48">
        <v>4</v>
      </c>
      <c r="F48" t="s">
        <v>635</v>
      </c>
      <c r="G48" t="s">
        <v>403</v>
      </c>
      <c r="H48">
        <v>1</v>
      </c>
      <c r="I48">
        <v>1</v>
      </c>
      <c r="J48" t="s">
        <v>334</v>
      </c>
      <c r="K48">
        <v>6103103</v>
      </c>
      <c r="L48">
        <v>6103105</v>
      </c>
      <c r="M48" t="str">
        <f t="shared" si="1"/>
        <v>6100001,597</v>
      </c>
      <c r="N48" t="str">
        <f t="shared" ca="1" si="0"/>
        <v>6100001,597</v>
      </c>
    </row>
    <row r="49" spans="1:14" x14ac:dyDescent="0.2">
      <c r="A49">
        <v>6103105</v>
      </c>
      <c r="B49" t="s">
        <v>87</v>
      </c>
      <c r="C49">
        <v>3</v>
      </c>
      <c r="D49">
        <v>6901105</v>
      </c>
      <c r="E49">
        <v>5</v>
      </c>
      <c r="F49" t="s">
        <v>636</v>
      </c>
      <c r="G49" t="s">
        <v>404</v>
      </c>
      <c r="H49">
        <v>1</v>
      </c>
      <c r="I49">
        <v>1</v>
      </c>
      <c r="J49" t="s">
        <v>334</v>
      </c>
      <c r="K49">
        <v>6103104</v>
      </c>
      <c r="L49">
        <v>6103106</v>
      </c>
      <c r="M49" t="str">
        <f t="shared" si="1"/>
        <v>6100001,1005</v>
      </c>
      <c r="N49" t="str">
        <f t="shared" ca="1" si="0"/>
        <v>6100001,1005</v>
      </c>
    </row>
    <row r="50" spans="1:14" x14ac:dyDescent="0.2">
      <c r="A50">
        <v>6103106</v>
      </c>
      <c r="B50" t="s">
        <v>87</v>
      </c>
      <c r="C50">
        <v>3</v>
      </c>
      <c r="D50">
        <v>6901106</v>
      </c>
      <c r="E50">
        <v>6</v>
      </c>
      <c r="F50" t="s">
        <v>637</v>
      </c>
      <c r="G50" t="s">
        <v>405</v>
      </c>
      <c r="H50">
        <v>1</v>
      </c>
      <c r="I50">
        <v>1</v>
      </c>
      <c r="J50" t="s">
        <v>334</v>
      </c>
      <c r="K50">
        <v>6103105</v>
      </c>
      <c r="L50">
        <v>6103107</v>
      </c>
      <c r="M50" t="str">
        <f t="shared" si="1"/>
        <v>6100001,1567</v>
      </c>
      <c r="N50" t="str">
        <f t="shared" ca="1" si="0"/>
        <v>6100001,1567</v>
      </c>
    </row>
    <row r="51" spans="1:14" x14ac:dyDescent="0.2">
      <c r="A51">
        <v>6103107</v>
      </c>
      <c r="B51" t="s">
        <v>87</v>
      </c>
      <c r="C51">
        <v>3</v>
      </c>
      <c r="D51">
        <v>6901107</v>
      </c>
      <c r="E51">
        <v>7</v>
      </c>
      <c r="F51" t="s">
        <v>638</v>
      </c>
      <c r="G51" t="s">
        <v>406</v>
      </c>
      <c r="H51">
        <v>1</v>
      </c>
      <c r="I51">
        <v>1</v>
      </c>
      <c r="J51" t="s">
        <v>334</v>
      </c>
      <c r="K51">
        <v>6103106</v>
      </c>
      <c r="L51">
        <v>6103108</v>
      </c>
      <c r="M51" t="str">
        <f t="shared" si="1"/>
        <v>6100001,2313</v>
      </c>
      <c r="N51" t="str">
        <f t="shared" ca="1" si="0"/>
        <v>6100001,2313</v>
      </c>
    </row>
    <row r="52" spans="1:14" x14ac:dyDescent="0.2">
      <c r="A52">
        <v>6103108</v>
      </c>
      <c r="B52" t="s">
        <v>87</v>
      </c>
      <c r="C52">
        <v>3</v>
      </c>
      <c r="D52">
        <v>6901108</v>
      </c>
      <c r="E52">
        <v>8</v>
      </c>
      <c r="F52" t="s">
        <v>639</v>
      </c>
      <c r="G52" t="s">
        <v>407</v>
      </c>
      <c r="H52">
        <v>1</v>
      </c>
      <c r="I52">
        <v>1</v>
      </c>
      <c r="J52" t="s">
        <v>334</v>
      </c>
      <c r="K52">
        <v>6103107</v>
      </c>
      <c r="L52">
        <v>6103109</v>
      </c>
      <c r="M52" t="str">
        <f t="shared" si="1"/>
        <v>6100001,3276</v>
      </c>
      <c r="N52" t="str">
        <f t="shared" ca="1" si="0"/>
        <v>6100001,3276</v>
      </c>
    </row>
    <row r="53" spans="1:14" x14ac:dyDescent="0.2">
      <c r="A53">
        <v>6103109</v>
      </c>
      <c r="B53" t="s">
        <v>87</v>
      </c>
      <c r="C53">
        <v>3</v>
      </c>
      <c r="D53">
        <v>6901109</v>
      </c>
      <c r="E53">
        <v>9</v>
      </c>
      <c r="F53" t="s">
        <v>640</v>
      </c>
      <c r="G53" t="s">
        <v>408</v>
      </c>
      <c r="H53">
        <v>1</v>
      </c>
      <c r="I53">
        <v>1</v>
      </c>
      <c r="J53" t="s">
        <v>334</v>
      </c>
      <c r="K53">
        <v>6103108</v>
      </c>
      <c r="L53">
        <v>6103110</v>
      </c>
      <c r="M53" t="str">
        <f t="shared" si="1"/>
        <v>6100001,4492</v>
      </c>
      <c r="N53" t="str">
        <f t="shared" ca="1" si="0"/>
        <v>6100001,4492</v>
      </c>
    </row>
    <row r="54" spans="1:14" x14ac:dyDescent="0.2">
      <c r="A54">
        <v>6103110</v>
      </c>
      <c r="B54" t="s">
        <v>87</v>
      </c>
      <c r="C54">
        <v>3</v>
      </c>
      <c r="D54">
        <v>6901110</v>
      </c>
      <c r="E54">
        <v>10</v>
      </c>
      <c r="F54" t="s">
        <v>641</v>
      </c>
      <c r="G54" t="s">
        <v>227</v>
      </c>
      <c r="H54">
        <v>1</v>
      </c>
      <c r="I54">
        <v>1</v>
      </c>
      <c r="J54" t="s">
        <v>334</v>
      </c>
      <c r="K54">
        <v>6103109</v>
      </c>
      <c r="L54">
        <v>6103111</v>
      </c>
      <c r="M54" t="str">
        <f t="shared" si="1"/>
        <v>6100001,6000</v>
      </c>
      <c r="N54" t="str">
        <f t="shared" ca="1" si="0"/>
        <v>6100001,6000</v>
      </c>
    </row>
    <row r="55" spans="1:14" x14ac:dyDescent="0.2">
      <c r="A55">
        <v>6103111</v>
      </c>
      <c r="B55" t="s">
        <v>87</v>
      </c>
      <c r="C55">
        <v>3</v>
      </c>
      <c r="D55">
        <v>6901111</v>
      </c>
      <c r="E55">
        <v>11</v>
      </c>
      <c r="F55" t="s">
        <v>893</v>
      </c>
      <c r="G55" t="s">
        <v>703</v>
      </c>
      <c r="H55">
        <v>1</v>
      </c>
      <c r="I55">
        <v>1</v>
      </c>
      <c r="J55" t="s">
        <v>334</v>
      </c>
      <c r="K55">
        <v>6103110</v>
      </c>
      <c r="L55">
        <v>6103112</v>
      </c>
      <c r="M55" t="str">
        <f t="shared" ca="1" si="1"/>
        <v>6100001,6000;6100009,6</v>
      </c>
      <c r="N55" t="str">
        <f t="shared" ca="1" si="0"/>
        <v>6100001,6000</v>
      </c>
    </row>
    <row r="56" spans="1:14" x14ac:dyDescent="0.2">
      <c r="A56">
        <v>6103112</v>
      </c>
      <c r="B56" t="s">
        <v>87</v>
      </c>
      <c r="C56">
        <v>3</v>
      </c>
      <c r="D56">
        <v>6901112</v>
      </c>
      <c r="E56">
        <v>12</v>
      </c>
      <c r="F56" t="s">
        <v>894</v>
      </c>
      <c r="G56" t="s">
        <v>704</v>
      </c>
      <c r="H56">
        <v>1</v>
      </c>
      <c r="I56">
        <v>1</v>
      </c>
      <c r="J56" t="s">
        <v>334</v>
      </c>
      <c r="K56">
        <v>6103111</v>
      </c>
      <c r="L56">
        <v>6103113</v>
      </c>
      <c r="M56" t="str">
        <f t="shared" ca="1" si="1"/>
        <v>6100001,6000;6100009,18</v>
      </c>
      <c r="N56" t="str">
        <f t="shared" ca="1" si="0"/>
        <v>6100001,6000</v>
      </c>
    </row>
    <row r="57" spans="1:14" x14ac:dyDescent="0.2">
      <c r="A57">
        <v>6103113</v>
      </c>
      <c r="B57" t="s">
        <v>87</v>
      </c>
      <c r="C57">
        <v>3</v>
      </c>
      <c r="D57">
        <v>6901113</v>
      </c>
      <c r="E57">
        <v>13</v>
      </c>
      <c r="F57" t="s">
        <v>895</v>
      </c>
      <c r="G57" t="s">
        <v>705</v>
      </c>
      <c r="H57">
        <v>1</v>
      </c>
      <c r="I57">
        <v>1</v>
      </c>
      <c r="J57" t="s">
        <v>334</v>
      </c>
      <c r="K57">
        <v>6103112</v>
      </c>
      <c r="L57">
        <v>6103114</v>
      </c>
      <c r="M57" t="str">
        <f t="shared" ca="1" si="1"/>
        <v>6100001,6000;6100009,38</v>
      </c>
      <c r="N57" t="str">
        <f t="shared" ca="1" si="0"/>
        <v>6100001,6000</v>
      </c>
    </row>
    <row r="58" spans="1:14" x14ac:dyDescent="0.2">
      <c r="A58">
        <v>6103114</v>
      </c>
      <c r="B58" t="s">
        <v>87</v>
      </c>
      <c r="C58">
        <v>3</v>
      </c>
      <c r="D58">
        <v>6901114</v>
      </c>
      <c r="E58">
        <v>14</v>
      </c>
      <c r="F58" t="s">
        <v>896</v>
      </c>
      <c r="G58" t="s">
        <v>706</v>
      </c>
      <c r="H58">
        <v>1</v>
      </c>
      <c r="I58">
        <v>1</v>
      </c>
      <c r="J58" t="s">
        <v>334</v>
      </c>
      <c r="K58">
        <v>6103113</v>
      </c>
      <c r="L58">
        <v>6103115</v>
      </c>
      <c r="M58" t="str">
        <f t="shared" ca="1" si="1"/>
        <v>6100001,6000;6100009,66</v>
      </c>
      <c r="N58" t="str">
        <f t="shared" ca="1" si="0"/>
        <v>6100001,6000</v>
      </c>
    </row>
    <row r="59" spans="1:14" x14ac:dyDescent="0.2">
      <c r="A59">
        <v>6103115</v>
      </c>
      <c r="B59" t="s">
        <v>87</v>
      </c>
      <c r="C59">
        <v>3</v>
      </c>
      <c r="D59">
        <v>6901115</v>
      </c>
      <c r="E59">
        <v>15</v>
      </c>
      <c r="F59" t="s">
        <v>897</v>
      </c>
      <c r="G59" t="s">
        <v>707</v>
      </c>
      <c r="H59">
        <v>1</v>
      </c>
      <c r="I59">
        <v>1</v>
      </c>
      <c r="J59" t="s">
        <v>334</v>
      </c>
      <c r="K59">
        <v>6103114</v>
      </c>
      <c r="L59">
        <v>6103116</v>
      </c>
      <c r="M59" t="str">
        <f t="shared" ca="1" si="1"/>
        <v>6100001,6000;6100009,104</v>
      </c>
      <c r="N59" t="str">
        <f t="shared" ca="1" si="0"/>
        <v>6100001,6000</v>
      </c>
    </row>
    <row r="60" spans="1:14" x14ac:dyDescent="0.2">
      <c r="A60">
        <v>6103116</v>
      </c>
      <c r="B60" t="s">
        <v>87</v>
      </c>
      <c r="C60">
        <v>3</v>
      </c>
      <c r="D60">
        <v>6901116</v>
      </c>
      <c r="E60">
        <v>16</v>
      </c>
      <c r="F60" t="s">
        <v>898</v>
      </c>
      <c r="G60" t="s">
        <v>708</v>
      </c>
      <c r="H60">
        <v>1</v>
      </c>
      <c r="I60">
        <v>1</v>
      </c>
      <c r="J60" t="s">
        <v>334</v>
      </c>
      <c r="K60">
        <v>6103115</v>
      </c>
      <c r="L60">
        <v>6103117</v>
      </c>
      <c r="M60" t="str">
        <f t="shared" ca="1" si="1"/>
        <v>6100001,6000;6100009,152</v>
      </c>
      <c r="N60" t="str">
        <f t="shared" ca="1" si="0"/>
        <v>6100001,6000</v>
      </c>
    </row>
    <row r="61" spans="1:14" x14ac:dyDescent="0.2">
      <c r="A61">
        <v>6103117</v>
      </c>
      <c r="B61" t="s">
        <v>87</v>
      </c>
      <c r="C61">
        <v>3</v>
      </c>
      <c r="D61">
        <v>6901117</v>
      </c>
      <c r="E61">
        <v>17</v>
      </c>
      <c r="F61" t="s">
        <v>899</v>
      </c>
      <c r="G61" t="s">
        <v>709</v>
      </c>
      <c r="H61">
        <v>1</v>
      </c>
      <c r="I61">
        <v>1</v>
      </c>
      <c r="J61" t="s">
        <v>334</v>
      </c>
      <c r="K61">
        <v>6103116</v>
      </c>
      <c r="L61">
        <v>6103118</v>
      </c>
      <c r="M61" t="str">
        <f t="shared" ca="1" si="1"/>
        <v>6100001,6000;6100009,212</v>
      </c>
      <c r="N61" t="str">
        <f t="shared" ca="1" si="0"/>
        <v>6100001,6000</v>
      </c>
    </row>
    <row r="62" spans="1:14" x14ac:dyDescent="0.2">
      <c r="A62">
        <v>6103118</v>
      </c>
      <c r="B62" t="s">
        <v>87</v>
      </c>
      <c r="C62">
        <v>3</v>
      </c>
      <c r="D62">
        <v>6901118</v>
      </c>
      <c r="E62">
        <v>18</v>
      </c>
      <c r="F62" t="s">
        <v>900</v>
      </c>
      <c r="G62" t="s">
        <v>710</v>
      </c>
      <c r="H62">
        <v>1</v>
      </c>
      <c r="I62">
        <v>1</v>
      </c>
      <c r="J62" t="s">
        <v>334</v>
      </c>
      <c r="K62">
        <v>6103117</v>
      </c>
      <c r="L62">
        <v>6103119</v>
      </c>
      <c r="M62" t="str">
        <f t="shared" ca="1" si="1"/>
        <v>6100001,6000;6100009,285</v>
      </c>
      <c r="N62" t="str">
        <f t="shared" ca="1" si="0"/>
        <v>6100001,6000</v>
      </c>
    </row>
    <row r="63" spans="1:14" x14ac:dyDescent="0.2">
      <c r="A63">
        <v>6103119</v>
      </c>
      <c r="B63" t="s">
        <v>87</v>
      </c>
      <c r="C63">
        <v>3</v>
      </c>
      <c r="D63">
        <v>6901119</v>
      </c>
      <c r="E63">
        <v>19</v>
      </c>
      <c r="F63" t="s">
        <v>901</v>
      </c>
      <c r="G63" t="s">
        <v>711</v>
      </c>
      <c r="H63">
        <v>1</v>
      </c>
      <c r="I63">
        <v>1</v>
      </c>
      <c r="J63" t="s">
        <v>334</v>
      </c>
      <c r="K63">
        <v>6103118</v>
      </c>
      <c r="L63">
        <v>6103120</v>
      </c>
      <c r="M63" t="str">
        <f t="shared" ca="1" si="1"/>
        <v>6100001,6000;6100009,374</v>
      </c>
      <c r="N63" t="str">
        <f t="shared" ca="1" si="0"/>
        <v>6100001,6000</v>
      </c>
    </row>
    <row r="64" spans="1:14" x14ac:dyDescent="0.2">
      <c r="A64">
        <v>6103120</v>
      </c>
      <c r="B64" t="s">
        <v>87</v>
      </c>
      <c r="C64">
        <v>3</v>
      </c>
      <c r="D64">
        <v>6901120</v>
      </c>
      <c r="E64">
        <v>20</v>
      </c>
      <c r="F64" t="s">
        <v>902</v>
      </c>
      <c r="G64" t="s">
        <v>712</v>
      </c>
      <c r="H64">
        <v>1</v>
      </c>
      <c r="I64">
        <v>1</v>
      </c>
      <c r="J64" t="s">
        <v>334</v>
      </c>
      <c r="K64">
        <v>6103119</v>
      </c>
      <c r="L64">
        <v>0</v>
      </c>
      <c r="M64" t="str">
        <f t="shared" ca="1" si="1"/>
        <v>6100001,6000;6100009,480</v>
      </c>
      <c r="N64" t="str">
        <f t="shared" ca="1" si="0"/>
        <v>6100001,6000</v>
      </c>
    </row>
    <row r="65" spans="1:14" x14ac:dyDescent="0.2">
      <c r="A65">
        <v>6104100</v>
      </c>
      <c r="B65" t="s">
        <v>88</v>
      </c>
      <c r="C65">
        <v>4</v>
      </c>
      <c r="D65">
        <v>6901100</v>
      </c>
      <c r="E65">
        <v>0</v>
      </c>
      <c r="F65" t="s">
        <v>5</v>
      </c>
      <c r="G65" t="s">
        <v>228</v>
      </c>
      <c r="H65">
        <v>1</v>
      </c>
      <c r="I65">
        <v>1</v>
      </c>
      <c r="J65" t="s">
        <v>336</v>
      </c>
      <c r="K65">
        <v>0</v>
      </c>
      <c r="L65">
        <v>6104101</v>
      </c>
      <c r="M65" t="str">
        <f t="shared" si="1"/>
        <v>6100001,0</v>
      </c>
      <c r="N65" t="str">
        <f t="shared" ca="1" si="0"/>
        <v>6100001,0</v>
      </c>
    </row>
    <row r="66" spans="1:14" x14ac:dyDescent="0.2">
      <c r="A66">
        <v>6104101</v>
      </c>
      <c r="B66" t="s">
        <v>88</v>
      </c>
      <c r="C66">
        <v>4</v>
      </c>
      <c r="D66">
        <v>6901101</v>
      </c>
      <c r="E66">
        <v>1</v>
      </c>
      <c r="F66" t="s">
        <v>642</v>
      </c>
      <c r="G66" t="s">
        <v>409</v>
      </c>
      <c r="H66">
        <v>1</v>
      </c>
      <c r="I66">
        <v>1</v>
      </c>
      <c r="J66" t="s">
        <v>336</v>
      </c>
      <c r="K66">
        <v>6104100</v>
      </c>
      <c r="L66">
        <v>6104102</v>
      </c>
      <c r="M66" t="str">
        <f t="shared" si="1"/>
        <v>6100001,25</v>
      </c>
      <c r="N66" t="str">
        <f t="shared" ref="N66:N129" ca="1" si="2">IF(E66&gt;10,OFFSET(F66,10-E66,0),F66)</f>
        <v>6100001,25</v>
      </c>
    </row>
    <row r="67" spans="1:14" x14ac:dyDescent="0.2">
      <c r="A67">
        <v>6104102</v>
      </c>
      <c r="B67" t="s">
        <v>88</v>
      </c>
      <c r="C67">
        <v>4</v>
      </c>
      <c r="D67">
        <v>6901102</v>
      </c>
      <c r="E67">
        <v>2</v>
      </c>
      <c r="F67" t="s">
        <v>643</v>
      </c>
      <c r="G67" t="s">
        <v>410</v>
      </c>
      <c r="H67">
        <v>1</v>
      </c>
      <c r="I67">
        <v>1</v>
      </c>
      <c r="J67" t="s">
        <v>336</v>
      </c>
      <c r="K67">
        <v>6104101</v>
      </c>
      <c r="L67">
        <v>6104103</v>
      </c>
      <c r="M67" t="str">
        <f t="shared" ref="M67:M130" si="3">IF(E67&gt;10,CONCATENATE(N67,$N$1,F67),F67)</f>
        <v>6100001,91</v>
      </c>
      <c r="N67" t="str">
        <f t="shared" ca="1" si="2"/>
        <v>6100001,91</v>
      </c>
    </row>
    <row r="68" spans="1:14" x14ac:dyDescent="0.2">
      <c r="A68">
        <v>6104103</v>
      </c>
      <c r="B68" t="s">
        <v>88</v>
      </c>
      <c r="C68">
        <v>4</v>
      </c>
      <c r="D68">
        <v>6901103</v>
      </c>
      <c r="E68">
        <v>3</v>
      </c>
      <c r="F68" t="s">
        <v>644</v>
      </c>
      <c r="G68" t="s">
        <v>411</v>
      </c>
      <c r="H68">
        <v>1</v>
      </c>
      <c r="I68">
        <v>1</v>
      </c>
      <c r="J68" t="s">
        <v>336</v>
      </c>
      <c r="K68">
        <v>6104102</v>
      </c>
      <c r="L68">
        <v>6104104</v>
      </c>
      <c r="M68" t="str">
        <f t="shared" si="3"/>
        <v>6100001,210</v>
      </c>
      <c r="N68" t="str">
        <f t="shared" ca="1" si="2"/>
        <v>6100001,210</v>
      </c>
    </row>
    <row r="69" spans="1:14" x14ac:dyDescent="0.2">
      <c r="A69">
        <v>6104104</v>
      </c>
      <c r="B69" t="s">
        <v>88</v>
      </c>
      <c r="C69">
        <v>4</v>
      </c>
      <c r="D69">
        <v>6901104</v>
      </c>
      <c r="E69">
        <v>4</v>
      </c>
      <c r="F69" t="s">
        <v>645</v>
      </c>
      <c r="G69" t="s">
        <v>412</v>
      </c>
      <c r="H69">
        <v>1</v>
      </c>
      <c r="I69">
        <v>1</v>
      </c>
      <c r="J69" t="s">
        <v>336</v>
      </c>
      <c r="K69">
        <v>6104103</v>
      </c>
      <c r="L69">
        <v>6104105</v>
      </c>
      <c r="M69" t="str">
        <f t="shared" si="3"/>
        <v>6100001,398</v>
      </c>
      <c r="N69" t="str">
        <f t="shared" ca="1" si="2"/>
        <v>6100001,398</v>
      </c>
    </row>
    <row r="70" spans="1:14" x14ac:dyDescent="0.2">
      <c r="A70">
        <v>6104105</v>
      </c>
      <c r="B70" t="s">
        <v>88</v>
      </c>
      <c r="C70">
        <v>4</v>
      </c>
      <c r="D70">
        <v>6901105</v>
      </c>
      <c r="E70">
        <v>5</v>
      </c>
      <c r="F70" t="s">
        <v>646</v>
      </c>
      <c r="G70" t="s">
        <v>413</v>
      </c>
      <c r="H70">
        <v>1</v>
      </c>
      <c r="I70">
        <v>1</v>
      </c>
      <c r="J70" t="s">
        <v>336</v>
      </c>
      <c r="K70">
        <v>6104104</v>
      </c>
      <c r="L70">
        <v>6104106</v>
      </c>
      <c r="M70" t="str">
        <f t="shared" si="3"/>
        <v>6100001,670</v>
      </c>
      <c r="N70" t="str">
        <f t="shared" ca="1" si="2"/>
        <v>6100001,670</v>
      </c>
    </row>
    <row r="71" spans="1:14" x14ac:dyDescent="0.2">
      <c r="A71">
        <v>6104106</v>
      </c>
      <c r="B71" t="s">
        <v>88</v>
      </c>
      <c r="C71">
        <v>4</v>
      </c>
      <c r="D71">
        <v>6901106</v>
      </c>
      <c r="E71">
        <v>6</v>
      </c>
      <c r="F71" t="s">
        <v>647</v>
      </c>
      <c r="G71" t="s">
        <v>414</v>
      </c>
      <c r="H71">
        <v>1</v>
      </c>
      <c r="I71">
        <v>1</v>
      </c>
      <c r="J71" t="s">
        <v>336</v>
      </c>
      <c r="K71">
        <v>6104105</v>
      </c>
      <c r="L71">
        <v>6104107</v>
      </c>
      <c r="M71" t="str">
        <f t="shared" si="3"/>
        <v>6100001,1044</v>
      </c>
      <c r="N71" t="str">
        <f t="shared" ca="1" si="2"/>
        <v>6100001,1044</v>
      </c>
    </row>
    <row r="72" spans="1:14" x14ac:dyDescent="0.2">
      <c r="A72">
        <v>6104107</v>
      </c>
      <c r="B72" t="s">
        <v>88</v>
      </c>
      <c r="C72">
        <v>4</v>
      </c>
      <c r="D72">
        <v>6901107</v>
      </c>
      <c r="E72">
        <v>7</v>
      </c>
      <c r="F72" t="s">
        <v>648</v>
      </c>
      <c r="G72" t="s">
        <v>415</v>
      </c>
      <c r="H72">
        <v>1</v>
      </c>
      <c r="I72">
        <v>1</v>
      </c>
      <c r="J72" t="s">
        <v>336</v>
      </c>
      <c r="K72">
        <v>6104106</v>
      </c>
      <c r="L72">
        <v>6104108</v>
      </c>
      <c r="M72" t="str">
        <f t="shared" si="3"/>
        <v>6100001,1542</v>
      </c>
      <c r="N72" t="str">
        <f t="shared" ca="1" si="2"/>
        <v>6100001,1542</v>
      </c>
    </row>
    <row r="73" spans="1:14" x14ac:dyDescent="0.2">
      <c r="A73">
        <v>6104108</v>
      </c>
      <c r="B73" t="s">
        <v>88</v>
      </c>
      <c r="C73">
        <v>4</v>
      </c>
      <c r="D73">
        <v>6901108</v>
      </c>
      <c r="E73">
        <v>8</v>
      </c>
      <c r="F73" t="s">
        <v>649</v>
      </c>
      <c r="G73" t="s">
        <v>416</v>
      </c>
      <c r="H73">
        <v>1</v>
      </c>
      <c r="I73">
        <v>1</v>
      </c>
      <c r="J73" t="s">
        <v>336</v>
      </c>
      <c r="K73">
        <v>6104107</v>
      </c>
      <c r="L73">
        <v>6104109</v>
      </c>
      <c r="M73" t="str">
        <f t="shared" si="3"/>
        <v>6100001,2184</v>
      </c>
      <c r="N73" t="str">
        <f t="shared" ca="1" si="2"/>
        <v>6100001,2184</v>
      </c>
    </row>
    <row r="74" spans="1:14" x14ac:dyDescent="0.2">
      <c r="A74">
        <v>6104109</v>
      </c>
      <c r="B74" t="s">
        <v>88</v>
      </c>
      <c r="C74">
        <v>4</v>
      </c>
      <c r="D74">
        <v>6901109</v>
      </c>
      <c r="E74">
        <v>9</v>
      </c>
      <c r="F74" t="s">
        <v>650</v>
      </c>
      <c r="G74" t="s">
        <v>417</v>
      </c>
      <c r="H74">
        <v>1</v>
      </c>
      <c r="I74">
        <v>1</v>
      </c>
      <c r="J74" t="s">
        <v>336</v>
      </c>
      <c r="K74">
        <v>6104108</v>
      </c>
      <c r="L74">
        <v>6104110</v>
      </c>
      <c r="M74" t="str">
        <f t="shared" si="3"/>
        <v>6100001,2994</v>
      </c>
      <c r="N74" t="str">
        <f t="shared" ca="1" si="2"/>
        <v>6100001,2994</v>
      </c>
    </row>
    <row r="75" spans="1:14" x14ac:dyDescent="0.2">
      <c r="A75">
        <v>6104110</v>
      </c>
      <c r="B75" t="s">
        <v>88</v>
      </c>
      <c r="C75">
        <v>4</v>
      </c>
      <c r="D75">
        <v>6901110</v>
      </c>
      <c r="E75">
        <v>10</v>
      </c>
      <c r="F75" t="s">
        <v>651</v>
      </c>
      <c r="G75" t="s">
        <v>229</v>
      </c>
      <c r="H75">
        <v>1</v>
      </c>
      <c r="I75">
        <v>1</v>
      </c>
      <c r="J75" t="s">
        <v>336</v>
      </c>
      <c r="K75">
        <v>6104109</v>
      </c>
      <c r="L75">
        <v>6104111</v>
      </c>
      <c r="M75" t="str">
        <f t="shared" si="3"/>
        <v>6100001,4000</v>
      </c>
      <c r="N75" t="str">
        <f t="shared" ca="1" si="2"/>
        <v>6100001,4000</v>
      </c>
    </row>
    <row r="76" spans="1:14" x14ac:dyDescent="0.2">
      <c r="A76">
        <v>6104111</v>
      </c>
      <c r="B76" t="s">
        <v>88</v>
      </c>
      <c r="C76">
        <v>4</v>
      </c>
      <c r="D76">
        <v>6901111</v>
      </c>
      <c r="E76">
        <v>11</v>
      </c>
      <c r="F76" t="s">
        <v>883</v>
      </c>
      <c r="G76" t="s">
        <v>713</v>
      </c>
      <c r="H76">
        <v>1</v>
      </c>
      <c r="I76">
        <v>1</v>
      </c>
      <c r="J76" t="s">
        <v>336</v>
      </c>
      <c r="K76">
        <v>6104110</v>
      </c>
      <c r="L76">
        <v>6104112</v>
      </c>
      <c r="M76" t="str">
        <f t="shared" ca="1" si="3"/>
        <v>6100001,4000;6100009,4</v>
      </c>
      <c r="N76" t="str">
        <f t="shared" ca="1" si="2"/>
        <v>6100001,4000</v>
      </c>
    </row>
    <row r="77" spans="1:14" x14ac:dyDescent="0.2">
      <c r="A77">
        <v>6104112</v>
      </c>
      <c r="B77" t="s">
        <v>88</v>
      </c>
      <c r="C77">
        <v>4</v>
      </c>
      <c r="D77">
        <v>6901112</v>
      </c>
      <c r="E77">
        <v>12</v>
      </c>
      <c r="F77" t="s">
        <v>903</v>
      </c>
      <c r="G77" t="s">
        <v>714</v>
      </c>
      <c r="H77">
        <v>1</v>
      </c>
      <c r="I77">
        <v>1</v>
      </c>
      <c r="J77" t="s">
        <v>336</v>
      </c>
      <c r="K77">
        <v>6104111</v>
      </c>
      <c r="L77">
        <v>6104113</v>
      </c>
      <c r="M77" t="str">
        <f t="shared" ca="1" si="3"/>
        <v>6100001,4000;6100009,12</v>
      </c>
      <c r="N77" t="str">
        <f t="shared" ca="1" si="2"/>
        <v>6100001,4000</v>
      </c>
    </row>
    <row r="78" spans="1:14" x14ac:dyDescent="0.2">
      <c r="A78">
        <v>6104113</v>
      </c>
      <c r="B78" t="s">
        <v>88</v>
      </c>
      <c r="C78">
        <v>4</v>
      </c>
      <c r="D78">
        <v>6901113</v>
      </c>
      <c r="E78">
        <v>13</v>
      </c>
      <c r="F78" t="s">
        <v>904</v>
      </c>
      <c r="G78" t="s">
        <v>715</v>
      </c>
      <c r="H78">
        <v>1</v>
      </c>
      <c r="I78">
        <v>1</v>
      </c>
      <c r="J78" t="s">
        <v>336</v>
      </c>
      <c r="K78">
        <v>6104112</v>
      </c>
      <c r="L78">
        <v>6104114</v>
      </c>
      <c r="M78" t="str">
        <f t="shared" ca="1" si="3"/>
        <v>6100001,4000;6100009,25</v>
      </c>
      <c r="N78" t="str">
        <f t="shared" ca="1" si="2"/>
        <v>6100001,4000</v>
      </c>
    </row>
    <row r="79" spans="1:14" x14ac:dyDescent="0.2">
      <c r="A79">
        <v>6104114</v>
      </c>
      <c r="B79" t="s">
        <v>88</v>
      </c>
      <c r="C79">
        <v>4</v>
      </c>
      <c r="D79">
        <v>6901114</v>
      </c>
      <c r="E79">
        <v>14</v>
      </c>
      <c r="F79" t="s">
        <v>905</v>
      </c>
      <c r="G79" t="s">
        <v>716</v>
      </c>
      <c r="H79">
        <v>1</v>
      </c>
      <c r="I79">
        <v>1</v>
      </c>
      <c r="J79" t="s">
        <v>336</v>
      </c>
      <c r="K79">
        <v>6104113</v>
      </c>
      <c r="L79">
        <v>6104115</v>
      </c>
      <c r="M79" t="str">
        <f t="shared" ca="1" si="3"/>
        <v>6100001,4000;6100009,44</v>
      </c>
      <c r="N79" t="str">
        <f t="shared" ca="1" si="2"/>
        <v>6100001,4000</v>
      </c>
    </row>
    <row r="80" spans="1:14" x14ac:dyDescent="0.2">
      <c r="A80">
        <v>6104115</v>
      </c>
      <c r="B80" t="s">
        <v>88</v>
      </c>
      <c r="C80">
        <v>4</v>
      </c>
      <c r="D80">
        <v>6901115</v>
      </c>
      <c r="E80">
        <v>15</v>
      </c>
      <c r="F80" t="s">
        <v>906</v>
      </c>
      <c r="G80" t="s">
        <v>717</v>
      </c>
      <c r="H80">
        <v>1</v>
      </c>
      <c r="I80">
        <v>1</v>
      </c>
      <c r="J80" t="s">
        <v>336</v>
      </c>
      <c r="K80">
        <v>6104114</v>
      </c>
      <c r="L80">
        <v>6104116</v>
      </c>
      <c r="M80" t="str">
        <f t="shared" ca="1" si="3"/>
        <v>6100001,4000;6100009,69</v>
      </c>
      <c r="N80" t="str">
        <f t="shared" ca="1" si="2"/>
        <v>6100001,4000</v>
      </c>
    </row>
    <row r="81" spans="1:14" x14ac:dyDescent="0.2">
      <c r="A81">
        <v>6104116</v>
      </c>
      <c r="B81" t="s">
        <v>88</v>
      </c>
      <c r="C81">
        <v>4</v>
      </c>
      <c r="D81">
        <v>6901116</v>
      </c>
      <c r="E81">
        <v>16</v>
      </c>
      <c r="F81" t="s">
        <v>907</v>
      </c>
      <c r="G81" t="s">
        <v>718</v>
      </c>
      <c r="H81">
        <v>1</v>
      </c>
      <c r="I81">
        <v>1</v>
      </c>
      <c r="J81" t="s">
        <v>336</v>
      </c>
      <c r="K81">
        <v>6104115</v>
      </c>
      <c r="L81">
        <v>6104117</v>
      </c>
      <c r="M81" t="str">
        <f t="shared" ca="1" si="3"/>
        <v>6100001,4000;6100009,101</v>
      </c>
      <c r="N81" t="str">
        <f t="shared" ca="1" si="2"/>
        <v>6100001,4000</v>
      </c>
    </row>
    <row r="82" spans="1:14" x14ac:dyDescent="0.2">
      <c r="A82">
        <v>6104117</v>
      </c>
      <c r="B82" t="s">
        <v>88</v>
      </c>
      <c r="C82">
        <v>4</v>
      </c>
      <c r="D82">
        <v>6901117</v>
      </c>
      <c r="E82">
        <v>17</v>
      </c>
      <c r="F82" t="s">
        <v>908</v>
      </c>
      <c r="G82" t="s">
        <v>719</v>
      </c>
      <c r="H82">
        <v>1</v>
      </c>
      <c r="I82">
        <v>1</v>
      </c>
      <c r="J82" t="s">
        <v>336</v>
      </c>
      <c r="K82">
        <v>6104116</v>
      </c>
      <c r="L82">
        <v>6104118</v>
      </c>
      <c r="M82" t="str">
        <f t="shared" ca="1" si="3"/>
        <v>6100001,4000;6100009,141</v>
      </c>
      <c r="N82" t="str">
        <f t="shared" ca="1" si="2"/>
        <v>6100001,4000</v>
      </c>
    </row>
    <row r="83" spans="1:14" x14ac:dyDescent="0.2">
      <c r="A83">
        <v>6104118</v>
      </c>
      <c r="B83" t="s">
        <v>88</v>
      </c>
      <c r="C83">
        <v>4</v>
      </c>
      <c r="D83">
        <v>6901118</v>
      </c>
      <c r="E83">
        <v>18</v>
      </c>
      <c r="F83" t="s">
        <v>909</v>
      </c>
      <c r="G83" t="s">
        <v>720</v>
      </c>
      <c r="H83">
        <v>1</v>
      </c>
      <c r="I83">
        <v>1</v>
      </c>
      <c r="J83" t="s">
        <v>336</v>
      </c>
      <c r="K83">
        <v>6104117</v>
      </c>
      <c r="L83">
        <v>6104119</v>
      </c>
      <c r="M83" t="str">
        <f t="shared" ca="1" si="3"/>
        <v>6100001,4000;6100009,190</v>
      </c>
      <c r="N83" t="str">
        <f t="shared" ca="1" si="2"/>
        <v>6100001,4000</v>
      </c>
    </row>
    <row r="84" spans="1:14" x14ac:dyDescent="0.2">
      <c r="A84">
        <v>6104119</v>
      </c>
      <c r="B84" t="s">
        <v>88</v>
      </c>
      <c r="C84">
        <v>4</v>
      </c>
      <c r="D84">
        <v>6901119</v>
      </c>
      <c r="E84">
        <v>19</v>
      </c>
      <c r="F84" t="s">
        <v>910</v>
      </c>
      <c r="G84" t="s">
        <v>721</v>
      </c>
      <c r="H84">
        <v>1</v>
      </c>
      <c r="I84">
        <v>1</v>
      </c>
      <c r="J84" t="s">
        <v>336</v>
      </c>
      <c r="K84">
        <v>6104118</v>
      </c>
      <c r="L84">
        <v>6104120</v>
      </c>
      <c r="M84" t="str">
        <f t="shared" ca="1" si="3"/>
        <v>6100001,4000;6100009,249</v>
      </c>
      <c r="N84" t="str">
        <f t="shared" ca="1" si="2"/>
        <v>6100001,4000</v>
      </c>
    </row>
    <row r="85" spans="1:14" x14ac:dyDescent="0.2">
      <c r="A85">
        <v>6104120</v>
      </c>
      <c r="B85" t="s">
        <v>88</v>
      </c>
      <c r="C85">
        <v>4</v>
      </c>
      <c r="D85">
        <v>6901120</v>
      </c>
      <c r="E85">
        <v>20</v>
      </c>
      <c r="F85" t="s">
        <v>911</v>
      </c>
      <c r="G85" t="s">
        <v>722</v>
      </c>
      <c r="H85">
        <v>1</v>
      </c>
      <c r="I85">
        <v>1</v>
      </c>
      <c r="J85" t="s">
        <v>336</v>
      </c>
      <c r="K85">
        <v>6104119</v>
      </c>
      <c r="L85">
        <v>0</v>
      </c>
      <c r="M85" t="str">
        <f t="shared" ca="1" si="3"/>
        <v>6100001,4000;6100009,320</v>
      </c>
      <c r="N85" t="str">
        <f t="shared" ca="1" si="2"/>
        <v>6100001,4000</v>
      </c>
    </row>
    <row r="86" spans="1:14" x14ac:dyDescent="0.2">
      <c r="A86">
        <v>6105100</v>
      </c>
      <c r="B86" t="s">
        <v>89</v>
      </c>
      <c r="C86">
        <v>5</v>
      </c>
      <c r="D86">
        <v>6901100</v>
      </c>
      <c r="E86">
        <v>0</v>
      </c>
      <c r="F86" t="s">
        <v>5</v>
      </c>
      <c r="G86" t="s">
        <v>224</v>
      </c>
      <c r="H86">
        <v>1</v>
      </c>
      <c r="I86">
        <v>1</v>
      </c>
      <c r="J86" t="s">
        <v>338</v>
      </c>
      <c r="K86">
        <v>0</v>
      </c>
      <c r="L86">
        <v>6105101</v>
      </c>
      <c r="M86" t="str">
        <f t="shared" si="3"/>
        <v>6100001,0</v>
      </c>
      <c r="N86" t="str">
        <f t="shared" ca="1" si="2"/>
        <v>6100001,0</v>
      </c>
    </row>
    <row r="87" spans="1:14" x14ac:dyDescent="0.2">
      <c r="A87">
        <v>6105101</v>
      </c>
      <c r="B87" t="s">
        <v>89</v>
      </c>
      <c r="C87">
        <v>5</v>
      </c>
      <c r="D87">
        <v>6901101</v>
      </c>
      <c r="E87">
        <v>1</v>
      </c>
      <c r="F87" t="s">
        <v>652</v>
      </c>
      <c r="G87" t="s">
        <v>418</v>
      </c>
      <c r="H87">
        <v>1</v>
      </c>
      <c r="I87">
        <v>1</v>
      </c>
      <c r="J87" t="s">
        <v>338</v>
      </c>
      <c r="K87">
        <v>6105100</v>
      </c>
      <c r="L87">
        <v>6105102</v>
      </c>
      <c r="M87" t="str">
        <f t="shared" si="3"/>
        <v>6100001,14</v>
      </c>
      <c r="N87" t="str">
        <f t="shared" ca="1" si="2"/>
        <v>6100001,14</v>
      </c>
    </row>
    <row r="88" spans="1:14" x14ac:dyDescent="0.2">
      <c r="A88">
        <v>6105102</v>
      </c>
      <c r="B88" t="s">
        <v>89</v>
      </c>
      <c r="C88">
        <v>5</v>
      </c>
      <c r="D88">
        <v>6901102</v>
      </c>
      <c r="E88">
        <v>2</v>
      </c>
      <c r="F88" t="s">
        <v>653</v>
      </c>
      <c r="G88" t="s">
        <v>419</v>
      </c>
      <c r="H88">
        <v>1</v>
      </c>
      <c r="I88">
        <v>1</v>
      </c>
      <c r="J88" t="s">
        <v>338</v>
      </c>
      <c r="K88">
        <v>6105101</v>
      </c>
      <c r="L88">
        <v>6105103</v>
      </c>
      <c r="M88" t="str">
        <f t="shared" si="3"/>
        <v>6100001,50</v>
      </c>
      <c r="N88" t="str">
        <f t="shared" ca="1" si="2"/>
        <v>6100001,50</v>
      </c>
    </row>
    <row r="89" spans="1:14" x14ac:dyDescent="0.2">
      <c r="A89">
        <v>6105103</v>
      </c>
      <c r="B89" t="s">
        <v>89</v>
      </c>
      <c r="C89">
        <v>5</v>
      </c>
      <c r="D89">
        <v>6901103</v>
      </c>
      <c r="E89">
        <v>3</v>
      </c>
      <c r="F89" t="s">
        <v>654</v>
      </c>
      <c r="G89" t="s">
        <v>420</v>
      </c>
      <c r="H89">
        <v>1</v>
      </c>
      <c r="I89">
        <v>1</v>
      </c>
      <c r="J89" t="s">
        <v>338</v>
      </c>
      <c r="K89">
        <v>6105102</v>
      </c>
      <c r="L89">
        <v>6105104</v>
      </c>
      <c r="M89" t="str">
        <f t="shared" si="3"/>
        <v>6100001,116</v>
      </c>
      <c r="N89" t="str">
        <f t="shared" ca="1" si="2"/>
        <v>6100001,116</v>
      </c>
    </row>
    <row r="90" spans="1:14" x14ac:dyDescent="0.2">
      <c r="A90">
        <v>6105104</v>
      </c>
      <c r="B90" t="s">
        <v>89</v>
      </c>
      <c r="C90">
        <v>5</v>
      </c>
      <c r="D90">
        <v>6901104</v>
      </c>
      <c r="E90">
        <v>4</v>
      </c>
      <c r="F90" t="s">
        <v>655</v>
      </c>
      <c r="G90" t="s">
        <v>421</v>
      </c>
      <c r="H90">
        <v>1</v>
      </c>
      <c r="I90">
        <v>1</v>
      </c>
      <c r="J90" t="s">
        <v>338</v>
      </c>
      <c r="K90">
        <v>6105103</v>
      </c>
      <c r="L90">
        <v>6105105</v>
      </c>
      <c r="M90" t="str">
        <f t="shared" si="3"/>
        <v>6100001,219</v>
      </c>
      <c r="N90" t="str">
        <f t="shared" ca="1" si="2"/>
        <v>6100001,219</v>
      </c>
    </row>
    <row r="91" spans="1:14" x14ac:dyDescent="0.2">
      <c r="A91">
        <v>6105105</v>
      </c>
      <c r="B91" t="s">
        <v>89</v>
      </c>
      <c r="C91">
        <v>5</v>
      </c>
      <c r="D91">
        <v>6901105</v>
      </c>
      <c r="E91">
        <v>5</v>
      </c>
      <c r="F91" t="s">
        <v>656</v>
      </c>
      <c r="G91" t="s">
        <v>422</v>
      </c>
      <c r="H91">
        <v>1</v>
      </c>
      <c r="I91">
        <v>1</v>
      </c>
      <c r="J91" t="s">
        <v>338</v>
      </c>
      <c r="K91">
        <v>6105104</v>
      </c>
      <c r="L91">
        <v>6105106</v>
      </c>
      <c r="M91" t="str">
        <f t="shared" si="3"/>
        <v>6100001,369</v>
      </c>
      <c r="N91" t="str">
        <f t="shared" ca="1" si="2"/>
        <v>6100001,369</v>
      </c>
    </row>
    <row r="92" spans="1:14" x14ac:dyDescent="0.2">
      <c r="A92">
        <v>6105106</v>
      </c>
      <c r="B92" t="s">
        <v>89</v>
      </c>
      <c r="C92">
        <v>5</v>
      </c>
      <c r="D92">
        <v>6901106</v>
      </c>
      <c r="E92">
        <v>6</v>
      </c>
      <c r="F92" t="s">
        <v>517</v>
      </c>
      <c r="G92" t="s">
        <v>423</v>
      </c>
      <c r="H92">
        <v>1</v>
      </c>
      <c r="I92">
        <v>1</v>
      </c>
      <c r="J92" t="s">
        <v>338</v>
      </c>
      <c r="K92">
        <v>6105105</v>
      </c>
      <c r="L92">
        <v>6105107</v>
      </c>
      <c r="M92" t="str">
        <f t="shared" si="3"/>
        <v>6100001,574</v>
      </c>
      <c r="N92" t="str">
        <f t="shared" ca="1" si="2"/>
        <v>6100001,574</v>
      </c>
    </row>
    <row r="93" spans="1:14" x14ac:dyDescent="0.2">
      <c r="A93">
        <v>6105107</v>
      </c>
      <c r="B93" t="s">
        <v>89</v>
      </c>
      <c r="C93">
        <v>5</v>
      </c>
      <c r="D93">
        <v>6901107</v>
      </c>
      <c r="E93">
        <v>7</v>
      </c>
      <c r="F93" t="s">
        <v>657</v>
      </c>
      <c r="G93" t="s">
        <v>424</v>
      </c>
      <c r="H93">
        <v>1</v>
      </c>
      <c r="I93">
        <v>1</v>
      </c>
      <c r="J93" t="s">
        <v>338</v>
      </c>
      <c r="K93">
        <v>6105106</v>
      </c>
      <c r="L93">
        <v>6105108</v>
      </c>
      <c r="M93" t="str">
        <f t="shared" si="3"/>
        <v>6100001,848</v>
      </c>
      <c r="N93" t="str">
        <f t="shared" ca="1" si="2"/>
        <v>6100001,848</v>
      </c>
    </row>
    <row r="94" spans="1:14" x14ac:dyDescent="0.2">
      <c r="A94">
        <v>6105108</v>
      </c>
      <c r="B94" t="s">
        <v>89</v>
      </c>
      <c r="C94">
        <v>5</v>
      </c>
      <c r="D94">
        <v>6901108</v>
      </c>
      <c r="E94">
        <v>8</v>
      </c>
      <c r="F94" t="s">
        <v>658</v>
      </c>
      <c r="G94" t="s">
        <v>425</v>
      </c>
      <c r="H94">
        <v>1</v>
      </c>
      <c r="I94">
        <v>1</v>
      </c>
      <c r="J94" t="s">
        <v>338</v>
      </c>
      <c r="K94">
        <v>6105107</v>
      </c>
      <c r="L94">
        <v>6105109</v>
      </c>
      <c r="M94" t="str">
        <f t="shared" si="3"/>
        <v>6100001,1201</v>
      </c>
      <c r="N94" t="str">
        <f t="shared" ca="1" si="2"/>
        <v>6100001,1201</v>
      </c>
    </row>
    <row r="95" spans="1:14" x14ac:dyDescent="0.2">
      <c r="A95">
        <v>6105109</v>
      </c>
      <c r="B95" t="s">
        <v>89</v>
      </c>
      <c r="C95">
        <v>5</v>
      </c>
      <c r="D95">
        <v>6901109</v>
      </c>
      <c r="E95">
        <v>9</v>
      </c>
      <c r="F95" t="s">
        <v>659</v>
      </c>
      <c r="G95" t="s">
        <v>426</v>
      </c>
      <c r="H95">
        <v>1</v>
      </c>
      <c r="I95">
        <v>1</v>
      </c>
      <c r="J95" t="s">
        <v>338</v>
      </c>
      <c r="K95">
        <v>6105108</v>
      </c>
      <c r="L95">
        <v>6105110</v>
      </c>
      <c r="M95" t="str">
        <f t="shared" si="3"/>
        <v>6100001,1647</v>
      </c>
      <c r="N95" t="str">
        <f t="shared" ca="1" si="2"/>
        <v>6100001,1647</v>
      </c>
    </row>
    <row r="96" spans="1:14" x14ac:dyDescent="0.2">
      <c r="A96">
        <v>6105110</v>
      </c>
      <c r="B96" t="s">
        <v>89</v>
      </c>
      <c r="C96">
        <v>5</v>
      </c>
      <c r="D96">
        <v>6901110</v>
      </c>
      <c r="E96">
        <v>10</v>
      </c>
      <c r="F96" t="s">
        <v>660</v>
      </c>
      <c r="G96" t="s">
        <v>230</v>
      </c>
      <c r="H96">
        <v>1</v>
      </c>
      <c r="I96">
        <v>1</v>
      </c>
      <c r="J96" t="s">
        <v>338</v>
      </c>
      <c r="K96">
        <v>6105109</v>
      </c>
      <c r="L96">
        <v>6105111</v>
      </c>
      <c r="M96" t="str">
        <f t="shared" si="3"/>
        <v>6100001,2200</v>
      </c>
      <c r="N96" t="str">
        <f t="shared" ca="1" si="2"/>
        <v>6100001,2200</v>
      </c>
    </row>
    <row r="97" spans="1:14" x14ac:dyDescent="0.2">
      <c r="A97">
        <v>6105111</v>
      </c>
      <c r="B97" t="s">
        <v>89</v>
      </c>
      <c r="C97">
        <v>5</v>
      </c>
      <c r="D97">
        <v>6901111</v>
      </c>
      <c r="E97">
        <v>11</v>
      </c>
      <c r="F97" t="s">
        <v>912</v>
      </c>
      <c r="G97" t="s">
        <v>723</v>
      </c>
      <c r="H97">
        <v>1</v>
      </c>
      <c r="I97">
        <v>1</v>
      </c>
      <c r="J97" t="s">
        <v>338</v>
      </c>
      <c r="K97">
        <v>6105110</v>
      </c>
      <c r="L97">
        <v>6105112</v>
      </c>
      <c r="M97" t="str">
        <f t="shared" ca="1" si="3"/>
        <v>6100001,2200;6100009,2</v>
      </c>
      <c r="N97" t="str">
        <f t="shared" ca="1" si="2"/>
        <v>6100001,2200</v>
      </c>
    </row>
    <row r="98" spans="1:14" x14ac:dyDescent="0.2">
      <c r="A98">
        <v>6105112</v>
      </c>
      <c r="B98" t="s">
        <v>89</v>
      </c>
      <c r="C98">
        <v>5</v>
      </c>
      <c r="D98">
        <v>6901112</v>
      </c>
      <c r="E98">
        <v>12</v>
      </c>
      <c r="F98" t="s">
        <v>913</v>
      </c>
      <c r="G98" t="s">
        <v>724</v>
      </c>
      <c r="H98">
        <v>1</v>
      </c>
      <c r="I98">
        <v>1</v>
      </c>
      <c r="J98" t="s">
        <v>338</v>
      </c>
      <c r="K98">
        <v>6105111</v>
      </c>
      <c r="L98">
        <v>6105113</v>
      </c>
      <c r="M98" t="str">
        <f t="shared" ca="1" si="3"/>
        <v>6100001,2200;6100009,7</v>
      </c>
      <c r="N98" t="str">
        <f t="shared" ca="1" si="2"/>
        <v>6100001,2200</v>
      </c>
    </row>
    <row r="99" spans="1:14" x14ac:dyDescent="0.2">
      <c r="A99">
        <v>6105113</v>
      </c>
      <c r="B99" t="s">
        <v>89</v>
      </c>
      <c r="C99">
        <v>5</v>
      </c>
      <c r="D99">
        <v>6901113</v>
      </c>
      <c r="E99">
        <v>13</v>
      </c>
      <c r="F99" t="s">
        <v>884</v>
      </c>
      <c r="G99" t="s">
        <v>725</v>
      </c>
      <c r="H99">
        <v>1</v>
      </c>
      <c r="I99">
        <v>1</v>
      </c>
      <c r="J99" t="s">
        <v>338</v>
      </c>
      <c r="K99">
        <v>6105112</v>
      </c>
      <c r="L99">
        <v>6105114</v>
      </c>
      <c r="M99" t="str">
        <f t="shared" ca="1" si="3"/>
        <v>6100001,2200;6100009,14</v>
      </c>
      <c r="N99" t="str">
        <f t="shared" ca="1" si="2"/>
        <v>6100001,2200</v>
      </c>
    </row>
    <row r="100" spans="1:14" x14ac:dyDescent="0.2">
      <c r="A100">
        <v>6105114</v>
      </c>
      <c r="B100" t="s">
        <v>89</v>
      </c>
      <c r="C100">
        <v>5</v>
      </c>
      <c r="D100">
        <v>6901114</v>
      </c>
      <c r="E100">
        <v>14</v>
      </c>
      <c r="F100" t="s">
        <v>914</v>
      </c>
      <c r="G100" t="s">
        <v>726</v>
      </c>
      <c r="H100">
        <v>1</v>
      </c>
      <c r="I100">
        <v>1</v>
      </c>
      <c r="J100" t="s">
        <v>338</v>
      </c>
      <c r="K100">
        <v>6105113</v>
      </c>
      <c r="L100">
        <v>6105115</v>
      </c>
      <c r="M100" t="str">
        <f t="shared" ca="1" si="3"/>
        <v>6100001,2200;6100009,24</v>
      </c>
      <c r="N100" t="str">
        <f t="shared" ca="1" si="2"/>
        <v>6100001,2200</v>
      </c>
    </row>
    <row r="101" spans="1:14" x14ac:dyDescent="0.2">
      <c r="A101">
        <v>6105115</v>
      </c>
      <c r="B101" t="s">
        <v>89</v>
      </c>
      <c r="C101">
        <v>5</v>
      </c>
      <c r="D101">
        <v>6901115</v>
      </c>
      <c r="E101">
        <v>15</v>
      </c>
      <c r="F101" t="s">
        <v>895</v>
      </c>
      <c r="G101" t="s">
        <v>727</v>
      </c>
      <c r="H101">
        <v>1</v>
      </c>
      <c r="I101">
        <v>1</v>
      </c>
      <c r="J101" t="s">
        <v>338</v>
      </c>
      <c r="K101">
        <v>6105114</v>
      </c>
      <c r="L101">
        <v>6105116</v>
      </c>
      <c r="M101" t="str">
        <f t="shared" ca="1" si="3"/>
        <v>6100001,2200;6100009,38</v>
      </c>
      <c r="N101" t="str">
        <f t="shared" ca="1" si="2"/>
        <v>6100001,2200</v>
      </c>
    </row>
    <row r="102" spans="1:14" x14ac:dyDescent="0.2">
      <c r="A102">
        <v>6105116</v>
      </c>
      <c r="B102" t="s">
        <v>89</v>
      </c>
      <c r="C102">
        <v>5</v>
      </c>
      <c r="D102">
        <v>6901116</v>
      </c>
      <c r="E102">
        <v>16</v>
      </c>
      <c r="F102" t="s">
        <v>915</v>
      </c>
      <c r="G102" t="s">
        <v>728</v>
      </c>
      <c r="H102">
        <v>1</v>
      </c>
      <c r="I102">
        <v>1</v>
      </c>
      <c r="J102" t="s">
        <v>338</v>
      </c>
      <c r="K102">
        <v>6105115</v>
      </c>
      <c r="L102">
        <v>6105117</v>
      </c>
      <c r="M102" t="str">
        <f t="shared" ca="1" si="3"/>
        <v>6100001,2200;6100009,56</v>
      </c>
      <c r="N102" t="str">
        <f t="shared" ca="1" si="2"/>
        <v>6100001,2200</v>
      </c>
    </row>
    <row r="103" spans="1:14" x14ac:dyDescent="0.2">
      <c r="A103">
        <v>6105117</v>
      </c>
      <c r="B103" t="s">
        <v>89</v>
      </c>
      <c r="C103">
        <v>5</v>
      </c>
      <c r="D103">
        <v>6901117</v>
      </c>
      <c r="E103">
        <v>17</v>
      </c>
      <c r="F103" t="s">
        <v>916</v>
      </c>
      <c r="G103" t="s">
        <v>729</v>
      </c>
      <c r="H103">
        <v>1</v>
      </c>
      <c r="I103">
        <v>1</v>
      </c>
      <c r="J103" t="s">
        <v>338</v>
      </c>
      <c r="K103">
        <v>6105116</v>
      </c>
      <c r="L103">
        <v>6105118</v>
      </c>
      <c r="M103" t="str">
        <f t="shared" ca="1" si="3"/>
        <v>6100001,2200;6100009,78</v>
      </c>
      <c r="N103" t="str">
        <f t="shared" ca="1" si="2"/>
        <v>6100001,2200</v>
      </c>
    </row>
    <row r="104" spans="1:14" x14ac:dyDescent="0.2">
      <c r="A104">
        <v>6105118</v>
      </c>
      <c r="B104" t="s">
        <v>89</v>
      </c>
      <c r="C104">
        <v>5</v>
      </c>
      <c r="D104">
        <v>6901118</v>
      </c>
      <c r="E104">
        <v>18</v>
      </c>
      <c r="F104" t="s">
        <v>917</v>
      </c>
      <c r="G104" t="s">
        <v>730</v>
      </c>
      <c r="H104">
        <v>1</v>
      </c>
      <c r="I104">
        <v>1</v>
      </c>
      <c r="J104" t="s">
        <v>338</v>
      </c>
      <c r="K104">
        <v>6105117</v>
      </c>
      <c r="L104">
        <v>6105119</v>
      </c>
      <c r="M104" t="str">
        <f t="shared" ca="1" si="3"/>
        <v>6100001,2200;6100009,105</v>
      </c>
      <c r="N104" t="str">
        <f t="shared" ca="1" si="2"/>
        <v>6100001,2200</v>
      </c>
    </row>
    <row r="105" spans="1:14" x14ac:dyDescent="0.2">
      <c r="A105">
        <v>6105119</v>
      </c>
      <c r="B105" t="s">
        <v>89</v>
      </c>
      <c r="C105">
        <v>5</v>
      </c>
      <c r="D105">
        <v>6901119</v>
      </c>
      <c r="E105">
        <v>19</v>
      </c>
      <c r="F105" t="s">
        <v>918</v>
      </c>
      <c r="G105" t="s">
        <v>731</v>
      </c>
      <c r="H105">
        <v>1</v>
      </c>
      <c r="I105">
        <v>1</v>
      </c>
      <c r="J105" t="s">
        <v>338</v>
      </c>
      <c r="K105">
        <v>6105118</v>
      </c>
      <c r="L105">
        <v>6105120</v>
      </c>
      <c r="M105" t="str">
        <f t="shared" ca="1" si="3"/>
        <v>6100001,2200;6100009,137</v>
      </c>
      <c r="N105" t="str">
        <f t="shared" ca="1" si="2"/>
        <v>6100001,2200</v>
      </c>
    </row>
    <row r="106" spans="1:14" x14ac:dyDescent="0.2">
      <c r="A106">
        <v>6105120</v>
      </c>
      <c r="B106" t="s">
        <v>89</v>
      </c>
      <c r="C106">
        <v>5</v>
      </c>
      <c r="D106">
        <v>6901120</v>
      </c>
      <c r="E106">
        <v>20</v>
      </c>
      <c r="F106" t="s">
        <v>919</v>
      </c>
      <c r="G106" t="s">
        <v>732</v>
      </c>
      <c r="H106">
        <v>1</v>
      </c>
      <c r="I106">
        <v>1</v>
      </c>
      <c r="J106" t="s">
        <v>338</v>
      </c>
      <c r="K106">
        <v>6105119</v>
      </c>
      <c r="L106">
        <v>0</v>
      </c>
      <c r="M106" t="str">
        <f t="shared" ca="1" si="3"/>
        <v>6100001,2200;6100009,176</v>
      </c>
      <c r="N106" t="str">
        <f t="shared" ca="1" si="2"/>
        <v>6100001,2200</v>
      </c>
    </row>
    <row r="107" spans="1:14" x14ac:dyDescent="0.2">
      <c r="A107">
        <v>6106200</v>
      </c>
      <c r="B107" t="s">
        <v>90</v>
      </c>
      <c r="C107">
        <v>6</v>
      </c>
      <c r="D107">
        <v>6901200</v>
      </c>
      <c r="E107">
        <v>0</v>
      </c>
      <c r="F107" t="s">
        <v>201</v>
      </c>
      <c r="G107" t="s">
        <v>222</v>
      </c>
      <c r="H107">
        <v>1</v>
      </c>
      <c r="I107">
        <v>2</v>
      </c>
      <c r="J107" t="s">
        <v>340</v>
      </c>
      <c r="K107">
        <v>0</v>
      </c>
      <c r="L107">
        <v>6106201</v>
      </c>
      <c r="M107" t="str">
        <f t="shared" si="3"/>
        <v>6100002,0</v>
      </c>
      <c r="N107" t="str">
        <f t="shared" ca="1" si="2"/>
        <v>6100002,0</v>
      </c>
    </row>
    <row r="108" spans="1:14" x14ac:dyDescent="0.2">
      <c r="A108">
        <v>6106201</v>
      </c>
      <c r="B108" t="s">
        <v>90</v>
      </c>
      <c r="C108">
        <v>6</v>
      </c>
      <c r="D108">
        <v>6901201</v>
      </c>
      <c r="E108">
        <v>1</v>
      </c>
      <c r="F108" t="s">
        <v>518</v>
      </c>
      <c r="G108" t="s">
        <v>427</v>
      </c>
      <c r="H108">
        <v>1</v>
      </c>
      <c r="I108">
        <v>2</v>
      </c>
      <c r="J108" t="s">
        <v>340</v>
      </c>
      <c r="K108">
        <v>6106200</v>
      </c>
      <c r="L108">
        <v>6106202</v>
      </c>
      <c r="M108" t="str">
        <f t="shared" si="3"/>
        <v>6100002,24</v>
      </c>
      <c r="N108" t="str">
        <f t="shared" ca="1" si="2"/>
        <v>6100002,24</v>
      </c>
    </row>
    <row r="109" spans="1:14" x14ac:dyDescent="0.2">
      <c r="A109">
        <v>6106202</v>
      </c>
      <c r="B109" t="s">
        <v>90</v>
      </c>
      <c r="C109">
        <v>6</v>
      </c>
      <c r="D109">
        <v>6901202</v>
      </c>
      <c r="E109">
        <v>2</v>
      </c>
      <c r="F109" t="s">
        <v>519</v>
      </c>
      <c r="G109" t="s">
        <v>428</v>
      </c>
      <c r="H109">
        <v>1</v>
      </c>
      <c r="I109">
        <v>2</v>
      </c>
      <c r="J109" t="s">
        <v>340</v>
      </c>
      <c r="K109">
        <v>6106201</v>
      </c>
      <c r="L109">
        <v>6106203</v>
      </c>
      <c r="M109" t="str">
        <f t="shared" si="3"/>
        <v>6100002,78</v>
      </c>
      <c r="N109" t="str">
        <f t="shared" ca="1" si="2"/>
        <v>6100002,78</v>
      </c>
    </row>
    <row r="110" spans="1:14" x14ac:dyDescent="0.2">
      <c r="A110">
        <v>6106203</v>
      </c>
      <c r="B110" t="s">
        <v>90</v>
      </c>
      <c r="C110">
        <v>6</v>
      </c>
      <c r="D110">
        <v>6901203</v>
      </c>
      <c r="E110">
        <v>3</v>
      </c>
      <c r="F110" t="s">
        <v>520</v>
      </c>
      <c r="G110" t="s">
        <v>429</v>
      </c>
      <c r="H110">
        <v>1</v>
      </c>
      <c r="I110">
        <v>2</v>
      </c>
      <c r="J110" t="s">
        <v>340</v>
      </c>
      <c r="K110">
        <v>6106202</v>
      </c>
      <c r="L110">
        <v>6106204</v>
      </c>
      <c r="M110" t="str">
        <f t="shared" si="3"/>
        <v>6100002,166</v>
      </c>
      <c r="N110" t="str">
        <f t="shared" ca="1" si="2"/>
        <v>6100002,166</v>
      </c>
    </row>
    <row r="111" spans="1:14" x14ac:dyDescent="0.2">
      <c r="A111">
        <v>6106204</v>
      </c>
      <c r="B111" t="s">
        <v>90</v>
      </c>
      <c r="C111">
        <v>6</v>
      </c>
      <c r="D111">
        <v>6901204</v>
      </c>
      <c r="E111">
        <v>4</v>
      </c>
      <c r="F111" t="s">
        <v>521</v>
      </c>
      <c r="G111" t="s">
        <v>430</v>
      </c>
      <c r="H111">
        <v>1</v>
      </c>
      <c r="I111">
        <v>2</v>
      </c>
      <c r="J111" t="s">
        <v>340</v>
      </c>
      <c r="K111">
        <v>6106203</v>
      </c>
      <c r="L111">
        <v>6106205</v>
      </c>
      <c r="M111" t="str">
        <f t="shared" si="3"/>
        <v>6100002,291</v>
      </c>
      <c r="N111" t="str">
        <f t="shared" ca="1" si="2"/>
        <v>6100002,291</v>
      </c>
    </row>
    <row r="112" spans="1:14" x14ac:dyDescent="0.2">
      <c r="A112">
        <v>6106205</v>
      </c>
      <c r="B112" t="s">
        <v>90</v>
      </c>
      <c r="C112">
        <v>6</v>
      </c>
      <c r="D112">
        <v>6901205</v>
      </c>
      <c r="E112">
        <v>5</v>
      </c>
      <c r="F112" t="s">
        <v>522</v>
      </c>
      <c r="G112" t="s">
        <v>431</v>
      </c>
      <c r="H112">
        <v>1</v>
      </c>
      <c r="I112">
        <v>2</v>
      </c>
      <c r="J112" t="s">
        <v>340</v>
      </c>
      <c r="K112">
        <v>6106204</v>
      </c>
      <c r="L112">
        <v>6106206</v>
      </c>
      <c r="M112" t="str">
        <f t="shared" si="3"/>
        <v>6100002,456</v>
      </c>
      <c r="N112" t="str">
        <f t="shared" ca="1" si="2"/>
        <v>6100002,456</v>
      </c>
    </row>
    <row r="113" spans="1:14" x14ac:dyDescent="0.2">
      <c r="A113">
        <v>6106206</v>
      </c>
      <c r="B113" t="s">
        <v>90</v>
      </c>
      <c r="C113">
        <v>6</v>
      </c>
      <c r="D113">
        <v>6901206</v>
      </c>
      <c r="E113">
        <v>6</v>
      </c>
      <c r="F113" t="s">
        <v>523</v>
      </c>
      <c r="G113" t="s">
        <v>432</v>
      </c>
      <c r="H113">
        <v>1</v>
      </c>
      <c r="I113">
        <v>2</v>
      </c>
      <c r="J113" t="s">
        <v>340</v>
      </c>
      <c r="K113">
        <v>6106205</v>
      </c>
      <c r="L113">
        <v>6106207</v>
      </c>
      <c r="M113" t="str">
        <f t="shared" si="3"/>
        <v>6100002,667</v>
      </c>
      <c r="N113" t="str">
        <f t="shared" ca="1" si="2"/>
        <v>6100002,667</v>
      </c>
    </row>
    <row r="114" spans="1:14" x14ac:dyDescent="0.2">
      <c r="A114">
        <v>6106207</v>
      </c>
      <c r="B114" t="s">
        <v>90</v>
      </c>
      <c r="C114">
        <v>6</v>
      </c>
      <c r="D114">
        <v>6901207</v>
      </c>
      <c r="E114">
        <v>7</v>
      </c>
      <c r="F114" t="s">
        <v>524</v>
      </c>
      <c r="G114" t="s">
        <v>433</v>
      </c>
      <c r="H114">
        <v>1</v>
      </c>
      <c r="I114">
        <v>2</v>
      </c>
      <c r="J114" t="s">
        <v>340</v>
      </c>
      <c r="K114">
        <v>6106206</v>
      </c>
      <c r="L114">
        <v>6106208</v>
      </c>
      <c r="M114" t="str">
        <f t="shared" si="3"/>
        <v>6100002,928</v>
      </c>
      <c r="N114" t="str">
        <f t="shared" ca="1" si="2"/>
        <v>6100002,928</v>
      </c>
    </row>
    <row r="115" spans="1:14" x14ac:dyDescent="0.2">
      <c r="A115">
        <v>6106208</v>
      </c>
      <c r="B115" t="s">
        <v>90</v>
      </c>
      <c r="C115">
        <v>6</v>
      </c>
      <c r="D115">
        <v>6901208</v>
      </c>
      <c r="E115">
        <v>8</v>
      </c>
      <c r="F115" t="s">
        <v>525</v>
      </c>
      <c r="G115" t="s">
        <v>434</v>
      </c>
      <c r="H115">
        <v>1</v>
      </c>
      <c r="I115">
        <v>2</v>
      </c>
      <c r="J115" t="s">
        <v>340</v>
      </c>
      <c r="K115">
        <v>6106207</v>
      </c>
      <c r="L115">
        <v>6106209</v>
      </c>
      <c r="M115" t="str">
        <f t="shared" si="3"/>
        <v>6100002,1243</v>
      </c>
      <c r="N115" t="str">
        <f t="shared" ca="1" si="2"/>
        <v>6100002,1243</v>
      </c>
    </row>
    <row r="116" spans="1:14" x14ac:dyDescent="0.2">
      <c r="A116">
        <v>6106209</v>
      </c>
      <c r="B116" t="s">
        <v>90</v>
      </c>
      <c r="C116">
        <v>6</v>
      </c>
      <c r="D116">
        <v>6901209</v>
      </c>
      <c r="E116">
        <v>9</v>
      </c>
      <c r="F116" t="s">
        <v>526</v>
      </c>
      <c r="G116" t="s">
        <v>435</v>
      </c>
      <c r="H116">
        <v>1</v>
      </c>
      <c r="I116">
        <v>2</v>
      </c>
      <c r="J116" t="s">
        <v>340</v>
      </c>
      <c r="K116">
        <v>6106208</v>
      </c>
      <c r="L116">
        <v>6106210</v>
      </c>
      <c r="M116" t="str">
        <f t="shared" si="3"/>
        <v>6100002,1618</v>
      </c>
      <c r="N116" t="str">
        <f t="shared" ca="1" si="2"/>
        <v>6100002,1618</v>
      </c>
    </row>
    <row r="117" spans="1:14" x14ac:dyDescent="0.2">
      <c r="A117">
        <v>6106210</v>
      </c>
      <c r="B117" t="s">
        <v>90</v>
      </c>
      <c r="C117">
        <v>6</v>
      </c>
      <c r="D117">
        <v>6901210</v>
      </c>
      <c r="E117">
        <v>10</v>
      </c>
      <c r="F117" t="s">
        <v>527</v>
      </c>
      <c r="G117" t="s">
        <v>231</v>
      </c>
      <c r="H117">
        <v>1</v>
      </c>
      <c r="I117">
        <v>2</v>
      </c>
      <c r="J117" t="s">
        <v>340</v>
      </c>
      <c r="K117">
        <v>6106209</v>
      </c>
      <c r="L117">
        <v>6106211</v>
      </c>
      <c r="M117" t="str">
        <f t="shared" si="3"/>
        <v>6100002,2057</v>
      </c>
      <c r="N117" t="str">
        <f t="shared" ca="1" si="2"/>
        <v>6100002,2057</v>
      </c>
    </row>
    <row r="118" spans="1:14" x14ac:dyDescent="0.2">
      <c r="A118">
        <v>6106211</v>
      </c>
      <c r="B118" t="s">
        <v>90</v>
      </c>
      <c r="C118">
        <v>6</v>
      </c>
      <c r="D118">
        <v>6901211</v>
      </c>
      <c r="E118">
        <v>11</v>
      </c>
      <c r="F118" t="s">
        <v>920</v>
      </c>
      <c r="G118" t="s">
        <v>733</v>
      </c>
      <c r="H118">
        <v>1</v>
      </c>
      <c r="I118">
        <v>2</v>
      </c>
      <c r="J118" t="s">
        <v>340</v>
      </c>
      <c r="K118">
        <v>6106210</v>
      </c>
      <c r="L118">
        <v>6106212</v>
      </c>
      <c r="M118" t="str">
        <f t="shared" ca="1" si="3"/>
        <v>6100002,2057;6100010,5</v>
      </c>
      <c r="N118" t="str">
        <f t="shared" ca="1" si="2"/>
        <v>6100002,2057</v>
      </c>
    </row>
    <row r="119" spans="1:14" x14ac:dyDescent="0.2">
      <c r="A119">
        <v>6106212</v>
      </c>
      <c r="B119" t="s">
        <v>90</v>
      </c>
      <c r="C119">
        <v>6</v>
      </c>
      <c r="D119">
        <v>6901212</v>
      </c>
      <c r="E119">
        <v>12</v>
      </c>
      <c r="F119" t="s">
        <v>921</v>
      </c>
      <c r="G119" t="s">
        <v>734</v>
      </c>
      <c r="H119">
        <v>1</v>
      </c>
      <c r="I119">
        <v>2</v>
      </c>
      <c r="J119" t="s">
        <v>340</v>
      </c>
      <c r="K119">
        <v>6106211</v>
      </c>
      <c r="L119">
        <v>6106213</v>
      </c>
      <c r="M119" t="str">
        <f t="shared" ca="1" si="3"/>
        <v>6100002,2057;6100010,13</v>
      </c>
      <c r="N119" t="str">
        <f t="shared" ca="1" si="2"/>
        <v>6100002,2057</v>
      </c>
    </row>
    <row r="120" spans="1:14" x14ac:dyDescent="0.2">
      <c r="A120">
        <v>6106213</v>
      </c>
      <c r="B120" t="s">
        <v>90</v>
      </c>
      <c r="C120">
        <v>6</v>
      </c>
      <c r="D120">
        <v>6901213</v>
      </c>
      <c r="E120">
        <v>13</v>
      </c>
      <c r="F120" t="s">
        <v>922</v>
      </c>
      <c r="G120" t="s">
        <v>735</v>
      </c>
      <c r="H120">
        <v>1</v>
      </c>
      <c r="I120">
        <v>2</v>
      </c>
      <c r="J120" t="s">
        <v>340</v>
      </c>
      <c r="K120">
        <v>6106212</v>
      </c>
      <c r="L120">
        <v>6106214</v>
      </c>
      <c r="M120" t="str">
        <f t="shared" ca="1" si="3"/>
        <v>6100002,2057;6100010,26</v>
      </c>
      <c r="N120" t="str">
        <f t="shared" ca="1" si="2"/>
        <v>6100002,2057</v>
      </c>
    </row>
    <row r="121" spans="1:14" x14ac:dyDescent="0.2">
      <c r="A121">
        <v>6106214</v>
      </c>
      <c r="B121" t="s">
        <v>90</v>
      </c>
      <c r="C121">
        <v>6</v>
      </c>
      <c r="D121">
        <v>6901214</v>
      </c>
      <c r="E121">
        <v>14</v>
      </c>
      <c r="F121" t="s">
        <v>923</v>
      </c>
      <c r="G121" t="s">
        <v>736</v>
      </c>
      <c r="H121">
        <v>1</v>
      </c>
      <c r="I121">
        <v>2</v>
      </c>
      <c r="J121" t="s">
        <v>340</v>
      </c>
      <c r="K121">
        <v>6106213</v>
      </c>
      <c r="L121">
        <v>6106215</v>
      </c>
      <c r="M121" t="str">
        <f t="shared" ca="1" si="3"/>
        <v>6100002,2057;6100010,44</v>
      </c>
      <c r="N121" t="str">
        <f t="shared" ca="1" si="2"/>
        <v>6100002,2057</v>
      </c>
    </row>
    <row r="122" spans="1:14" x14ac:dyDescent="0.2">
      <c r="A122">
        <v>6106215</v>
      </c>
      <c r="B122" t="s">
        <v>90</v>
      </c>
      <c r="C122">
        <v>6</v>
      </c>
      <c r="D122">
        <v>6901215</v>
      </c>
      <c r="E122">
        <v>15</v>
      </c>
      <c r="F122" t="s">
        <v>924</v>
      </c>
      <c r="G122" t="s">
        <v>737</v>
      </c>
      <c r="H122">
        <v>1</v>
      </c>
      <c r="I122">
        <v>2</v>
      </c>
      <c r="J122" t="s">
        <v>340</v>
      </c>
      <c r="K122">
        <v>6106214</v>
      </c>
      <c r="L122">
        <v>6106216</v>
      </c>
      <c r="M122" t="str">
        <f t="shared" ca="1" si="3"/>
        <v>6100002,2057;6100010,67</v>
      </c>
      <c r="N122" t="str">
        <f t="shared" ca="1" si="2"/>
        <v>6100002,2057</v>
      </c>
    </row>
    <row r="123" spans="1:14" x14ac:dyDescent="0.2">
      <c r="A123">
        <v>6106216</v>
      </c>
      <c r="B123" t="s">
        <v>90</v>
      </c>
      <c r="C123">
        <v>6</v>
      </c>
      <c r="D123">
        <v>6901216</v>
      </c>
      <c r="E123">
        <v>16</v>
      </c>
      <c r="F123" t="s">
        <v>925</v>
      </c>
      <c r="G123" t="s">
        <v>738</v>
      </c>
      <c r="H123">
        <v>1</v>
      </c>
      <c r="I123">
        <v>2</v>
      </c>
      <c r="J123" t="s">
        <v>340</v>
      </c>
      <c r="K123">
        <v>6106215</v>
      </c>
      <c r="L123">
        <v>6106217</v>
      </c>
      <c r="M123" t="str">
        <f t="shared" ca="1" si="3"/>
        <v>6100002,2057;6100010,96</v>
      </c>
      <c r="N123" t="str">
        <f t="shared" ca="1" si="2"/>
        <v>6100002,2057</v>
      </c>
    </row>
    <row r="124" spans="1:14" x14ac:dyDescent="0.2">
      <c r="A124">
        <v>6106217</v>
      </c>
      <c r="B124" t="s">
        <v>90</v>
      </c>
      <c r="C124">
        <v>6</v>
      </c>
      <c r="D124">
        <v>6901217</v>
      </c>
      <c r="E124">
        <v>17</v>
      </c>
      <c r="F124" t="s">
        <v>926</v>
      </c>
      <c r="G124" t="s">
        <v>739</v>
      </c>
      <c r="H124">
        <v>1</v>
      </c>
      <c r="I124">
        <v>2</v>
      </c>
      <c r="J124" t="s">
        <v>340</v>
      </c>
      <c r="K124">
        <v>6106216</v>
      </c>
      <c r="L124">
        <v>6106218</v>
      </c>
      <c r="M124" t="str">
        <f t="shared" ca="1" si="3"/>
        <v>6100002,2057;6100010,132</v>
      </c>
      <c r="N124" t="str">
        <f t="shared" ca="1" si="2"/>
        <v>6100002,2057</v>
      </c>
    </row>
    <row r="125" spans="1:14" x14ac:dyDescent="0.2">
      <c r="A125">
        <v>6106218</v>
      </c>
      <c r="B125" t="s">
        <v>90</v>
      </c>
      <c r="C125">
        <v>6</v>
      </c>
      <c r="D125">
        <v>6901218</v>
      </c>
      <c r="E125">
        <v>18</v>
      </c>
      <c r="F125" t="s">
        <v>927</v>
      </c>
      <c r="G125" t="s">
        <v>740</v>
      </c>
      <c r="H125">
        <v>1</v>
      </c>
      <c r="I125">
        <v>2</v>
      </c>
      <c r="J125" t="s">
        <v>340</v>
      </c>
      <c r="K125">
        <v>6106217</v>
      </c>
      <c r="L125">
        <v>6106219</v>
      </c>
      <c r="M125" t="str">
        <f t="shared" ca="1" si="3"/>
        <v>6100002,2057;6100010,175</v>
      </c>
      <c r="N125" t="str">
        <f t="shared" ca="1" si="2"/>
        <v>6100002,2057</v>
      </c>
    </row>
    <row r="126" spans="1:14" x14ac:dyDescent="0.2">
      <c r="A126">
        <v>6106219</v>
      </c>
      <c r="B126" t="s">
        <v>90</v>
      </c>
      <c r="C126">
        <v>6</v>
      </c>
      <c r="D126">
        <v>6901219</v>
      </c>
      <c r="E126">
        <v>19</v>
      </c>
      <c r="F126" t="s">
        <v>928</v>
      </c>
      <c r="G126" t="s">
        <v>741</v>
      </c>
      <c r="H126">
        <v>1</v>
      </c>
      <c r="I126">
        <v>2</v>
      </c>
      <c r="J126" t="s">
        <v>340</v>
      </c>
      <c r="K126">
        <v>6106218</v>
      </c>
      <c r="L126">
        <v>6106220</v>
      </c>
      <c r="M126" t="str">
        <f t="shared" ca="1" si="3"/>
        <v>6100002,2057;6100010,227</v>
      </c>
      <c r="N126" t="str">
        <f t="shared" ca="1" si="2"/>
        <v>6100002,2057</v>
      </c>
    </row>
    <row r="127" spans="1:14" x14ac:dyDescent="0.2">
      <c r="A127">
        <v>6106220</v>
      </c>
      <c r="B127" t="s">
        <v>90</v>
      </c>
      <c r="C127">
        <v>6</v>
      </c>
      <c r="D127">
        <v>6901220</v>
      </c>
      <c r="E127">
        <v>20</v>
      </c>
      <c r="F127" t="s">
        <v>929</v>
      </c>
      <c r="G127" t="s">
        <v>742</v>
      </c>
      <c r="H127">
        <v>1</v>
      </c>
      <c r="I127">
        <v>2</v>
      </c>
      <c r="J127" t="s">
        <v>340</v>
      </c>
      <c r="K127">
        <v>6106219</v>
      </c>
      <c r="L127">
        <v>0</v>
      </c>
      <c r="M127" t="str">
        <f t="shared" ca="1" si="3"/>
        <v>6100002,2057;6100010,288</v>
      </c>
      <c r="N127" t="str">
        <f t="shared" ca="1" si="2"/>
        <v>6100002,2057</v>
      </c>
    </row>
    <row r="128" spans="1:14" x14ac:dyDescent="0.2">
      <c r="A128">
        <v>6107200</v>
      </c>
      <c r="B128" t="s">
        <v>91</v>
      </c>
      <c r="C128">
        <v>7</v>
      </c>
      <c r="D128">
        <v>6901200</v>
      </c>
      <c r="E128">
        <f>E107</f>
        <v>0</v>
      </c>
      <c r="F128" t="s">
        <v>201</v>
      </c>
      <c r="G128" t="s">
        <v>224</v>
      </c>
      <c r="H128">
        <v>1</v>
      </c>
      <c r="I128">
        <v>2</v>
      </c>
      <c r="J128" t="s">
        <v>341</v>
      </c>
      <c r="K128">
        <v>0</v>
      </c>
      <c r="L128">
        <v>6107201</v>
      </c>
      <c r="M128" t="str">
        <f t="shared" si="3"/>
        <v>6100002,0</v>
      </c>
      <c r="N128" t="str">
        <f t="shared" ca="1" si="2"/>
        <v>6100002,0</v>
      </c>
    </row>
    <row r="129" spans="1:14" x14ac:dyDescent="0.2">
      <c r="A129">
        <v>6107201</v>
      </c>
      <c r="B129" t="s">
        <v>91</v>
      </c>
      <c r="C129">
        <v>7</v>
      </c>
      <c r="D129">
        <v>6901201</v>
      </c>
      <c r="E129">
        <f t="shared" ref="E129:E192" si="4">E108</f>
        <v>1</v>
      </c>
      <c r="F129" t="s">
        <v>300</v>
      </c>
      <c r="G129" t="s">
        <v>436</v>
      </c>
      <c r="H129">
        <v>1</v>
      </c>
      <c r="I129">
        <v>2</v>
      </c>
      <c r="J129" t="s">
        <v>341</v>
      </c>
      <c r="K129">
        <v>6107200</v>
      </c>
      <c r="L129">
        <v>6107202</v>
      </c>
      <c r="M129" t="str">
        <f t="shared" si="3"/>
        <v>6100002,15</v>
      </c>
      <c r="N129" t="str">
        <f t="shared" ca="1" si="2"/>
        <v>6100002,15</v>
      </c>
    </row>
    <row r="130" spans="1:14" x14ac:dyDescent="0.2">
      <c r="A130">
        <v>6107202</v>
      </c>
      <c r="B130" t="s">
        <v>91</v>
      </c>
      <c r="C130">
        <v>7</v>
      </c>
      <c r="D130">
        <v>6901202</v>
      </c>
      <c r="E130">
        <f t="shared" si="4"/>
        <v>2</v>
      </c>
      <c r="F130" t="s">
        <v>528</v>
      </c>
      <c r="G130" t="s">
        <v>437</v>
      </c>
      <c r="H130">
        <v>1</v>
      </c>
      <c r="I130">
        <v>2</v>
      </c>
      <c r="J130" t="s">
        <v>341</v>
      </c>
      <c r="K130">
        <v>6107201</v>
      </c>
      <c r="L130">
        <v>6107203</v>
      </c>
      <c r="M130" t="str">
        <f t="shared" si="3"/>
        <v>6100002,49</v>
      </c>
      <c r="N130" t="str">
        <f t="shared" ref="N130:N193" ca="1" si="5">IF(E130&gt;10,OFFSET(F130,10-E130,0),F130)</f>
        <v>6100002,49</v>
      </c>
    </row>
    <row r="131" spans="1:14" x14ac:dyDescent="0.2">
      <c r="A131">
        <v>6107203</v>
      </c>
      <c r="B131" t="s">
        <v>91</v>
      </c>
      <c r="C131">
        <v>7</v>
      </c>
      <c r="D131">
        <v>6901203</v>
      </c>
      <c r="E131">
        <f t="shared" si="4"/>
        <v>3</v>
      </c>
      <c r="F131" t="s">
        <v>529</v>
      </c>
      <c r="G131" t="s">
        <v>438</v>
      </c>
      <c r="H131">
        <v>1</v>
      </c>
      <c r="I131">
        <v>2</v>
      </c>
      <c r="J131" t="s">
        <v>341</v>
      </c>
      <c r="K131">
        <v>6107202</v>
      </c>
      <c r="L131">
        <v>6107204</v>
      </c>
      <c r="M131" t="str">
        <f t="shared" ref="M131:M194" si="6">IF(E131&gt;10,CONCATENATE(N131,$N$1,F131),F131)</f>
        <v>6100002,104</v>
      </c>
      <c r="N131" t="str">
        <f t="shared" ca="1" si="5"/>
        <v>6100002,104</v>
      </c>
    </row>
    <row r="132" spans="1:14" x14ac:dyDescent="0.2">
      <c r="A132">
        <v>6107204</v>
      </c>
      <c r="B132" t="s">
        <v>91</v>
      </c>
      <c r="C132">
        <v>7</v>
      </c>
      <c r="D132">
        <v>6901204</v>
      </c>
      <c r="E132">
        <f t="shared" si="4"/>
        <v>4</v>
      </c>
      <c r="F132" t="s">
        <v>530</v>
      </c>
      <c r="G132" t="s">
        <v>439</v>
      </c>
      <c r="H132">
        <v>1</v>
      </c>
      <c r="I132">
        <v>2</v>
      </c>
      <c r="J132" t="s">
        <v>341</v>
      </c>
      <c r="K132">
        <v>6107203</v>
      </c>
      <c r="L132">
        <v>6107205</v>
      </c>
      <c r="M132" t="str">
        <f t="shared" si="6"/>
        <v>6100002,182</v>
      </c>
      <c r="N132" t="str">
        <f t="shared" ca="1" si="5"/>
        <v>6100002,182</v>
      </c>
    </row>
    <row r="133" spans="1:14" x14ac:dyDescent="0.2">
      <c r="A133">
        <v>6107205</v>
      </c>
      <c r="B133" t="s">
        <v>91</v>
      </c>
      <c r="C133">
        <v>7</v>
      </c>
      <c r="D133">
        <v>6901205</v>
      </c>
      <c r="E133">
        <f t="shared" si="4"/>
        <v>5</v>
      </c>
      <c r="F133" t="s">
        <v>297</v>
      </c>
      <c r="G133" t="s">
        <v>440</v>
      </c>
      <c r="H133">
        <v>1</v>
      </c>
      <c r="I133">
        <v>2</v>
      </c>
      <c r="J133" t="s">
        <v>341</v>
      </c>
      <c r="K133">
        <v>6107204</v>
      </c>
      <c r="L133">
        <v>6107206</v>
      </c>
      <c r="M133" t="str">
        <f t="shared" si="6"/>
        <v>6100002,285</v>
      </c>
      <c r="N133" t="str">
        <f t="shared" ca="1" si="5"/>
        <v>6100002,285</v>
      </c>
    </row>
    <row r="134" spans="1:14" x14ac:dyDescent="0.2">
      <c r="A134">
        <v>6107206</v>
      </c>
      <c r="B134" t="s">
        <v>91</v>
      </c>
      <c r="C134">
        <v>7</v>
      </c>
      <c r="D134">
        <v>6901206</v>
      </c>
      <c r="E134">
        <f t="shared" si="4"/>
        <v>6</v>
      </c>
      <c r="F134" t="s">
        <v>531</v>
      </c>
      <c r="G134" t="s">
        <v>441</v>
      </c>
      <c r="H134">
        <v>1</v>
      </c>
      <c r="I134">
        <v>2</v>
      </c>
      <c r="J134" t="s">
        <v>341</v>
      </c>
      <c r="K134">
        <v>6107205</v>
      </c>
      <c r="L134">
        <v>6107207</v>
      </c>
      <c r="M134" t="str">
        <f t="shared" si="6"/>
        <v>6100002,417</v>
      </c>
      <c r="N134" t="str">
        <f t="shared" ca="1" si="5"/>
        <v>6100002,417</v>
      </c>
    </row>
    <row r="135" spans="1:14" x14ac:dyDescent="0.2">
      <c r="A135">
        <v>6107207</v>
      </c>
      <c r="B135" t="s">
        <v>91</v>
      </c>
      <c r="C135">
        <v>7</v>
      </c>
      <c r="D135">
        <v>6901207</v>
      </c>
      <c r="E135">
        <f t="shared" si="4"/>
        <v>7</v>
      </c>
      <c r="F135" t="s">
        <v>532</v>
      </c>
      <c r="G135" t="s">
        <v>442</v>
      </c>
      <c r="H135">
        <v>1</v>
      </c>
      <c r="I135">
        <v>2</v>
      </c>
      <c r="J135" t="s">
        <v>341</v>
      </c>
      <c r="K135">
        <v>6107206</v>
      </c>
      <c r="L135">
        <v>6107208</v>
      </c>
      <c r="M135" t="str">
        <f t="shared" si="6"/>
        <v>6100002,580</v>
      </c>
      <c r="N135" t="str">
        <f t="shared" ca="1" si="5"/>
        <v>6100002,580</v>
      </c>
    </row>
    <row r="136" spans="1:14" x14ac:dyDescent="0.2">
      <c r="A136">
        <v>6107208</v>
      </c>
      <c r="B136" t="s">
        <v>91</v>
      </c>
      <c r="C136">
        <v>7</v>
      </c>
      <c r="D136">
        <v>6901208</v>
      </c>
      <c r="E136">
        <f t="shared" si="4"/>
        <v>8</v>
      </c>
      <c r="F136" t="s">
        <v>533</v>
      </c>
      <c r="G136" t="s">
        <v>443</v>
      </c>
      <c r="H136">
        <v>1</v>
      </c>
      <c r="I136">
        <v>2</v>
      </c>
      <c r="J136" t="s">
        <v>341</v>
      </c>
      <c r="K136">
        <v>6107207</v>
      </c>
      <c r="L136">
        <v>6107209</v>
      </c>
      <c r="M136" t="str">
        <f t="shared" si="6"/>
        <v>6100002,777</v>
      </c>
      <c r="N136" t="str">
        <f t="shared" ca="1" si="5"/>
        <v>6100002,777</v>
      </c>
    </row>
    <row r="137" spans="1:14" x14ac:dyDescent="0.2">
      <c r="A137">
        <v>6107209</v>
      </c>
      <c r="B137" t="s">
        <v>91</v>
      </c>
      <c r="C137">
        <v>7</v>
      </c>
      <c r="D137">
        <v>6901209</v>
      </c>
      <c r="E137">
        <f t="shared" si="4"/>
        <v>9</v>
      </c>
      <c r="F137" t="s">
        <v>534</v>
      </c>
      <c r="G137" t="s">
        <v>444</v>
      </c>
      <c r="H137">
        <v>1</v>
      </c>
      <c r="I137">
        <v>2</v>
      </c>
      <c r="J137" t="s">
        <v>341</v>
      </c>
      <c r="K137">
        <v>6107208</v>
      </c>
      <c r="L137">
        <v>6107210</v>
      </c>
      <c r="M137" t="str">
        <f t="shared" si="6"/>
        <v>6100002,1011</v>
      </c>
      <c r="N137" t="str">
        <f t="shared" ca="1" si="5"/>
        <v>6100002,1011</v>
      </c>
    </row>
    <row r="138" spans="1:14" x14ac:dyDescent="0.2">
      <c r="A138">
        <v>6107210</v>
      </c>
      <c r="B138" t="s">
        <v>91</v>
      </c>
      <c r="C138">
        <v>7</v>
      </c>
      <c r="D138">
        <v>6901210</v>
      </c>
      <c r="E138">
        <f t="shared" si="4"/>
        <v>10</v>
      </c>
      <c r="F138" t="s">
        <v>535</v>
      </c>
      <c r="G138" t="s">
        <v>232</v>
      </c>
      <c r="H138">
        <v>1</v>
      </c>
      <c r="I138">
        <v>2</v>
      </c>
      <c r="J138" t="s">
        <v>341</v>
      </c>
      <c r="K138">
        <v>6107209</v>
      </c>
      <c r="L138">
        <v>6107211</v>
      </c>
      <c r="M138" t="str">
        <f t="shared" si="6"/>
        <v>6100002,1286</v>
      </c>
      <c r="N138" t="str">
        <f t="shared" ca="1" si="5"/>
        <v>6100002,1286</v>
      </c>
    </row>
    <row r="139" spans="1:14" x14ac:dyDescent="0.2">
      <c r="A139">
        <v>6107211</v>
      </c>
      <c r="B139" t="s">
        <v>91</v>
      </c>
      <c r="C139">
        <v>7</v>
      </c>
      <c r="D139">
        <v>6901211</v>
      </c>
      <c r="E139">
        <f t="shared" si="4"/>
        <v>11</v>
      </c>
      <c r="F139" t="s">
        <v>930</v>
      </c>
      <c r="G139" t="s">
        <v>743</v>
      </c>
      <c r="H139">
        <v>1</v>
      </c>
      <c r="I139">
        <v>2</v>
      </c>
      <c r="J139" t="s">
        <v>341</v>
      </c>
      <c r="K139">
        <v>6107210</v>
      </c>
      <c r="L139">
        <v>6107212</v>
      </c>
      <c r="M139" t="str">
        <f t="shared" ca="1" si="6"/>
        <v>6100002,1286;6100010,3</v>
      </c>
      <c r="N139" t="str">
        <f t="shared" ca="1" si="5"/>
        <v>6100002,1286</v>
      </c>
    </row>
    <row r="140" spans="1:14" x14ac:dyDescent="0.2">
      <c r="A140">
        <v>6107212</v>
      </c>
      <c r="B140" t="s">
        <v>91</v>
      </c>
      <c r="C140">
        <v>7</v>
      </c>
      <c r="D140">
        <v>6901212</v>
      </c>
      <c r="E140">
        <f t="shared" si="4"/>
        <v>12</v>
      </c>
      <c r="F140" t="s">
        <v>931</v>
      </c>
      <c r="G140" t="s">
        <v>744</v>
      </c>
      <c r="H140">
        <v>1</v>
      </c>
      <c r="I140">
        <v>2</v>
      </c>
      <c r="J140" t="s">
        <v>341</v>
      </c>
      <c r="K140">
        <v>6107211</v>
      </c>
      <c r="L140">
        <v>6107213</v>
      </c>
      <c r="M140" t="str">
        <f t="shared" ca="1" si="6"/>
        <v>6100002,1286;6100010,8</v>
      </c>
      <c r="N140" t="str">
        <f t="shared" ca="1" si="5"/>
        <v>6100002,1286</v>
      </c>
    </row>
    <row r="141" spans="1:14" x14ac:dyDescent="0.2">
      <c r="A141">
        <v>6107213</v>
      </c>
      <c r="B141" t="s">
        <v>91</v>
      </c>
      <c r="C141">
        <v>7</v>
      </c>
      <c r="D141">
        <v>6901213</v>
      </c>
      <c r="E141">
        <f t="shared" si="4"/>
        <v>13</v>
      </c>
      <c r="F141" t="s">
        <v>932</v>
      </c>
      <c r="G141" t="s">
        <v>745</v>
      </c>
      <c r="H141">
        <v>1</v>
      </c>
      <c r="I141">
        <v>2</v>
      </c>
      <c r="J141" t="s">
        <v>341</v>
      </c>
      <c r="K141">
        <v>6107212</v>
      </c>
      <c r="L141">
        <v>6107214</v>
      </c>
      <c r="M141" t="str">
        <f t="shared" ca="1" si="6"/>
        <v>6100002,1286;6100010,16</v>
      </c>
      <c r="N141" t="str">
        <f t="shared" ca="1" si="5"/>
        <v>6100002,1286</v>
      </c>
    </row>
    <row r="142" spans="1:14" x14ac:dyDescent="0.2">
      <c r="A142">
        <v>6107214</v>
      </c>
      <c r="B142" t="s">
        <v>91</v>
      </c>
      <c r="C142">
        <v>7</v>
      </c>
      <c r="D142">
        <v>6901214</v>
      </c>
      <c r="E142">
        <f t="shared" si="4"/>
        <v>14</v>
      </c>
      <c r="F142" t="s">
        <v>933</v>
      </c>
      <c r="G142" t="s">
        <v>746</v>
      </c>
      <c r="H142">
        <v>1</v>
      </c>
      <c r="I142">
        <v>2</v>
      </c>
      <c r="J142" t="s">
        <v>341</v>
      </c>
      <c r="K142">
        <v>6107213</v>
      </c>
      <c r="L142">
        <v>6107215</v>
      </c>
      <c r="M142" t="str">
        <f t="shared" ca="1" si="6"/>
        <v>6100002,1286;6100010,27</v>
      </c>
      <c r="N142" t="str">
        <f t="shared" ca="1" si="5"/>
        <v>6100002,1286</v>
      </c>
    </row>
    <row r="143" spans="1:14" x14ac:dyDescent="0.2">
      <c r="A143">
        <v>6107215</v>
      </c>
      <c r="B143" t="s">
        <v>91</v>
      </c>
      <c r="C143">
        <v>7</v>
      </c>
      <c r="D143">
        <v>6901215</v>
      </c>
      <c r="E143">
        <f t="shared" si="4"/>
        <v>15</v>
      </c>
      <c r="F143" t="s">
        <v>934</v>
      </c>
      <c r="G143" t="s">
        <v>747</v>
      </c>
      <c r="H143">
        <v>1</v>
      </c>
      <c r="I143">
        <v>2</v>
      </c>
      <c r="J143" t="s">
        <v>341</v>
      </c>
      <c r="K143">
        <v>6107214</v>
      </c>
      <c r="L143">
        <v>6107216</v>
      </c>
      <c r="M143" t="str">
        <f t="shared" ca="1" si="6"/>
        <v>6100002,1286;6100010,42</v>
      </c>
      <c r="N143" t="str">
        <f t="shared" ca="1" si="5"/>
        <v>6100002,1286</v>
      </c>
    </row>
    <row r="144" spans="1:14" x14ac:dyDescent="0.2">
      <c r="A144">
        <v>6107216</v>
      </c>
      <c r="B144" t="s">
        <v>91</v>
      </c>
      <c r="C144">
        <v>7</v>
      </c>
      <c r="D144">
        <v>6901216</v>
      </c>
      <c r="E144">
        <f t="shared" si="4"/>
        <v>16</v>
      </c>
      <c r="F144" t="s">
        <v>935</v>
      </c>
      <c r="G144" t="s">
        <v>748</v>
      </c>
      <c r="H144">
        <v>1</v>
      </c>
      <c r="I144">
        <v>2</v>
      </c>
      <c r="J144" t="s">
        <v>341</v>
      </c>
      <c r="K144">
        <v>6107215</v>
      </c>
      <c r="L144">
        <v>6107217</v>
      </c>
      <c r="M144" t="str">
        <f t="shared" ca="1" si="6"/>
        <v>6100002,1286;6100010,60</v>
      </c>
      <c r="N144" t="str">
        <f t="shared" ca="1" si="5"/>
        <v>6100002,1286</v>
      </c>
    </row>
    <row r="145" spans="1:14" x14ac:dyDescent="0.2">
      <c r="A145">
        <v>6107217</v>
      </c>
      <c r="B145" t="s">
        <v>91</v>
      </c>
      <c r="C145">
        <v>7</v>
      </c>
      <c r="D145">
        <v>6901217</v>
      </c>
      <c r="E145">
        <f t="shared" si="4"/>
        <v>17</v>
      </c>
      <c r="F145" t="s">
        <v>936</v>
      </c>
      <c r="G145" t="s">
        <v>749</v>
      </c>
      <c r="H145">
        <v>1</v>
      </c>
      <c r="I145">
        <v>2</v>
      </c>
      <c r="J145" t="s">
        <v>341</v>
      </c>
      <c r="K145">
        <v>6107216</v>
      </c>
      <c r="L145">
        <v>6107218</v>
      </c>
      <c r="M145" t="str">
        <f t="shared" ca="1" si="6"/>
        <v>6100002,1286;6100010,82</v>
      </c>
      <c r="N145" t="str">
        <f t="shared" ca="1" si="5"/>
        <v>6100002,1286</v>
      </c>
    </row>
    <row r="146" spans="1:14" x14ac:dyDescent="0.2">
      <c r="A146">
        <v>6107218</v>
      </c>
      <c r="B146" t="s">
        <v>91</v>
      </c>
      <c r="C146">
        <v>7</v>
      </c>
      <c r="D146">
        <v>6901218</v>
      </c>
      <c r="E146">
        <f t="shared" si="4"/>
        <v>18</v>
      </c>
      <c r="F146" t="s">
        <v>937</v>
      </c>
      <c r="G146" t="s">
        <v>750</v>
      </c>
      <c r="H146">
        <v>1</v>
      </c>
      <c r="I146">
        <v>2</v>
      </c>
      <c r="J146" t="s">
        <v>341</v>
      </c>
      <c r="K146">
        <v>6107217</v>
      </c>
      <c r="L146">
        <v>6107219</v>
      </c>
      <c r="M146" t="str">
        <f t="shared" ca="1" si="6"/>
        <v>6100002,1286;6100010,109</v>
      </c>
      <c r="N146" t="str">
        <f t="shared" ca="1" si="5"/>
        <v>6100002,1286</v>
      </c>
    </row>
    <row r="147" spans="1:14" x14ac:dyDescent="0.2">
      <c r="A147">
        <v>6107219</v>
      </c>
      <c r="B147" t="s">
        <v>91</v>
      </c>
      <c r="C147">
        <v>7</v>
      </c>
      <c r="D147">
        <v>6901219</v>
      </c>
      <c r="E147">
        <f t="shared" si="4"/>
        <v>19</v>
      </c>
      <c r="F147" t="s">
        <v>938</v>
      </c>
      <c r="G147" t="s">
        <v>751</v>
      </c>
      <c r="H147">
        <v>1</v>
      </c>
      <c r="I147">
        <v>2</v>
      </c>
      <c r="J147" t="s">
        <v>341</v>
      </c>
      <c r="K147">
        <v>6107218</v>
      </c>
      <c r="L147">
        <v>6107220</v>
      </c>
      <c r="M147" t="str">
        <f t="shared" ca="1" si="6"/>
        <v>6100002,1286;6100010,142</v>
      </c>
      <c r="N147" t="str">
        <f t="shared" ca="1" si="5"/>
        <v>6100002,1286</v>
      </c>
    </row>
    <row r="148" spans="1:14" x14ac:dyDescent="0.2">
      <c r="A148">
        <v>6107220</v>
      </c>
      <c r="B148" t="s">
        <v>91</v>
      </c>
      <c r="C148">
        <v>7</v>
      </c>
      <c r="D148">
        <v>6901220</v>
      </c>
      <c r="E148">
        <f t="shared" si="4"/>
        <v>20</v>
      </c>
      <c r="F148" t="s">
        <v>939</v>
      </c>
      <c r="G148" t="s">
        <v>752</v>
      </c>
      <c r="H148">
        <v>1</v>
      </c>
      <c r="I148">
        <v>2</v>
      </c>
      <c r="J148" t="s">
        <v>341</v>
      </c>
      <c r="K148">
        <v>6107219</v>
      </c>
      <c r="L148">
        <v>0</v>
      </c>
      <c r="M148" t="str">
        <f t="shared" ca="1" si="6"/>
        <v>6100002,1286;6100010,180</v>
      </c>
      <c r="N148" t="str">
        <f t="shared" ca="1" si="5"/>
        <v>6100002,1286</v>
      </c>
    </row>
    <row r="149" spans="1:14" x14ac:dyDescent="0.2">
      <c r="A149">
        <v>6108200</v>
      </c>
      <c r="B149" t="s">
        <v>92</v>
      </c>
      <c r="C149">
        <v>8</v>
      </c>
      <c r="D149">
        <v>6901200</v>
      </c>
      <c r="E149">
        <f t="shared" si="4"/>
        <v>0</v>
      </c>
      <c r="F149" t="s">
        <v>201</v>
      </c>
      <c r="G149" t="s">
        <v>226</v>
      </c>
      <c r="H149">
        <v>1</v>
      </c>
      <c r="I149">
        <v>2</v>
      </c>
      <c r="J149" t="s">
        <v>342</v>
      </c>
      <c r="K149">
        <v>0</v>
      </c>
      <c r="L149">
        <v>6108201</v>
      </c>
      <c r="M149" t="str">
        <f t="shared" si="6"/>
        <v>6100002,0</v>
      </c>
      <c r="N149" t="str">
        <f t="shared" ca="1" si="5"/>
        <v>6100002,0</v>
      </c>
    </row>
    <row r="150" spans="1:14" x14ac:dyDescent="0.2">
      <c r="A150">
        <v>6108201</v>
      </c>
      <c r="B150" t="s">
        <v>92</v>
      </c>
      <c r="C150">
        <v>8</v>
      </c>
      <c r="D150">
        <v>6901201</v>
      </c>
      <c r="E150">
        <f t="shared" si="4"/>
        <v>1</v>
      </c>
      <c r="F150" t="s">
        <v>536</v>
      </c>
      <c r="G150" t="s">
        <v>445</v>
      </c>
      <c r="H150">
        <v>1</v>
      </c>
      <c r="I150">
        <v>2</v>
      </c>
      <c r="J150" t="s">
        <v>342</v>
      </c>
      <c r="K150">
        <v>6108200</v>
      </c>
      <c r="L150">
        <v>6108202</v>
      </c>
      <c r="M150" t="str">
        <f t="shared" si="6"/>
        <v>6100002,30</v>
      </c>
      <c r="N150" t="str">
        <f t="shared" ca="1" si="5"/>
        <v>6100002,30</v>
      </c>
    </row>
    <row r="151" spans="1:14" x14ac:dyDescent="0.2">
      <c r="A151">
        <v>6108202</v>
      </c>
      <c r="B151" t="s">
        <v>92</v>
      </c>
      <c r="C151">
        <v>8</v>
      </c>
      <c r="D151">
        <v>6901202</v>
      </c>
      <c r="E151">
        <f t="shared" si="4"/>
        <v>2</v>
      </c>
      <c r="F151" t="s">
        <v>537</v>
      </c>
      <c r="G151" t="s">
        <v>446</v>
      </c>
      <c r="H151">
        <v>1</v>
      </c>
      <c r="I151">
        <v>2</v>
      </c>
      <c r="J151" t="s">
        <v>342</v>
      </c>
      <c r="K151">
        <v>6108201</v>
      </c>
      <c r="L151">
        <v>6108203</v>
      </c>
      <c r="M151" t="str">
        <f t="shared" si="6"/>
        <v>6100002,98</v>
      </c>
      <c r="N151" t="str">
        <f t="shared" ca="1" si="5"/>
        <v>6100002,98</v>
      </c>
    </row>
    <row r="152" spans="1:14" x14ac:dyDescent="0.2">
      <c r="A152">
        <v>6108203</v>
      </c>
      <c r="B152" t="s">
        <v>92</v>
      </c>
      <c r="C152">
        <v>8</v>
      </c>
      <c r="D152">
        <v>6901203</v>
      </c>
      <c r="E152">
        <f t="shared" si="4"/>
        <v>3</v>
      </c>
      <c r="F152" t="s">
        <v>538</v>
      </c>
      <c r="G152" t="s">
        <v>447</v>
      </c>
      <c r="H152">
        <v>1</v>
      </c>
      <c r="I152">
        <v>2</v>
      </c>
      <c r="J152" t="s">
        <v>342</v>
      </c>
      <c r="K152">
        <v>6108202</v>
      </c>
      <c r="L152">
        <v>6108204</v>
      </c>
      <c r="M152" t="str">
        <f t="shared" si="6"/>
        <v>6100002,207</v>
      </c>
      <c r="N152" t="str">
        <f t="shared" ca="1" si="5"/>
        <v>6100002,207</v>
      </c>
    </row>
    <row r="153" spans="1:14" x14ac:dyDescent="0.2">
      <c r="A153">
        <v>6108204</v>
      </c>
      <c r="B153" t="s">
        <v>92</v>
      </c>
      <c r="C153">
        <v>8</v>
      </c>
      <c r="D153">
        <v>6901204</v>
      </c>
      <c r="E153">
        <f t="shared" si="4"/>
        <v>4</v>
      </c>
      <c r="F153" t="s">
        <v>539</v>
      </c>
      <c r="G153" t="s">
        <v>448</v>
      </c>
      <c r="H153">
        <v>1</v>
      </c>
      <c r="I153">
        <v>2</v>
      </c>
      <c r="J153" t="s">
        <v>342</v>
      </c>
      <c r="K153">
        <v>6108203</v>
      </c>
      <c r="L153">
        <v>6108205</v>
      </c>
      <c r="M153" t="str">
        <f t="shared" si="6"/>
        <v>6100002,363</v>
      </c>
      <c r="N153" t="str">
        <f t="shared" ca="1" si="5"/>
        <v>6100002,363</v>
      </c>
    </row>
    <row r="154" spans="1:14" x14ac:dyDescent="0.2">
      <c r="A154">
        <v>6108205</v>
      </c>
      <c r="B154" t="s">
        <v>92</v>
      </c>
      <c r="C154">
        <v>8</v>
      </c>
      <c r="D154">
        <v>6901205</v>
      </c>
      <c r="E154">
        <f t="shared" si="4"/>
        <v>5</v>
      </c>
      <c r="F154" t="s">
        <v>540</v>
      </c>
      <c r="G154" t="s">
        <v>449</v>
      </c>
      <c r="H154">
        <v>1</v>
      </c>
      <c r="I154">
        <v>2</v>
      </c>
      <c r="J154" t="s">
        <v>342</v>
      </c>
      <c r="K154">
        <v>6108204</v>
      </c>
      <c r="L154">
        <v>6108206</v>
      </c>
      <c r="M154" t="str">
        <f t="shared" si="6"/>
        <v>6100002,571</v>
      </c>
      <c r="N154" t="str">
        <f t="shared" ca="1" si="5"/>
        <v>6100002,571</v>
      </c>
    </row>
    <row r="155" spans="1:14" x14ac:dyDescent="0.2">
      <c r="A155">
        <v>6108206</v>
      </c>
      <c r="B155" t="s">
        <v>92</v>
      </c>
      <c r="C155">
        <v>8</v>
      </c>
      <c r="D155">
        <v>6901206</v>
      </c>
      <c r="E155">
        <f t="shared" si="4"/>
        <v>6</v>
      </c>
      <c r="F155" t="s">
        <v>541</v>
      </c>
      <c r="G155" t="s">
        <v>450</v>
      </c>
      <c r="H155">
        <v>1</v>
      </c>
      <c r="I155">
        <v>2</v>
      </c>
      <c r="J155" t="s">
        <v>342</v>
      </c>
      <c r="K155">
        <v>6108205</v>
      </c>
      <c r="L155">
        <v>6108207</v>
      </c>
      <c r="M155" t="str">
        <f t="shared" si="6"/>
        <v>6100002,834</v>
      </c>
      <c r="N155" t="str">
        <f t="shared" ca="1" si="5"/>
        <v>6100002,834</v>
      </c>
    </row>
    <row r="156" spans="1:14" x14ac:dyDescent="0.2">
      <c r="A156">
        <v>6108207</v>
      </c>
      <c r="B156" t="s">
        <v>92</v>
      </c>
      <c r="C156">
        <v>8</v>
      </c>
      <c r="D156">
        <v>6901207</v>
      </c>
      <c r="E156">
        <f t="shared" si="4"/>
        <v>7</v>
      </c>
      <c r="F156" t="s">
        <v>542</v>
      </c>
      <c r="G156" t="s">
        <v>451</v>
      </c>
      <c r="H156">
        <v>1</v>
      </c>
      <c r="I156">
        <v>2</v>
      </c>
      <c r="J156" t="s">
        <v>342</v>
      </c>
      <c r="K156">
        <v>6108206</v>
      </c>
      <c r="L156">
        <v>6108208</v>
      </c>
      <c r="M156" t="str">
        <f t="shared" si="6"/>
        <v>6100002,1160</v>
      </c>
      <c r="N156" t="str">
        <f t="shared" ca="1" si="5"/>
        <v>6100002,1160</v>
      </c>
    </row>
    <row r="157" spans="1:14" x14ac:dyDescent="0.2">
      <c r="A157">
        <v>6108208</v>
      </c>
      <c r="B157" t="s">
        <v>92</v>
      </c>
      <c r="C157">
        <v>8</v>
      </c>
      <c r="D157">
        <v>6901208</v>
      </c>
      <c r="E157">
        <f t="shared" si="4"/>
        <v>8</v>
      </c>
      <c r="F157" t="s">
        <v>543</v>
      </c>
      <c r="G157" t="s">
        <v>452</v>
      </c>
      <c r="H157">
        <v>1</v>
      </c>
      <c r="I157">
        <v>2</v>
      </c>
      <c r="J157" t="s">
        <v>342</v>
      </c>
      <c r="K157">
        <v>6108207</v>
      </c>
      <c r="L157">
        <v>6108209</v>
      </c>
      <c r="M157" t="str">
        <f t="shared" si="6"/>
        <v>6100002,1554</v>
      </c>
      <c r="N157" t="str">
        <f t="shared" ca="1" si="5"/>
        <v>6100002,1554</v>
      </c>
    </row>
    <row r="158" spans="1:14" x14ac:dyDescent="0.2">
      <c r="A158">
        <v>6108209</v>
      </c>
      <c r="B158" t="s">
        <v>92</v>
      </c>
      <c r="C158">
        <v>8</v>
      </c>
      <c r="D158">
        <v>6901209</v>
      </c>
      <c r="E158">
        <f t="shared" si="4"/>
        <v>9</v>
      </c>
      <c r="F158" t="s">
        <v>544</v>
      </c>
      <c r="G158" t="s">
        <v>453</v>
      </c>
      <c r="H158">
        <v>1</v>
      </c>
      <c r="I158">
        <v>2</v>
      </c>
      <c r="J158" t="s">
        <v>342</v>
      </c>
      <c r="K158">
        <v>6108208</v>
      </c>
      <c r="L158">
        <v>6108210</v>
      </c>
      <c r="M158" t="str">
        <f t="shared" si="6"/>
        <v>6100002,2022</v>
      </c>
      <c r="N158" t="str">
        <f t="shared" ca="1" si="5"/>
        <v>6100002,2022</v>
      </c>
    </row>
    <row r="159" spans="1:14" x14ac:dyDescent="0.2">
      <c r="A159">
        <v>6108210</v>
      </c>
      <c r="B159" t="s">
        <v>92</v>
      </c>
      <c r="C159">
        <v>8</v>
      </c>
      <c r="D159">
        <v>6901210</v>
      </c>
      <c r="E159">
        <f t="shared" si="4"/>
        <v>10</v>
      </c>
      <c r="F159" t="s">
        <v>545</v>
      </c>
      <c r="G159" t="s">
        <v>233</v>
      </c>
      <c r="H159">
        <v>1</v>
      </c>
      <c r="I159">
        <v>2</v>
      </c>
      <c r="J159" t="s">
        <v>342</v>
      </c>
      <c r="K159">
        <v>6108209</v>
      </c>
      <c r="L159">
        <v>6108211</v>
      </c>
      <c r="M159" t="str">
        <f t="shared" si="6"/>
        <v>6100002,2571</v>
      </c>
      <c r="N159" t="str">
        <f t="shared" ca="1" si="5"/>
        <v>6100002,2571</v>
      </c>
    </row>
    <row r="160" spans="1:14" x14ac:dyDescent="0.2">
      <c r="A160">
        <v>6108211</v>
      </c>
      <c r="B160" t="s">
        <v>92</v>
      </c>
      <c r="C160">
        <v>8</v>
      </c>
      <c r="D160">
        <v>6901211</v>
      </c>
      <c r="E160">
        <f t="shared" si="4"/>
        <v>11</v>
      </c>
      <c r="F160" t="s">
        <v>940</v>
      </c>
      <c r="G160" t="s">
        <v>753</v>
      </c>
      <c r="H160">
        <v>1</v>
      </c>
      <c r="I160">
        <v>2</v>
      </c>
      <c r="J160" t="s">
        <v>342</v>
      </c>
      <c r="K160">
        <v>6108210</v>
      </c>
      <c r="L160">
        <v>6108212</v>
      </c>
      <c r="M160" t="str">
        <f t="shared" ca="1" si="6"/>
        <v>6100002,2571;6100010,6</v>
      </c>
      <c r="N160" t="str">
        <f t="shared" ca="1" si="5"/>
        <v>6100002,2571</v>
      </c>
    </row>
    <row r="161" spans="1:14" x14ac:dyDescent="0.2">
      <c r="A161">
        <v>6108212</v>
      </c>
      <c r="B161" t="s">
        <v>92</v>
      </c>
      <c r="C161">
        <v>8</v>
      </c>
      <c r="D161">
        <v>6901212</v>
      </c>
      <c r="E161">
        <f t="shared" si="4"/>
        <v>12</v>
      </c>
      <c r="F161" t="s">
        <v>932</v>
      </c>
      <c r="G161" t="s">
        <v>754</v>
      </c>
      <c r="H161">
        <v>1</v>
      </c>
      <c r="I161">
        <v>2</v>
      </c>
      <c r="J161" t="s">
        <v>342</v>
      </c>
      <c r="K161">
        <v>6108211</v>
      </c>
      <c r="L161">
        <v>6108213</v>
      </c>
      <c r="M161" t="str">
        <f t="shared" ca="1" si="6"/>
        <v>6100002,2571;6100010,16</v>
      </c>
      <c r="N161" t="str">
        <f t="shared" ca="1" si="5"/>
        <v>6100002,2571</v>
      </c>
    </row>
    <row r="162" spans="1:14" x14ac:dyDescent="0.2">
      <c r="A162">
        <v>6108213</v>
      </c>
      <c r="B162" t="s">
        <v>92</v>
      </c>
      <c r="C162">
        <v>8</v>
      </c>
      <c r="D162">
        <v>6901213</v>
      </c>
      <c r="E162">
        <f t="shared" si="4"/>
        <v>13</v>
      </c>
      <c r="F162" t="s">
        <v>941</v>
      </c>
      <c r="G162" t="s">
        <v>755</v>
      </c>
      <c r="H162">
        <v>1</v>
      </c>
      <c r="I162">
        <v>2</v>
      </c>
      <c r="J162" t="s">
        <v>342</v>
      </c>
      <c r="K162">
        <v>6108212</v>
      </c>
      <c r="L162">
        <v>6108214</v>
      </c>
      <c r="M162" t="str">
        <f t="shared" ca="1" si="6"/>
        <v>6100002,2571;6100010,32</v>
      </c>
      <c r="N162" t="str">
        <f t="shared" ca="1" si="5"/>
        <v>6100002,2571</v>
      </c>
    </row>
    <row r="163" spans="1:14" x14ac:dyDescent="0.2">
      <c r="A163">
        <v>6108214</v>
      </c>
      <c r="B163" t="s">
        <v>92</v>
      </c>
      <c r="C163">
        <v>8</v>
      </c>
      <c r="D163">
        <v>6901214</v>
      </c>
      <c r="E163">
        <f t="shared" si="4"/>
        <v>14</v>
      </c>
      <c r="F163" t="s">
        <v>942</v>
      </c>
      <c r="G163" t="s">
        <v>756</v>
      </c>
      <c r="H163">
        <v>1</v>
      </c>
      <c r="I163">
        <v>2</v>
      </c>
      <c r="J163" t="s">
        <v>342</v>
      </c>
      <c r="K163">
        <v>6108213</v>
      </c>
      <c r="L163">
        <v>6108215</v>
      </c>
      <c r="M163" t="str">
        <f t="shared" ca="1" si="6"/>
        <v>6100002,2571;6100010,54</v>
      </c>
      <c r="N163" t="str">
        <f t="shared" ca="1" si="5"/>
        <v>6100002,2571</v>
      </c>
    </row>
    <row r="164" spans="1:14" x14ac:dyDescent="0.2">
      <c r="A164">
        <v>6108215</v>
      </c>
      <c r="B164" t="s">
        <v>92</v>
      </c>
      <c r="C164">
        <v>8</v>
      </c>
      <c r="D164">
        <v>6901215</v>
      </c>
      <c r="E164">
        <f t="shared" si="4"/>
        <v>15</v>
      </c>
      <c r="F164" t="s">
        <v>943</v>
      </c>
      <c r="G164" t="s">
        <v>757</v>
      </c>
      <c r="H164">
        <v>1</v>
      </c>
      <c r="I164">
        <v>2</v>
      </c>
      <c r="J164" t="s">
        <v>342</v>
      </c>
      <c r="K164">
        <v>6108214</v>
      </c>
      <c r="L164">
        <v>6108216</v>
      </c>
      <c r="M164" t="str">
        <f t="shared" ca="1" si="6"/>
        <v>6100002,2571;6100010,83</v>
      </c>
      <c r="N164" t="str">
        <f t="shared" ca="1" si="5"/>
        <v>6100002,2571</v>
      </c>
    </row>
    <row r="165" spans="1:14" x14ac:dyDescent="0.2">
      <c r="A165">
        <v>6108216</v>
      </c>
      <c r="B165" t="s">
        <v>92</v>
      </c>
      <c r="C165">
        <v>8</v>
      </c>
      <c r="D165">
        <v>6901216</v>
      </c>
      <c r="E165">
        <f t="shared" si="4"/>
        <v>16</v>
      </c>
      <c r="F165" t="s">
        <v>944</v>
      </c>
      <c r="G165" t="s">
        <v>758</v>
      </c>
      <c r="H165">
        <v>1</v>
      </c>
      <c r="I165">
        <v>2</v>
      </c>
      <c r="J165" t="s">
        <v>342</v>
      </c>
      <c r="K165">
        <v>6108215</v>
      </c>
      <c r="L165">
        <v>6108217</v>
      </c>
      <c r="M165" t="str">
        <f t="shared" ca="1" si="6"/>
        <v>6100002,2571;6100010,120</v>
      </c>
      <c r="N165" t="str">
        <f t="shared" ca="1" si="5"/>
        <v>6100002,2571</v>
      </c>
    </row>
    <row r="166" spans="1:14" x14ac:dyDescent="0.2">
      <c r="A166">
        <v>6108217</v>
      </c>
      <c r="B166" t="s">
        <v>92</v>
      </c>
      <c r="C166">
        <v>8</v>
      </c>
      <c r="D166">
        <v>6901217</v>
      </c>
      <c r="E166">
        <f t="shared" si="4"/>
        <v>17</v>
      </c>
      <c r="F166" t="s">
        <v>945</v>
      </c>
      <c r="G166" t="s">
        <v>759</v>
      </c>
      <c r="H166">
        <v>1</v>
      </c>
      <c r="I166">
        <v>2</v>
      </c>
      <c r="J166" t="s">
        <v>342</v>
      </c>
      <c r="K166">
        <v>6108216</v>
      </c>
      <c r="L166">
        <v>6108218</v>
      </c>
      <c r="M166" t="str">
        <f t="shared" ca="1" si="6"/>
        <v>6100002,2571;6100010,164</v>
      </c>
      <c r="N166" t="str">
        <f t="shared" ca="1" si="5"/>
        <v>6100002,2571</v>
      </c>
    </row>
    <row r="167" spans="1:14" x14ac:dyDescent="0.2">
      <c r="A167">
        <v>6108218</v>
      </c>
      <c r="B167" t="s">
        <v>92</v>
      </c>
      <c r="C167">
        <v>8</v>
      </c>
      <c r="D167">
        <v>6901218</v>
      </c>
      <c r="E167">
        <f t="shared" si="4"/>
        <v>18</v>
      </c>
      <c r="F167" t="s">
        <v>946</v>
      </c>
      <c r="G167" t="s">
        <v>760</v>
      </c>
      <c r="H167">
        <v>1</v>
      </c>
      <c r="I167">
        <v>2</v>
      </c>
      <c r="J167" t="s">
        <v>342</v>
      </c>
      <c r="K167">
        <v>6108217</v>
      </c>
      <c r="L167">
        <v>6108219</v>
      </c>
      <c r="M167" t="str">
        <f t="shared" ca="1" si="6"/>
        <v>6100002,2571;6100010,219</v>
      </c>
      <c r="N167" t="str">
        <f t="shared" ca="1" si="5"/>
        <v>6100002,2571</v>
      </c>
    </row>
    <row r="168" spans="1:14" x14ac:dyDescent="0.2">
      <c r="A168">
        <v>6108219</v>
      </c>
      <c r="B168" t="s">
        <v>92</v>
      </c>
      <c r="C168">
        <v>8</v>
      </c>
      <c r="D168">
        <v>6901219</v>
      </c>
      <c r="E168">
        <f t="shared" si="4"/>
        <v>19</v>
      </c>
      <c r="F168" t="s">
        <v>947</v>
      </c>
      <c r="G168" t="s">
        <v>761</v>
      </c>
      <c r="H168">
        <v>1</v>
      </c>
      <c r="I168">
        <v>2</v>
      </c>
      <c r="J168" t="s">
        <v>342</v>
      </c>
      <c r="K168">
        <v>6108218</v>
      </c>
      <c r="L168">
        <v>6108220</v>
      </c>
      <c r="M168" t="str">
        <f t="shared" ca="1" si="6"/>
        <v>6100002,2571;6100010,283</v>
      </c>
      <c r="N168" t="str">
        <f t="shared" ca="1" si="5"/>
        <v>6100002,2571</v>
      </c>
    </row>
    <row r="169" spans="1:14" x14ac:dyDescent="0.2">
      <c r="A169">
        <v>6108220</v>
      </c>
      <c r="B169" t="s">
        <v>92</v>
      </c>
      <c r="C169">
        <v>8</v>
      </c>
      <c r="D169">
        <v>6901220</v>
      </c>
      <c r="E169">
        <f t="shared" si="4"/>
        <v>20</v>
      </c>
      <c r="F169" t="s">
        <v>948</v>
      </c>
      <c r="G169" t="s">
        <v>762</v>
      </c>
      <c r="H169">
        <v>1</v>
      </c>
      <c r="I169">
        <v>2</v>
      </c>
      <c r="J169" t="s">
        <v>342</v>
      </c>
      <c r="K169">
        <v>6108219</v>
      </c>
      <c r="L169">
        <v>0</v>
      </c>
      <c r="M169" t="str">
        <f t="shared" ca="1" si="6"/>
        <v>6100002,2571;6100010,360</v>
      </c>
      <c r="N169" t="str">
        <f t="shared" ca="1" si="5"/>
        <v>6100002,2571</v>
      </c>
    </row>
    <row r="170" spans="1:14" x14ac:dyDescent="0.2">
      <c r="A170">
        <v>6109200</v>
      </c>
      <c r="B170" t="s">
        <v>93</v>
      </c>
      <c r="C170">
        <v>9</v>
      </c>
      <c r="D170">
        <v>6901200</v>
      </c>
      <c r="E170">
        <f t="shared" si="4"/>
        <v>0</v>
      </c>
      <c r="F170" t="s">
        <v>201</v>
      </c>
      <c r="G170" t="s">
        <v>228</v>
      </c>
      <c r="H170">
        <v>1</v>
      </c>
      <c r="I170">
        <v>2</v>
      </c>
      <c r="J170" t="s">
        <v>343</v>
      </c>
      <c r="K170">
        <v>0</v>
      </c>
      <c r="L170">
        <v>6109201</v>
      </c>
      <c r="M170" t="str">
        <f t="shared" si="6"/>
        <v>6100002,0</v>
      </c>
      <c r="N170" t="str">
        <f t="shared" ca="1" si="5"/>
        <v>6100002,0</v>
      </c>
    </row>
    <row r="171" spans="1:14" x14ac:dyDescent="0.2">
      <c r="A171">
        <v>6109201</v>
      </c>
      <c r="B171" t="s">
        <v>93</v>
      </c>
      <c r="C171">
        <v>9</v>
      </c>
      <c r="D171">
        <v>6901201</v>
      </c>
      <c r="E171">
        <f t="shared" si="4"/>
        <v>1</v>
      </c>
      <c r="F171" t="s">
        <v>298</v>
      </c>
      <c r="G171" t="s">
        <v>454</v>
      </c>
      <c r="H171">
        <v>1</v>
      </c>
      <c r="I171">
        <v>2</v>
      </c>
      <c r="J171" t="s">
        <v>343</v>
      </c>
      <c r="K171">
        <v>6109200</v>
      </c>
      <c r="L171">
        <v>6109202</v>
      </c>
      <c r="M171" t="str">
        <f t="shared" si="6"/>
        <v>6100002,20</v>
      </c>
      <c r="N171" t="str">
        <f t="shared" ca="1" si="5"/>
        <v>6100002,20</v>
      </c>
    </row>
    <row r="172" spans="1:14" x14ac:dyDescent="0.2">
      <c r="A172">
        <v>6109202</v>
      </c>
      <c r="B172" t="s">
        <v>93</v>
      </c>
      <c r="C172">
        <v>9</v>
      </c>
      <c r="D172">
        <v>6901202</v>
      </c>
      <c r="E172">
        <f t="shared" si="4"/>
        <v>2</v>
      </c>
      <c r="F172" t="s">
        <v>546</v>
      </c>
      <c r="G172" t="s">
        <v>455</v>
      </c>
      <c r="H172">
        <v>1</v>
      </c>
      <c r="I172">
        <v>2</v>
      </c>
      <c r="J172" t="s">
        <v>343</v>
      </c>
      <c r="K172">
        <v>6109201</v>
      </c>
      <c r="L172">
        <v>6109203</v>
      </c>
      <c r="M172" t="str">
        <f t="shared" si="6"/>
        <v>6100002,65</v>
      </c>
      <c r="N172" t="str">
        <f t="shared" ca="1" si="5"/>
        <v>6100002,65</v>
      </c>
    </row>
    <row r="173" spans="1:14" x14ac:dyDescent="0.2">
      <c r="A173">
        <v>6109203</v>
      </c>
      <c r="B173" t="s">
        <v>93</v>
      </c>
      <c r="C173">
        <v>9</v>
      </c>
      <c r="D173">
        <v>6901203</v>
      </c>
      <c r="E173">
        <f t="shared" si="4"/>
        <v>3</v>
      </c>
      <c r="F173" t="s">
        <v>547</v>
      </c>
      <c r="G173" t="s">
        <v>456</v>
      </c>
      <c r="H173">
        <v>1</v>
      </c>
      <c r="I173">
        <v>2</v>
      </c>
      <c r="J173" t="s">
        <v>343</v>
      </c>
      <c r="K173">
        <v>6109202</v>
      </c>
      <c r="L173">
        <v>6109204</v>
      </c>
      <c r="M173" t="str">
        <f t="shared" si="6"/>
        <v>6100002,138</v>
      </c>
      <c r="N173" t="str">
        <f t="shared" ca="1" si="5"/>
        <v>6100002,138</v>
      </c>
    </row>
    <row r="174" spans="1:14" x14ac:dyDescent="0.2">
      <c r="A174">
        <v>6109204</v>
      </c>
      <c r="B174" t="s">
        <v>93</v>
      </c>
      <c r="C174">
        <v>9</v>
      </c>
      <c r="D174">
        <v>6901204</v>
      </c>
      <c r="E174">
        <f t="shared" si="4"/>
        <v>4</v>
      </c>
      <c r="F174" t="s">
        <v>548</v>
      </c>
      <c r="G174" t="s">
        <v>457</v>
      </c>
      <c r="H174">
        <v>1</v>
      </c>
      <c r="I174">
        <v>2</v>
      </c>
      <c r="J174" t="s">
        <v>343</v>
      </c>
      <c r="K174">
        <v>6109203</v>
      </c>
      <c r="L174">
        <v>6109205</v>
      </c>
      <c r="M174" t="str">
        <f t="shared" si="6"/>
        <v>6100002,242</v>
      </c>
      <c r="N174" t="str">
        <f t="shared" ca="1" si="5"/>
        <v>6100002,242</v>
      </c>
    </row>
    <row r="175" spans="1:14" x14ac:dyDescent="0.2">
      <c r="A175">
        <v>6109205</v>
      </c>
      <c r="B175" t="s">
        <v>93</v>
      </c>
      <c r="C175">
        <v>9</v>
      </c>
      <c r="D175">
        <v>6901205</v>
      </c>
      <c r="E175">
        <f t="shared" si="4"/>
        <v>5</v>
      </c>
      <c r="F175" t="s">
        <v>549</v>
      </c>
      <c r="G175" t="s">
        <v>458</v>
      </c>
      <c r="H175">
        <v>1</v>
      </c>
      <c r="I175">
        <v>2</v>
      </c>
      <c r="J175" t="s">
        <v>343</v>
      </c>
      <c r="K175">
        <v>6109204</v>
      </c>
      <c r="L175">
        <v>6109206</v>
      </c>
      <c r="M175" t="str">
        <f t="shared" si="6"/>
        <v>6100002,380</v>
      </c>
      <c r="N175" t="str">
        <f t="shared" ca="1" si="5"/>
        <v>6100002,380</v>
      </c>
    </row>
    <row r="176" spans="1:14" x14ac:dyDescent="0.2">
      <c r="A176">
        <v>6109206</v>
      </c>
      <c r="B176" t="s">
        <v>93</v>
      </c>
      <c r="C176">
        <v>9</v>
      </c>
      <c r="D176">
        <v>6901206</v>
      </c>
      <c r="E176">
        <f t="shared" si="4"/>
        <v>6</v>
      </c>
      <c r="F176" t="s">
        <v>550</v>
      </c>
      <c r="G176" t="s">
        <v>459</v>
      </c>
      <c r="H176">
        <v>1</v>
      </c>
      <c r="I176">
        <v>2</v>
      </c>
      <c r="J176" t="s">
        <v>343</v>
      </c>
      <c r="K176">
        <v>6109205</v>
      </c>
      <c r="L176">
        <v>6109207</v>
      </c>
      <c r="M176" t="str">
        <f t="shared" si="6"/>
        <v>6100002,556</v>
      </c>
      <c r="N176" t="str">
        <f t="shared" ca="1" si="5"/>
        <v>6100002,556</v>
      </c>
    </row>
    <row r="177" spans="1:14" x14ac:dyDescent="0.2">
      <c r="A177">
        <v>6109207</v>
      </c>
      <c r="B177" t="s">
        <v>93</v>
      </c>
      <c r="C177">
        <v>9</v>
      </c>
      <c r="D177">
        <v>6901207</v>
      </c>
      <c r="E177">
        <f t="shared" si="4"/>
        <v>7</v>
      </c>
      <c r="F177" t="s">
        <v>551</v>
      </c>
      <c r="G177" t="s">
        <v>460</v>
      </c>
      <c r="H177">
        <v>1</v>
      </c>
      <c r="I177">
        <v>2</v>
      </c>
      <c r="J177" t="s">
        <v>343</v>
      </c>
      <c r="K177">
        <v>6109206</v>
      </c>
      <c r="L177">
        <v>6109208</v>
      </c>
      <c r="M177" t="str">
        <f t="shared" si="6"/>
        <v>6100002,774</v>
      </c>
      <c r="N177" t="str">
        <f t="shared" ca="1" si="5"/>
        <v>6100002,774</v>
      </c>
    </row>
    <row r="178" spans="1:14" x14ac:dyDescent="0.2">
      <c r="A178">
        <v>6109208</v>
      </c>
      <c r="B178" t="s">
        <v>93</v>
      </c>
      <c r="C178">
        <v>9</v>
      </c>
      <c r="D178">
        <v>6901208</v>
      </c>
      <c r="E178">
        <f t="shared" si="4"/>
        <v>8</v>
      </c>
      <c r="F178" t="s">
        <v>552</v>
      </c>
      <c r="G178" t="s">
        <v>461</v>
      </c>
      <c r="H178">
        <v>1</v>
      </c>
      <c r="I178">
        <v>2</v>
      </c>
      <c r="J178" t="s">
        <v>343</v>
      </c>
      <c r="K178">
        <v>6109207</v>
      </c>
      <c r="L178">
        <v>6109209</v>
      </c>
      <c r="M178" t="str">
        <f t="shared" si="6"/>
        <v>6100002,1036</v>
      </c>
      <c r="N178" t="str">
        <f t="shared" ca="1" si="5"/>
        <v>6100002,1036</v>
      </c>
    </row>
    <row r="179" spans="1:14" x14ac:dyDescent="0.2">
      <c r="A179">
        <v>6109209</v>
      </c>
      <c r="B179" t="s">
        <v>93</v>
      </c>
      <c r="C179">
        <v>9</v>
      </c>
      <c r="D179">
        <v>6901209</v>
      </c>
      <c r="E179">
        <f t="shared" si="4"/>
        <v>9</v>
      </c>
      <c r="F179" t="s">
        <v>553</v>
      </c>
      <c r="G179" t="s">
        <v>462</v>
      </c>
      <c r="H179">
        <v>1</v>
      </c>
      <c r="I179">
        <v>2</v>
      </c>
      <c r="J179" t="s">
        <v>343</v>
      </c>
      <c r="K179">
        <v>6109208</v>
      </c>
      <c r="L179">
        <v>6109210</v>
      </c>
      <c r="M179" t="str">
        <f t="shared" si="6"/>
        <v>6100002,1348</v>
      </c>
      <c r="N179" t="str">
        <f t="shared" ca="1" si="5"/>
        <v>6100002,1348</v>
      </c>
    </row>
    <row r="180" spans="1:14" x14ac:dyDescent="0.2">
      <c r="A180">
        <v>6109210</v>
      </c>
      <c r="B180" t="s">
        <v>93</v>
      </c>
      <c r="C180">
        <v>9</v>
      </c>
      <c r="D180">
        <v>6901210</v>
      </c>
      <c r="E180">
        <f t="shared" si="4"/>
        <v>10</v>
      </c>
      <c r="F180" t="s">
        <v>554</v>
      </c>
      <c r="G180" t="s">
        <v>234</v>
      </c>
      <c r="H180">
        <v>1</v>
      </c>
      <c r="I180">
        <v>2</v>
      </c>
      <c r="J180" t="s">
        <v>343</v>
      </c>
      <c r="K180">
        <v>6109209</v>
      </c>
      <c r="L180">
        <v>6109211</v>
      </c>
      <c r="M180" t="str">
        <f t="shared" si="6"/>
        <v>6100002,1714</v>
      </c>
      <c r="N180" t="str">
        <f t="shared" ca="1" si="5"/>
        <v>6100002,1714</v>
      </c>
    </row>
    <row r="181" spans="1:14" x14ac:dyDescent="0.2">
      <c r="A181">
        <v>6109211</v>
      </c>
      <c r="B181" t="s">
        <v>93</v>
      </c>
      <c r="C181">
        <v>9</v>
      </c>
      <c r="D181">
        <v>6901211</v>
      </c>
      <c r="E181">
        <f t="shared" si="4"/>
        <v>11</v>
      </c>
      <c r="F181" t="s">
        <v>949</v>
      </c>
      <c r="G181" t="s">
        <v>763</v>
      </c>
      <c r="H181">
        <v>1</v>
      </c>
      <c r="I181">
        <v>2</v>
      </c>
      <c r="J181" t="s">
        <v>343</v>
      </c>
      <c r="K181">
        <v>6109210</v>
      </c>
      <c r="L181">
        <v>6109212</v>
      </c>
      <c r="M181" t="str">
        <f t="shared" ca="1" si="6"/>
        <v>6100002,1714;6100010,4</v>
      </c>
      <c r="N181" t="str">
        <f t="shared" ca="1" si="5"/>
        <v>6100002,1714</v>
      </c>
    </row>
    <row r="182" spans="1:14" x14ac:dyDescent="0.2">
      <c r="A182">
        <v>6109212</v>
      </c>
      <c r="B182" t="s">
        <v>93</v>
      </c>
      <c r="C182">
        <v>9</v>
      </c>
      <c r="D182">
        <v>6901212</v>
      </c>
      <c r="E182">
        <f t="shared" si="4"/>
        <v>12</v>
      </c>
      <c r="F182" t="s">
        <v>950</v>
      </c>
      <c r="G182" t="s">
        <v>764</v>
      </c>
      <c r="H182">
        <v>1</v>
      </c>
      <c r="I182">
        <v>2</v>
      </c>
      <c r="J182" t="s">
        <v>343</v>
      </c>
      <c r="K182">
        <v>6109211</v>
      </c>
      <c r="L182">
        <v>6109213</v>
      </c>
      <c r="M182" t="str">
        <f t="shared" ca="1" si="6"/>
        <v>6100002,1714;6100010,11</v>
      </c>
      <c r="N182" t="str">
        <f t="shared" ca="1" si="5"/>
        <v>6100002,1714</v>
      </c>
    </row>
    <row r="183" spans="1:14" x14ac:dyDescent="0.2">
      <c r="A183">
        <v>6109213</v>
      </c>
      <c r="B183" t="s">
        <v>93</v>
      </c>
      <c r="C183">
        <v>9</v>
      </c>
      <c r="D183">
        <v>6901213</v>
      </c>
      <c r="E183">
        <f t="shared" si="4"/>
        <v>13</v>
      </c>
      <c r="F183" t="s">
        <v>951</v>
      </c>
      <c r="G183" t="s">
        <v>765</v>
      </c>
      <c r="H183">
        <v>1</v>
      </c>
      <c r="I183">
        <v>2</v>
      </c>
      <c r="J183" t="s">
        <v>343</v>
      </c>
      <c r="K183">
        <v>6109212</v>
      </c>
      <c r="L183">
        <v>6109214</v>
      </c>
      <c r="M183" t="str">
        <f t="shared" ca="1" si="6"/>
        <v>6100002,1714;6100010,22</v>
      </c>
      <c r="N183" t="str">
        <f t="shared" ca="1" si="5"/>
        <v>6100002,1714</v>
      </c>
    </row>
    <row r="184" spans="1:14" x14ac:dyDescent="0.2">
      <c r="A184">
        <v>6109214</v>
      </c>
      <c r="B184" t="s">
        <v>93</v>
      </c>
      <c r="C184">
        <v>9</v>
      </c>
      <c r="D184">
        <v>6901214</v>
      </c>
      <c r="E184">
        <f t="shared" si="4"/>
        <v>14</v>
      </c>
      <c r="F184" t="s">
        <v>952</v>
      </c>
      <c r="G184" t="s">
        <v>766</v>
      </c>
      <c r="H184">
        <v>1</v>
      </c>
      <c r="I184">
        <v>2</v>
      </c>
      <c r="J184" t="s">
        <v>343</v>
      </c>
      <c r="K184">
        <v>6109213</v>
      </c>
      <c r="L184">
        <v>6109215</v>
      </c>
      <c r="M184" t="str">
        <f t="shared" ca="1" si="6"/>
        <v>6100002,1714;6100010,36</v>
      </c>
      <c r="N184" t="str">
        <f t="shared" ca="1" si="5"/>
        <v>6100002,1714</v>
      </c>
    </row>
    <row r="185" spans="1:14" x14ac:dyDescent="0.2">
      <c r="A185">
        <v>6109215</v>
      </c>
      <c r="B185" t="s">
        <v>93</v>
      </c>
      <c r="C185">
        <v>9</v>
      </c>
      <c r="D185">
        <v>6901215</v>
      </c>
      <c r="E185">
        <f t="shared" si="4"/>
        <v>15</v>
      </c>
      <c r="F185" t="s">
        <v>953</v>
      </c>
      <c r="G185" t="s">
        <v>767</v>
      </c>
      <c r="H185">
        <v>1</v>
      </c>
      <c r="I185">
        <v>2</v>
      </c>
      <c r="J185" t="s">
        <v>343</v>
      </c>
      <c r="K185">
        <v>6109214</v>
      </c>
      <c r="L185">
        <v>6109216</v>
      </c>
      <c r="M185" t="str">
        <f t="shared" ca="1" si="6"/>
        <v>6100002,1714;6100010,56</v>
      </c>
      <c r="N185" t="str">
        <f t="shared" ca="1" si="5"/>
        <v>6100002,1714</v>
      </c>
    </row>
    <row r="186" spans="1:14" x14ac:dyDescent="0.2">
      <c r="A186">
        <v>6109216</v>
      </c>
      <c r="B186" t="s">
        <v>93</v>
      </c>
      <c r="C186">
        <v>9</v>
      </c>
      <c r="D186">
        <v>6901216</v>
      </c>
      <c r="E186">
        <f t="shared" si="4"/>
        <v>16</v>
      </c>
      <c r="F186" t="s">
        <v>954</v>
      </c>
      <c r="G186" t="s">
        <v>768</v>
      </c>
      <c r="H186">
        <v>1</v>
      </c>
      <c r="I186">
        <v>2</v>
      </c>
      <c r="J186" t="s">
        <v>343</v>
      </c>
      <c r="K186">
        <v>6109215</v>
      </c>
      <c r="L186">
        <v>6109217</v>
      </c>
      <c r="M186" t="str">
        <f t="shared" ca="1" si="6"/>
        <v>6100002,1714;6100010,80</v>
      </c>
      <c r="N186" t="str">
        <f t="shared" ca="1" si="5"/>
        <v>6100002,1714</v>
      </c>
    </row>
    <row r="187" spans="1:14" x14ac:dyDescent="0.2">
      <c r="A187">
        <v>6109217</v>
      </c>
      <c r="B187" t="s">
        <v>93</v>
      </c>
      <c r="C187">
        <v>9</v>
      </c>
      <c r="D187">
        <v>6901217</v>
      </c>
      <c r="E187">
        <f t="shared" si="4"/>
        <v>17</v>
      </c>
      <c r="F187" t="s">
        <v>955</v>
      </c>
      <c r="G187" t="s">
        <v>769</v>
      </c>
      <c r="H187">
        <v>1</v>
      </c>
      <c r="I187">
        <v>2</v>
      </c>
      <c r="J187" t="s">
        <v>343</v>
      </c>
      <c r="K187">
        <v>6109216</v>
      </c>
      <c r="L187">
        <v>6109218</v>
      </c>
      <c r="M187" t="str">
        <f t="shared" ca="1" si="6"/>
        <v>6100002,1714;6100010,110</v>
      </c>
      <c r="N187" t="str">
        <f t="shared" ca="1" si="5"/>
        <v>6100002,1714</v>
      </c>
    </row>
    <row r="188" spans="1:14" x14ac:dyDescent="0.2">
      <c r="A188">
        <v>6109218</v>
      </c>
      <c r="B188" t="s">
        <v>93</v>
      </c>
      <c r="C188">
        <v>9</v>
      </c>
      <c r="D188">
        <v>6901218</v>
      </c>
      <c r="E188">
        <f t="shared" si="4"/>
        <v>18</v>
      </c>
      <c r="F188" t="s">
        <v>956</v>
      </c>
      <c r="G188" t="s">
        <v>770</v>
      </c>
      <c r="H188">
        <v>1</v>
      </c>
      <c r="I188">
        <v>2</v>
      </c>
      <c r="J188" t="s">
        <v>343</v>
      </c>
      <c r="K188">
        <v>6109217</v>
      </c>
      <c r="L188">
        <v>6109219</v>
      </c>
      <c r="M188" t="str">
        <f t="shared" ca="1" si="6"/>
        <v>6100002,1714;6100010,146</v>
      </c>
      <c r="N188" t="str">
        <f t="shared" ca="1" si="5"/>
        <v>6100002,1714</v>
      </c>
    </row>
    <row r="189" spans="1:14" x14ac:dyDescent="0.2">
      <c r="A189">
        <v>6109219</v>
      </c>
      <c r="B189" t="s">
        <v>93</v>
      </c>
      <c r="C189">
        <v>9</v>
      </c>
      <c r="D189">
        <v>6901219</v>
      </c>
      <c r="E189">
        <f t="shared" si="4"/>
        <v>19</v>
      </c>
      <c r="F189" t="s">
        <v>957</v>
      </c>
      <c r="G189" t="s">
        <v>771</v>
      </c>
      <c r="H189">
        <v>1</v>
      </c>
      <c r="I189">
        <v>2</v>
      </c>
      <c r="J189" t="s">
        <v>343</v>
      </c>
      <c r="K189">
        <v>6109218</v>
      </c>
      <c r="L189">
        <v>6109220</v>
      </c>
      <c r="M189" t="str">
        <f t="shared" ca="1" si="6"/>
        <v>6100002,1714;6100010,189</v>
      </c>
      <c r="N189" t="str">
        <f t="shared" ca="1" si="5"/>
        <v>6100002,1714</v>
      </c>
    </row>
    <row r="190" spans="1:14" x14ac:dyDescent="0.2">
      <c r="A190">
        <v>6109220</v>
      </c>
      <c r="B190" t="s">
        <v>93</v>
      </c>
      <c r="C190">
        <v>9</v>
      </c>
      <c r="D190">
        <v>6901220</v>
      </c>
      <c r="E190">
        <f t="shared" si="4"/>
        <v>20</v>
      </c>
      <c r="F190" t="s">
        <v>958</v>
      </c>
      <c r="G190" t="s">
        <v>772</v>
      </c>
      <c r="H190">
        <v>1</v>
      </c>
      <c r="I190">
        <v>2</v>
      </c>
      <c r="J190" t="s">
        <v>343</v>
      </c>
      <c r="K190">
        <v>6109219</v>
      </c>
      <c r="L190">
        <v>0</v>
      </c>
      <c r="M190" t="str">
        <f t="shared" ca="1" si="6"/>
        <v>6100002,1714;6100010,240</v>
      </c>
      <c r="N190" t="str">
        <f t="shared" ca="1" si="5"/>
        <v>6100002,1714</v>
      </c>
    </row>
    <row r="191" spans="1:14" x14ac:dyDescent="0.2">
      <c r="A191">
        <v>6110200</v>
      </c>
      <c r="B191" t="s">
        <v>94</v>
      </c>
      <c r="C191">
        <v>10</v>
      </c>
      <c r="D191">
        <v>6901200</v>
      </c>
      <c r="E191">
        <f t="shared" si="4"/>
        <v>0</v>
      </c>
      <c r="F191" t="s">
        <v>201</v>
      </c>
      <c r="G191" t="s">
        <v>224</v>
      </c>
      <c r="H191">
        <v>1</v>
      </c>
      <c r="I191">
        <v>2</v>
      </c>
      <c r="J191" t="s">
        <v>344</v>
      </c>
      <c r="K191">
        <v>0</v>
      </c>
      <c r="L191">
        <v>6110201</v>
      </c>
      <c r="M191" t="str">
        <f t="shared" si="6"/>
        <v>6100002,0</v>
      </c>
      <c r="N191" t="str">
        <f t="shared" ca="1" si="5"/>
        <v>6100002,0</v>
      </c>
    </row>
    <row r="192" spans="1:14" x14ac:dyDescent="0.2">
      <c r="A192">
        <v>6110201</v>
      </c>
      <c r="B192" t="s">
        <v>94</v>
      </c>
      <c r="C192">
        <v>10</v>
      </c>
      <c r="D192">
        <v>6901201</v>
      </c>
      <c r="E192">
        <f t="shared" si="4"/>
        <v>1</v>
      </c>
      <c r="F192" t="s">
        <v>555</v>
      </c>
      <c r="G192" t="s">
        <v>463</v>
      </c>
      <c r="H192">
        <v>1</v>
      </c>
      <c r="I192">
        <v>2</v>
      </c>
      <c r="J192" t="s">
        <v>344</v>
      </c>
      <c r="K192">
        <v>6110200</v>
      </c>
      <c r="L192">
        <v>6110202</v>
      </c>
      <c r="M192" t="str">
        <f t="shared" si="6"/>
        <v>6100002,11</v>
      </c>
      <c r="N192" t="str">
        <f t="shared" ca="1" si="5"/>
        <v>6100002,11</v>
      </c>
    </row>
    <row r="193" spans="1:14" x14ac:dyDescent="0.2">
      <c r="A193">
        <v>6110202</v>
      </c>
      <c r="B193" t="s">
        <v>94</v>
      </c>
      <c r="C193">
        <v>10</v>
      </c>
      <c r="D193">
        <v>6901202</v>
      </c>
      <c r="E193">
        <f t="shared" ref="E193:E256" si="7">E172</f>
        <v>2</v>
      </c>
      <c r="F193" t="s">
        <v>556</v>
      </c>
      <c r="G193" t="s">
        <v>464</v>
      </c>
      <c r="H193">
        <v>1</v>
      </c>
      <c r="I193">
        <v>2</v>
      </c>
      <c r="J193" t="s">
        <v>344</v>
      </c>
      <c r="K193">
        <v>6110201</v>
      </c>
      <c r="L193">
        <v>6110203</v>
      </c>
      <c r="M193" t="str">
        <f t="shared" si="6"/>
        <v>6100002,36</v>
      </c>
      <c r="N193" t="str">
        <f t="shared" ca="1" si="5"/>
        <v>6100002,36</v>
      </c>
    </row>
    <row r="194" spans="1:14" x14ac:dyDescent="0.2">
      <c r="A194">
        <v>6110203</v>
      </c>
      <c r="B194" t="s">
        <v>94</v>
      </c>
      <c r="C194">
        <v>10</v>
      </c>
      <c r="D194">
        <v>6901203</v>
      </c>
      <c r="E194">
        <f t="shared" si="7"/>
        <v>3</v>
      </c>
      <c r="F194" t="s">
        <v>299</v>
      </c>
      <c r="G194" t="s">
        <v>465</v>
      </c>
      <c r="H194">
        <v>1</v>
      </c>
      <c r="I194">
        <v>2</v>
      </c>
      <c r="J194" t="s">
        <v>344</v>
      </c>
      <c r="K194">
        <v>6110202</v>
      </c>
      <c r="L194">
        <v>6110204</v>
      </c>
      <c r="M194" t="str">
        <f t="shared" si="6"/>
        <v>6100002,76</v>
      </c>
      <c r="N194" t="str">
        <f t="shared" ref="N194:N257" ca="1" si="8">IF(E194&gt;10,OFFSET(F194,10-E194,0),F194)</f>
        <v>6100002,76</v>
      </c>
    </row>
    <row r="195" spans="1:14" x14ac:dyDescent="0.2">
      <c r="A195">
        <v>6110204</v>
      </c>
      <c r="B195" t="s">
        <v>94</v>
      </c>
      <c r="C195">
        <v>10</v>
      </c>
      <c r="D195">
        <v>6901204</v>
      </c>
      <c r="E195">
        <f t="shared" si="7"/>
        <v>4</v>
      </c>
      <c r="F195" t="s">
        <v>557</v>
      </c>
      <c r="G195" t="s">
        <v>466</v>
      </c>
      <c r="H195">
        <v>1</v>
      </c>
      <c r="I195">
        <v>2</v>
      </c>
      <c r="J195" t="s">
        <v>344</v>
      </c>
      <c r="K195">
        <v>6110203</v>
      </c>
      <c r="L195">
        <v>6110205</v>
      </c>
      <c r="M195" t="str">
        <f t="shared" ref="M195:M258" si="9">IF(E195&gt;10,CONCATENATE(N195,$N$1,F195),F195)</f>
        <v>6100002,133</v>
      </c>
      <c r="N195" t="str">
        <f t="shared" ca="1" si="8"/>
        <v>6100002,133</v>
      </c>
    </row>
    <row r="196" spans="1:14" x14ac:dyDescent="0.2">
      <c r="A196">
        <v>6110205</v>
      </c>
      <c r="B196" t="s">
        <v>94</v>
      </c>
      <c r="C196">
        <v>10</v>
      </c>
      <c r="D196">
        <v>6901205</v>
      </c>
      <c r="E196">
        <f t="shared" si="7"/>
        <v>5</v>
      </c>
      <c r="F196" t="s">
        <v>558</v>
      </c>
      <c r="G196" t="s">
        <v>467</v>
      </c>
      <c r="H196">
        <v>1</v>
      </c>
      <c r="I196">
        <v>2</v>
      </c>
      <c r="J196" t="s">
        <v>344</v>
      </c>
      <c r="K196">
        <v>6110204</v>
      </c>
      <c r="L196">
        <v>6110206</v>
      </c>
      <c r="M196" t="str">
        <f t="shared" si="9"/>
        <v>6100002,209</v>
      </c>
      <c r="N196" t="str">
        <f t="shared" ca="1" si="8"/>
        <v>6100002,209</v>
      </c>
    </row>
    <row r="197" spans="1:14" x14ac:dyDescent="0.2">
      <c r="A197">
        <v>6110206</v>
      </c>
      <c r="B197" t="s">
        <v>94</v>
      </c>
      <c r="C197">
        <v>10</v>
      </c>
      <c r="D197">
        <v>6901206</v>
      </c>
      <c r="E197">
        <f t="shared" si="7"/>
        <v>6</v>
      </c>
      <c r="F197" t="s">
        <v>559</v>
      </c>
      <c r="G197" t="s">
        <v>468</v>
      </c>
      <c r="H197">
        <v>1</v>
      </c>
      <c r="I197">
        <v>2</v>
      </c>
      <c r="J197" t="s">
        <v>344</v>
      </c>
      <c r="K197">
        <v>6110205</v>
      </c>
      <c r="L197">
        <v>6110207</v>
      </c>
      <c r="M197" t="str">
        <f t="shared" si="9"/>
        <v>6100002,306</v>
      </c>
      <c r="N197" t="str">
        <f t="shared" ca="1" si="8"/>
        <v>6100002,306</v>
      </c>
    </row>
    <row r="198" spans="1:14" x14ac:dyDescent="0.2">
      <c r="A198">
        <v>6110207</v>
      </c>
      <c r="B198" t="s">
        <v>94</v>
      </c>
      <c r="C198">
        <v>10</v>
      </c>
      <c r="D198">
        <v>6901207</v>
      </c>
      <c r="E198">
        <f t="shared" si="7"/>
        <v>7</v>
      </c>
      <c r="F198" t="s">
        <v>560</v>
      </c>
      <c r="G198" t="s">
        <v>469</v>
      </c>
      <c r="H198">
        <v>1</v>
      </c>
      <c r="I198">
        <v>2</v>
      </c>
      <c r="J198" t="s">
        <v>344</v>
      </c>
      <c r="K198">
        <v>6110206</v>
      </c>
      <c r="L198">
        <v>6110208</v>
      </c>
      <c r="M198" t="str">
        <f t="shared" si="9"/>
        <v>6100002,425</v>
      </c>
      <c r="N198" t="str">
        <f t="shared" ca="1" si="8"/>
        <v>6100002,425</v>
      </c>
    </row>
    <row r="199" spans="1:14" x14ac:dyDescent="0.2">
      <c r="A199">
        <v>6110208</v>
      </c>
      <c r="B199" t="s">
        <v>94</v>
      </c>
      <c r="C199">
        <v>10</v>
      </c>
      <c r="D199">
        <v>6901208</v>
      </c>
      <c r="E199">
        <f t="shared" si="7"/>
        <v>8</v>
      </c>
      <c r="F199" t="s">
        <v>561</v>
      </c>
      <c r="G199" t="s">
        <v>470</v>
      </c>
      <c r="H199">
        <v>1</v>
      </c>
      <c r="I199">
        <v>2</v>
      </c>
      <c r="J199" t="s">
        <v>344</v>
      </c>
      <c r="K199">
        <v>6110207</v>
      </c>
      <c r="L199">
        <v>6110209</v>
      </c>
      <c r="M199" t="str">
        <f t="shared" si="9"/>
        <v>6100002,570</v>
      </c>
      <c r="N199" t="str">
        <f t="shared" ca="1" si="8"/>
        <v>6100002,570</v>
      </c>
    </row>
    <row r="200" spans="1:14" x14ac:dyDescent="0.2">
      <c r="A200">
        <v>6110209</v>
      </c>
      <c r="B200" t="s">
        <v>94</v>
      </c>
      <c r="C200">
        <v>10</v>
      </c>
      <c r="D200">
        <v>6901209</v>
      </c>
      <c r="E200">
        <f t="shared" si="7"/>
        <v>9</v>
      </c>
      <c r="F200" t="s">
        <v>562</v>
      </c>
      <c r="G200" t="s">
        <v>471</v>
      </c>
      <c r="H200">
        <v>1</v>
      </c>
      <c r="I200">
        <v>2</v>
      </c>
      <c r="J200" t="s">
        <v>344</v>
      </c>
      <c r="K200">
        <v>6110208</v>
      </c>
      <c r="L200">
        <v>6110210</v>
      </c>
      <c r="M200" t="str">
        <f t="shared" si="9"/>
        <v>6100002,742</v>
      </c>
      <c r="N200" t="str">
        <f t="shared" ca="1" si="8"/>
        <v>6100002,742</v>
      </c>
    </row>
    <row r="201" spans="1:14" x14ac:dyDescent="0.2">
      <c r="A201">
        <v>6110210</v>
      </c>
      <c r="B201" t="s">
        <v>94</v>
      </c>
      <c r="C201">
        <v>10</v>
      </c>
      <c r="D201">
        <v>6901210</v>
      </c>
      <c r="E201">
        <f t="shared" si="7"/>
        <v>10</v>
      </c>
      <c r="F201" t="s">
        <v>563</v>
      </c>
      <c r="G201" t="s">
        <v>235</v>
      </c>
      <c r="H201">
        <v>1</v>
      </c>
      <c r="I201">
        <v>2</v>
      </c>
      <c r="J201" t="s">
        <v>344</v>
      </c>
      <c r="K201">
        <v>6110209</v>
      </c>
      <c r="L201">
        <v>6110211</v>
      </c>
      <c r="M201" t="str">
        <f t="shared" si="9"/>
        <v>6100002,943</v>
      </c>
      <c r="N201" t="str">
        <f t="shared" ca="1" si="8"/>
        <v>6100002,943</v>
      </c>
    </row>
    <row r="202" spans="1:14" x14ac:dyDescent="0.2">
      <c r="A202">
        <v>6110211</v>
      </c>
      <c r="B202" t="s">
        <v>94</v>
      </c>
      <c r="C202">
        <v>10</v>
      </c>
      <c r="D202">
        <v>6901211</v>
      </c>
      <c r="E202">
        <f t="shared" si="7"/>
        <v>11</v>
      </c>
      <c r="F202" t="s">
        <v>959</v>
      </c>
      <c r="G202" t="s">
        <v>773</v>
      </c>
      <c r="H202">
        <v>1</v>
      </c>
      <c r="I202">
        <v>2</v>
      </c>
      <c r="J202" t="s">
        <v>344</v>
      </c>
      <c r="K202">
        <v>6110210</v>
      </c>
      <c r="L202">
        <v>6110212</v>
      </c>
      <c r="M202" t="str">
        <f t="shared" ca="1" si="9"/>
        <v>6100002,943;6100010,2</v>
      </c>
      <c r="N202" t="str">
        <f t="shared" ca="1" si="8"/>
        <v>6100002,943</v>
      </c>
    </row>
    <row r="203" spans="1:14" x14ac:dyDescent="0.2">
      <c r="A203">
        <v>6110212</v>
      </c>
      <c r="B203" t="s">
        <v>94</v>
      </c>
      <c r="C203">
        <v>10</v>
      </c>
      <c r="D203">
        <v>6901212</v>
      </c>
      <c r="E203">
        <f t="shared" si="7"/>
        <v>12</v>
      </c>
      <c r="F203" t="s">
        <v>940</v>
      </c>
      <c r="G203" t="s">
        <v>774</v>
      </c>
      <c r="H203">
        <v>1</v>
      </c>
      <c r="I203">
        <v>2</v>
      </c>
      <c r="J203" t="s">
        <v>344</v>
      </c>
      <c r="K203">
        <v>6110211</v>
      </c>
      <c r="L203">
        <v>6110213</v>
      </c>
      <c r="M203" t="str">
        <f t="shared" ca="1" si="9"/>
        <v>6100002,943;6100010,6</v>
      </c>
      <c r="N203" t="str">
        <f t="shared" ca="1" si="8"/>
        <v>6100002,943</v>
      </c>
    </row>
    <row r="204" spans="1:14" x14ac:dyDescent="0.2">
      <c r="A204">
        <v>6110213</v>
      </c>
      <c r="B204" t="s">
        <v>94</v>
      </c>
      <c r="C204">
        <v>10</v>
      </c>
      <c r="D204">
        <v>6901213</v>
      </c>
      <c r="E204">
        <f t="shared" si="7"/>
        <v>13</v>
      </c>
      <c r="F204" t="s">
        <v>960</v>
      </c>
      <c r="G204" t="s">
        <v>775</v>
      </c>
      <c r="H204">
        <v>1</v>
      </c>
      <c r="I204">
        <v>2</v>
      </c>
      <c r="J204" t="s">
        <v>344</v>
      </c>
      <c r="K204">
        <v>6110212</v>
      </c>
      <c r="L204">
        <v>6110214</v>
      </c>
      <c r="M204" t="str">
        <f t="shared" ca="1" si="9"/>
        <v>6100002,943;6100010,12</v>
      </c>
      <c r="N204" t="str">
        <f t="shared" ca="1" si="8"/>
        <v>6100002,943</v>
      </c>
    </row>
    <row r="205" spans="1:14" x14ac:dyDescent="0.2">
      <c r="A205">
        <v>6110214</v>
      </c>
      <c r="B205" t="s">
        <v>94</v>
      </c>
      <c r="C205">
        <v>10</v>
      </c>
      <c r="D205">
        <v>6901214</v>
      </c>
      <c r="E205">
        <f t="shared" si="7"/>
        <v>14</v>
      </c>
      <c r="F205" t="s">
        <v>961</v>
      </c>
      <c r="G205" t="s">
        <v>776</v>
      </c>
      <c r="H205">
        <v>1</v>
      </c>
      <c r="I205">
        <v>2</v>
      </c>
      <c r="J205" t="s">
        <v>344</v>
      </c>
      <c r="K205">
        <v>6110213</v>
      </c>
      <c r="L205">
        <v>6110215</v>
      </c>
      <c r="M205" t="str">
        <f t="shared" ca="1" si="9"/>
        <v>6100002,943;6100010,20</v>
      </c>
      <c r="N205" t="str">
        <f t="shared" ca="1" si="8"/>
        <v>6100002,943</v>
      </c>
    </row>
    <row r="206" spans="1:14" x14ac:dyDescent="0.2">
      <c r="A206">
        <v>6110215</v>
      </c>
      <c r="B206" t="s">
        <v>94</v>
      </c>
      <c r="C206">
        <v>10</v>
      </c>
      <c r="D206">
        <v>6901215</v>
      </c>
      <c r="E206">
        <f t="shared" si="7"/>
        <v>15</v>
      </c>
      <c r="F206" t="s">
        <v>962</v>
      </c>
      <c r="G206" t="s">
        <v>777</v>
      </c>
      <c r="H206">
        <v>1</v>
      </c>
      <c r="I206">
        <v>2</v>
      </c>
      <c r="J206" t="s">
        <v>344</v>
      </c>
      <c r="K206">
        <v>6110214</v>
      </c>
      <c r="L206">
        <v>6110216</v>
      </c>
      <c r="M206" t="str">
        <f t="shared" ca="1" si="9"/>
        <v>6100002,943;6100010,31</v>
      </c>
      <c r="N206" t="str">
        <f t="shared" ca="1" si="8"/>
        <v>6100002,943</v>
      </c>
    </row>
    <row r="207" spans="1:14" x14ac:dyDescent="0.2">
      <c r="A207">
        <v>6110216</v>
      </c>
      <c r="B207" t="s">
        <v>94</v>
      </c>
      <c r="C207">
        <v>10</v>
      </c>
      <c r="D207">
        <v>6901216</v>
      </c>
      <c r="E207">
        <f t="shared" si="7"/>
        <v>16</v>
      </c>
      <c r="F207" t="s">
        <v>923</v>
      </c>
      <c r="G207" t="s">
        <v>778</v>
      </c>
      <c r="H207">
        <v>1</v>
      </c>
      <c r="I207">
        <v>2</v>
      </c>
      <c r="J207" t="s">
        <v>344</v>
      </c>
      <c r="K207">
        <v>6110215</v>
      </c>
      <c r="L207">
        <v>6110217</v>
      </c>
      <c r="M207" t="str">
        <f t="shared" ca="1" si="9"/>
        <v>6100002,943;6100010,44</v>
      </c>
      <c r="N207" t="str">
        <f t="shared" ca="1" si="8"/>
        <v>6100002,943</v>
      </c>
    </row>
    <row r="208" spans="1:14" x14ac:dyDescent="0.2">
      <c r="A208">
        <v>6110217</v>
      </c>
      <c r="B208" t="s">
        <v>94</v>
      </c>
      <c r="C208">
        <v>10</v>
      </c>
      <c r="D208">
        <v>6901217</v>
      </c>
      <c r="E208">
        <f t="shared" si="7"/>
        <v>17</v>
      </c>
      <c r="F208" t="s">
        <v>935</v>
      </c>
      <c r="G208" t="s">
        <v>779</v>
      </c>
      <c r="H208">
        <v>1</v>
      </c>
      <c r="I208">
        <v>2</v>
      </c>
      <c r="J208" t="s">
        <v>344</v>
      </c>
      <c r="K208">
        <v>6110216</v>
      </c>
      <c r="L208">
        <v>6110218</v>
      </c>
      <c r="M208" t="str">
        <f t="shared" ca="1" si="9"/>
        <v>6100002,943;6100010,60</v>
      </c>
      <c r="N208" t="str">
        <f t="shared" ca="1" si="8"/>
        <v>6100002,943</v>
      </c>
    </row>
    <row r="209" spans="1:14" x14ac:dyDescent="0.2">
      <c r="A209">
        <v>6110218</v>
      </c>
      <c r="B209" t="s">
        <v>94</v>
      </c>
      <c r="C209">
        <v>10</v>
      </c>
      <c r="D209">
        <v>6901218</v>
      </c>
      <c r="E209">
        <f t="shared" si="7"/>
        <v>18</v>
      </c>
      <c r="F209" t="s">
        <v>954</v>
      </c>
      <c r="G209" t="s">
        <v>780</v>
      </c>
      <c r="H209">
        <v>1</v>
      </c>
      <c r="I209">
        <v>2</v>
      </c>
      <c r="J209" t="s">
        <v>344</v>
      </c>
      <c r="K209">
        <v>6110217</v>
      </c>
      <c r="L209">
        <v>6110219</v>
      </c>
      <c r="M209" t="str">
        <f t="shared" ca="1" si="9"/>
        <v>6100002,943;6100010,80</v>
      </c>
      <c r="N209" t="str">
        <f t="shared" ca="1" si="8"/>
        <v>6100002,943</v>
      </c>
    </row>
    <row r="210" spans="1:14" x14ac:dyDescent="0.2">
      <c r="A210">
        <v>6110219</v>
      </c>
      <c r="B210" t="s">
        <v>94</v>
      </c>
      <c r="C210">
        <v>10</v>
      </c>
      <c r="D210">
        <v>6901219</v>
      </c>
      <c r="E210">
        <f t="shared" si="7"/>
        <v>19</v>
      </c>
      <c r="F210" t="s">
        <v>963</v>
      </c>
      <c r="G210" t="s">
        <v>781</v>
      </c>
      <c r="H210">
        <v>1</v>
      </c>
      <c r="I210">
        <v>2</v>
      </c>
      <c r="J210" t="s">
        <v>344</v>
      </c>
      <c r="K210">
        <v>6110218</v>
      </c>
      <c r="L210">
        <v>6110220</v>
      </c>
      <c r="M210" t="str">
        <f t="shared" ca="1" si="9"/>
        <v>6100002,943;6100010,104</v>
      </c>
      <c r="N210" t="str">
        <f t="shared" ca="1" si="8"/>
        <v>6100002,943</v>
      </c>
    </row>
    <row r="211" spans="1:14" x14ac:dyDescent="0.2">
      <c r="A211">
        <v>6110220</v>
      </c>
      <c r="B211" t="s">
        <v>94</v>
      </c>
      <c r="C211">
        <v>10</v>
      </c>
      <c r="D211">
        <v>6901220</v>
      </c>
      <c r="E211">
        <f t="shared" si="7"/>
        <v>20</v>
      </c>
      <c r="F211" t="s">
        <v>926</v>
      </c>
      <c r="G211" t="s">
        <v>782</v>
      </c>
      <c r="H211">
        <v>1</v>
      </c>
      <c r="I211">
        <v>2</v>
      </c>
      <c r="J211" t="s">
        <v>344</v>
      </c>
      <c r="K211">
        <v>6110219</v>
      </c>
      <c r="L211">
        <v>0</v>
      </c>
      <c r="M211" t="str">
        <f t="shared" ca="1" si="9"/>
        <v>6100002,943;6100010,132</v>
      </c>
      <c r="N211" t="str">
        <f t="shared" ca="1" si="8"/>
        <v>6100002,943</v>
      </c>
    </row>
    <row r="212" spans="1:14" x14ac:dyDescent="0.2">
      <c r="A212">
        <v>6201100</v>
      </c>
      <c r="B212" t="s">
        <v>95</v>
      </c>
      <c r="C212">
        <v>1</v>
      </c>
      <c r="D212">
        <v>6902100</v>
      </c>
      <c r="E212">
        <f t="shared" si="7"/>
        <v>0</v>
      </c>
      <c r="F212" t="s">
        <v>301</v>
      </c>
      <c r="G212" t="s">
        <v>222</v>
      </c>
      <c r="H212">
        <v>2</v>
      </c>
      <c r="I212">
        <v>1</v>
      </c>
      <c r="J212" t="s">
        <v>661</v>
      </c>
      <c r="K212">
        <v>0</v>
      </c>
      <c r="L212">
        <v>6201101</v>
      </c>
      <c r="M212" t="str">
        <f t="shared" si="9"/>
        <v>6100005,0</v>
      </c>
      <c r="N212" t="str">
        <f t="shared" ca="1" si="8"/>
        <v>6100005,0</v>
      </c>
    </row>
    <row r="213" spans="1:14" x14ac:dyDescent="0.2">
      <c r="A213">
        <v>6201101</v>
      </c>
      <c r="B213" t="s">
        <v>95</v>
      </c>
      <c r="C213">
        <v>1</v>
      </c>
      <c r="D213">
        <v>6902101</v>
      </c>
      <c r="E213">
        <f t="shared" si="7"/>
        <v>1</v>
      </c>
      <c r="F213" t="s">
        <v>307</v>
      </c>
      <c r="G213" t="s">
        <v>472</v>
      </c>
      <c r="H213">
        <v>2</v>
      </c>
      <c r="I213">
        <v>1</v>
      </c>
      <c r="J213" t="s">
        <v>661</v>
      </c>
      <c r="K213">
        <v>6201100</v>
      </c>
      <c r="L213">
        <v>6201102</v>
      </c>
      <c r="M213" t="str">
        <f t="shared" si="9"/>
        <v>6100005,8</v>
      </c>
      <c r="N213" t="str">
        <f t="shared" ca="1" si="8"/>
        <v>6100005,8</v>
      </c>
    </row>
    <row r="214" spans="1:14" x14ac:dyDescent="0.2">
      <c r="A214">
        <v>6201102</v>
      </c>
      <c r="B214" t="s">
        <v>95</v>
      </c>
      <c r="C214">
        <v>1</v>
      </c>
      <c r="D214">
        <v>6902102</v>
      </c>
      <c r="E214">
        <f t="shared" si="7"/>
        <v>2</v>
      </c>
      <c r="F214" t="s">
        <v>308</v>
      </c>
      <c r="G214" t="s">
        <v>473</v>
      </c>
      <c r="H214">
        <v>2</v>
      </c>
      <c r="I214">
        <v>1</v>
      </c>
      <c r="J214" t="s">
        <v>661</v>
      </c>
      <c r="K214">
        <v>6201101</v>
      </c>
      <c r="L214">
        <v>6201103</v>
      </c>
      <c r="M214" t="str">
        <f t="shared" si="9"/>
        <v>6100005,17</v>
      </c>
      <c r="N214" t="str">
        <f t="shared" ca="1" si="8"/>
        <v>6100005,17</v>
      </c>
    </row>
    <row r="215" spans="1:14" x14ac:dyDescent="0.2">
      <c r="A215">
        <v>6201103</v>
      </c>
      <c r="B215" t="s">
        <v>95</v>
      </c>
      <c r="C215">
        <v>1</v>
      </c>
      <c r="D215">
        <v>6902103</v>
      </c>
      <c r="E215">
        <f t="shared" si="7"/>
        <v>3</v>
      </c>
      <c r="F215" t="s">
        <v>564</v>
      </c>
      <c r="G215" t="s">
        <v>474</v>
      </c>
      <c r="H215">
        <v>2</v>
      </c>
      <c r="I215">
        <v>1</v>
      </c>
      <c r="J215" t="s">
        <v>661</v>
      </c>
      <c r="K215">
        <v>6201102</v>
      </c>
      <c r="L215">
        <v>6201104</v>
      </c>
      <c r="M215" t="str">
        <f t="shared" si="9"/>
        <v>6100005,30</v>
      </c>
      <c r="N215" t="str">
        <f t="shared" ca="1" si="8"/>
        <v>6100005,30</v>
      </c>
    </row>
    <row r="216" spans="1:14" x14ac:dyDescent="0.2">
      <c r="A216">
        <v>6201104</v>
      </c>
      <c r="B216" t="s">
        <v>95</v>
      </c>
      <c r="C216">
        <v>1</v>
      </c>
      <c r="D216">
        <v>6902104</v>
      </c>
      <c r="E216">
        <f t="shared" si="7"/>
        <v>4</v>
      </c>
      <c r="F216" t="s">
        <v>565</v>
      </c>
      <c r="G216" t="s">
        <v>475</v>
      </c>
      <c r="H216">
        <v>2</v>
      </c>
      <c r="I216">
        <v>1</v>
      </c>
      <c r="J216" t="s">
        <v>661</v>
      </c>
      <c r="K216">
        <v>6201103</v>
      </c>
      <c r="L216">
        <v>6201105</v>
      </c>
      <c r="M216" t="str">
        <f t="shared" si="9"/>
        <v>6100005,46</v>
      </c>
      <c r="N216" t="str">
        <f t="shared" ca="1" si="8"/>
        <v>6100005,46</v>
      </c>
    </row>
    <row r="217" spans="1:14" x14ac:dyDescent="0.2">
      <c r="A217">
        <v>6201105</v>
      </c>
      <c r="B217" t="s">
        <v>95</v>
      </c>
      <c r="C217">
        <v>1</v>
      </c>
      <c r="D217">
        <v>6902105</v>
      </c>
      <c r="E217">
        <f t="shared" si="7"/>
        <v>5</v>
      </c>
      <c r="F217" t="s">
        <v>566</v>
      </c>
      <c r="G217" t="s">
        <v>476</v>
      </c>
      <c r="H217">
        <v>2</v>
      </c>
      <c r="I217">
        <v>1</v>
      </c>
      <c r="J217" t="s">
        <v>661</v>
      </c>
      <c r="K217">
        <v>6201104</v>
      </c>
      <c r="L217">
        <v>6201106</v>
      </c>
      <c r="M217" t="str">
        <f t="shared" si="9"/>
        <v>6100005,67</v>
      </c>
      <c r="N217" t="str">
        <f t="shared" ca="1" si="8"/>
        <v>6100005,67</v>
      </c>
    </row>
    <row r="218" spans="1:14" x14ac:dyDescent="0.2">
      <c r="A218">
        <v>6201106</v>
      </c>
      <c r="B218" t="s">
        <v>95</v>
      </c>
      <c r="C218">
        <v>1</v>
      </c>
      <c r="D218">
        <v>6902106</v>
      </c>
      <c r="E218">
        <f t="shared" si="7"/>
        <v>6</v>
      </c>
      <c r="F218" t="s">
        <v>305</v>
      </c>
      <c r="G218" t="s">
        <v>477</v>
      </c>
      <c r="H218">
        <v>2</v>
      </c>
      <c r="I218">
        <v>1</v>
      </c>
      <c r="J218" t="s">
        <v>661</v>
      </c>
      <c r="K218">
        <v>6201105</v>
      </c>
      <c r="L218">
        <v>6201107</v>
      </c>
      <c r="M218" t="str">
        <f t="shared" si="9"/>
        <v>6100005,92</v>
      </c>
      <c r="N218" t="str">
        <f t="shared" ca="1" si="8"/>
        <v>6100005,92</v>
      </c>
    </row>
    <row r="219" spans="1:14" x14ac:dyDescent="0.2">
      <c r="A219">
        <v>6201107</v>
      </c>
      <c r="B219" t="s">
        <v>95</v>
      </c>
      <c r="C219">
        <v>1</v>
      </c>
      <c r="D219">
        <v>6902107</v>
      </c>
      <c r="E219">
        <f t="shared" si="7"/>
        <v>7</v>
      </c>
      <c r="F219" t="s">
        <v>567</v>
      </c>
      <c r="G219" t="s">
        <v>478</v>
      </c>
      <c r="H219">
        <v>2</v>
      </c>
      <c r="I219">
        <v>1</v>
      </c>
      <c r="J219" t="s">
        <v>661</v>
      </c>
      <c r="K219">
        <v>6201106</v>
      </c>
      <c r="L219">
        <v>6201108</v>
      </c>
      <c r="M219" t="str">
        <f t="shared" si="9"/>
        <v>6100005,122</v>
      </c>
      <c r="N219" t="str">
        <f t="shared" ca="1" si="8"/>
        <v>6100005,122</v>
      </c>
    </row>
    <row r="220" spans="1:14" x14ac:dyDescent="0.2">
      <c r="A220">
        <v>6201108</v>
      </c>
      <c r="B220" t="s">
        <v>95</v>
      </c>
      <c r="C220">
        <v>1</v>
      </c>
      <c r="D220">
        <v>6902108</v>
      </c>
      <c r="E220">
        <f t="shared" si="7"/>
        <v>8</v>
      </c>
      <c r="F220" t="s">
        <v>568</v>
      </c>
      <c r="G220" t="s">
        <v>479</v>
      </c>
      <c r="H220">
        <v>2</v>
      </c>
      <c r="I220">
        <v>1</v>
      </c>
      <c r="J220" t="s">
        <v>661</v>
      </c>
      <c r="K220">
        <v>6201107</v>
      </c>
      <c r="L220">
        <v>6201109</v>
      </c>
      <c r="M220" t="str">
        <f t="shared" si="9"/>
        <v>6100005,159</v>
      </c>
      <c r="N220" t="str">
        <f t="shared" ca="1" si="8"/>
        <v>6100005,159</v>
      </c>
    </row>
    <row r="221" spans="1:14" x14ac:dyDescent="0.2">
      <c r="A221">
        <v>6201109</v>
      </c>
      <c r="B221" t="s">
        <v>95</v>
      </c>
      <c r="C221">
        <v>1</v>
      </c>
      <c r="D221">
        <v>6902109</v>
      </c>
      <c r="E221">
        <f t="shared" si="7"/>
        <v>9</v>
      </c>
      <c r="F221" t="s">
        <v>569</v>
      </c>
      <c r="G221" t="s">
        <v>480</v>
      </c>
      <c r="H221">
        <v>2</v>
      </c>
      <c r="I221">
        <v>1</v>
      </c>
      <c r="J221" t="s">
        <v>661</v>
      </c>
      <c r="K221">
        <v>6201108</v>
      </c>
      <c r="L221">
        <v>6201110</v>
      </c>
      <c r="M221" t="str">
        <f t="shared" si="9"/>
        <v>6100005,204</v>
      </c>
      <c r="N221" t="str">
        <f t="shared" ca="1" si="8"/>
        <v>6100005,204</v>
      </c>
    </row>
    <row r="222" spans="1:14" x14ac:dyDescent="0.2">
      <c r="A222">
        <v>6201110</v>
      </c>
      <c r="B222" t="s">
        <v>95</v>
      </c>
      <c r="C222">
        <v>1</v>
      </c>
      <c r="D222">
        <v>6902110</v>
      </c>
      <c r="E222">
        <f t="shared" si="7"/>
        <v>10</v>
      </c>
      <c r="F222" t="s">
        <v>570</v>
      </c>
      <c r="G222" t="s">
        <v>236</v>
      </c>
      <c r="H222">
        <v>2</v>
      </c>
      <c r="I222">
        <v>1</v>
      </c>
      <c r="J222" t="s">
        <v>661</v>
      </c>
      <c r="K222">
        <v>6201109</v>
      </c>
      <c r="L222">
        <v>6201111</v>
      </c>
      <c r="M222" t="str">
        <f t="shared" si="9"/>
        <v>6100005,257</v>
      </c>
      <c r="N222" t="str">
        <f t="shared" ca="1" si="8"/>
        <v>6100005,257</v>
      </c>
    </row>
    <row r="223" spans="1:14" x14ac:dyDescent="0.2">
      <c r="A223">
        <v>6201111</v>
      </c>
      <c r="B223" t="s">
        <v>95</v>
      </c>
      <c r="C223">
        <v>1</v>
      </c>
      <c r="D223">
        <v>6902111</v>
      </c>
      <c r="E223">
        <f t="shared" si="7"/>
        <v>11</v>
      </c>
      <c r="F223" t="s">
        <v>964</v>
      </c>
      <c r="G223" t="s">
        <v>783</v>
      </c>
      <c r="H223">
        <v>2</v>
      </c>
      <c r="I223">
        <v>1</v>
      </c>
      <c r="J223" t="s">
        <v>661</v>
      </c>
      <c r="K223">
        <v>6201110</v>
      </c>
      <c r="L223">
        <v>6201112</v>
      </c>
      <c r="M223" t="str">
        <f t="shared" ca="1" si="9"/>
        <v>6100005,257;6100011,4</v>
      </c>
      <c r="N223" t="str">
        <f t="shared" ca="1" si="8"/>
        <v>6100005,257</v>
      </c>
    </row>
    <row r="224" spans="1:14" x14ac:dyDescent="0.2">
      <c r="A224">
        <v>6201112</v>
      </c>
      <c r="B224" t="s">
        <v>95</v>
      </c>
      <c r="C224">
        <v>1</v>
      </c>
      <c r="D224">
        <v>6902112</v>
      </c>
      <c r="E224">
        <f t="shared" si="7"/>
        <v>12</v>
      </c>
      <c r="F224" t="s">
        <v>965</v>
      </c>
      <c r="G224" t="s">
        <v>784</v>
      </c>
      <c r="H224">
        <v>2</v>
      </c>
      <c r="I224">
        <v>1</v>
      </c>
      <c r="J224" t="s">
        <v>661</v>
      </c>
      <c r="K224">
        <v>6201111</v>
      </c>
      <c r="L224">
        <v>6201113</v>
      </c>
      <c r="M224" t="str">
        <f t="shared" ca="1" si="9"/>
        <v>6100005,257;6100011,10</v>
      </c>
      <c r="N224" t="str">
        <f t="shared" ca="1" si="8"/>
        <v>6100005,257</v>
      </c>
    </row>
    <row r="225" spans="1:14" x14ac:dyDescent="0.2">
      <c r="A225">
        <v>6201113</v>
      </c>
      <c r="B225" t="s">
        <v>95</v>
      </c>
      <c r="C225">
        <v>1</v>
      </c>
      <c r="D225">
        <v>6902113</v>
      </c>
      <c r="E225">
        <f t="shared" si="7"/>
        <v>13</v>
      </c>
      <c r="F225" t="s">
        <v>966</v>
      </c>
      <c r="G225" t="s">
        <v>785</v>
      </c>
      <c r="H225">
        <v>2</v>
      </c>
      <c r="I225">
        <v>1</v>
      </c>
      <c r="J225" t="s">
        <v>661</v>
      </c>
      <c r="K225">
        <v>6201112</v>
      </c>
      <c r="L225">
        <v>6201114</v>
      </c>
      <c r="M225" t="str">
        <f t="shared" ca="1" si="9"/>
        <v>6100005,257;6100011,20</v>
      </c>
      <c r="N225" t="str">
        <f t="shared" ca="1" si="8"/>
        <v>6100005,257</v>
      </c>
    </row>
    <row r="226" spans="1:14" x14ac:dyDescent="0.2">
      <c r="A226">
        <v>6201114</v>
      </c>
      <c r="B226" t="s">
        <v>95</v>
      </c>
      <c r="C226">
        <v>1</v>
      </c>
      <c r="D226">
        <v>6902114</v>
      </c>
      <c r="E226">
        <f t="shared" si="7"/>
        <v>14</v>
      </c>
      <c r="F226" t="s">
        <v>967</v>
      </c>
      <c r="G226" t="s">
        <v>786</v>
      </c>
      <c r="H226">
        <v>2</v>
      </c>
      <c r="I226">
        <v>1</v>
      </c>
      <c r="J226" t="s">
        <v>661</v>
      </c>
      <c r="K226">
        <v>6201113</v>
      </c>
      <c r="L226">
        <v>6201115</v>
      </c>
      <c r="M226" t="str">
        <f t="shared" ca="1" si="9"/>
        <v>6100005,257;6100011,33</v>
      </c>
      <c r="N226" t="str">
        <f t="shared" ca="1" si="8"/>
        <v>6100005,257</v>
      </c>
    </row>
    <row r="227" spans="1:14" x14ac:dyDescent="0.2">
      <c r="A227">
        <v>6201115</v>
      </c>
      <c r="B227" t="s">
        <v>95</v>
      </c>
      <c r="C227">
        <v>1</v>
      </c>
      <c r="D227">
        <v>6902115</v>
      </c>
      <c r="E227">
        <f t="shared" si="7"/>
        <v>15</v>
      </c>
      <c r="F227" t="s">
        <v>968</v>
      </c>
      <c r="G227" t="s">
        <v>787</v>
      </c>
      <c r="H227">
        <v>2</v>
      </c>
      <c r="I227">
        <v>1</v>
      </c>
      <c r="J227" t="s">
        <v>661</v>
      </c>
      <c r="K227">
        <v>6201114</v>
      </c>
      <c r="L227">
        <v>6201116</v>
      </c>
      <c r="M227" t="str">
        <f t="shared" ca="1" si="9"/>
        <v>6100005,257;6100011,49</v>
      </c>
      <c r="N227" t="str">
        <f t="shared" ca="1" si="8"/>
        <v>6100005,257</v>
      </c>
    </row>
    <row r="228" spans="1:14" x14ac:dyDescent="0.2">
      <c r="A228">
        <v>6201116</v>
      </c>
      <c r="B228" t="s">
        <v>95</v>
      </c>
      <c r="C228">
        <v>1</v>
      </c>
      <c r="D228">
        <v>6902116</v>
      </c>
      <c r="E228">
        <f t="shared" si="7"/>
        <v>16</v>
      </c>
      <c r="F228" t="s">
        <v>969</v>
      </c>
      <c r="G228" t="s">
        <v>788</v>
      </c>
      <c r="H228">
        <v>2</v>
      </c>
      <c r="I228">
        <v>1</v>
      </c>
      <c r="J228" t="s">
        <v>661</v>
      </c>
      <c r="K228">
        <v>6201115</v>
      </c>
      <c r="L228">
        <v>6201117</v>
      </c>
      <c r="M228" t="str">
        <f t="shared" ca="1" si="9"/>
        <v>6100005,257;6100011,68</v>
      </c>
      <c r="N228" t="str">
        <f t="shared" ca="1" si="8"/>
        <v>6100005,257</v>
      </c>
    </row>
    <row r="229" spans="1:14" x14ac:dyDescent="0.2">
      <c r="A229">
        <v>6201117</v>
      </c>
      <c r="B229" t="s">
        <v>95</v>
      </c>
      <c r="C229">
        <v>1</v>
      </c>
      <c r="D229">
        <v>6902117</v>
      </c>
      <c r="E229">
        <f t="shared" si="7"/>
        <v>17</v>
      </c>
      <c r="F229" t="s">
        <v>970</v>
      </c>
      <c r="G229" t="s">
        <v>789</v>
      </c>
      <c r="H229">
        <v>2</v>
      </c>
      <c r="I229">
        <v>1</v>
      </c>
      <c r="J229" t="s">
        <v>661</v>
      </c>
      <c r="K229">
        <v>6201116</v>
      </c>
      <c r="L229">
        <v>6201118</v>
      </c>
      <c r="M229" t="str">
        <f t="shared" ca="1" si="9"/>
        <v>6100005,257;6100011,91</v>
      </c>
      <c r="N229" t="str">
        <f t="shared" ca="1" si="8"/>
        <v>6100005,257</v>
      </c>
    </row>
    <row r="230" spans="1:14" x14ac:dyDescent="0.2">
      <c r="A230">
        <v>6201118</v>
      </c>
      <c r="B230" t="s">
        <v>95</v>
      </c>
      <c r="C230">
        <v>1</v>
      </c>
      <c r="D230">
        <v>6902118</v>
      </c>
      <c r="E230">
        <f t="shared" si="7"/>
        <v>18</v>
      </c>
      <c r="F230" t="s">
        <v>971</v>
      </c>
      <c r="G230" t="s">
        <v>790</v>
      </c>
      <c r="H230">
        <v>2</v>
      </c>
      <c r="I230">
        <v>1</v>
      </c>
      <c r="J230" t="s">
        <v>661</v>
      </c>
      <c r="K230">
        <v>6201117</v>
      </c>
      <c r="L230">
        <v>6201119</v>
      </c>
      <c r="M230" t="str">
        <f t="shared" ca="1" si="9"/>
        <v>6100005,257;6100011,117</v>
      </c>
      <c r="N230" t="str">
        <f t="shared" ca="1" si="8"/>
        <v>6100005,257</v>
      </c>
    </row>
    <row r="231" spans="1:14" x14ac:dyDescent="0.2">
      <c r="A231">
        <v>6201119</v>
      </c>
      <c r="B231" t="s">
        <v>95</v>
      </c>
      <c r="C231">
        <v>1</v>
      </c>
      <c r="D231">
        <v>6902119</v>
      </c>
      <c r="E231">
        <f t="shared" si="7"/>
        <v>19</v>
      </c>
      <c r="F231" t="s">
        <v>972</v>
      </c>
      <c r="G231" t="s">
        <v>791</v>
      </c>
      <c r="H231">
        <v>2</v>
      </c>
      <c r="I231">
        <v>1</v>
      </c>
      <c r="J231" t="s">
        <v>661</v>
      </c>
      <c r="K231">
        <v>6201118</v>
      </c>
      <c r="L231">
        <v>6201120</v>
      </c>
      <c r="M231" t="str">
        <f t="shared" ca="1" si="9"/>
        <v>6100005,257;6100011,146</v>
      </c>
      <c r="N231" t="str">
        <f t="shared" ca="1" si="8"/>
        <v>6100005,257</v>
      </c>
    </row>
    <row r="232" spans="1:14" x14ac:dyDescent="0.2">
      <c r="A232">
        <v>6201120</v>
      </c>
      <c r="B232" t="s">
        <v>95</v>
      </c>
      <c r="C232">
        <v>1</v>
      </c>
      <c r="D232">
        <v>6902120</v>
      </c>
      <c r="E232">
        <f t="shared" si="7"/>
        <v>20</v>
      </c>
      <c r="F232" t="s">
        <v>973</v>
      </c>
      <c r="G232" t="s">
        <v>792</v>
      </c>
      <c r="H232">
        <v>2</v>
      </c>
      <c r="I232">
        <v>1</v>
      </c>
      <c r="J232" t="s">
        <v>661</v>
      </c>
      <c r="K232">
        <v>6201119</v>
      </c>
      <c r="L232">
        <v>0</v>
      </c>
      <c r="M232" t="str">
        <f t="shared" ca="1" si="9"/>
        <v>6100005,257;6100011,180</v>
      </c>
      <c r="N232" t="str">
        <f t="shared" ca="1" si="8"/>
        <v>6100005,257</v>
      </c>
    </row>
    <row r="233" spans="1:14" x14ac:dyDescent="0.2">
      <c r="A233">
        <v>6202100</v>
      </c>
      <c r="B233" t="s">
        <v>96</v>
      </c>
      <c r="C233">
        <v>2</v>
      </c>
      <c r="D233">
        <v>6902100</v>
      </c>
      <c r="E233">
        <f t="shared" si="7"/>
        <v>0</v>
      </c>
      <c r="F233" t="s">
        <v>301</v>
      </c>
      <c r="G233" t="s">
        <v>224</v>
      </c>
      <c r="H233">
        <v>2</v>
      </c>
      <c r="I233">
        <v>1</v>
      </c>
      <c r="J233" t="s">
        <v>346</v>
      </c>
      <c r="K233">
        <v>0</v>
      </c>
      <c r="L233">
        <v>6202101</v>
      </c>
      <c r="M233" t="str">
        <f t="shared" si="9"/>
        <v>6100005,0</v>
      </c>
      <c r="N233" t="str">
        <f t="shared" ca="1" si="8"/>
        <v>6100005,0</v>
      </c>
    </row>
    <row r="234" spans="1:14" x14ac:dyDescent="0.2">
      <c r="A234">
        <v>6202101</v>
      </c>
      <c r="B234" t="s">
        <v>96</v>
      </c>
      <c r="C234">
        <v>2</v>
      </c>
      <c r="D234">
        <v>6902101</v>
      </c>
      <c r="E234">
        <f t="shared" si="7"/>
        <v>1</v>
      </c>
      <c r="F234" t="s">
        <v>310</v>
      </c>
      <c r="G234" t="s">
        <v>481</v>
      </c>
      <c r="H234">
        <v>2</v>
      </c>
      <c r="I234">
        <v>1</v>
      </c>
      <c r="J234" t="s">
        <v>346</v>
      </c>
      <c r="K234">
        <v>6202100</v>
      </c>
      <c r="L234">
        <v>6202102</v>
      </c>
      <c r="M234" t="str">
        <f t="shared" si="9"/>
        <v>6100005,5</v>
      </c>
      <c r="N234" t="str">
        <f t="shared" ca="1" si="8"/>
        <v>6100005,5</v>
      </c>
    </row>
    <row r="235" spans="1:14" x14ac:dyDescent="0.2">
      <c r="A235">
        <v>6202102</v>
      </c>
      <c r="B235" t="s">
        <v>96</v>
      </c>
      <c r="C235">
        <v>2</v>
      </c>
      <c r="D235">
        <v>6902102</v>
      </c>
      <c r="E235">
        <f t="shared" si="7"/>
        <v>2</v>
      </c>
      <c r="F235" t="s">
        <v>571</v>
      </c>
      <c r="G235" t="s">
        <v>482</v>
      </c>
      <c r="H235">
        <v>2</v>
      </c>
      <c r="I235">
        <v>1</v>
      </c>
      <c r="J235" t="s">
        <v>346</v>
      </c>
      <c r="K235">
        <v>6202101</v>
      </c>
      <c r="L235">
        <v>6202103</v>
      </c>
      <c r="M235" t="str">
        <f t="shared" si="9"/>
        <v>6100005,11</v>
      </c>
      <c r="N235" t="str">
        <f t="shared" ca="1" si="8"/>
        <v>6100005,11</v>
      </c>
    </row>
    <row r="236" spans="1:14" x14ac:dyDescent="0.2">
      <c r="A236">
        <v>6202103</v>
      </c>
      <c r="B236" t="s">
        <v>96</v>
      </c>
      <c r="C236">
        <v>2</v>
      </c>
      <c r="D236">
        <v>6902103</v>
      </c>
      <c r="E236">
        <f t="shared" si="7"/>
        <v>3</v>
      </c>
      <c r="F236" t="s">
        <v>572</v>
      </c>
      <c r="G236" t="s">
        <v>483</v>
      </c>
      <c r="H236">
        <v>2</v>
      </c>
      <c r="I236">
        <v>1</v>
      </c>
      <c r="J236" t="s">
        <v>346</v>
      </c>
      <c r="K236">
        <v>6202102</v>
      </c>
      <c r="L236">
        <v>6202104</v>
      </c>
      <c r="M236" t="str">
        <f t="shared" si="9"/>
        <v>6100005,19</v>
      </c>
      <c r="N236" t="str">
        <f t="shared" ca="1" si="8"/>
        <v>6100005,19</v>
      </c>
    </row>
    <row r="237" spans="1:14" x14ac:dyDescent="0.2">
      <c r="A237">
        <v>6202104</v>
      </c>
      <c r="B237" t="s">
        <v>96</v>
      </c>
      <c r="C237">
        <v>2</v>
      </c>
      <c r="D237">
        <v>6902104</v>
      </c>
      <c r="E237">
        <f t="shared" si="7"/>
        <v>4</v>
      </c>
      <c r="F237" t="s">
        <v>573</v>
      </c>
      <c r="G237" t="s">
        <v>484</v>
      </c>
      <c r="H237">
        <v>2</v>
      </c>
      <c r="I237">
        <v>1</v>
      </c>
      <c r="J237" t="s">
        <v>346</v>
      </c>
      <c r="K237">
        <v>6202103</v>
      </c>
      <c r="L237">
        <v>6202105</v>
      </c>
      <c r="M237" t="str">
        <f t="shared" si="9"/>
        <v>6100005,29</v>
      </c>
      <c r="N237" t="str">
        <f t="shared" ca="1" si="8"/>
        <v>6100005,29</v>
      </c>
    </row>
    <row r="238" spans="1:14" x14ac:dyDescent="0.2">
      <c r="A238">
        <v>6202105</v>
      </c>
      <c r="B238" t="s">
        <v>96</v>
      </c>
      <c r="C238">
        <v>2</v>
      </c>
      <c r="D238">
        <v>6902105</v>
      </c>
      <c r="E238">
        <f t="shared" si="7"/>
        <v>5</v>
      </c>
      <c r="F238" t="s">
        <v>574</v>
      </c>
      <c r="G238" t="s">
        <v>485</v>
      </c>
      <c r="H238">
        <v>2</v>
      </c>
      <c r="I238">
        <v>1</v>
      </c>
      <c r="J238" t="s">
        <v>346</v>
      </c>
      <c r="K238">
        <v>6202104</v>
      </c>
      <c r="L238">
        <v>6202106</v>
      </c>
      <c r="M238" t="str">
        <f t="shared" si="9"/>
        <v>6100005,42</v>
      </c>
      <c r="N238" t="str">
        <f t="shared" ca="1" si="8"/>
        <v>6100005,42</v>
      </c>
    </row>
    <row r="239" spans="1:14" x14ac:dyDescent="0.2">
      <c r="A239">
        <v>6202106</v>
      </c>
      <c r="B239" t="s">
        <v>96</v>
      </c>
      <c r="C239">
        <v>2</v>
      </c>
      <c r="D239">
        <v>6902106</v>
      </c>
      <c r="E239">
        <f t="shared" si="7"/>
        <v>6</v>
      </c>
      <c r="F239" t="s">
        <v>306</v>
      </c>
      <c r="G239" t="s">
        <v>486</v>
      </c>
      <c r="H239">
        <v>2</v>
      </c>
      <c r="I239">
        <v>1</v>
      </c>
      <c r="J239" t="s">
        <v>346</v>
      </c>
      <c r="K239">
        <v>6202105</v>
      </c>
      <c r="L239">
        <v>6202107</v>
      </c>
      <c r="M239" t="str">
        <f t="shared" si="9"/>
        <v>6100005,57</v>
      </c>
      <c r="N239" t="str">
        <f t="shared" ca="1" si="8"/>
        <v>6100005,57</v>
      </c>
    </row>
    <row r="240" spans="1:14" x14ac:dyDescent="0.2">
      <c r="A240">
        <v>6202107</v>
      </c>
      <c r="B240" t="s">
        <v>96</v>
      </c>
      <c r="C240">
        <v>2</v>
      </c>
      <c r="D240">
        <v>6902107</v>
      </c>
      <c r="E240">
        <f t="shared" si="7"/>
        <v>7</v>
      </c>
      <c r="F240" t="s">
        <v>575</v>
      </c>
      <c r="G240" t="s">
        <v>487</v>
      </c>
      <c r="H240">
        <v>2</v>
      </c>
      <c r="I240">
        <v>1</v>
      </c>
      <c r="J240" t="s">
        <v>346</v>
      </c>
      <c r="K240">
        <v>6202106</v>
      </c>
      <c r="L240">
        <v>6202108</v>
      </c>
      <c r="M240" t="str">
        <f t="shared" si="9"/>
        <v>6100005,76</v>
      </c>
      <c r="N240" t="str">
        <f t="shared" ca="1" si="8"/>
        <v>6100005,76</v>
      </c>
    </row>
    <row r="241" spans="1:14" x14ac:dyDescent="0.2">
      <c r="A241">
        <v>6202108</v>
      </c>
      <c r="B241" t="s">
        <v>96</v>
      </c>
      <c r="C241">
        <v>2</v>
      </c>
      <c r="D241">
        <v>6902108</v>
      </c>
      <c r="E241">
        <f t="shared" si="7"/>
        <v>8</v>
      </c>
      <c r="F241" t="s">
        <v>309</v>
      </c>
      <c r="G241" t="s">
        <v>488</v>
      </c>
      <c r="H241">
        <v>2</v>
      </c>
      <c r="I241">
        <v>1</v>
      </c>
      <c r="J241" t="s">
        <v>346</v>
      </c>
      <c r="K241">
        <v>6202107</v>
      </c>
      <c r="L241">
        <v>6202109</v>
      </c>
      <c r="M241" t="str">
        <f t="shared" si="9"/>
        <v>6100005,100</v>
      </c>
      <c r="N241" t="str">
        <f t="shared" ca="1" si="8"/>
        <v>6100005,100</v>
      </c>
    </row>
    <row r="242" spans="1:14" x14ac:dyDescent="0.2">
      <c r="A242">
        <v>6202109</v>
      </c>
      <c r="B242" t="s">
        <v>96</v>
      </c>
      <c r="C242">
        <v>2</v>
      </c>
      <c r="D242">
        <v>6902109</v>
      </c>
      <c r="E242">
        <f t="shared" si="7"/>
        <v>9</v>
      </c>
      <c r="F242" t="s">
        <v>576</v>
      </c>
      <c r="G242" t="s">
        <v>489</v>
      </c>
      <c r="H242">
        <v>2</v>
      </c>
      <c r="I242">
        <v>1</v>
      </c>
      <c r="J242" t="s">
        <v>346</v>
      </c>
      <c r="K242">
        <v>6202108</v>
      </c>
      <c r="L242">
        <v>6202110</v>
      </c>
      <c r="M242" t="str">
        <f t="shared" si="9"/>
        <v>6100005,127</v>
      </c>
      <c r="N242" t="str">
        <f t="shared" ca="1" si="8"/>
        <v>6100005,127</v>
      </c>
    </row>
    <row r="243" spans="1:14" x14ac:dyDescent="0.2">
      <c r="A243">
        <v>6202110</v>
      </c>
      <c r="B243" t="s">
        <v>96</v>
      </c>
      <c r="C243">
        <v>2</v>
      </c>
      <c r="D243">
        <v>6902110</v>
      </c>
      <c r="E243">
        <f t="shared" si="7"/>
        <v>10</v>
      </c>
      <c r="F243" t="s">
        <v>577</v>
      </c>
      <c r="G243" t="s">
        <v>246</v>
      </c>
      <c r="H243">
        <v>2</v>
      </c>
      <c r="I243">
        <v>1</v>
      </c>
      <c r="J243" t="s">
        <v>346</v>
      </c>
      <c r="K243">
        <v>6202109</v>
      </c>
      <c r="L243">
        <v>6202111</v>
      </c>
      <c r="M243" t="str">
        <f t="shared" si="9"/>
        <v>6100005,161</v>
      </c>
      <c r="N243" t="str">
        <f t="shared" ca="1" si="8"/>
        <v>6100005,161</v>
      </c>
    </row>
    <row r="244" spans="1:14" x14ac:dyDescent="0.2">
      <c r="A244">
        <v>6202111</v>
      </c>
      <c r="B244" t="s">
        <v>96</v>
      </c>
      <c r="C244">
        <v>2</v>
      </c>
      <c r="D244">
        <v>6902111</v>
      </c>
      <c r="E244">
        <f t="shared" si="7"/>
        <v>11</v>
      </c>
      <c r="F244" t="s">
        <v>974</v>
      </c>
      <c r="G244" t="s">
        <v>793</v>
      </c>
      <c r="H244">
        <v>2</v>
      </c>
      <c r="I244">
        <v>1</v>
      </c>
      <c r="J244" t="s">
        <v>346</v>
      </c>
      <c r="K244">
        <v>6202110</v>
      </c>
      <c r="L244">
        <v>6202112</v>
      </c>
      <c r="M244" t="str">
        <f t="shared" ca="1" si="9"/>
        <v>6100005,161;6100011,2</v>
      </c>
      <c r="N244" t="str">
        <f t="shared" ca="1" si="8"/>
        <v>6100005,161</v>
      </c>
    </row>
    <row r="245" spans="1:14" x14ac:dyDescent="0.2">
      <c r="A245">
        <v>6202112</v>
      </c>
      <c r="B245" t="s">
        <v>96</v>
      </c>
      <c r="C245">
        <v>2</v>
      </c>
      <c r="D245">
        <v>6902112</v>
      </c>
      <c r="E245">
        <f t="shared" si="7"/>
        <v>12</v>
      </c>
      <c r="F245" t="s">
        <v>975</v>
      </c>
      <c r="G245" t="s">
        <v>794</v>
      </c>
      <c r="H245">
        <v>2</v>
      </c>
      <c r="I245">
        <v>1</v>
      </c>
      <c r="J245" t="s">
        <v>346</v>
      </c>
      <c r="K245">
        <v>6202111</v>
      </c>
      <c r="L245">
        <v>6202113</v>
      </c>
      <c r="M245" t="str">
        <f t="shared" ca="1" si="9"/>
        <v>6100005,161;6100011,7</v>
      </c>
      <c r="N245" t="str">
        <f t="shared" ca="1" si="8"/>
        <v>6100005,161</v>
      </c>
    </row>
    <row r="246" spans="1:14" x14ac:dyDescent="0.2">
      <c r="A246">
        <v>6202113</v>
      </c>
      <c r="B246" t="s">
        <v>96</v>
      </c>
      <c r="C246">
        <v>2</v>
      </c>
      <c r="D246">
        <v>6902113</v>
      </c>
      <c r="E246">
        <f t="shared" si="7"/>
        <v>13</v>
      </c>
      <c r="F246" t="s">
        <v>976</v>
      </c>
      <c r="G246" t="s">
        <v>795</v>
      </c>
      <c r="H246">
        <v>2</v>
      </c>
      <c r="I246">
        <v>1</v>
      </c>
      <c r="J246" t="s">
        <v>346</v>
      </c>
      <c r="K246">
        <v>6202112</v>
      </c>
      <c r="L246">
        <v>6202114</v>
      </c>
      <c r="M246" t="str">
        <f t="shared" ca="1" si="9"/>
        <v>6100005,161;6100011,13</v>
      </c>
      <c r="N246" t="str">
        <f t="shared" ca="1" si="8"/>
        <v>6100005,161</v>
      </c>
    </row>
    <row r="247" spans="1:14" x14ac:dyDescent="0.2">
      <c r="A247">
        <v>6202114</v>
      </c>
      <c r="B247" t="s">
        <v>96</v>
      </c>
      <c r="C247">
        <v>2</v>
      </c>
      <c r="D247">
        <v>6902114</v>
      </c>
      <c r="E247">
        <f t="shared" si="7"/>
        <v>14</v>
      </c>
      <c r="F247" t="s">
        <v>977</v>
      </c>
      <c r="G247" t="s">
        <v>796</v>
      </c>
      <c r="H247">
        <v>2</v>
      </c>
      <c r="I247">
        <v>1</v>
      </c>
      <c r="J247" t="s">
        <v>346</v>
      </c>
      <c r="K247">
        <v>6202113</v>
      </c>
      <c r="L247">
        <v>6202115</v>
      </c>
      <c r="M247" t="str">
        <f t="shared" ca="1" si="9"/>
        <v>6100005,161;6100011,21</v>
      </c>
      <c r="N247" t="str">
        <f t="shared" ca="1" si="8"/>
        <v>6100005,161</v>
      </c>
    </row>
    <row r="248" spans="1:14" x14ac:dyDescent="0.2">
      <c r="A248">
        <v>6202115</v>
      </c>
      <c r="B248" t="s">
        <v>96</v>
      </c>
      <c r="C248">
        <v>2</v>
      </c>
      <c r="D248">
        <v>6902115</v>
      </c>
      <c r="E248">
        <f t="shared" si="7"/>
        <v>15</v>
      </c>
      <c r="F248" t="s">
        <v>978</v>
      </c>
      <c r="G248" t="s">
        <v>797</v>
      </c>
      <c r="H248">
        <v>2</v>
      </c>
      <c r="I248">
        <v>1</v>
      </c>
      <c r="J248" t="s">
        <v>346</v>
      </c>
      <c r="K248">
        <v>6202114</v>
      </c>
      <c r="L248">
        <v>6202116</v>
      </c>
      <c r="M248" t="str">
        <f t="shared" ca="1" si="9"/>
        <v>6100005,161;6100011,31</v>
      </c>
      <c r="N248" t="str">
        <f t="shared" ca="1" si="8"/>
        <v>6100005,161</v>
      </c>
    </row>
    <row r="249" spans="1:14" x14ac:dyDescent="0.2">
      <c r="A249">
        <v>6202116</v>
      </c>
      <c r="B249" t="s">
        <v>96</v>
      </c>
      <c r="C249">
        <v>2</v>
      </c>
      <c r="D249">
        <v>6902116</v>
      </c>
      <c r="E249">
        <f t="shared" si="7"/>
        <v>16</v>
      </c>
      <c r="F249" t="s">
        <v>979</v>
      </c>
      <c r="G249" t="s">
        <v>798</v>
      </c>
      <c r="H249">
        <v>2</v>
      </c>
      <c r="I249">
        <v>1</v>
      </c>
      <c r="J249" t="s">
        <v>346</v>
      </c>
      <c r="K249">
        <v>6202115</v>
      </c>
      <c r="L249">
        <v>6202117</v>
      </c>
      <c r="M249" t="str">
        <f t="shared" ca="1" si="9"/>
        <v>6100005,161;6100011,42</v>
      </c>
      <c r="N249" t="str">
        <f t="shared" ca="1" si="8"/>
        <v>6100005,161</v>
      </c>
    </row>
    <row r="250" spans="1:14" x14ac:dyDescent="0.2">
      <c r="A250">
        <v>6202117</v>
      </c>
      <c r="B250" t="s">
        <v>96</v>
      </c>
      <c r="C250">
        <v>2</v>
      </c>
      <c r="D250">
        <v>6902117</v>
      </c>
      <c r="E250">
        <f t="shared" si="7"/>
        <v>17</v>
      </c>
      <c r="F250" t="s">
        <v>980</v>
      </c>
      <c r="G250" t="s">
        <v>799</v>
      </c>
      <c r="H250">
        <v>2</v>
      </c>
      <c r="I250">
        <v>1</v>
      </c>
      <c r="J250" t="s">
        <v>346</v>
      </c>
      <c r="K250">
        <v>6202116</v>
      </c>
      <c r="L250">
        <v>6202118</v>
      </c>
      <c r="M250" t="str">
        <f t="shared" ca="1" si="9"/>
        <v>6100005,161;6100011,57</v>
      </c>
      <c r="N250" t="str">
        <f t="shared" ca="1" si="8"/>
        <v>6100005,161</v>
      </c>
    </row>
    <row r="251" spans="1:14" x14ac:dyDescent="0.2">
      <c r="A251">
        <v>6202118</v>
      </c>
      <c r="B251" t="s">
        <v>96</v>
      </c>
      <c r="C251">
        <v>2</v>
      </c>
      <c r="D251">
        <v>6902118</v>
      </c>
      <c r="E251">
        <f t="shared" si="7"/>
        <v>18</v>
      </c>
      <c r="F251" t="s">
        <v>981</v>
      </c>
      <c r="G251" t="s">
        <v>800</v>
      </c>
      <c r="H251">
        <v>2</v>
      </c>
      <c r="I251">
        <v>1</v>
      </c>
      <c r="J251" t="s">
        <v>346</v>
      </c>
      <c r="K251">
        <v>6202117</v>
      </c>
      <c r="L251">
        <v>6202119</v>
      </c>
      <c r="M251" t="str">
        <f t="shared" ca="1" si="9"/>
        <v>6100005,161;6100011,73</v>
      </c>
      <c r="N251" t="str">
        <f t="shared" ca="1" si="8"/>
        <v>6100005,161</v>
      </c>
    </row>
    <row r="252" spans="1:14" x14ac:dyDescent="0.2">
      <c r="A252">
        <v>6202119</v>
      </c>
      <c r="B252" t="s">
        <v>96</v>
      </c>
      <c r="C252">
        <v>2</v>
      </c>
      <c r="D252">
        <v>6902119</v>
      </c>
      <c r="E252">
        <f t="shared" si="7"/>
        <v>19</v>
      </c>
      <c r="F252" t="s">
        <v>970</v>
      </c>
      <c r="G252" t="s">
        <v>801</v>
      </c>
      <c r="H252">
        <v>2</v>
      </c>
      <c r="I252">
        <v>1</v>
      </c>
      <c r="J252" t="s">
        <v>346</v>
      </c>
      <c r="K252">
        <v>6202118</v>
      </c>
      <c r="L252">
        <v>6202120</v>
      </c>
      <c r="M252" t="str">
        <f t="shared" ca="1" si="9"/>
        <v>6100005,161;6100011,91</v>
      </c>
      <c r="N252" t="str">
        <f t="shared" ca="1" si="8"/>
        <v>6100005,161</v>
      </c>
    </row>
    <row r="253" spans="1:14" x14ac:dyDescent="0.2">
      <c r="A253">
        <v>6202120</v>
      </c>
      <c r="B253" t="s">
        <v>96</v>
      </c>
      <c r="C253">
        <v>2</v>
      </c>
      <c r="D253">
        <v>6902120</v>
      </c>
      <c r="E253">
        <f t="shared" si="7"/>
        <v>20</v>
      </c>
      <c r="F253" t="s">
        <v>982</v>
      </c>
      <c r="G253" t="s">
        <v>802</v>
      </c>
      <c r="H253">
        <v>2</v>
      </c>
      <c r="I253">
        <v>1</v>
      </c>
      <c r="J253" t="s">
        <v>346</v>
      </c>
      <c r="K253">
        <v>6202119</v>
      </c>
      <c r="L253">
        <v>0</v>
      </c>
      <c r="M253" t="str">
        <f t="shared" ca="1" si="9"/>
        <v>6100005,161;6100011,113</v>
      </c>
      <c r="N253" t="str">
        <f t="shared" ca="1" si="8"/>
        <v>6100005,161</v>
      </c>
    </row>
    <row r="254" spans="1:14" x14ac:dyDescent="0.2">
      <c r="A254">
        <v>6203100</v>
      </c>
      <c r="B254" t="s">
        <v>97</v>
      </c>
      <c r="C254">
        <v>3</v>
      </c>
      <c r="D254">
        <v>6902100</v>
      </c>
      <c r="E254">
        <f t="shared" si="7"/>
        <v>0</v>
      </c>
      <c r="F254" t="s">
        <v>301</v>
      </c>
      <c r="G254" t="s">
        <v>226</v>
      </c>
      <c r="H254">
        <v>2</v>
      </c>
      <c r="I254">
        <v>1</v>
      </c>
      <c r="J254" t="s">
        <v>347</v>
      </c>
      <c r="K254">
        <v>0</v>
      </c>
      <c r="L254">
        <v>6203101</v>
      </c>
      <c r="M254" t="str">
        <f t="shared" si="9"/>
        <v>6100005,0</v>
      </c>
      <c r="N254" t="str">
        <f t="shared" ca="1" si="8"/>
        <v>6100005,0</v>
      </c>
    </row>
    <row r="255" spans="1:14" x14ac:dyDescent="0.2">
      <c r="A255">
        <v>6203101</v>
      </c>
      <c r="B255" t="s">
        <v>97</v>
      </c>
      <c r="C255">
        <v>3</v>
      </c>
      <c r="D255">
        <v>6902101</v>
      </c>
      <c r="E255">
        <f t="shared" si="7"/>
        <v>1</v>
      </c>
      <c r="F255" t="s">
        <v>578</v>
      </c>
      <c r="G255" t="s">
        <v>490</v>
      </c>
      <c r="H255">
        <v>2</v>
      </c>
      <c r="I255">
        <v>1</v>
      </c>
      <c r="J255" t="s">
        <v>347</v>
      </c>
      <c r="K255">
        <v>6203100</v>
      </c>
      <c r="L255">
        <v>6203102</v>
      </c>
      <c r="M255" t="str">
        <f t="shared" si="9"/>
        <v>6100005,9</v>
      </c>
      <c r="N255" t="str">
        <f t="shared" ca="1" si="8"/>
        <v>6100005,9</v>
      </c>
    </row>
    <row r="256" spans="1:14" x14ac:dyDescent="0.2">
      <c r="A256">
        <v>6203102</v>
      </c>
      <c r="B256" t="s">
        <v>97</v>
      </c>
      <c r="C256">
        <v>3</v>
      </c>
      <c r="D256">
        <v>6902102</v>
      </c>
      <c r="E256">
        <f t="shared" si="7"/>
        <v>2</v>
      </c>
      <c r="F256" t="s">
        <v>579</v>
      </c>
      <c r="G256" t="s">
        <v>491</v>
      </c>
      <c r="H256">
        <v>2</v>
      </c>
      <c r="I256">
        <v>1</v>
      </c>
      <c r="J256" t="s">
        <v>347</v>
      </c>
      <c r="K256">
        <v>6203101</v>
      </c>
      <c r="L256">
        <v>6203103</v>
      </c>
      <c r="M256" t="str">
        <f t="shared" si="9"/>
        <v>6100005,22</v>
      </c>
      <c r="N256" t="str">
        <f t="shared" ca="1" si="8"/>
        <v>6100005,22</v>
      </c>
    </row>
    <row r="257" spans="1:14" x14ac:dyDescent="0.2">
      <c r="A257">
        <v>6203103</v>
      </c>
      <c r="B257" t="s">
        <v>97</v>
      </c>
      <c r="C257">
        <v>3</v>
      </c>
      <c r="D257">
        <v>6902103</v>
      </c>
      <c r="E257">
        <f t="shared" ref="E257:E320" si="10">E236</f>
        <v>3</v>
      </c>
      <c r="F257" t="s">
        <v>304</v>
      </c>
      <c r="G257" t="s">
        <v>492</v>
      </c>
      <c r="H257">
        <v>2</v>
      </c>
      <c r="I257">
        <v>1</v>
      </c>
      <c r="J257" t="s">
        <v>347</v>
      </c>
      <c r="K257">
        <v>6203102</v>
      </c>
      <c r="L257">
        <v>6203104</v>
      </c>
      <c r="M257" t="str">
        <f t="shared" si="9"/>
        <v>6100005,38</v>
      </c>
      <c r="N257" t="str">
        <f t="shared" ca="1" si="8"/>
        <v>6100005,38</v>
      </c>
    </row>
    <row r="258" spans="1:14" x14ac:dyDescent="0.2">
      <c r="A258">
        <v>6203104</v>
      </c>
      <c r="B258" t="s">
        <v>97</v>
      </c>
      <c r="C258">
        <v>3</v>
      </c>
      <c r="D258">
        <v>6902104</v>
      </c>
      <c r="E258">
        <f t="shared" si="10"/>
        <v>4</v>
      </c>
      <c r="F258" t="s">
        <v>580</v>
      </c>
      <c r="G258" t="s">
        <v>493</v>
      </c>
      <c r="H258">
        <v>2</v>
      </c>
      <c r="I258">
        <v>1</v>
      </c>
      <c r="J258" t="s">
        <v>347</v>
      </c>
      <c r="K258">
        <v>6203103</v>
      </c>
      <c r="L258">
        <v>6203105</v>
      </c>
      <c r="M258" t="str">
        <f t="shared" si="9"/>
        <v>6100005,58</v>
      </c>
      <c r="N258" t="str">
        <f t="shared" ref="N258:N321" ca="1" si="11">IF(E258&gt;10,OFFSET(F258,10-E258,0),F258)</f>
        <v>6100005,58</v>
      </c>
    </row>
    <row r="259" spans="1:14" x14ac:dyDescent="0.2">
      <c r="A259">
        <v>6203105</v>
      </c>
      <c r="B259" t="s">
        <v>97</v>
      </c>
      <c r="C259">
        <v>3</v>
      </c>
      <c r="D259">
        <v>6902105</v>
      </c>
      <c r="E259">
        <f t="shared" si="10"/>
        <v>5</v>
      </c>
      <c r="F259" t="s">
        <v>312</v>
      </c>
      <c r="G259" t="s">
        <v>494</v>
      </c>
      <c r="H259">
        <v>2</v>
      </c>
      <c r="I259">
        <v>1</v>
      </c>
      <c r="J259" t="s">
        <v>347</v>
      </c>
      <c r="K259">
        <v>6203104</v>
      </c>
      <c r="L259">
        <v>6203106</v>
      </c>
      <c r="M259" t="str">
        <f t="shared" ref="M259:M322" si="12">IF(E259&gt;10,CONCATENATE(N259,$N$1,F259),F259)</f>
        <v>6100005,83</v>
      </c>
      <c r="N259" t="str">
        <f t="shared" ca="1" si="11"/>
        <v>6100005,83</v>
      </c>
    </row>
    <row r="260" spans="1:14" x14ac:dyDescent="0.2">
      <c r="A260">
        <v>6203106</v>
      </c>
      <c r="B260" t="s">
        <v>97</v>
      </c>
      <c r="C260">
        <v>3</v>
      </c>
      <c r="D260">
        <v>6902106</v>
      </c>
      <c r="E260">
        <f t="shared" si="10"/>
        <v>6</v>
      </c>
      <c r="F260" t="s">
        <v>581</v>
      </c>
      <c r="G260" t="s">
        <v>495</v>
      </c>
      <c r="H260">
        <v>2</v>
      </c>
      <c r="I260">
        <v>1</v>
      </c>
      <c r="J260" t="s">
        <v>347</v>
      </c>
      <c r="K260">
        <v>6203105</v>
      </c>
      <c r="L260">
        <v>6203107</v>
      </c>
      <c r="M260" t="str">
        <f t="shared" si="12"/>
        <v>6100005,115</v>
      </c>
      <c r="N260" t="str">
        <f t="shared" ca="1" si="11"/>
        <v>6100005,115</v>
      </c>
    </row>
    <row r="261" spans="1:14" x14ac:dyDescent="0.2">
      <c r="A261">
        <v>6203107</v>
      </c>
      <c r="B261" t="s">
        <v>97</v>
      </c>
      <c r="C261">
        <v>3</v>
      </c>
      <c r="D261">
        <v>6902107</v>
      </c>
      <c r="E261">
        <f t="shared" si="10"/>
        <v>7</v>
      </c>
      <c r="F261" t="s">
        <v>582</v>
      </c>
      <c r="G261" t="s">
        <v>496</v>
      </c>
      <c r="H261">
        <v>2</v>
      </c>
      <c r="I261">
        <v>1</v>
      </c>
      <c r="J261" t="s">
        <v>347</v>
      </c>
      <c r="K261">
        <v>6203106</v>
      </c>
      <c r="L261">
        <v>6203108</v>
      </c>
      <c r="M261" t="str">
        <f t="shared" si="12"/>
        <v>6100005,153</v>
      </c>
      <c r="N261" t="str">
        <f t="shared" ca="1" si="11"/>
        <v>6100005,153</v>
      </c>
    </row>
    <row r="262" spans="1:14" x14ac:dyDescent="0.2">
      <c r="A262">
        <v>6203108</v>
      </c>
      <c r="B262" t="s">
        <v>97</v>
      </c>
      <c r="C262">
        <v>3</v>
      </c>
      <c r="D262">
        <v>6902108</v>
      </c>
      <c r="E262">
        <f t="shared" si="10"/>
        <v>8</v>
      </c>
      <c r="F262" t="s">
        <v>583</v>
      </c>
      <c r="G262" t="s">
        <v>497</v>
      </c>
      <c r="H262">
        <v>2</v>
      </c>
      <c r="I262">
        <v>1</v>
      </c>
      <c r="J262" t="s">
        <v>347</v>
      </c>
      <c r="K262">
        <v>6203107</v>
      </c>
      <c r="L262">
        <v>6203109</v>
      </c>
      <c r="M262" t="str">
        <f t="shared" si="12"/>
        <v>6100005,199</v>
      </c>
      <c r="N262" t="str">
        <f t="shared" ca="1" si="11"/>
        <v>6100005,199</v>
      </c>
    </row>
    <row r="263" spans="1:14" x14ac:dyDescent="0.2">
      <c r="A263">
        <v>6203109</v>
      </c>
      <c r="B263" t="s">
        <v>97</v>
      </c>
      <c r="C263">
        <v>3</v>
      </c>
      <c r="D263">
        <v>6902109</v>
      </c>
      <c r="E263">
        <f t="shared" si="10"/>
        <v>9</v>
      </c>
      <c r="F263" t="s">
        <v>584</v>
      </c>
      <c r="G263" t="s">
        <v>498</v>
      </c>
      <c r="H263">
        <v>2</v>
      </c>
      <c r="I263">
        <v>1</v>
      </c>
      <c r="J263" t="s">
        <v>347</v>
      </c>
      <c r="K263">
        <v>6203108</v>
      </c>
      <c r="L263">
        <v>6203110</v>
      </c>
      <c r="M263" t="str">
        <f t="shared" si="12"/>
        <v>6100005,255</v>
      </c>
      <c r="N263" t="str">
        <f t="shared" ca="1" si="11"/>
        <v>6100005,255</v>
      </c>
    </row>
    <row r="264" spans="1:14" x14ac:dyDescent="0.2">
      <c r="A264">
        <v>6203110</v>
      </c>
      <c r="B264" t="s">
        <v>97</v>
      </c>
      <c r="C264">
        <v>3</v>
      </c>
      <c r="D264">
        <v>6902110</v>
      </c>
      <c r="E264">
        <f t="shared" si="10"/>
        <v>10</v>
      </c>
      <c r="F264" t="s">
        <v>585</v>
      </c>
      <c r="G264" t="s">
        <v>247</v>
      </c>
      <c r="H264">
        <v>2</v>
      </c>
      <c r="I264">
        <v>1</v>
      </c>
      <c r="J264" t="s">
        <v>347</v>
      </c>
      <c r="K264">
        <v>6203109</v>
      </c>
      <c r="L264">
        <v>6203111</v>
      </c>
      <c r="M264" t="str">
        <f t="shared" si="12"/>
        <v>6100005,321</v>
      </c>
      <c r="N264" t="str">
        <f t="shared" ca="1" si="11"/>
        <v>6100005,321</v>
      </c>
    </row>
    <row r="265" spans="1:14" x14ac:dyDescent="0.2">
      <c r="A265">
        <v>6203111</v>
      </c>
      <c r="B265" t="s">
        <v>97</v>
      </c>
      <c r="C265">
        <v>3</v>
      </c>
      <c r="D265">
        <v>6902111</v>
      </c>
      <c r="E265">
        <f t="shared" si="10"/>
        <v>11</v>
      </c>
      <c r="F265" t="s">
        <v>983</v>
      </c>
      <c r="G265" t="s">
        <v>803</v>
      </c>
      <c r="H265">
        <v>2</v>
      </c>
      <c r="I265">
        <v>1</v>
      </c>
      <c r="J265" t="s">
        <v>347</v>
      </c>
      <c r="K265">
        <v>6203110</v>
      </c>
      <c r="L265">
        <v>6203112</v>
      </c>
      <c r="M265" t="str">
        <f t="shared" ca="1" si="12"/>
        <v>6100005,321;6100011,5</v>
      </c>
      <c r="N265" t="str">
        <f t="shared" ca="1" si="11"/>
        <v>6100005,321</v>
      </c>
    </row>
    <row r="266" spans="1:14" x14ac:dyDescent="0.2">
      <c r="A266">
        <v>6203112</v>
      </c>
      <c r="B266" t="s">
        <v>97</v>
      </c>
      <c r="C266">
        <v>3</v>
      </c>
      <c r="D266">
        <v>6902112</v>
      </c>
      <c r="E266">
        <f t="shared" si="10"/>
        <v>12</v>
      </c>
      <c r="F266" t="s">
        <v>976</v>
      </c>
      <c r="G266" t="s">
        <v>804</v>
      </c>
      <c r="H266">
        <v>2</v>
      </c>
      <c r="I266">
        <v>1</v>
      </c>
      <c r="J266" t="s">
        <v>347</v>
      </c>
      <c r="K266">
        <v>6203111</v>
      </c>
      <c r="L266">
        <v>6203113</v>
      </c>
      <c r="M266" t="str">
        <f t="shared" ca="1" si="12"/>
        <v>6100005,321;6100011,13</v>
      </c>
      <c r="N266" t="str">
        <f t="shared" ca="1" si="11"/>
        <v>6100005,321</v>
      </c>
    </row>
    <row r="267" spans="1:14" x14ac:dyDescent="0.2">
      <c r="A267">
        <v>6203113</v>
      </c>
      <c r="B267" t="s">
        <v>97</v>
      </c>
      <c r="C267">
        <v>3</v>
      </c>
      <c r="D267">
        <v>6902113</v>
      </c>
      <c r="E267">
        <f t="shared" si="10"/>
        <v>13</v>
      </c>
      <c r="F267" t="s">
        <v>984</v>
      </c>
      <c r="G267" t="s">
        <v>805</v>
      </c>
      <c r="H267">
        <v>2</v>
      </c>
      <c r="I267">
        <v>1</v>
      </c>
      <c r="J267" t="s">
        <v>347</v>
      </c>
      <c r="K267">
        <v>6203112</v>
      </c>
      <c r="L267">
        <v>6203114</v>
      </c>
      <c r="M267" t="str">
        <f t="shared" ca="1" si="12"/>
        <v>6100005,321;6100011,25</v>
      </c>
      <c r="N267" t="str">
        <f t="shared" ca="1" si="11"/>
        <v>6100005,321</v>
      </c>
    </row>
    <row r="268" spans="1:14" x14ac:dyDescent="0.2">
      <c r="A268">
        <v>6203114</v>
      </c>
      <c r="B268" t="s">
        <v>97</v>
      </c>
      <c r="C268">
        <v>3</v>
      </c>
      <c r="D268">
        <v>6902114</v>
      </c>
      <c r="E268">
        <f t="shared" si="10"/>
        <v>14</v>
      </c>
      <c r="F268" t="s">
        <v>985</v>
      </c>
      <c r="G268" t="s">
        <v>806</v>
      </c>
      <c r="H268">
        <v>2</v>
      </c>
      <c r="I268">
        <v>1</v>
      </c>
      <c r="J268" t="s">
        <v>347</v>
      </c>
      <c r="K268">
        <v>6203113</v>
      </c>
      <c r="L268">
        <v>6203115</v>
      </c>
      <c r="M268" t="str">
        <f t="shared" ca="1" si="12"/>
        <v>6100005,321;6100011,41</v>
      </c>
      <c r="N268" t="str">
        <f t="shared" ca="1" si="11"/>
        <v>6100005,321</v>
      </c>
    </row>
    <row r="269" spans="1:14" x14ac:dyDescent="0.2">
      <c r="A269">
        <v>6203115</v>
      </c>
      <c r="B269" t="s">
        <v>97</v>
      </c>
      <c r="C269">
        <v>3</v>
      </c>
      <c r="D269">
        <v>6902115</v>
      </c>
      <c r="E269">
        <f t="shared" si="10"/>
        <v>15</v>
      </c>
      <c r="F269" t="s">
        <v>986</v>
      </c>
      <c r="G269" t="s">
        <v>807</v>
      </c>
      <c r="H269">
        <v>2</v>
      </c>
      <c r="I269">
        <v>1</v>
      </c>
      <c r="J269" t="s">
        <v>347</v>
      </c>
      <c r="K269">
        <v>6203114</v>
      </c>
      <c r="L269">
        <v>6203116</v>
      </c>
      <c r="M269" t="str">
        <f t="shared" ca="1" si="12"/>
        <v>6100005,321;6100011,61</v>
      </c>
      <c r="N269" t="str">
        <f t="shared" ca="1" si="11"/>
        <v>6100005,321</v>
      </c>
    </row>
    <row r="270" spans="1:14" x14ac:dyDescent="0.2">
      <c r="A270">
        <v>6203116</v>
      </c>
      <c r="B270" t="s">
        <v>97</v>
      </c>
      <c r="C270">
        <v>3</v>
      </c>
      <c r="D270">
        <v>6902116</v>
      </c>
      <c r="E270">
        <f t="shared" si="10"/>
        <v>16</v>
      </c>
      <c r="F270" t="s">
        <v>987</v>
      </c>
      <c r="G270" t="s">
        <v>808</v>
      </c>
      <c r="H270">
        <v>2</v>
      </c>
      <c r="I270">
        <v>1</v>
      </c>
      <c r="J270" t="s">
        <v>347</v>
      </c>
      <c r="K270">
        <v>6203115</v>
      </c>
      <c r="L270">
        <v>6203117</v>
      </c>
      <c r="M270" t="str">
        <f t="shared" ca="1" si="12"/>
        <v>6100005,321;6100011,85</v>
      </c>
      <c r="N270" t="str">
        <f t="shared" ca="1" si="11"/>
        <v>6100005,321</v>
      </c>
    </row>
    <row r="271" spans="1:14" x14ac:dyDescent="0.2">
      <c r="A271">
        <v>6203117</v>
      </c>
      <c r="B271" t="s">
        <v>97</v>
      </c>
      <c r="C271">
        <v>3</v>
      </c>
      <c r="D271">
        <v>6902117</v>
      </c>
      <c r="E271">
        <f t="shared" si="10"/>
        <v>17</v>
      </c>
      <c r="F271" t="s">
        <v>982</v>
      </c>
      <c r="G271" t="s">
        <v>809</v>
      </c>
      <c r="H271">
        <v>2</v>
      </c>
      <c r="I271">
        <v>1</v>
      </c>
      <c r="J271" t="s">
        <v>347</v>
      </c>
      <c r="K271">
        <v>6203116</v>
      </c>
      <c r="L271">
        <v>6203118</v>
      </c>
      <c r="M271" t="str">
        <f t="shared" ca="1" si="12"/>
        <v>6100005,321;6100011,113</v>
      </c>
      <c r="N271" t="str">
        <f t="shared" ca="1" si="11"/>
        <v>6100005,321</v>
      </c>
    </row>
    <row r="272" spans="1:14" x14ac:dyDescent="0.2">
      <c r="A272">
        <v>6203118</v>
      </c>
      <c r="B272" t="s">
        <v>97</v>
      </c>
      <c r="C272">
        <v>3</v>
      </c>
      <c r="D272">
        <v>6902118</v>
      </c>
      <c r="E272">
        <f t="shared" si="10"/>
        <v>18</v>
      </c>
      <c r="F272" t="s">
        <v>972</v>
      </c>
      <c r="G272" t="s">
        <v>810</v>
      </c>
      <c r="H272">
        <v>2</v>
      </c>
      <c r="I272">
        <v>1</v>
      </c>
      <c r="J272" t="s">
        <v>347</v>
      </c>
      <c r="K272">
        <v>6203117</v>
      </c>
      <c r="L272">
        <v>6203119</v>
      </c>
      <c r="M272" t="str">
        <f t="shared" ca="1" si="12"/>
        <v>6100005,321;6100011,146</v>
      </c>
      <c r="N272" t="str">
        <f t="shared" ca="1" si="11"/>
        <v>6100005,321</v>
      </c>
    </row>
    <row r="273" spans="1:14" x14ac:dyDescent="0.2">
      <c r="A273">
        <v>6203119</v>
      </c>
      <c r="B273" t="s">
        <v>97</v>
      </c>
      <c r="C273">
        <v>3</v>
      </c>
      <c r="D273">
        <v>6902119</v>
      </c>
      <c r="E273">
        <f t="shared" si="10"/>
        <v>19</v>
      </c>
      <c r="F273" t="s">
        <v>988</v>
      </c>
      <c r="G273" t="s">
        <v>811</v>
      </c>
      <c r="H273">
        <v>2</v>
      </c>
      <c r="I273">
        <v>1</v>
      </c>
      <c r="J273" t="s">
        <v>347</v>
      </c>
      <c r="K273">
        <v>6203118</v>
      </c>
      <c r="L273">
        <v>6203120</v>
      </c>
      <c r="M273" t="str">
        <f t="shared" ca="1" si="12"/>
        <v>6100005,321;6100011,183</v>
      </c>
      <c r="N273" t="str">
        <f t="shared" ca="1" si="11"/>
        <v>6100005,321</v>
      </c>
    </row>
    <row r="274" spans="1:14" x14ac:dyDescent="0.2">
      <c r="A274">
        <v>6203120</v>
      </c>
      <c r="B274" t="s">
        <v>97</v>
      </c>
      <c r="C274">
        <v>3</v>
      </c>
      <c r="D274">
        <v>6902120</v>
      </c>
      <c r="E274">
        <f t="shared" si="10"/>
        <v>20</v>
      </c>
      <c r="F274" t="s">
        <v>989</v>
      </c>
      <c r="G274" t="s">
        <v>812</v>
      </c>
      <c r="H274">
        <v>2</v>
      </c>
      <c r="I274">
        <v>1</v>
      </c>
      <c r="J274" t="s">
        <v>347</v>
      </c>
      <c r="K274">
        <v>6203119</v>
      </c>
      <c r="L274">
        <v>0</v>
      </c>
      <c r="M274" t="str">
        <f t="shared" ca="1" si="12"/>
        <v>6100005,321;6100011,225</v>
      </c>
      <c r="N274" t="str">
        <f t="shared" ca="1" si="11"/>
        <v>6100005,321</v>
      </c>
    </row>
    <row r="275" spans="1:14" x14ac:dyDescent="0.2">
      <c r="A275">
        <v>6204100</v>
      </c>
      <c r="B275" t="s">
        <v>98</v>
      </c>
      <c r="C275">
        <v>4</v>
      </c>
      <c r="D275">
        <v>6902100</v>
      </c>
      <c r="E275">
        <f t="shared" si="10"/>
        <v>0</v>
      </c>
      <c r="F275" t="s">
        <v>301</v>
      </c>
      <c r="G275" t="s">
        <v>228</v>
      </c>
      <c r="H275">
        <v>2</v>
      </c>
      <c r="I275">
        <v>1</v>
      </c>
      <c r="J275" t="s">
        <v>348</v>
      </c>
      <c r="K275">
        <v>0</v>
      </c>
      <c r="L275">
        <v>6204101</v>
      </c>
      <c r="M275" t="str">
        <f t="shared" si="12"/>
        <v>6100005,0</v>
      </c>
      <c r="N275" t="str">
        <f t="shared" ca="1" si="11"/>
        <v>6100005,0</v>
      </c>
    </row>
    <row r="276" spans="1:14" x14ac:dyDescent="0.2">
      <c r="A276">
        <v>6204101</v>
      </c>
      <c r="B276" t="s">
        <v>98</v>
      </c>
      <c r="C276">
        <v>4</v>
      </c>
      <c r="D276">
        <v>6902101</v>
      </c>
      <c r="E276">
        <f t="shared" si="10"/>
        <v>1</v>
      </c>
      <c r="F276" t="s">
        <v>303</v>
      </c>
      <c r="G276" t="s">
        <v>499</v>
      </c>
      <c r="H276">
        <v>2</v>
      </c>
      <c r="I276">
        <v>1</v>
      </c>
      <c r="J276" t="s">
        <v>348</v>
      </c>
      <c r="K276">
        <v>6204100</v>
      </c>
      <c r="L276">
        <v>6204102</v>
      </c>
      <c r="M276" t="str">
        <f t="shared" si="12"/>
        <v>6100005,6</v>
      </c>
      <c r="N276" t="str">
        <f t="shared" ca="1" si="11"/>
        <v>6100005,6</v>
      </c>
    </row>
    <row r="277" spans="1:14" x14ac:dyDescent="0.2">
      <c r="A277">
        <v>6204102</v>
      </c>
      <c r="B277" t="s">
        <v>98</v>
      </c>
      <c r="C277">
        <v>4</v>
      </c>
      <c r="D277">
        <v>6902102</v>
      </c>
      <c r="E277">
        <f t="shared" si="10"/>
        <v>2</v>
      </c>
      <c r="F277" t="s">
        <v>311</v>
      </c>
      <c r="G277" t="s">
        <v>500</v>
      </c>
      <c r="H277">
        <v>2</v>
      </c>
      <c r="I277">
        <v>1</v>
      </c>
      <c r="J277" t="s">
        <v>348</v>
      </c>
      <c r="K277">
        <v>6204101</v>
      </c>
      <c r="L277">
        <v>6204103</v>
      </c>
      <c r="M277" t="str">
        <f t="shared" si="12"/>
        <v>6100005,15</v>
      </c>
      <c r="N277" t="str">
        <f t="shared" ca="1" si="11"/>
        <v>6100005,15</v>
      </c>
    </row>
    <row r="278" spans="1:14" x14ac:dyDescent="0.2">
      <c r="A278">
        <v>6204103</v>
      </c>
      <c r="B278" t="s">
        <v>98</v>
      </c>
      <c r="C278">
        <v>4</v>
      </c>
      <c r="D278">
        <v>6902103</v>
      </c>
      <c r="E278">
        <f t="shared" si="10"/>
        <v>3</v>
      </c>
      <c r="F278" t="s">
        <v>586</v>
      </c>
      <c r="G278" t="s">
        <v>501</v>
      </c>
      <c r="H278">
        <v>2</v>
      </c>
      <c r="I278">
        <v>1</v>
      </c>
      <c r="J278" t="s">
        <v>348</v>
      </c>
      <c r="K278">
        <v>6204102</v>
      </c>
      <c r="L278">
        <v>6204104</v>
      </c>
      <c r="M278" t="str">
        <f t="shared" si="12"/>
        <v>6100005,25</v>
      </c>
      <c r="N278" t="str">
        <f t="shared" ca="1" si="11"/>
        <v>6100005,25</v>
      </c>
    </row>
    <row r="279" spans="1:14" x14ac:dyDescent="0.2">
      <c r="A279">
        <v>6204104</v>
      </c>
      <c r="B279" t="s">
        <v>98</v>
      </c>
      <c r="C279">
        <v>4</v>
      </c>
      <c r="D279">
        <v>6902104</v>
      </c>
      <c r="E279">
        <f t="shared" si="10"/>
        <v>4</v>
      </c>
      <c r="F279" t="s">
        <v>587</v>
      </c>
      <c r="G279" t="s">
        <v>502</v>
      </c>
      <c r="H279">
        <v>2</v>
      </c>
      <c r="I279">
        <v>1</v>
      </c>
      <c r="J279" t="s">
        <v>348</v>
      </c>
      <c r="K279">
        <v>6204103</v>
      </c>
      <c r="L279">
        <v>6204105</v>
      </c>
      <c r="M279" t="str">
        <f t="shared" si="12"/>
        <v>6100005,39</v>
      </c>
      <c r="N279" t="str">
        <f t="shared" ca="1" si="11"/>
        <v>6100005,39</v>
      </c>
    </row>
    <row r="280" spans="1:14" x14ac:dyDescent="0.2">
      <c r="A280">
        <v>6204105</v>
      </c>
      <c r="B280" t="s">
        <v>98</v>
      </c>
      <c r="C280">
        <v>4</v>
      </c>
      <c r="D280">
        <v>6902105</v>
      </c>
      <c r="E280">
        <f t="shared" si="10"/>
        <v>5</v>
      </c>
      <c r="F280" t="s">
        <v>588</v>
      </c>
      <c r="G280" t="s">
        <v>503</v>
      </c>
      <c r="H280">
        <v>2</v>
      </c>
      <c r="I280">
        <v>1</v>
      </c>
      <c r="J280" t="s">
        <v>348</v>
      </c>
      <c r="K280">
        <v>6204104</v>
      </c>
      <c r="L280">
        <v>6204106</v>
      </c>
      <c r="M280" t="str">
        <f t="shared" si="12"/>
        <v>6100005,56</v>
      </c>
      <c r="N280" t="str">
        <f t="shared" ca="1" si="11"/>
        <v>6100005,56</v>
      </c>
    </row>
    <row r="281" spans="1:14" x14ac:dyDescent="0.2">
      <c r="A281">
        <v>6204106</v>
      </c>
      <c r="B281" t="s">
        <v>98</v>
      </c>
      <c r="C281">
        <v>4</v>
      </c>
      <c r="D281">
        <v>6902106</v>
      </c>
      <c r="E281">
        <f t="shared" si="10"/>
        <v>6</v>
      </c>
      <c r="F281" t="s">
        <v>575</v>
      </c>
      <c r="G281" t="s">
        <v>504</v>
      </c>
      <c r="H281">
        <v>2</v>
      </c>
      <c r="I281">
        <v>1</v>
      </c>
      <c r="J281" t="s">
        <v>348</v>
      </c>
      <c r="K281">
        <v>6204105</v>
      </c>
      <c r="L281">
        <v>6204107</v>
      </c>
      <c r="M281" t="str">
        <f t="shared" si="12"/>
        <v>6100005,76</v>
      </c>
      <c r="N281" t="str">
        <f t="shared" ca="1" si="11"/>
        <v>6100005,76</v>
      </c>
    </row>
    <row r="282" spans="1:14" x14ac:dyDescent="0.2">
      <c r="A282">
        <v>6204107</v>
      </c>
      <c r="B282" t="s">
        <v>98</v>
      </c>
      <c r="C282">
        <v>4</v>
      </c>
      <c r="D282">
        <v>6902107</v>
      </c>
      <c r="E282">
        <f t="shared" si="10"/>
        <v>7</v>
      </c>
      <c r="F282" t="s">
        <v>589</v>
      </c>
      <c r="G282" t="s">
        <v>505</v>
      </c>
      <c r="H282">
        <v>2</v>
      </c>
      <c r="I282">
        <v>1</v>
      </c>
      <c r="J282" t="s">
        <v>348</v>
      </c>
      <c r="K282">
        <v>6204106</v>
      </c>
      <c r="L282">
        <v>6204108</v>
      </c>
      <c r="M282" t="str">
        <f t="shared" si="12"/>
        <v>6100005,102</v>
      </c>
      <c r="N282" t="str">
        <f t="shared" ca="1" si="11"/>
        <v>6100005,102</v>
      </c>
    </row>
    <row r="283" spans="1:14" x14ac:dyDescent="0.2">
      <c r="A283">
        <v>6204108</v>
      </c>
      <c r="B283" t="s">
        <v>98</v>
      </c>
      <c r="C283">
        <v>4</v>
      </c>
      <c r="D283">
        <v>6902108</v>
      </c>
      <c r="E283">
        <f t="shared" si="10"/>
        <v>8</v>
      </c>
      <c r="F283" t="s">
        <v>590</v>
      </c>
      <c r="G283" t="s">
        <v>506</v>
      </c>
      <c r="H283">
        <v>2</v>
      </c>
      <c r="I283">
        <v>1</v>
      </c>
      <c r="J283" t="s">
        <v>348</v>
      </c>
      <c r="K283">
        <v>6204107</v>
      </c>
      <c r="L283">
        <v>6204109</v>
      </c>
      <c r="M283" t="str">
        <f t="shared" si="12"/>
        <v>6100005,133</v>
      </c>
      <c r="N283" t="str">
        <f t="shared" ca="1" si="11"/>
        <v>6100005,133</v>
      </c>
    </row>
    <row r="284" spans="1:14" x14ac:dyDescent="0.2">
      <c r="A284">
        <v>6204109</v>
      </c>
      <c r="B284" t="s">
        <v>98</v>
      </c>
      <c r="C284">
        <v>4</v>
      </c>
      <c r="D284">
        <v>6902109</v>
      </c>
      <c r="E284">
        <f t="shared" si="10"/>
        <v>9</v>
      </c>
      <c r="F284" t="s">
        <v>591</v>
      </c>
      <c r="G284" t="s">
        <v>507</v>
      </c>
      <c r="H284">
        <v>2</v>
      </c>
      <c r="I284">
        <v>1</v>
      </c>
      <c r="J284" t="s">
        <v>348</v>
      </c>
      <c r="K284">
        <v>6204108</v>
      </c>
      <c r="L284">
        <v>6204110</v>
      </c>
      <c r="M284" t="str">
        <f t="shared" si="12"/>
        <v>6100005,170</v>
      </c>
      <c r="N284" t="str">
        <f t="shared" ca="1" si="11"/>
        <v>6100005,170</v>
      </c>
    </row>
    <row r="285" spans="1:14" x14ac:dyDescent="0.2">
      <c r="A285">
        <v>6204110</v>
      </c>
      <c r="B285" t="s">
        <v>98</v>
      </c>
      <c r="C285">
        <v>4</v>
      </c>
      <c r="D285">
        <v>6902110</v>
      </c>
      <c r="E285">
        <f t="shared" si="10"/>
        <v>10</v>
      </c>
      <c r="F285" t="s">
        <v>592</v>
      </c>
      <c r="G285" t="s">
        <v>248</v>
      </c>
      <c r="H285">
        <v>2</v>
      </c>
      <c r="I285">
        <v>1</v>
      </c>
      <c r="J285" t="s">
        <v>348</v>
      </c>
      <c r="K285">
        <v>6204109</v>
      </c>
      <c r="L285">
        <v>6204111</v>
      </c>
      <c r="M285" t="str">
        <f t="shared" si="12"/>
        <v>6100005,214</v>
      </c>
      <c r="N285" t="str">
        <f t="shared" ca="1" si="11"/>
        <v>6100005,214</v>
      </c>
    </row>
    <row r="286" spans="1:14" x14ac:dyDescent="0.2">
      <c r="A286">
        <v>6204111</v>
      </c>
      <c r="B286" t="s">
        <v>98</v>
      </c>
      <c r="C286">
        <v>4</v>
      </c>
      <c r="D286">
        <v>6902111</v>
      </c>
      <c r="E286">
        <f t="shared" si="10"/>
        <v>11</v>
      </c>
      <c r="F286" t="s">
        <v>990</v>
      </c>
      <c r="G286" t="s">
        <v>813</v>
      </c>
      <c r="H286">
        <v>2</v>
      </c>
      <c r="I286">
        <v>1</v>
      </c>
      <c r="J286" t="s">
        <v>348</v>
      </c>
      <c r="K286">
        <v>6204110</v>
      </c>
      <c r="L286">
        <v>6204112</v>
      </c>
      <c r="M286" t="str">
        <f t="shared" ca="1" si="12"/>
        <v>6100005,214;6100011,3</v>
      </c>
      <c r="N286" t="str">
        <f t="shared" ca="1" si="11"/>
        <v>6100005,214</v>
      </c>
    </row>
    <row r="287" spans="1:14" x14ac:dyDescent="0.2">
      <c r="A287">
        <v>6204112</v>
      </c>
      <c r="B287" t="s">
        <v>98</v>
      </c>
      <c r="C287">
        <v>4</v>
      </c>
      <c r="D287">
        <v>6902112</v>
      </c>
      <c r="E287">
        <f t="shared" si="10"/>
        <v>12</v>
      </c>
      <c r="F287" t="s">
        <v>991</v>
      </c>
      <c r="G287" t="s">
        <v>814</v>
      </c>
      <c r="H287">
        <v>2</v>
      </c>
      <c r="I287">
        <v>1</v>
      </c>
      <c r="J287" t="s">
        <v>348</v>
      </c>
      <c r="K287">
        <v>6204111</v>
      </c>
      <c r="L287">
        <v>6204113</v>
      </c>
      <c r="M287" t="str">
        <f t="shared" ca="1" si="12"/>
        <v>6100005,214;6100011,9</v>
      </c>
      <c r="N287" t="str">
        <f t="shared" ca="1" si="11"/>
        <v>6100005,214</v>
      </c>
    </row>
    <row r="288" spans="1:14" x14ac:dyDescent="0.2">
      <c r="A288">
        <v>6204113</v>
      </c>
      <c r="B288" t="s">
        <v>98</v>
      </c>
      <c r="C288">
        <v>4</v>
      </c>
      <c r="D288">
        <v>6902113</v>
      </c>
      <c r="E288">
        <f t="shared" si="10"/>
        <v>13</v>
      </c>
      <c r="F288" t="s">
        <v>992</v>
      </c>
      <c r="G288" t="s">
        <v>815</v>
      </c>
      <c r="H288">
        <v>2</v>
      </c>
      <c r="I288">
        <v>1</v>
      </c>
      <c r="J288" t="s">
        <v>348</v>
      </c>
      <c r="K288">
        <v>6204112</v>
      </c>
      <c r="L288">
        <v>6204114</v>
      </c>
      <c r="M288" t="str">
        <f t="shared" ca="1" si="12"/>
        <v>6100005,214;6100011,17</v>
      </c>
      <c r="N288" t="str">
        <f t="shared" ca="1" si="11"/>
        <v>6100005,214</v>
      </c>
    </row>
    <row r="289" spans="1:14" x14ac:dyDescent="0.2">
      <c r="A289">
        <v>6204114</v>
      </c>
      <c r="B289" t="s">
        <v>98</v>
      </c>
      <c r="C289">
        <v>4</v>
      </c>
      <c r="D289">
        <v>6902114</v>
      </c>
      <c r="E289">
        <f t="shared" si="10"/>
        <v>14</v>
      </c>
      <c r="F289" t="s">
        <v>993</v>
      </c>
      <c r="G289" t="s">
        <v>816</v>
      </c>
      <c r="H289">
        <v>2</v>
      </c>
      <c r="I289">
        <v>1</v>
      </c>
      <c r="J289" t="s">
        <v>348</v>
      </c>
      <c r="K289">
        <v>6204113</v>
      </c>
      <c r="L289">
        <v>6204115</v>
      </c>
      <c r="M289" t="str">
        <f t="shared" ca="1" si="12"/>
        <v>6100005,214;6100011,27</v>
      </c>
      <c r="N289" t="str">
        <f t="shared" ca="1" si="11"/>
        <v>6100005,214</v>
      </c>
    </row>
    <row r="290" spans="1:14" x14ac:dyDescent="0.2">
      <c r="A290">
        <v>6204115</v>
      </c>
      <c r="B290" t="s">
        <v>98</v>
      </c>
      <c r="C290">
        <v>4</v>
      </c>
      <c r="D290">
        <v>6902115</v>
      </c>
      <c r="E290">
        <f t="shared" si="10"/>
        <v>15</v>
      </c>
      <c r="F290" t="s">
        <v>985</v>
      </c>
      <c r="G290" t="s">
        <v>817</v>
      </c>
      <c r="H290">
        <v>2</v>
      </c>
      <c r="I290">
        <v>1</v>
      </c>
      <c r="J290" t="s">
        <v>348</v>
      </c>
      <c r="K290">
        <v>6204114</v>
      </c>
      <c r="L290">
        <v>6204116</v>
      </c>
      <c r="M290" t="str">
        <f t="shared" ca="1" si="12"/>
        <v>6100005,214;6100011,41</v>
      </c>
      <c r="N290" t="str">
        <f t="shared" ca="1" si="11"/>
        <v>6100005,214</v>
      </c>
    </row>
    <row r="291" spans="1:14" x14ac:dyDescent="0.2">
      <c r="A291">
        <v>6204116</v>
      </c>
      <c r="B291" t="s">
        <v>98</v>
      </c>
      <c r="C291">
        <v>4</v>
      </c>
      <c r="D291">
        <v>6902116</v>
      </c>
      <c r="E291">
        <f t="shared" si="10"/>
        <v>16</v>
      </c>
      <c r="F291" t="s">
        <v>980</v>
      </c>
      <c r="G291" t="s">
        <v>818</v>
      </c>
      <c r="H291">
        <v>2</v>
      </c>
      <c r="I291">
        <v>1</v>
      </c>
      <c r="J291" t="s">
        <v>348</v>
      </c>
      <c r="K291">
        <v>6204115</v>
      </c>
      <c r="L291">
        <v>6204117</v>
      </c>
      <c r="M291" t="str">
        <f t="shared" ca="1" si="12"/>
        <v>6100005,214;6100011,57</v>
      </c>
      <c r="N291" t="str">
        <f t="shared" ca="1" si="11"/>
        <v>6100005,214</v>
      </c>
    </row>
    <row r="292" spans="1:14" x14ac:dyDescent="0.2">
      <c r="A292">
        <v>6204117</v>
      </c>
      <c r="B292" t="s">
        <v>98</v>
      </c>
      <c r="C292">
        <v>4</v>
      </c>
      <c r="D292">
        <v>6902117</v>
      </c>
      <c r="E292">
        <f t="shared" si="10"/>
        <v>17</v>
      </c>
      <c r="F292" t="s">
        <v>994</v>
      </c>
      <c r="G292" t="s">
        <v>819</v>
      </c>
      <c r="H292">
        <v>2</v>
      </c>
      <c r="I292">
        <v>1</v>
      </c>
      <c r="J292" t="s">
        <v>348</v>
      </c>
      <c r="K292">
        <v>6204116</v>
      </c>
      <c r="L292">
        <v>6204118</v>
      </c>
      <c r="M292" t="str">
        <f t="shared" ca="1" si="12"/>
        <v>6100005,214;6100011,75</v>
      </c>
      <c r="N292" t="str">
        <f t="shared" ca="1" si="11"/>
        <v>6100005,214</v>
      </c>
    </row>
    <row r="293" spans="1:14" x14ac:dyDescent="0.2">
      <c r="A293">
        <v>6204118</v>
      </c>
      <c r="B293" t="s">
        <v>98</v>
      </c>
      <c r="C293">
        <v>4</v>
      </c>
      <c r="D293">
        <v>6902118</v>
      </c>
      <c r="E293">
        <f t="shared" si="10"/>
        <v>18</v>
      </c>
      <c r="F293" t="s">
        <v>995</v>
      </c>
      <c r="G293" t="s">
        <v>820</v>
      </c>
      <c r="H293">
        <v>2</v>
      </c>
      <c r="I293">
        <v>1</v>
      </c>
      <c r="J293" t="s">
        <v>348</v>
      </c>
      <c r="K293">
        <v>6204117</v>
      </c>
      <c r="L293">
        <v>6204119</v>
      </c>
      <c r="M293" t="str">
        <f t="shared" ca="1" si="12"/>
        <v>6100005,214;6100011,97</v>
      </c>
      <c r="N293" t="str">
        <f t="shared" ca="1" si="11"/>
        <v>6100005,214</v>
      </c>
    </row>
    <row r="294" spans="1:14" x14ac:dyDescent="0.2">
      <c r="A294">
        <v>6204119</v>
      </c>
      <c r="B294" t="s">
        <v>98</v>
      </c>
      <c r="C294">
        <v>4</v>
      </c>
      <c r="D294">
        <v>6902119</v>
      </c>
      <c r="E294">
        <f t="shared" si="10"/>
        <v>19</v>
      </c>
      <c r="F294" t="s">
        <v>996</v>
      </c>
      <c r="G294" t="s">
        <v>821</v>
      </c>
      <c r="H294">
        <v>2</v>
      </c>
      <c r="I294">
        <v>1</v>
      </c>
      <c r="J294" t="s">
        <v>348</v>
      </c>
      <c r="K294">
        <v>6204118</v>
      </c>
      <c r="L294">
        <v>6204120</v>
      </c>
      <c r="M294" t="str">
        <f t="shared" ca="1" si="12"/>
        <v>6100005,214;6100011,122</v>
      </c>
      <c r="N294" t="str">
        <f t="shared" ca="1" si="11"/>
        <v>6100005,214</v>
      </c>
    </row>
    <row r="295" spans="1:14" x14ac:dyDescent="0.2">
      <c r="A295">
        <v>6204120</v>
      </c>
      <c r="B295" t="s">
        <v>98</v>
      </c>
      <c r="C295">
        <v>4</v>
      </c>
      <c r="D295">
        <v>6902120</v>
      </c>
      <c r="E295">
        <f t="shared" si="10"/>
        <v>20</v>
      </c>
      <c r="F295" t="s">
        <v>997</v>
      </c>
      <c r="G295" t="s">
        <v>822</v>
      </c>
      <c r="H295">
        <v>2</v>
      </c>
      <c r="I295">
        <v>1</v>
      </c>
      <c r="J295" t="s">
        <v>348</v>
      </c>
      <c r="K295">
        <v>6204119</v>
      </c>
      <c r="L295">
        <v>0</v>
      </c>
      <c r="M295" t="str">
        <f t="shared" ca="1" si="12"/>
        <v>6100005,214;6100011,150</v>
      </c>
      <c r="N295" t="str">
        <f t="shared" ca="1" si="11"/>
        <v>6100005,214</v>
      </c>
    </row>
    <row r="296" spans="1:14" x14ac:dyDescent="0.2">
      <c r="A296">
        <v>6205100</v>
      </c>
      <c r="B296" t="s">
        <v>99</v>
      </c>
      <c r="C296">
        <v>5</v>
      </c>
      <c r="D296">
        <v>6902100</v>
      </c>
      <c r="E296">
        <f t="shared" si="10"/>
        <v>0</v>
      </c>
      <c r="F296" t="s">
        <v>301</v>
      </c>
      <c r="G296" t="s">
        <v>224</v>
      </c>
      <c r="H296">
        <v>2</v>
      </c>
      <c r="I296">
        <v>1</v>
      </c>
      <c r="J296" t="s">
        <v>349</v>
      </c>
      <c r="K296">
        <v>0</v>
      </c>
      <c r="L296">
        <v>6205101</v>
      </c>
      <c r="M296" t="str">
        <f t="shared" si="12"/>
        <v>6100005,0</v>
      </c>
      <c r="N296" t="str">
        <f t="shared" ca="1" si="11"/>
        <v>6100005,0</v>
      </c>
    </row>
    <row r="297" spans="1:14" x14ac:dyDescent="0.2">
      <c r="A297">
        <v>6205101</v>
      </c>
      <c r="B297" t="s">
        <v>99</v>
      </c>
      <c r="C297">
        <v>5</v>
      </c>
      <c r="D297">
        <v>6902101</v>
      </c>
      <c r="E297">
        <f t="shared" si="10"/>
        <v>1</v>
      </c>
      <c r="F297" t="s">
        <v>593</v>
      </c>
      <c r="G297" t="s">
        <v>508</v>
      </c>
      <c r="H297">
        <v>2</v>
      </c>
      <c r="I297">
        <v>1</v>
      </c>
      <c r="J297" t="s">
        <v>349</v>
      </c>
      <c r="K297">
        <v>6205100</v>
      </c>
      <c r="L297">
        <v>6205102</v>
      </c>
      <c r="M297" t="str">
        <f t="shared" si="12"/>
        <v>6100005,3</v>
      </c>
      <c r="N297" t="str">
        <f t="shared" ca="1" si="11"/>
        <v>6100005,3</v>
      </c>
    </row>
    <row r="298" spans="1:14" x14ac:dyDescent="0.2">
      <c r="A298">
        <v>6205102</v>
      </c>
      <c r="B298" t="s">
        <v>99</v>
      </c>
      <c r="C298">
        <v>5</v>
      </c>
      <c r="D298">
        <v>6902102</v>
      </c>
      <c r="E298">
        <f t="shared" si="10"/>
        <v>2</v>
      </c>
      <c r="F298" t="s">
        <v>307</v>
      </c>
      <c r="G298" t="s">
        <v>509</v>
      </c>
      <c r="H298">
        <v>2</v>
      </c>
      <c r="I298">
        <v>1</v>
      </c>
      <c r="J298" t="s">
        <v>349</v>
      </c>
      <c r="K298">
        <v>6205101</v>
      </c>
      <c r="L298">
        <v>6205103</v>
      </c>
      <c r="M298" t="str">
        <f t="shared" si="12"/>
        <v>6100005,8</v>
      </c>
      <c r="N298" t="str">
        <f t="shared" ca="1" si="11"/>
        <v>6100005,8</v>
      </c>
    </row>
    <row r="299" spans="1:14" x14ac:dyDescent="0.2">
      <c r="A299">
        <v>6205103</v>
      </c>
      <c r="B299" t="s">
        <v>99</v>
      </c>
      <c r="C299">
        <v>5</v>
      </c>
      <c r="D299">
        <v>6902103</v>
      </c>
      <c r="E299">
        <f t="shared" si="10"/>
        <v>3</v>
      </c>
      <c r="F299" t="s">
        <v>594</v>
      </c>
      <c r="G299" t="s">
        <v>510</v>
      </c>
      <c r="H299">
        <v>2</v>
      </c>
      <c r="I299">
        <v>1</v>
      </c>
      <c r="J299" t="s">
        <v>349</v>
      </c>
      <c r="K299">
        <v>6205102</v>
      </c>
      <c r="L299">
        <v>6205104</v>
      </c>
      <c r="M299" t="str">
        <f t="shared" si="12"/>
        <v>6100005,14</v>
      </c>
      <c r="N299" t="str">
        <f t="shared" ca="1" si="11"/>
        <v>6100005,14</v>
      </c>
    </row>
    <row r="300" spans="1:14" x14ac:dyDescent="0.2">
      <c r="A300">
        <v>6205104</v>
      </c>
      <c r="B300" t="s">
        <v>99</v>
      </c>
      <c r="C300">
        <v>5</v>
      </c>
      <c r="D300">
        <v>6902104</v>
      </c>
      <c r="E300">
        <f t="shared" si="10"/>
        <v>4</v>
      </c>
      <c r="F300" t="s">
        <v>302</v>
      </c>
      <c r="G300" t="s">
        <v>511</v>
      </c>
      <c r="H300">
        <v>2</v>
      </c>
      <c r="I300">
        <v>1</v>
      </c>
      <c r="J300" t="s">
        <v>349</v>
      </c>
      <c r="K300">
        <v>6205103</v>
      </c>
      <c r="L300">
        <v>6205105</v>
      </c>
      <c r="M300" t="str">
        <f t="shared" si="12"/>
        <v>6100005,21</v>
      </c>
      <c r="N300" t="str">
        <f t="shared" ca="1" si="11"/>
        <v>6100005,21</v>
      </c>
    </row>
    <row r="301" spans="1:14" x14ac:dyDescent="0.2">
      <c r="A301">
        <v>6205105</v>
      </c>
      <c r="B301" t="s">
        <v>99</v>
      </c>
      <c r="C301">
        <v>5</v>
      </c>
      <c r="D301">
        <v>6902105</v>
      </c>
      <c r="E301">
        <f t="shared" si="10"/>
        <v>5</v>
      </c>
      <c r="F301" t="s">
        <v>595</v>
      </c>
      <c r="G301" t="s">
        <v>512</v>
      </c>
      <c r="H301">
        <v>2</v>
      </c>
      <c r="I301">
        <v>1</v>
      </c>
      <c r="J301" t="s">
        <v>349</v>
      </c>
      <c r="K301">
        <v>6205104</v>
      </c>
      <c r="L301">
        <v>6205106</v>
      </c>
      <c r="M301" t="str">
        <f t="shared" si="12"/>
        <v>6100005,31</v>
      </c>
      <c r="N301" t="str">
        <f t="shared" ca="1" si="11"/>
        <v>6100005,31</v>
      </c>
    </row>
    <row r="302" spans="1:14" x14ac:dyDescent="0.2">
      <c r="A302">
        <v>6205106</v>
      </c>
      <c r="B302" t="s">
        <v>99</v>
      </c>
      <c r="C302">
        <v>5</v>
      </c>
      <c r="D302">
        <v>6902106</v>
      </c>
      <c r="E302">
        <f t="shared" si="10"/>
        <v>6</v>
      </c>
      <c r="F302" t="s">
        <v>574</v>
      </c>
      <c r="G302" t="s">
        <v>513</v>
      </c>
      <c r="H302">
        <v>2</v>
      </c>
      <c r="I302">
        <v>1</v>
      </c>
      <c r="J302" t="s">
        <v>349</v>
      </c>
      <c r="K302">
        <v>6205105</v>
      </c>
      <c r="L302">
        <v>6205107</v>
      </c>
      <c r="M302" t="str">
        <f t="shared" si="12"/>
        <v>6100005,42</v>
      </c>
      <c r="N302" t="str">
        <f t="shared" ca="1" si="11"/>
        <v>6100005,42</v>
      </c>
    </row>
    <row r="303" spans="1:14" x14ac:dyDescent="0.2">
      <c r="A303">
        <v>6205107</v>
      </c>
      <c r="B303" t="s">
        <v>99</v>
      </c>
      <c r="C303">
        <v>5</v>
      </c>
      <c r="D303">
        <v>6902107</v>
      </c>
      <c r="E303">
        <f t="shared" si="10"/>
        <v>7</v>
      </c>
      <c r="F303" t="s">
        <v>588</v>
      </c>
      <c r="G303" t="s">
        <v>514</v>
      </c>
      <c r="H303">
        <v>2</v>
      </c>
      <c r="I303">
        <v>1</v>
      </c>
      <c r="J303" t="s">
        <v>349</v>
      </c>
      <c r="K303">
        <v>6205106</v>
      </c>
      <c r="L303">
        <v>6205108</v>
      </c>
      <c r="M303" t="str">
        <f t="shared" si="12"/>
        <v>6100005,56</v>
      </c>
      <c r="N303" t="str">
        <f t="shared" ca="1" si="11"/>
        <v>6100005,56</v>
      </c>
    </row>
    <row r="304" spans="1:14" x14ac:dyDescent="0.2">
      <c r="A304">
        <v>6205108</v>
      </c>
      <c r="B304" t="s">
        <v>99</v>
      </c>
      <c r="C304">
        <v>5</v>
      </c>
      <c r="D304">
        <v>6902108</v>
      </c>
      <c r="E304">
        <f t="shared" si="10"/>
        <v>8</v>
      </c>
      <c r="F304" t="s">
        <v>596</v>
      </c>
      <c r="G304" t="s">
        <v>515</v>
      </c>
      <c r="H304">
        <v>2</v>
      </c>
      <c r="I304">
        <v>1</v>
      </c>
      <c r="J304" t="s">
        <v>349</v>
      </c>
      <c r="K304">
        <v>6205107</v>
      </c>
      <c r="L304">
        <v>6205109</v>
      </c>
      <c r="M304" t="str">
        <f t="shared" si="12"/>
        <v>6100005,73</v>
      </c>
      <c r="N304" t="str">
        <f t="shared" ca="1" si="11"/>
        <v>6100005,73</v>
      </c>
    </row>
    <row r="305" spans="1:14" x14ac:dyDescent="0.2">
      <c r="A305">
        <v>6205109</v>
      </c>
      <c r="B305" t="s">
        <v>99</v>
      </c>
      <c r="C305">
        <v>5</v>
      </c>
      <c r="D305">
        <v>6902109</v>
      </c>
      <c r="E305">
        <f t="shared" si="10"/>
        <v>9</v>
      </c>
      <c r="F305" t="s">
        <v>597</v>
      </c>
      <c r="G305" t="s">
        <v>516</v>
      </c>
      <c r="H305">
        <v>2</v>
      </c>
      <c r="I305">
        <v>1</v>
      </c>
      <c r="J305" t="s">
        <v>349</v>
      </c>
      <c r="K305">
        <v>6205108</v>
      </c>
      <c r="L305">
        <v>6205110</v>
      </c>
      <c r="M305" t="str">
        <f t="shared" si="12"/>
        <v>6100005,93</v>
      </c>
      <c r="N305" t="str">
        <f t="shared" ca="1" si="11"/>
        <v>6100005,93</v>
      </c>
    </row>
    <row r="306" spans="1:14" x14ac:dyDescent="0.2">
      <c r="A306">
        <v>6205110</v>
      </c>
      <c r="B306" t="s">
        <v>99</v>
      </c>
      <c r="C306">
        <v>5</v>
      </c>
      <c r="D306">
        <v>6902110</v>
      </c>
      <c r="E306">
        <f t="shared" si="10"/>
        <v>10</v>
      </c>
      <c r="F306" t="s">
        <v>598</v>
      </c>
      <c r="G306" t="s">
        <v>249</v>
      </c>
      <c r="H306">
        <v>2</v>
      </c>
      <c r="I306">
        <v>1</v>
      </c>
      <c r="J306" t="s">
        <v>349</v>
      </c>
      <c r="K306">
        <v>6205109</v>
      </c>
      <c r="L306">
        <v>6205111</v>
      </c>
      <c r="M306" t="str">
        <f t="shared" si="12"/>
        <v>6100005,118</v>
      </c>
      <c r="N306" t="str">
        <f t="shared" ca="1" si="11"/>
        <v>6100005,118</v>
      </c>
    </row>
    <row r="307" spans="1:14" x14ac:dyDescent="0.2">
      <c r="A307">
        <v>6205111</v>
      </c>
      <c r="B307" t="s">
        <v>99</v>
      </c>
      <c r="C307">
        <v>5</v>
      </c>
      <c r="D307">
        <v>6902111</v>
      </c>
      <c r="E307">
        <f t="shared" si="10"/>
        <v>11</v>
      </c>
      <c r="F307" t="s">
        <v>974</v>
      </c>
      <c r="G307" t="s">
        <v>823</v>
      </c>
      <c r="H307">
        <v>2</v>
      </c>
      <c r="I307">
        <v>1</v>
      </c>
      <c r="J307" t="s">
        <v>349</v>
      </c>
      <c r="K307">
        <v>6205110</v>
      </c>
      <c r="L307">
        <v>6205112</v>
      </c>
      <c r="M307" t="str">
        <f t="shared" ca="1" si="12"/>
        <v>6100005,118;6100011,2</v>
      </c>
      <c r="N307" t="str">
        <f t="shared" ca="1" si="11"/>
        <v>6100005,118</v>
      </c>
    </row>
    <row r="308" spans="1:14" x14ac:dyDescent="0.2">
      <c r="A308">
        <v>6205112</v>
      </c>
      <c r="B308" t="s">
        <v>99</v>
      </c>
      <c r="C308">
        <v>5</v>
      </c>
      <c r="D308">
        <v>6902112</v>
      </c>
      <c r="E308">
        <f t="shared" si="10"/>
        <v>12</v>
      </c>
      <c r="F308" t="s">
        <v>983</v>
      </c>
      <c r="G308" t="s">
        <v>824</v>
      </c>
      <c r="H308">
        <v>2</v>
      </c>
      <c r="I308">
        <v>1</v>
      </c>
      <c r="J308" t="s">
        <v>349</v>
      </c>
      <c r="K308">
        <v>6205111</v>
      </c>
      <c r="L308">
        <v>6205113</v>
      </c>
      <c r="M308" t="str">
        <f t="shared" ca="1" si="12"/>
        <v>6100005,118;6100011,5</v>
      </c>
      <c r="N308" t="str">
        <f t="shared" ca="1" si="11"/>
        <v>6100005,118</v>
      </c>
    </row>
    <row r="309" spans="1:14" x14ac:dyDescent="0.2">
      <c r="A309">
        <v>6205113</v>
      </c>
      <c r="B309" t="s">
        <v>99</v>
      </c>
      <c r="C309">
        <v>5</v>
      </c>
      <c r="D309">
        <v>6902113</v>
      </c>
      <c r="E309">
        <f t="shared" si="10"/>
        <v>13</v>
      </c>
      <c r="F309" t="s">
        <v>991</v>
      </c>
      <c r="G309" t="s">
        <v>825</v>
      </c>
      <c r="H309">
        <v>2</v>
      </c>
      <c r="I309">
        <v>1</v>
      </c>
      <c r="J309" t="s">
        <v>349</v>
      </c>
      <c r="K309">
        <v>6205112</v>
      </c>
      <c r="L309">
        <v>6205114</v>
      </c>
      <c r="M309" t="str">
        <f t="shared" ca="1" si="12"/>
        <v>6100005,118;6100011,9</v>
      </c>
      <c r="N309" t="str">
        <f t="shared" ca="1" si="11"/>
        <v>6100005,118</v>
      </c>
    </row>
    <row r="310" spans="1:14" x14ac:dyDescent="0.2">
      <c r="A310">
        <v>6205114</v>
      </c>
      <c r="B310" t="s">
        <v>99</v>
      </c>
      <c r="C310">
        <v>5</v>
      </c>
      <c r="D310">
        <v>6902114</v>
      </c>
      <c r="E310">
        <f t="shared" si="10"/>
        <v>14</v>
      </c>
      <c r="F310" t="s">
        <v>998</v>
      </c>
      <c r="G310" t="s">
        <v>826</v>
      </c>
      <c r="H310">
        <v>2</v>
      </c>
      <c r="I310">
        <v>1</v>
      </c>
      <c r="J310" t="s">
        <v>349</v>
      </c>
      <c r="K310">
        <v>6205113</v>
      </c>
      <c r="L310">
        <v>6205115</v>
      </c>
      <c r="M310" t="str">
        <f t="shared" ca="1" si="12"/>
        <v>6100005,118;6100011,15</v>
      </c>
      <c r="N310" t="str">
        <f t="shared" ca="1" si="11"/>
        <v>6100005,118</v>
      </c>
    </row>
    <row r="311" spans="1:14" x14ac:dyDescent="0.2">
      <c r="A311">
        <v>6205115</v>
      </c>
      <c r="B311" t="s">
        <v>99</v>
      </c>
      <c r="C311">
        <v>5</v>
      </c>
      <c r="D311">
        <v>6902115</v>
      </c>
      <c r="E311">
        <f t="shared" si="10"/>
        <v>15</v>
      </c>
      <c r="F311" t="s">
        <v>999</v>
      </c>
      <c r="G311" t="s">
        <v>827</v>
      </c>
      <c r="H311">
        <v>2</v>
      </c>
      <c r="I311">
        <v>1</v>
      </c>
      <c r="J311" t="s">
        <v>349</v>
      </c>
      <c r="K311">
        <v>6205114</v>
      </c>
      <c r="L311">
        <v>6205116</v>
      </c>
      <c r="M311" t="str">
        <f t="shared" ca="1" si="12"/>
        <v>6100005,118;6100011,22</v>
      </c>
      <c r="N311" t="str">
        <f t="shared" ca="1" si="11"/>
        <v>6100005,118</v>
      </c>
    </row>
    <row r="312" spans="1:14" x14ac:dyDescent="0.2">
      <c r="A312">
        <v>6205116</v>
      </c>
      <c r="B312" t="s">
        <v>99</v>
      </c>
      <c r="C312">
        <v>5</v>
      </c>
      <c r="D312">
        <v>6902116</v>
      </c>
      <c r="E312">
        <f t="shared" si="10"/>
        <v>16</v>
      </c>
      <c r="F312" t="s">
        <v>978</v>
      </c>
      <c r="G312" t="s">
        <v>828</v>
      </c>
      <c r="H312">
        <v>2</v>
      </c>
      <c r="I312">
        <v>1</v>
      </c>
      <c r="J312" t="s">
        <v>349</v>
      </c>
      <c r="K312">
        <v>6205115</v>
      </c>
      <c r="L312">
        <v>6205117</v>
      </c>
      <c r="M312" t="str">
        <f t="shared" ca="1" si="12"/>
        <v>6100005,118;6100011,31</v>
      </c>
      <c r="N312" t="str">
        <f t="shared" ca="1" si="11"/>
        <v>6100005,118</v>
      </c>
    </row>
    <row r="313" spans="1:14" x14ac:dyDescent="0.2">
      <c r="A313">
        <v>6205117</v>
      </c>
      <c r="B313" t="s">
        <v>99</v>
      </c>
      <c r="C313">
        <v>5</v>
      </c>
      <c r="D313">
        <v>6902117</v>
      </c>
      <c r="E313">
        <f t="shared" si="10"/>
        <v>17</v>
      </c>
      <c r="F313" t="s">
        <v>985</v>
      </c>
      <c r="G313" t="s">
        <v>829</v>
      </c>
      <c r="H313">
        <v>2</v>
      </c>
      <c r="I313">
        <v>1</v>
      </c>
      <c r="J313" t="s">
        <v>349</v>
      </c>
      <c r="K313">
        <v>6205116</v>
      </c>
      <c r="L313">
        <v>6205118</v>
      </c>
      <c r="M313" t="str">
        <f t="shared" ca="1" si="12"/>
        <v>6100005,118;6100011,41</v>
      </c>
      <c r="N313" t="str">
        <f t="shared" ca="1" si="11"/>
        <v>6100005,118</v>
      </c>
    </row>
    <row r="314" spans="1:14" x14ac:dyDescent="0.2">
      <c r="A314">
        <v>6205118</v>
      </c>
      <c r="B314" t="s">
        <v>99</v>
      </c>
      <c r="C314">
        <v>5</v>
      </c>
      <c r="D314">
        <v>6902118</v>
      </c>
      <c r="E314">
        <f t="shared" si="10"/>
        <v>18</v>
      </c>
      <c r="F314" t="s">
        <v>1000</v>
      </c>
      <c r="G314" t="s">
        <v>830</v>
      </c>
      <c r="H314">
        <v>2</v>
      </c>
      <c r="I314">
        <v>1</v>
      </c>
      <c r="J314" t="s">
        <v>349</v>
      </c>
      <c r="K314">
        <v>6205117</v>
      </c>
      <c r="L314">
        <v>6205119</v>
      </c>
      <c r="M314" t="str">
        <f t="shared" ca="1" si="12"/>
        <v>6100005,118;6100011,53</v>
      </c>
      <c r="N314" t="str">
        <f t="shared" ca="1" si="11"/>
        <v>6100005,118</v>
      </c>
    </row>
    <row r="315" spans="1:14" x14ac:dyDescent="0.2">
      <c r="A315">
        <v>6205119</v>
      </c>
      <c r="B315" t="s">
        <v>99</v>
      </c>
      <c r="C315">
        <v>5</v>
      </c>
      <c r="D315">
        <v>6902119</v>
      </c>
      <c r="E315">
        <f t="shared" si="10"/>
        <v>19</v>
      </c>
      <c r="F315" t="s">
        <v>1001</v>
      </c>
      <c r="G315" t="s">
        <v>831</v>
      </c>
      <c r="H315">
        <v>2</v>
      </c>
      <c r="I315">
        <v>1</v>
      </c>
      <c r="J315" t="s">
        <v>349</v>
      </c>
      <c r="K315">
        <v>6205118</v>
      </c>
      <c r="L315">
        <v>6205120</v>
      </c>
      <c r="M315" t="str">
        <f t="shared" ca="1" si="12"/>
        <v>6100005,118;6100011,67</v>
      </c>
      <c r="N315" t="str">
        <f t="shared" ca="1" si="11"/>
        <v>6100005,118</v>
      </c>
    </row>
    <row r="316" spans="1:14" x14ac:dyDescent="0.2">
      <c r="A316">
        <v>6205120</v>
      </c>
      <c r="B316" t="s">
        <v>99</v>
      </c>
      <c r="C316">
        <v>5</v>
      </c>
      <c r="D316">
        <v>6902120</v>
      </c>
      <c r="E316">
        <f t="shared" si="10"/>
        <v>20</v>
      </c>
      <c r="F316" t="s">
        <v>1002</v>
      </c>
      <c r="G316" t="s">
        <v>832</v>
      </c>
      <c r="H316">
        <v>2</v>
      </c>
      <c r="I316">
        <v>1</v>
      </c>
      <c r="J316" t="s">
        <v>349</v>
      </c>
      <c r="K316">
        <v>6205119</v>
      </c>
      <c r="L316">
        <v>0</v>
      </c>
      <c r="M316" t="str">
        <f t="shared" ca="1" si="12"/>
        <v>6100005,118;6100011,83</v>
      </c>
      <c r="N316" t="str">
        <f t="shared" ca="1" si="11"/>
        <v>6100005,118</v>
      </c>
    </row>
    <row r="317" spans="1:14" x14ac:dyDescent="0.2">
      <c r="A317">
        <v>6206200</v>
      </c>
      <c r="B317" t="s">
        <v>100</v>
      </c>
      <c r="C317">
        <v>6</v>
      </c>
      <c r="D317">
        <v>6902200</v>
      </c>
      <c r="E317">
        <f t="shared" si="10"/>
        <v>0</v>
      </c>
      <c r="F317" t="s">
        <v>313</v>
      </c>
      <c r="G317" t="s">
        <v>222</v>
      </c>
      <c r="H317">
        <v>2</v>
      </c>
      <c r="I317">
        <v>2</v>
      </c>
      <c r="J317" t="s">
        <v>350</v>
      </c>
      <c r="K317">
        <v>0</v>
      </c>
      <c r="L317">
        <v>6206201</v>
      </c>
      <c r="M317" t="str">
        <f t="shared" si="12"/>
        <v>6100006,0</v>
      </c>
      <c r="N317" t="str">
        <f t="shared" ca="1" si="11"/>
        <v>6100006,0</v>
      </c>
    </row>
    <row r="318" spans="1:14" x14ac:dyDescent="0.2">
      <c r="A318">
        <v>6206201</v>
      </c>
      <c r="B318" t="s">
        <v>100</v>
      </c>
      <c r="C318">
        <v>6</v>
      </c>
      <c r="D318">
        <v>6902201</v>
      </c>
      <c r="E318">
        <f t="shared" si="10"/>
        <v>1</v>
      </c>
      <c r="F318" t="s">
        <v>321</v>
      </c>
      <c r="G318" t="s">
        <v>250</v>
      </c>
      <c r="H318">
        <v>2</v>
      </c>
      <c r="I318">
        <v>2</v>
      </c>
      <c r="J318" t="s">
        <v>350</v>
      </c>
      <c r="K318">
        <v>6206200</v>
      </c>
      <c r="L318">
        <v>6206202</v>
      </c>
      <c r="M318" t="str">
        <f t="shared" si="12"/>
        <v>6100006,3</v>
      </c>
      <c r="N318" t="str">
        <f t="shared" ca="1" si="11"/>
        <v>6100006,3</v>
      </c>
    </row>
    <row r="319" spans="1:14" x14ac:dyDescent="0.2">
      <c r="A319">
        <v>6206202</v>
      </c>
      <c r="B319" t="s">
        <v>100</v>
      </c>
      <c r="C319">
        <v>6</v>
      </c>
      <c r="D319">
        <v>6902202</v>
      </c>
      <c r="E319">
        <f t="shared" si="10"/>
        <v>2</v>
      </c>
      <c r="F319" t="s">
        <v>316</v>
      </c>
      <c r="G319" t="s">
        <v>251</v>
      </c>
      <c r="H319">
        <v>2</v>
      </c>
      <c r="I319">
        <v>2</v>
      </c>
      <c r="J319" t="s">
        <v>350</v>
      </c>
      <c r="K319">
        <v>6206201</v>
      </c>
      <c r="L319">
        <v>6206203</v>
      </c>
      <c r="M319" t="str">
        <f t="shared" si="12"/>
        <v>6100006,7</v>
      </c>
      <c r="N319" t="str">
        <f t="shared" ca="1" si="11"/>
        <v>6100006,7</v>
      </c>
    </row>
    <row r="320" spans="1:14" x14ac:dyDescent="0.2">
      <c r="A320">
        <v>6206203</v>
      </c>
      <c r="B320" t="s">
        <v>100</v>
      </c>
      <c r="C320">
        <v>6</v>
      </c>
      <c r="D320">
        <v>6902203</v>
      </c>
      <c r="E320">
        <f t="shared" si="10"/>
        <v>3</v>
      </c>
      <c r="F320" t="s">
        <v>325</v>
      </c>
      <c r="G320" t="s">
        <v>252</v>
      </c>
      <c r="H320">
        <v>2</v>
      </c>
      <c r="I320">
        <v>2</v>
      </c>
      <c r="J320" t="s">
        <v>350</v>
      </c>
      <c r="K320">
        <v>6206202</v>
      </c>
      <c r="L320">
        <v>6206204</v>
      </c>
      <c r="M320" t="str">
        <f t="shared" si="12"/>
        <v>6100006,11</v>
      </c>
      <c r="N320" t="str">
        <f t="shared" ca="1" si="11"/>
        <v>6100006,11</v>
      </c>
    </row>
    <row r="321" spans="1:14" x14ac:dyDescent="0.2">
      <c r="A321">
        <v>6206204</v>
      </c>
      <c r="B321" t="s">
        <v>100</v>
      </c>
      <c r="C321">
        <v>6</v>
      </c>
      <c r="D321">
        <v>6902204</v>
      </c>
      <c r="E321">
        <f t="shared" ref="E321:E384" si="13">E300</f>
        <v>4</v>
      </c>
      <c r="F321" t="s">
        <v>331</v>
      </c>
      <c r="G321" t="s">
        <v>253</v>
      </c>
      <c r="H321">
        <v>2</v>
      </c>
      <c r="I321">
        <v>2</v>
      </c>
      <c r="J321" t="s">
        <v>350</v>
      </c>
      <c r="K321">
        <v>6206203</v>
      </c>
      <c r="L321">
        <v>6206205</v>
      </c>
      <c r="M321" t="str">
        <f t="shared" si="12"/>
        <v>6100006,15</v>
      </c>
      <c r="N321" t="str">
        <f t="shared" ca="1" si="11"/>
        <v>6100006,15</v>
      </c>
    </row>
    <row r="322" spans="1:14" x14ac:dyDescent="0.2">
      <c r="A322">
        <v>6206205</v>
      </c>
      <c r="B322" t="s">
        <v>100</v>
      </c>
      <c r="C322">
        <v>6</v>
      </c>
      <c r="D322">
        <v>6902205</v>
      </c>
      <c r="E322">
        <f t="shared" si="13"/>
        <v>5</v>
      </c>
      <c r="F322" t="s">
        <v>326</v>
      </c>
      <c r="G322" t="s">
        <v>254</v>
      </c>
      <c r="H322">
        <v>2</v>
      </c>
      <c r="I322">
        <v>2</v>
      </c>
      <c r="J322" t="s">
        <v>350</v>
      </c>
      <c r="K322">
        <v>6206204</v>
      </c>
      <c r="L322">
        <v>6206206</v>
      </c>
      <c r="M322" t="str">
        <f t="shared" si="12"/>
        <v>6100006,20</v>
      </c>
      <c r="N322" t="str">
        <f t="shared" ref="N322:N385" ca="1" si="14">IF(E322&gt;10,OFFSET(F322,10-E322,0),F322)</f>
        <v>6100006,20</v>
      </c>
    </row>
    <row r="323" spans="1:14" x14ac:dyDescent="0.2">
      <c r="A323">
        <v>6206206</v>
      </c>
      <c r="B323" t="s">
        <v>100</v>
      </c>
      <c r="C323">
        <v>6</v>
      </c>
      <c r="D323">
        <v>6902206</v>
      </c>
      <c r="E323">
        <f t="shared" si="13"/>
        <v>6</v>
      </c>
      <c r="F323" t="s">
        <v>1003</v>
      </c>
      <c r="G323" t="s">
        <v>255</v>
      </c>
      <c r="H323">
        <v>2</v>
      </c>
      <c r="I323">
        <v>2</v>
      </c>
      <c r="J323" t="s">
        <v>350</v>
      </c>
      <c r="K323">
        <v>6206205</v>
      </c>
      <c r="L323">
        <v>6206207</v>
      </c>
      <c r="M323" t="str">
        <f t="shared" ref="M323:M386" si="15">IF(E323&gt;10,CONCATENATE(N323,$N$1,F323),F323)</f>
        <v>6100006,25</v>
      </c>
      <c r="N323" t="str">
        <f t="shared" ca="1" si="14"/>
        <v>6100006,25</v>
      </c>
    </row>
    <row r="324" spans="1:14" x14ac:dyDescent="0.2">
      <c r="A324">
        <v>6206207</v>
      </c>
      <c r="B324" t="s">
        <v>100</v>
      </c>
      <c r="C324">
        <v>6</v>
      </c>
      <c r="D324">
        <v>6902207</v>
      </c>
      <c r="E324">
        <f t="shared" si="13"/>
        <v>7</v>
      </c>
      <c r="F324" t="s">
        <v>610</v>
      </c>
      <c r="G324" t="s">
        <v>256</v>
      </c>
      <c r="H324">
        <v>2</v>
      </c>
      <c r="I324">
        <v>2</v>
      </c>
      <c r="J324" t="s">
        <v>350</v>
      </c>
      <c r="K324">
        <v>6206206</v>
      </c>
      <c r="L324">
        <v>6206208</v>
      </c>
      <c r="M324" t="str">
        <f t="shared" si="15"/>
        <v>6100006,32</v>
      </c>
      <c r="N324" t="str">
        <f t="shared" ca="1" si="14"/>
        <v>6100006,32</v>
      </c>
    </row>
    <row r="325" spans="1:14" x14ac:dyDescent="0.2">
      <c r="A325">
        <v>6206208</v>
      </c>
      <c r="B325" t="s">
        <v>100</v>
      </c>
      <c r="C325">
        <v>6</v>
      </c>
      <c r="D325">
        <v>6902208</v>
      </c>
      <c r="E325">
        <f t="shared" si="13"/>
        <v>8</v>
      </c>
      <c r="F325" t="s">
        <v>611</v>
      </c>
      <c r="G325" t="s">
        <v>257</v>
      </c>
      <c r="H325">
        <v>2</v>
      </c>
      <c r="I325">
        <v>2</v>
      </c>
      <c r="J325" t="s">
        <v>350</v>
      </c>
      <c r="K325">
        <v>6206207</v>
      </c>
      <c r="L325">
        <v>6206209</v>
      </c>
      <c r="M325" t="str">
        <f t="shared" si="15"/>
        <v>6100006,39</v>
      </c>
      <c r="N325" t="str">
        <f t="shared" ca="1" si="14"/>
        <v>6100006,39</v>
      </c>
    </row>
    <row r="326" spans="1:14" x14ac:dyDescent="0.2">
      <c r="A326">
        <v>6206209</v>
      </c>
      <c r="B326" t="s">
        <v>100</v>
      </c>
      <c r="C326">
        <v>6</v>
      </c>
      <c r="D326">
        <v>6902209</v>
      </c>
      <c r="E326">
        <f t="shared" si="13"/>
        <v>9</v>
      </c>
      <c r="F326" t="s">
        <v>605</v>
      </c>
      <c r="G326" t="s">
        <v>258</v>
      </c>
      <c r="H326">
        <v>2</v>
      </c>
      <c r="I326">
        <v>2</v>
      </c>
      <c r="J326" t="s">
        <v>350</v>
      </c>
      <c r="K326">
        <v>6206208</v>
      </c>
      <c r="L326">
        <v>6206210</v>
      </c>
      <c r="M326" t="str">
        <f t="shared" si="15"/>
        <v>6100006,48</v>
      </c>
      <c r="N326" t="str">
        <f t="shared" ca="1" si="14"/>
        <v>6100006,48</v>
      </c>
    </row>
    <row r="327" spans="1:14" x14ac:dyDescent="0.2">
      <c r="A327">
        <v>6206210</v>
      </c>
      <c r="B327" t="s">
        <v>100</v>
      </c>
      <c r="C327">
        <v>6</v>
      </c>
      <c r="D327">
        <v>6902210</v>
      </c>
      <c r="E327">
        <f t="shared" si="13"/>
        <v>10</v>
      </c>
      <c r="F327" t="s">
        <v>1004</v>
      </c>
      <c r="G327" t="s">
        <v>259</v>
      </c>
      <c r="H327">
        <v>2</v>
      </c>
      <c r="I327">
        <v>2</v>
      </c>
      <c r="J327" t="s">
        <v>350</v>
      </c>
      <c r="K327">
        <v>6206209</v>
      </c>
      <c r="L327">
        <v>6206211</v>
      </c>
      <c r="M327" t="str">
        <f t="shared" si="15"/>
        <v>6100006,58</v>
      </c>
      <c r="N327" t="str">
        <f t="shared" ca="1" si="14"/>
        <v>6100006,58</v>
      </c>
    </row>
    <row r="328" spans="1:14" x14ac:dyDescent="0.2">
      <c r="A328">
        <v>6206211</v>
      </c>
      <c r="B328" t="s">
        <v>100</v>
      </c>
      <c r="C328">
        <v>6</v>
      </c>
      <c r="D328">
        <v>6902211</v>
      </c>
      <c r="E328">
        <f t="shared" si="13"/>
        <v>11</v>
      </c>
      <c r="F328" t="s">
        <v>1005</v>
      </c>
      <c r="G328" t="s">
        <v>833</v>
      </c>
      <c r="H328">
        <v>2</v>
      </c>
      <c r="I328">
        <v>2</v>
      </c>
      <c r="J328" t="s">
        <v>350</v>
      </c>
      <c r="K328">
        <v>6206210</v>
      </c>
      <c r="L328">
        <v>6206212</v>
      </c>
      <c r="M328" t="str">
        <f t="shared" ca="1" si="15"/>
        <v>6100006,58;6100012,2</v>
      </c>
      <c r="N328" t="str">
        <f t="shared" ca="1" si="14"/>
        <v>6100006,58</v>
      </c>
    </row>
    <row r="329" spans="1:14" x14ac:dyDescent="0.2">
      <c r="A329">
        <v>6206212</v>
      </c>
      <c r="B329" t="s">
        <v>100</v>
      </c>
      <c r="C329">
        <v>6</v>
      </c>
      <c r="D329">
        <v>6902212</v>
      </c>
      <c r="E329">
        <f t="shared" si="13"/>
        <v>12</v>
      </c>
      <c r="F329" t="s">
        <v>1006</v>
      </c>
      <c r="G329" t="s">
        <v>834</v>
      </c>
      <c r="H329">
        <v>2</v>
      </c>
      <c r="I329">
        <v>2</v>
      </c>
      <c r="J329" t="s">
        <v>350</v>
      </c>
      <c r="K329">
        <v>6206211</v>
      </c>
      <c r="L329">
        <v>6206213</v>
      </c>
      <c r="M329" t="str">
        <f t="shared" ca="1" si="15"/>
        <v>6100006,58;6100012,5</v>
      </c>
      <c r="N329" t="str">
        <f t="shared" ca="1" si="14"/>
        <v>6100006,58</v>
      </c>
    </row>
    <row r="330" spans="1:14" x14ac:dyDescent="0.2">
      <c r="A330">
        <v>6206213</v>
      </c>
      <c r="B330" t="s">
        <v>100</v>
      </c>
      <c r="C330">
        <v>6</v>
      </c>
      <c r="D330">
        <v>6902213</v>
      </c>
      <c r="E330">
        <f t="shared" si="13"/>
        <v>13</v>
      </c>
      <c r="F330" t="s">
        <v>1007</v>
      </c>
      <c r="G330" t="s">
        <v>835</v>
      </c>
      <c r="H330">
        <v>2</v>
      </c>
      <c r="I330">
        <v>2</v>
      </c>
      <c r="J330" t="s">
        <v>350</v>
      </c>
      <c r="K330">
        <v>6206212</v>
      </c>
      <c r="L330">
        <v>6206214</v>
      </c>
      <c r="M330" t="str">
        <f t="shared" ca="1" si="15"/>
        <v>6100006,58;6100012,9</v>
      </c>
      <c r="N330" t="str">
        <f t="shared" ca="1" si="14"/>
        <v>6100006,58</v>
      </c>
    </row>
    <row r="331" spans="1:14" x14ac:dyDescent="0.2">
      <c r="A331">
        <v>6206214</v>
      </c>
      <c r="B331" t="s">
        <v>100</v>
      </c>
      <c r="C331">
        <v>6</v>
      </c>
      <c r="D331">
        <v>6902214</v>
      </c>
      <c r="E331">
        <f t="shared" si="13"/>
        <v>14</v>
      </c>
      <c r="F331" t="s">
        <v>1008</v>
      </c>
      <c r="G331" t="s">
        <v>836</v>
      </c>
      <c r="H331">
        <v>2</v>
      </c>
      <c r="I331">
        <v>2</v>
      </c>
      <c r="J331" t="s">
        <v>350</v>
      </c>
      <c r="K331">
        <v>6206213</v>
      </c>
      <c r="L331">
        <v>6206215</v>
      </c>
      <c r="M331" t="str">
        <f t="shared" ca="1" si="15"/>
        <v>6100006,58;6100012,14</v>
      </c>
      <c r="N331" t="str">
        <f t="shared" ca="1" si="14"/>
        <v>6100006,58</v>
      </c>
    </row>
    <row r="332" spans="1:14" x14ac:dyDescent="0.2">
      <c r="A332">
        <v>6206215</v>
      </c>
      <c r="B332" t="s">
        <v>100</v>
      </c>
      <c r="C332">
        <v>6</v>
      </c>
      <c r="D332">
        <v>6902215</v>
      </c>
      <c r="E332">
        <f t="shared" si="13"/>
        <v>15</v>
      </c>
      <c r="F332" t="s">
        <v>1009</v>
      </c>
      <c r="G332" t="s">
        <v>837</v>
      </c>
      <c r="H332">
        <v>2</v>
      </c>
      <c r="I332">
        <v>2</v>
      </c>
      <c r="J332" t="s">
        <v>350</v>
      </c>
      <c r="K332">
        <v>6206214</v>
      </c>
      <c r="L332">
        <v>6206216</v>
      </c>
      <c r="M332" t="str">
        <f t="shared" ca="1" si="15"/>
        <v>6100006,58;6100012,20</v>
      </c>
      <c r="N332" t="str">
        <f t="shared" ca="1" si="14"/>
        <v>6100006,58</v>
      </c>
    </row>
    <row r="333" spans="1:14" x14ac:dyDescent="0.2">
      <c r="A333">
        <v>6206216</v>
      </c>
      <c r="B333" t="s">
        <v>100</v>
      </c>
      <c r="C333">
        <v>6</v>
      </c>
      <c r="D333">
        <v>6902216</v>
      </c>
      <c r="E333">
        <f t="shared" si="13"/>
        <v>16</v>
      </c>
      <c r="F333" t="s">
        <v>1010</v>
      </c>
      <c r="G333" t="s">
        <v>838</v>
      </c>
      <c r="H333">
        <v>2</v>
      </c>
      <c r="I333">
        <v>2</v>
      </c>
      <c r="J333" t="s">
        <v>350</v>
      </c>
      <c r="K333">
        <v>6206215</v>
      </c>
      <c r="L333">
        <v>6206217</v>
      </c>
      <c r="M333" t="str">
        <f t="shared" ca="1" si="15"/>
        <v>6100006,58;6100012,28</v>
      </c>
      <c r="N333" t="str">
        <f t="shared" ca="1" si="14"/>
        <v>6100006,58</v>
      </c>
    </row>
    <row r="334" spans="1:14" x14ac:dyDescent="0.2">
      <c r="A334">
        <v>6206217</v>
      </c>
      <c r="B334" t="s">
        <v>100</v>
      </c>
      <c r="C334">
        <v>6</v>
      </c>
      <c r="D334">
        <v>6902217</v>
      </c>
      <c r="E334">
        <f t="shared" si="13"/>
        <v>17</v>
      </c>
      <c r="F334" t="s">
        <v>1011</v>
      </c>
      <c r="G334" t="s">
        <v>839</v>
      </c>
      <c r="H334">
        <v>2</v>
      </c>
      <c r="I334">
        <v>2</v>
      </c>
      <c r="J334" t="s">
        <v>350</v>
      </c>
      <c r="K334">
        <v>6206216</v>
      </c>
      <c r="L334">
        <v>6206218</v>
      </c>
      <c r="M334" t="str">
        <f t="shared" ca="1" si="15"/>
        <v>6100006,58;6100012,37</v>
      </c>
      <c r="N334" t="str">
        <f t="shared" ca="1" si="14"/>
        <v>6100006,58</v>
      </c>
    </row>
    <row r="335" spans="1:14" x14ac:dyDescent="0.2">
      <c r="A335">
        <v>6206218</v>
      </c>
      <c r="B335" t="s">
        <v>100</v>
      </c>
      <c r="C335">
        <v>6</v>
      </c>
      <c r="D335">
        <v>6902218</v>
      </c>
      <c r="E335">
        <f t="shared" si="13"/>
        <v>18</v>
      </c>
      <c r="F335" t="s">
        <v>1012</v>
      </c>
      <c r="G335" t="s">
        <v>840</v>
      </c>
      <c r="H335">
        <v>2</v>
      </c>
      <c r="I335">
        <v>2</v>
      </c>
      <c r="J335" t="s">
        <v>350</v>
      </c>
      <c r="K335">
        <v>6206217</v>
      </c>
      <c r="L335">
        <v>6206219</v>
      </c>
      <c r="M335" t="str">
        <f t="shared" ca="1" si="15"/>
        <v>6100006,58;6100012,48</v>
      </c>
      <c r="N335" t="str">
        <f t="shared" ca="1" si="14"/>
        <v>6100006,58</v>
      </c>
    </row>
    <row r="336" spans="1:14" x14ac:dyDescent="0.2">
      <c r="A336">
        <v>6206219</v>
      </c>
      <c r="B336" t="s">
        <v>100</v>
      </c>
      <c r="C336">
        <v>6</v>
      </c>
      <c r="D336">
        <v>6902219</v>
      </c>
      <c r="E336">
        <f t="shared" si="13"/>
        <v>19</v>
      </c>
      <c r="F336" t="s">
        <v>1013</v>
      </c>
      <c r="G336" t="s">
        <v>841</v>
      </c>
      <c r="H336">
        <v>2</v>
      </c>
      <c r="I336">
        <v>2</v>
      </c>
      <c r="J336" t="s">
        <v>350</v>
      </c>
      <c r="K336">
        <v>6206218</v>
      </c>
      <c r="L336">
        <v>6206220</v>
      </c>
      <c r="M336" t="str">
        <f t="shared" ca="1" si="15"/>
        <v>6100006,58;6100012,61</v>
      </c>
      <c r="N336" t="str">
        <f t="shared" ca="1" si="14"/>
        <v>6100006,58</v>
      </c>
    </row>
    <row r="337" spans="1:14" x14ac:dyDescent="0.2">
      <c r="A337">
        <v>6206220</v>
      </c>
      <c r="B337" t="s">
        <v>100</v>
      </c>
      <c r="C337">
        <v>6</v>
      </c>
      <c r="D337">
        <v>6902220</v>
      </c>
      <c r="E337">
        <f t="shared" si="13"/>
        <v>20</v>
      </c>
      <c r="F337" t="s">
        <v>1014</v>
      </c>
      <c r="G337" t="s">
        <v>842</v>
      </c>
      <c r="H337">
        <v>2</v>
      </c>
      <c r="I337">
        <v>2</v>
      </c>
      <c r="J337" t="s">
        <v>350</v>
      </c>
      <c r="K337">
        <v>6206219</v>
      </c>
      <c r="L337">
        <v>0</v>
      </c>
      <c r="M337" t="str">
        <f t="shared" ca="1" si="15"/>
        <v>6100006,58;6100012,76</v>
      </c>
      <c r="N337" t="str">
        <f t="shared" ca="1" si="14"/>
        <v>6100006,58</v>
      </c>
    </row>
    <row r="338" spans="1:14" x14ac:dyDescent="0.2">
      <c r="A338">
        <v>6207200</v>
      </c>
      <c r="B338" t="s">
        <v>101</v>
      </c>
      <c r="C338">
        <v>7</v>
      </c>
      <c r="D338">
        <v>6902200</v>
      </c>
      <c r="E338">
        <f t="shared" si="13"/>
        <v>0</v>
      </c>
      <c r="F338" t="s">
        <v>313</v>
      </c>
      <c r="G338" t="s">
        <v>224</v>
      </c>
      <c r="H338">
        <v>2</v>
      </c>
      <c r="I338">
        <v>2</v>
      </c>
      <c r="J338" t="s">
        <v>351</v>
      </c>
      <c r="K338">
        <v>0</v>
      </c>
      <c r="L338">
        <v>6207201</v>
      </c>
      <c r="M338" t="str">
        <f t="shared" si="15"/>
        <v>6100006,0</v>
      </c>
      <c r="N338" t="str">
        <f t="shared" ca="1" si="14"/>
        <v>6100006,0</v>
      </c>
    </row>
    <row r="339" spans="1:14" x14ac:dyDescent="0.2">
      <c r="A339">
        <v>6207201</v>
      </c>
      <c r="B339" t="s">
        <v>101</v>
      </c>
      <c r="C339">
        <v>7</v>
      </c>
      <c r="D339">
        <v>6902201</v>
      </c>
      <c r="E339">
        <f t="shared" si="13"/>
        <v>1</v>
      </c>
      <c r="F339" t="s">
        <v>314</v>
      </c>
      <c r="G339" t="s">
        <v>260</v>
      </c>
      <c r="H339">
        <v>2</v>
      </c>
      <c r="I339">
        <v>2</v>
      </c>
      <c r="J339" t="s">
        <v>351</v>
      </c>
      <c r="K339">
        <v>6207200</v>
      </c>
      <c r="L339">
        <v>6207202</v>
      </c>
      <c r="M339" t="str">
        <f t="shared" si="15"/>
        <v>6100006,2</v>
      </c>
      <c r="N339" t="str">
        <f t="shared" ca="1" si="14"/>
        <v>6100006,2</v>
      </c>
    </row>
    <row r="340" spans="1:14" x14ac:dyDescent="0.2">
      <c r="A340">
        <v>6207202</v>
      </c>
      <c r="B340" t="s">
        <v>101</v>
      </c>
      <c r="C340">
        <v>7</v>
      </c>
      <c r="D340">
        <v>6902202</v>
      </c>
      <c r="E340">
        <f t="shared" si="13"/>
        <v>2</v>
      </c>
      <c r="F340" t="s">
        <v>322</v>
      </c>
      <c r="G340" t="s">
        <v>261</v>
      </c>
      <c r="H340">
        <v>2</v>
      </c>
      <c r="I340">
        <v>2</v>
      </c>
      <c r="J340" t="s">
        <v>351</v>
      </c>
      <c r="K340">
        <v>6207201</v>
      </c>
      <c r="L340">
        <v>6207203</v>
      </c>
      <c r="M340" t="str">
        <f t="shared" si="15"/>
        <v>6100006,4</v>
      </c>
      <c r="N340" t="str">
        <f t="shared" ca="1" si="14"/>
        <v>6100006,4</v>
      </c>
    </row>
    <row r="341" spans="1:14" x14ac:dyDescent="0.2">
      <c r="A341">
        <v>6207203</v>
      </c>
      <c r="B341" t="s">
        <v>101</v>
      </c>
      <c r="C341">
        <v>7</v>
      </c>
      <c r="D341">
        <v>6902203</v>
      </c>
      <c r="E341">
        <f t="shared" si="13"/>
        <v>3</v>
      </c>
      <c r="F341" t="s">
        <v>323</v>
      </c>
      <c r="G341" t="s">
        <v>262</v>
      </c>
      <c r="H341">
        <v>2</v>
      </c>
      <c r="I341">
        <v>2</v>
      </c>
      <c r="J341" t="s">
        <v>351</v>
      </c>
      <c r="K341">
        <v>6207202</v>
      </c>
      <c r="L341">
        <v>6207204</v>
      </c>
      <c r="M341" t="str">
        <f t="shared" si="15"/>
        <v>6100006,6</v>
      </c>
      <c r="N341" t="str">
        <f t="shared" ca="1" si="14"/>
        <v>6100006,6</v>
      </c>
    </row>
    <row r="342" spans="1:14" x14ac:dyDescent="0.2">
      <c r="A342">
        <v>6207204</v>
      </c>
      <c r="B342" t="s">
        <v>101</v>
      </c>
      <c r="C342">
        <v>7</v>
      </c>
      <c r="D342">
        <v>6902204</v>
      </c>
      <c r="E342">
        <f t="shared" si="13"/>
        <v>4</v>
      </c>
      <c r="F342" t="s">
        <v>327</v>
      </c>
      <c r="G342" t="s">
        <v>263</v>
      </c>
      <c r="H342">
        <v>2</v>
      </c>
      <c r="I342">
        <v>2</v>
      </c>
      <c r="J342" t="s">
        <v>351</v>
      </c>
      <c r="K342">
        <v>6207203</v>
      </c>
      <c r="L342">
        <v>6207205</v>
      </c>
      <c r="M342" t="str">
        <f t="shared" si="15"/>
        <v>6100006,9</v>
      </c>
      <c r="N342" t="str">
        <f t="shared" ca="1" si="14"/>
        <v>6100006,9</v>
      </c>
    </row>
    <row r="343" spans="1:14" x14ac:dyDescent="0.2">
      <c r="A343">
        <v>6207205</v>
      </c>
      <c r="B343" t="s">
        <v>101</v>
      </c>
      <c r="C343">
        <v>7</v>
      </c>
      <c r="D343">
        <v>6902205</v>
      </c>
      <c r="E343">
        <f t="shared" si="13"/>
        <v>5</v>
      </c>
      <c r="F343" t="s">
        <v>330</v>
      </c>
      <c r="G343" t="s">
        <v>264</v>
      </c>
      <c r="H343">
        <v>2</v>
      </c>
      <c r="I343">
        <v>2</v>
      </c>
      <c r="J343" t="s">
        <v>351</v>
      </c>
      <c r="K343">
        <v>6207204</v>
      </c>
      <c r="L343">
        <v>6207206</v>
      </c>
      <c r="M343" t="str">
        <f t="shared" si="15"/>
        <v>6100006,12</v>
      </c>
      <c r="N343" t="str">
        <f t="shared" ca="1" si="14"/>
        <v>6100006,12</v>
      </c>
    </row>
    <row r="344" spans="1:14" x14ac:dyDescent="0.2">
      <c r="A344">
        <v>6207206</v>
      </c>
      <c r="B344" t="s">
        <v>101</v>
      </c>
      <c r="C344">
        <v>7</v>
      </c>
      <c r="D344">
        <v>6902206</v>
      </c>
      <c r="E344">
        <f t="shared" si="13"/>
        <v>6</v>
      </c>
      <c r="F344" t="s">
        <v>331</v>
      </c>
      <c r="G344" t="s">
        <v>265</v>
      </c>
      <c r="H344">
        <v>2</v>
      </c>
      <c r="I344">
        <v>2</v>
      </c>
      <c r="J344" t="s">
        <v>351</v>
      </c>
      <c r="K344">
        <v>6207205</v>
      </c>
      <c r="L344">
        <v>6207207</v>
      </c>
      <c r="M344" t="str">
        <f t="shared" si="15"/>
        <v>6100006,15</v>
      </c>
      <c r="N344" t="str">
        <f t="shared" ca="1" si="14"/>
        <v>6100006,15</v>
      </c>
    </row>
    <row r="345" spans="1:14" x14ac:dyDescent="0.2">
      <c r="A345">
        <v>6207207</v>
      </c>
      <c r="B345" t="s">
        <v>101</v>
      </c>
      <c r="C345">
        <v>7</v>
      </c>
      <c r="D345">
        <v>6902207</v>
      </c>
      <c r="E345">
        <f t="shared" si="13"/>
        <v>7</v>
      </c>
      <c r="F345" t="s">
        <v>599</v>
      </c>
      <c r="G345" t="s">
        <v>266</v>
      </c>
      <c r="H345">
        <v>2</v>
      </c>
      <c r="I345">
        <v>2</v>
      </c>
      <c r="J345" t="s">
        <v>351</v>
      </c>
      <c r="K345">
        <v>6207206</v>
      </c>
      <c r="L345">
        <v>6207208</v>
      </c>
      <c r="M345" t="str">
        <f t="shared" si="15"/>
        <v>6100006,19</v>
      </c>
      <c r="N345" t="str">
        <f t="shared" ca="1" si="14"/>
        <v>6100006,19</v>
      </c>
    </row>
    <row r="346" spans="1:14" x14ac:dyDescent="0.2">
      <c r="A346">
        <v>6207208</v>
      </c>
      <c r="B346" t="s">
        <v>101</v>
      </c>
      <c r="C346">
        <v>7</v>
      </c>
      <c r="D346">
        <v>6902208</v>
      </c>
      <c r="E346">
        <f t="shared" si="13"/>
        <v>8</v>
      </c>
      <c r="F346" t="s">
        <v>600</v>
      </c>
      <c r="G346" t="s">
        <v>267</v>
      </c>
      <c r="H346">
        <v>2</v>
      </c>
      <c r="I346">
        <v>2</v>
      </c>
      <c r="J346" t="s">
        <v>351</v>
      </c>
      <c r="K346">
        <v>6207207</v>
      </c>
      <c r="L346">
        <v>6207209</v>
      </c>
      <c r="M346" t="str">
        <f t="shared" si="15"/>
        <v>6100006,24</v>
      </c>
      <c r="N346" t="str">
        <f t="shared" ca="1" si="14"/>
        <v>6100006,24</v>
      </c>
    </row>
    <row r="347" spans="1:14" x14ac:dyDescent="0.2">
      <c r="A347">
        <v>6207209</v>
      </c>
      <c r="B347" t="s">
        <v>101</v>
      </c>
      <c r="C347">
        <v>7</v>
      </c>
      <c r="D347">
        <v>6902209</v>
      </c>
      <c r="E347">
        <f t="shared" si="13"/>
        <v>9</v>
      </c>
      <c r="F347" t="s">
        <v>603</v>
      </c>
      <c r="G347" t="s">
        <v>268</v>
      </c>
      <c r="H347">
        <v>2</v>
      </c>
      <c r="I347">
        <v>2</v>
      </c>
      <c r="J347" t="s">
        <v>351</v>
      </c>
      <c r="K347">
        <v>6207208</v>
      </c>
      <c r="L347">
        <v>6207210</v>
      </c>
      <c r="M347" t="str">
        <f t="shared" si="15"/>
        <v>6100006,29</v>
      </c>
      <c r="N347" t="str">
        <f t="shared" ca="1" si="14"/>
        <v>6100006,29</v>
      </c>
    </row>
    <row r="348" spans="1:14" x14ac:dyDescent="0.2">
      <c r="A348">
        <v>6207210</v>
      </c>
      <c r="B348" t="s">
        <v>101</v>
      </c>
      <c r="C348">
        <v>7</v>
      </c>
      <c r="D348">
        <v>6902210</v>
      </c>
      <c r="E348">
        <f t="shared" si="13"/>
        <v>10</v>
      </c>
      <c r="F348" t="s">
        <v>604</v>
      </c>
      <c r="G348" t="s">
        <v>269</v>
      </c>
      <c r="H348">
        <v>2</v>
      </c>
      <c r="I348">
        <v>2</v>
      </c>
      <c r="J348" t="s">
        <v>351</v>
      </c>
      <c r="K348">
        <v>6207209</v>
      </c>
      <c r="L348">
        <v>6207211</v>
      </c>
      <c r="M348" t="str">
        <f t="shared" si="15"/>
        <v>6100006,36</v>
      </c>
      <c r="N348" t="str">
        <f t="shared" ca="1" si="14"/>
        <v>6100006,36</v>
      </c>
    </row>
    <row r="349" spans="1:14" x14ac:dyDescent="0.2">
      <c r="A349">
        <v>6207211</v>
      </c>
      <c r="B349" t="s">
        <v>101</v>
      </c>
      <c r="C349">
        <v>7</v>
      </c>
      <c r="D349">
        <v>6902211</v>
      </c>
      <c r="E349">
        <f t="shared" si="13"/>
        <v>11</v>
      </c>
      <c r="F349" t="s">
        <v>1015</v>
      </c>
      <c r="G349" t="s">
        <v>843</v>
      </c>
      <c r="H349">
        <v>2</v>
      </c>
      <c r="I349">
        <v>2</v>
      </c>
      <c r="J349" t="s">
        <v>351</v>
      </c>
      <c r="K349">
        <v>6207210</v>
      </c>
      <c r="L349">
        <v>6207212</v>
      </c>
      <c r="M349" t="str">
        <f t="shared" ca="1" si="15"/>
        <v>6100006,36;6100012,1</v>
      </c>
      <c r="N349" t="str">
        <f t="shared" ca="1" si="14"/>
        <v>6100006,36</v>
      </c>
    </row>
    <row r="350" spans="1:14" x14ac:dyDescent="0.2">
      <c r="A350">
        <v>6207212</v>
      </c>
      <c r="B350" t="s">
        <v>101</v>
      </c>
      <c r="C350">
        <v>7</v>
      </c>
      <c r="D350">
        <v>6902212</v>
      </c>
      <c r="E350">
        <f t="shared" si="13"/>
        <v>12</v>
      </c>
      <c r="F350" t="s">
        <v>1016</v>
      </c>
      <c r="G350" t="s">
        <v>844</v>
      </c>
      <c r="H350">
        <v>2</v>
      </c>
      <c r="I350">
        <v>2</v>
      </c>
      <c r="J350" t="s">
        <v>351</v>
      </c>
      <c r="K350">
        <v>6207211</v>
      </c>
      <c r="L350">
        <v>6207213</v>
      </c>
      <c r="M350" t="str">
        <f t="shared" ca="1" si="15"/>
        <v>6100006,36;6100012,3</v>
      </c>
      <c r="N350" t="str">
        <f t="shared" ca="1" si="14"/>
        <v>6100006,36</v>
      </c>
    </row>
    <row r="351" spans="1:14" x14ac:dyDescent="0.2">
      <c r="A351">
        <v>6207213</v>
      </c>
      <c r="B351" t="s">
        <v>101</v>
      </c>
      <c r="C351">
        <v>7</v>
      </c>
      <c r="D351">
        <v>6902213</v>
      </c>
      <c r="E351">
        <f t="shared" si="13"/>
        <v>13</v>
      </c>
      <c r="F351" t="s">
        <v>1006</v>
      </c>
      <c r="G351" t="s">
        <v>845</v>
      </c>
      <c r="H351">
        <v>2</v>
      </c>
      <c r="I351">
        <v>2</v>
      </c>
      <c r="J351" t="s">
        <v>351</v>
      </c>
      <c r="K351">
        <v>6207212</v>
      </c>
      <c r="L351">
        <v>6207214</v>
      </c>
      <c r="M351" t="str">
        <f t="shared" ca="1" si="15"/>
        <v>6100006,36;6100012,5</v>
      </c>
      <c r="N351" t="str">
        <f t="shared" ca="1" si="14"/>
        <v>6100006,36</v>
      </c>
    </row>
    <row r="352" spans="1:14" x14ac:dyDescent="0.2">
      <c r="A352">
        <v>6207214</v>
      </c>
      <c r="B352" t="s">
        <v>101</v>
      </c>
      <c r="C352">
        <v>7</v>
      </c>
      <c r="D352">
        <v>6902214</v>
      </c>
      <c r="E352">
        <f t="shared" si="13"/>
        <v>14</v>
      </c>
      <c r="F352" t="s">
        <v>1007</v>
      </c>
      <c r="G352" t="s">
        <v>846</v>
      </c>
      <c r="H352">
        <v>2</v>
      </c>
      <c r="I352">
        <v>2</v>
      </c>
      <c r="J352" t="s">
        <v>351</v>
      </c>
      <c r="K352">
        <v>6207213</v>
      </c>
      <c r="L352">
        <v>6207215</v>
      </c>
      <c r="M352" t="str">
        <f t="shared" ca="1" si="15"/>
        <v>6100006,36;6100012,9</v>
      </c>
      <c r="N352" t="str">
        <f t="shared" ca="1" si="14"/>
        <v>6100006,36</v>
      </c>
    </row>
    <row r="353" spans="1:14" x14ac:dyDescent="0.2">
      <c r="A353">
        <v>6207215</v>
      </c>
      <c r="B353" t="s">
        <v>101</v>
      </c>
      <c r="C353">
        <v>7</v>
      </c>
      <c r="D353">
        <v>6902215</v>
      </c>
      <c r="E353">
        <f t="shared" si="13"/>
        <v>15</v>
      </c>
      <c r="F353" t="s">
        <v>1017</v>
      </c>
      <c r="G353" t="s">
        <v>847</v>
      </c>
      <c r="H353">
        <v>2</v>
      </c>
      <c r="I353">
        <v>2</v>
      </c>
      <c r="J353" t="s">
        <v>351</v>
      </c>
      <c r="K353">
        <v>6207214</v>
      </c>
      <c r="L353">
        <v>6207216</v>
      </c>
      <c r="M353" t="str">
        <f t="shared" ca="1" si="15"/>
        <v>6100006,36;6100012,13</v>
      </c>
      <c r="N353" t="str">
        <f t="shared" ca="1" si="14"/>
        <v>6100006,36</v>
      </c>
    </row>
    <row r="354" spans="1:14" x14ac:dyDescent="0.2">
      <c r="A354">
        <v>6207216</v>
      </c>
      <c r="B354" t="s">
        <v>101</v>
      </c>
      <c r="C354">
        <v>7</v>
      </c>
      <c r="D354">
        <v>6902216</v>
      </c>
      <c r="E354">
        <f t="shared" si="13"/>
        <v>16</v>
      </c>
      <c r="F354" t="s">
        <v>1018</v>
      </c>
      <c r="G354" t="s">
        <v>848</v>
      </c>
      <c r="H354">
        <v>2</v>
      </c>
      <c r="I354">
        <v>2</v>
      </c>
      <c r="J354" t="s">
        <v>351</v>
      </c>
      <c r="K354">
        <v>6207215</v>
      </c>
      <c r="L354">
        <v>6207217</v>
      </c>
      <c r="M354" t="str">
        <f t="shared" ca="1" si="15"/>
        <v>6100006,36;6100012,18</v>
      </c>
      <c r="N354" t="str">
        <f t="shared" ca="1" si="14"/>
        <v>6100006,36</v>
      </c>
    </row>
    <row r="355" spans="1:14" x14ac:dyDescent="0.2">
      <c r="A355">
        <v>6207217</v>
      </c>
      <c r="B355" t="s">
        <v>101</v>
      </c>
      <c r="C355">
        <v>7</v>
      </c>
      <c r="D355">
        <v>6902217</v>
      </c>
      <c r="E355">
        <f t="shared" si="13"/>
        <v>17</v>
      </c>
      <c r="F355" t="s">
        <v>1019</v>
      </c>
      <c r="G355" t="s">
        <v>849</v>
      </c>
      <c r="H355">
        <v>2</v>
      </c>
      <c r="I355">
        <v>2</v>
      </c>
      <c r="J355" t="s">
        <v>351</v>
      </c>
      <c r="K355">
        <v>6207216</v>
      </c>
      <c r="L355">
        <v>6207218</v>
      </c>
      <c r="M355" t="str">
        <f t="shared" ca="1" si="15"/>
        <v>6100006,36;6100012,24</v>
      </c>
      <c r="N355" t="str">
        <f t="shared" ca="1" si="14"/>
        <v>6100006,36</v>
      </c>
    </row>
    <row r="356" spans="1:14" x14ac:dyDescent="0.2">
      <c r="A356">
        <v>6207218</v>
      </c>
      <c r="B356" t="s">
        <v>101</v>
      </c>
      <c r="C356">
        <v>7</v>
      </c>
      <c r="D356">
        <v>6902218</v>
      </c>
      <c r="E356">
        <f t="shared" si="13"/>
        <v>18</v>
      </c>
      <c r="F356" t="s">
        <v>1020</v>
      </c>
      <c r="G356" t="s">
        <v>850</v>
      </c>
      <c r="H356">
        <v>2</v>
      </c>
      <c r="I356">
        <v>2</v>
      </c>
      <c r="J356" t="s">
        <v>351</v>
      </c>
      <c r="K356">
        <v>6207217</v>
      </c>
      <c r="L356">
        <v>6207219</v>
      </c>
      <c r="M356" t="str">
        <f t="shared" ca="1" si="15"/>
        <v>6100006,36;6100012,31</v>
      </c>
      <c r="N356" t="str">
        <f t="shared" ca="1" si="14"/>
        <v>6100006,36</v>
      </c>
    </row>
    <row r="357" spans="1:14" x14ac:dyDescent="0.2">
      <c r="A357">
        <v>6207219</v>
      </c>
      <c r="B357" t="s">
        <v>101</v>
      </c>
      <c r="C357">
        <v>7</v>
      </c>
      <c r="D357">
        <v>6902219</v>
      </c>
      <c r="E357">
        <f t="shared" si="13"/>
        <v>19</v>
      </c>
      <c r="F357" t="s">
        <v>1021</v>
      </c>
      <c r="G357" t="s">
        <v>851</v>
      </c>
      <c r="H357">
        <v>2</v>
      </c>
      <c r="I357">
        <v>2</v>
      </c>
      <c r="J357" t="s">
        <v>351</v>
      </c>
      <c r="K357">
        <v>6207218</v>
      </c>
      <c r="L357">
        <v>6207220</v>
      </c>
      <c r="M357" t="str">
        <f t="shared" ca="1" si="15"/>
        <v>6100006,36;6100012,39</v>
      </c>
      <c r="N357" t="str">
        <f t="shared" ca="1" si="14"/>
        <v>6100006,36</v>
      </c>
    </row>
    <row r="358" spans="1:14" x14ac:dyDescent="0.2">
      <c r="A358">
        <v>6207220</v>
      </c>
      <c r="B358" t="s">
        <v>101</v>
      </c>
      <c r="C358">
        <v>7</v>
      </c>
      <c r="D358">
        <v>6902220</v>
      </c>
      <c r="E358">
        <f t="shared" si="13"/>
        <v>20</v>
      </c>
      <c r="F358" t="s">
        <v>1022</v>
      </c>
      <c r="G358" t="s">
        <v>852</v>
      </c>
      <c r="H358">
        <v>2</v>
      </c>
      <c r="I358">
        <v>2</v>
      </c>
      <c r="J358" t="s">
        <v>351</v>
      </c>
      <c r="K358">
        <v>6207219</v>
      </c>
      <c r="L358">
        <v>0</v>
      </c>
      <c r="M358" t="str">
        <f t="shared" ca="1" si="15"/>
        <v>6100006,36;6100012,49</v>
      </c>
      <c r="N358" t="str">
        <f t="shared" ca="1" si="14"/>
        <v>6100006,36</v>
      </c>
    </row>
    <row r="359" spans="1:14" x14ac:dyDescent="0.2">
      <c r="A359">
        <v>6208200</v>
      </c>
      <c r="B359" t="s">
        <v>102</v>
      </c>
      <c r="C359">
        <v>8</v>
      </c>
      <c r="D359">
        <v>6902200</v>
      </c>
      <c r="E359">
        <f t="shared" si="13"/>
        <v>0</v>
      </c>
      <c r="F359" t="s">
        <v>313</v>
      </c>
      <c r="G359" t="s">
        <v>226</v>
      </c>
      <c r="H359">
        <v>2</v>
      </c>
      <c r="I359">
        <v>2</v>
      </c>
      <c r="J359" t="s">
        <v>352</v>
      </c>
      <c r="K359">
        <v>0</v>
      </c>
      <c r="L359">
        <v>6208201</v>
      </c>
      <c r="M359" t="str">
        <f t="shared" si="15"/>
        <v>6100006,0</v>
      </c>
      <c r="N359" t="str">
        <f t="shared" ca="1" si="14"/>
        <v>6100006,0</v>
      </c>
    </row>
    <row r="360" spans="1:14" x14ac:dyDescent="0.2">
      <c r="A360">
        <v>6208201</v>
      </c>
      <c r="B360" t="s">
        <v>102</v>
      </c>
      <c r="C360">
        <v>8</v>
      </c>
      <c r="D360">
        <v>6902201</v>
      </c>
      <c r="E360">
        <f t="shared" si="13"/>
        <v>1</v>
      </c>
      <c r="F360" t="s">
        <v>322</v>
      </c>
      <c r="G360" t="s">
        <v>270</v>
      </c>
      <c r="H360">
        <v>2</v>
      </c>
      <c r="I360">
        <v>2</v>
      </c>
      <c r="J360" t="s">
        <v>352</v>
      </c>
      <c r="K360">
        <v>6208200</v>
      </c>
      <c r="L360">
        <v>6208202</v>
      </c>
      <c r="M360" t="str">
        <f t="shared" si="15"/>
        <v>6100006,4</v>
      </c>
      <c r="N360" t="str">
        <f t="shared" ca="1" si="14"/>
        <v>6100006,4</v>
      </c>
    </row>
    <row r="361" spans="1:14" x14ac:dyDescent="0.2">
      <c r="A361">
        <v>6208202</v>
      </c>
      <c r="B361" t="s">
        <v>102</v>
      </c>
      <c r="C361">
        <v>8</v>
      </c>
      <c r="D361">
        <v>6902202</v>
      </c>
      <c r="E361">
        <f t="shared" si="13"/>
        <v>2</v>
      </c>
      <c r="F361" t="s">
        <v>324</v>
      </c>
      <c r="G361" t="s">
        <v>271</v>
      </c>
      <c r="H361">
        <v>2</v>
      </c>
      <c r="I361">
        <v>2</v>
      </c>
      <c r="J361" t="s">
        <v>352</v>
      </c>
      <c r="K361">
        <v>6208201</v>
      </c>
      <c r="L361">
        <v>6208203</v>
      </c>
      <c r="M361" t="str">
        <f t="shared" si="15"/>
        <v>6100006,8</v>
      </c>
      <c r="N361" t="str">
        <f t="shared" ca="1" si="14"/>
        <v>6100006,8</v>
      </c>
    </row>
    <row r="362" spans="1:14" x14ac:dyDescent="0.2">
      <c r="A362">
        <v>6208203</v>
      </c>
      <c r="B362" t="s">
        <v>102</v>
      </c>
      <c r="C362">
        <v>8</v>
      </c>
      <c r="D362">
        <v>6902203</v>
      </c>
      <c r="E362">
        <f t="shared" si="13"/>
        <v>3</v>
      </c>
      <c r="F362" t="s">
        <v>317</v>
      </c>
      <c r="G362" t="s">
        <v>272</v>
      </c>
      <c r="H362">
        <v>2</v>
      </c>
      <c r="I362">
        <v>2</v>
      </c>
      <c r="J362" t="s">
        <v>352</v>
      </c>
      <c r="K362">
        <v>6208202</v>
      </c>
      <c r="L362">
        <v>6208204</v>
      </c>
      <c r="M362" t="str">
        <f t="shared" si="15"/>
        <v>6100006,13</v>
      </c>
      <c r="N362" t="str">
        <f t="shared" ca="1" si="14"/>
        <v>6100006,13</v>
      </c>
    </row>
    <row r="363" spans="1:14" x14ac:dyDescent="0.2">
      <c r="A363">
        <v>6208204</v>
      </c>
      <c r="B363" t="s">
        <v>102</v>
      </c>
      <c r="C363">
        <v>8</v>
      </c>
      <c r="D363">
        <v>6902204</v>
      </c>
      <c r="E363">
        <f t="shared" si="13"/>
        <v>4</v>
      </c>
      <c r="F363" t="s">
        <v>329</v>
      </c>
      <c r="G363" t="s">
        <v>273</v>
      </c>
      <c r="H363">
        <v>2</v>
      </c>
      <c r="I363">
        <v>2</v>
      </c>
      <c r="J363" t="s">
        <v>352</v>
      </c>
      <c r="K363">
        <v>6208203</v>
      </c>
      <c r="L363">
        <v>6208205</v>
      </c>
      <c r="M363" t="str">
        <f t="shared" si="15"/>
        <v>6100006,18</v>
      </c>
      <c r="N363" t="str">
        <f t="shared" ca="1" si="14"/>
        <v>6100006,18</v>
      </c>
    </row>
    <row r="364" spans="1:14" x14ac:dyDescent="0.2">
      <c r="A364">
        <v>6208205</v>
      </c>
      <c r="B364" t="s">
        <v>102</v>
      </c>
      <c r="C364">
        <v>8</v>
      </c>
      <c r="D364">
        <v>6902205</v>
      </c>
      <c r="E364">
        <f t="shared" si="13"/>
        <v>5</v>
      </c>
      <c r="F364" t="s">
        <v>600</v>
      </c>
      <c r="G364" t="s">
        <v>274</v>
      </c>
      <c r="H364">
        <v>2</v>
      </c>
      <c r="I364">
        <v>2</v>
      </c>
      <c r="J364" t="s">
        <v>352</v>
      </c>
      <c r="K364">
        <v>6208204</v>
      </c>
      <c r="L364">
        <v>6208206</v>
      </c>
      <c r="M364" t="str">
        <f t="shared" si="15"/>
        <v>6100006,24</v>
      </c>
      <c r="N364" t="str">
        <f t="shared" ca="1" si="14"/>
        <v>6100006,24</v>
      </c>
    </row>
    <row r="365" spans="1:14" x14ac:dyDescent="0.2">
      <c r="A365">
        <v>6208206</v>
      </c>
      <c r="B365" t="s">
        <v>102</v>
      </c>
      <c r="C365">
        <v>8</v>
      </c>
      <c r="D365">
        <v>6902206</v>
      </c>
      <c r="E365">
        <f t="shared" si="13"/>
        <v>6</v>
      </c>
      <c r="F365" t="s">
        <v>601</v>
      </c>
      <c r="G365" t="s">
        <v>275</v>
      </c>
      <c r="H365">
        <v>2</v>
      </c>
      <c r="I365">
        <v>2</v>
      </c>
      <c r="J365" t="s">
        <v>352</v>
      </c>
      <c r="K365">
        <v>6208205</v>
      </c>
      <c r="L365">
        <v>6208207</v>
      </c>
      <c r="M365" t="str">
        <f t="shared" si="15"/>
        <v>6100006,31</v>
      </c>
      <c r="N365" t="str">
        <f t="shared" ca="1" si="14"/>
        <v>6100006,31</v>
      </c>
    </row>
    <row r="366" spans="1:14" x14ac:dyDescent="0.2">
      <c r="A366">
        <v>6208207</v>
      </c>
      <c r="B366" t="s">
        <v>102</v>
      </c>
      <c r="C366">
        <v>8</v>
      </c>
      <c r="D366">
        <v>6902207</v>
      </c>
      <c r="E366">
        <f t="shared" si="13"/>
        <v>7</v>
      </c>
      <c r="F366" t="s">
        <v>602</v>
      </c>
      <c r="G366" t="s">
        <v>276</v>
      </c>
      <c r="H366">
        <v>2</v>
      </c>
      <c r="I366">
        <v>2</v>
      </c>
      <c r="J366" t="s">
        <v>352</v>
      </c>
      <c r="K366">
        <v>6208206</v>
      </c>
      <c r="L366">
        <v>6208208</v>
      </c>
      <c r="M366" t="str">
        <f t="shared" si="15"/>
        <v>6100006,38</v>
      </c>
      <c r="N366" t="str">
        <f t="shared" ca="1" si="14"/>
        <v>6100006,38</v>
      </c>
    </row>
    <row r="367" spans="1:14" x14ac:dyDescent="0.2">
      <c r="A367">
        <v>6208208</v>
      </c>
      <c r="B367" t="s">
        <v>102</v>
      </c>
      <c r="C367">
        <v>8</v>
      </c>
      <c r="D367">
        <v>6902208</v>
      </c>
      <c r="E367">
        <f t="shared" si="13"/>
        <v>8</v>
      </c>
      <c r="F367" t="s">
        <v>605</v>
      </c>
      <c r="G367" t="s">
        <v>277</v>
      </c>
      <c r="H367">
        <v>2</v>
      </c>
      <c r="I367">
        <v>2</v>
      </c>
      <c r="J367" t="s">
        <v>352</v>
      </c>
      <c r="K367">
        <v>6208207</v>
      </c>
      <c r="L367">
        <v>6208209</v>
      </c>
      <c r="M367" t="str">
        <f t="shared" si="15"/>
        <v>6100006,48</v>
      </c>
      <c r="N367" t="str">
        <f t="shared" ca="1" si="14"/>
        <v>6100006,48</v>
      </c>
    </row>
    <row r="368" spans="1:14" x14ac:dyDescent="0.2">
      <c r="A368">
        <v>6208209</v>
      </c>
      <c r="B368" t="s">
        <v>102</v>
      </c>
      <c r="C368">
        <v>8</v>
      </c>
      <c r="D368">
        <v>6902209</v>
      </c>
      <c r="E368">
        <f t="shared" si="13"/>
        <v>9</v>
      </c>
      <c r="F368" t="s">
        <v>606</v>
      </c>
      <c r="G368" t="s">
        <v>278</v>
      </c>
      <c r="H368">
        <v>2</v>
      </c>
      <c r="I368">
        <v>2</v>
      </c>
      <c r="J368" t="s">
        <v>352</v>
      </c>
      <c r="K368">
        <v>6208208</v>
      </c>
      <c r="L368">
        <v>6208210</v>
      </c>
      <c r="M368" t="str">
        <f t="shared" si="15"/>
        <v>6100006,59</v>
      </c>
      <c r="N368" t="str">
        <f t="shared" ca="1" si="14"/>
        <v>6100006,59</v>
      </c>
    </row>
    <row r="369" spans="1:14" x14ac:dyDescent="0.2">
      <c r="A369">
        <v>6208210</v>
      </c>
      <c r="B369" t="s">
        <v>102</v>
      </c>
      <c r="C369">
        <v>8</v>
      </c>
      <c r="D369">
        <v>6902210</v>
      </c>
      <c r="E369">
        <f t="shared" si="13"/>
        <v>10</v>
      </c>
      <c r="F369" t="s">
        <v>607</v>
      </c>
      <c r="G369" t="s">
        <v>279</v>
      </c>
      <c r="H369">
        <v>2</v>
      </c>
      <c r="I369">
        <v>2</v>
      </c>
      <c r="J369" t="s">
        <v>352</v>
      </c>
      <c r="K369">
        <v>6208209</v>
      </c>
      <c r="L369">
        <v>6208211</v>
      </c>
      <c r="M369" t="str">
        <f t="shared" si="15"/>
        <v>6100006,71</v>
      </c>
      <c r="N369" t="str">
        <f t="shared" ca="1" si="14"/>
        <v>6100006,71</v>
      </c>
    </row>
    <row r="370" spans="1:14" x14ac:dyDescent="0.2">
      <c r="A370">
        <v>6208211</v>
      </c>
      <c r="B370" t="s">
        <v>102</v>
      </c>
      <c r="C370">
        <v>8</v>
      </c>
      <c r="D370">
        <v>6902211</v>
      </c>
      <c r="E370">
        <f t="shared" si="13"/>
        <v>11</v>
      </c>
      <c r="F370" t="s">
        <v>1016</v>
      </c>
      <c r="G370" t="s">
        <v>853</v>
      </c>
      <c r="H370">
        <v>2</v>
      </c>
      <c r="I370">
        <v>2</v>
      </c>
      <c r="J370" t="s">
        <v>352</v>
      </c>
      <c r="K370">
        <v>6208210</v>
      </c>
      <c r="L370">
        <v>6208212</v>
      </c>
      <c r="M370" t="str">
        <f t="shared" ca="1" si="15"/>
        <v>6100006,71;6100012,3</v>
      </c>
      <c r="N370" t="str">
        <f t="shared" ca="1" si="14"/>
        <v>6100006,71</v>
      </c>
    </row>
    <row r="371" spans="1:14" x14ac:dyDescent="0.2">
      <c r="A371">
        <v>6208212</v>
      </c>
      <c r="B371" t="s">
        <v>102</v>
      </c>
      <c r="C371">
        <v>8</v>
      </c>
      <c r="D371">
        <v>6902212</v>
      </c>
      <c r="E371">
        <f t="shared" si="13"/>
        <v>12</v>
      </c>
      <c r="F371" t="s">
        <v>1023</v>
      </c>
      <c r="G371" t="s">
        <v>854</v>
      </c>
      <c r="H371">
        <v>2</v>
      </c>
      <c r="I371">
        <v>2</v>
      </c>
      <c r="J371" t="s">
        <v>352</v>
      </c>
      <c r="K371">
        <v>6208211</v>
      </c>
      <c r="L371">
        <v>6208213</v>
      </c>
      <c r="M371" t="str">
        <f t="shared" ca="1" si="15"/>
        <v>6100006,71;6100012,6</v>
      </c>
      <c r="N371" t="str">
        <f t="shared" ca="1" si="14"/>
        <v>6100006,71</v>
      </c>
    </row>
    <row r="372" spans="1:14" x14ac:dyDescent="0.2">
      <c r="A372">
        <v>6208213</v>
      </c>
      <c r="B372" t="s">
        <v>102</v>
      </c>
      <c r="C372">
        <v>8</v>
      </c>
      <c r="D372">
        <v>6902213</v>
      </c>
      <c r="E372">
        <f t="shared" si="13"/>
        <v>13</v>
      </c>
      <c r="F372" t="s">
        <v>1024</v>
      </c>
      <c r="G372" t="s">
        <v>855</v>
      </c>
      <c r="H372">
        <v>2</v>
      </c>
      <c r="I372">
        <v>2</v>
      </c>
      <c r="J372" t="s">
        <v>352</v>
      </c>
      <c r="K372">
        <v>6208212</v>
      </c>
      <c r="L372">
        <v>6208214</v>
      </c>
      <c r="M372" t="str">
        <f t="shared" ca="1" si="15"/>
        <v>6100006,71;6100012,11</v>
      </c>
      <c r="N372" t="str">
        <f t="shared" ca="1" si="14"/>
        <v>6100006,71</v>
      </c>
    </row>
    <row r="373" spans="1:14" x14ac:dyDescent="0.2">
      <c r="A373">
        <v>6208214</v>
      </c>
      <c r="B373" t="s">
        <v>102</v>
      </c>
      <c r="C373">
        <v>8</v>
      </c>
      <c r="D373">
        <v>6902214</v>
      </c>
      <c r="E373">
        <f t="shared" si="13"/>
        <v>14</v>
      </c>
      <c r="F373" t="s">
        <v>1025</v>
      </c>
      <c r="G373" t="s">
        <v>856</v>
      </c>
      <c r="H373">
        <v>2</v>
      </c>
      <c r="I373">
        <v>2</v>
      </c>
      <c r="J373" t="s">
        <v>352</v>
      </c>
      <c r="K373">
        <v>6208213</v>
      </c>
      <c r="L373">
        <v>6208215</v>
      </c>
      <c r="M373" t="str">
        <f t="shared" ca="1" si="15"/>
        <v>6100006,71;6100012,17</v>
      </c>
      <c r="N373" t="str">
        <f t="shared" ca="1" si="14"/>
        <v>6100006,71</v>
      </c>
    </row>
    <row r="374" spans="1:14" x14ac:dyDescent="0.2">
      <c r="A374">
        <v>6208215</v>
      </c>
      <c r="B374" t="s">
        <v>102</v>
      </c>
      <c r="C374">
        <v>8</v>
      </c>
      <c r="D374">
        <v>6902215</v>
      </c>
      <c r="E374">
        <f t="shared" si="13"/>
        <v>15</v>
      </c>
      <c r="F374" t="s">
        <v>1026</v>
      </c>
      <c r="G374" t="s">
        <v>857</v>
      </c>
      <c r="H374">
        <v>2</v>
      </c>
      <c r="I374">
        <v>2</v>
      </c>
      <c r="J374" t="s">
        <v>352</v>
      </c>
      <c r="K374">
        <v>6208214</v>
      </c>
      <c r="L374">
        <v>6208216</v>
      </c>
      <c r="M374" t="str">
        <f t="shared" ca="1" si="15"/>
        <v>6100006,71;6100012,25</v>
      </c>
      <c r="N374" t="str">
        <f t="shared" ca="1" si="14"/>
        <v>6100006,71</v>
      </c>
    </row>
    <row r="375" spans="1:14" x14ac:dyDescent="0.2">
      <c r="A375">
        <v>6208216</v>
      </c>
      <c r="B375" t="s">
        <v>102</v>
      </c>
      <c r="C375">
        <v>8</v>
      </c>
      <c r="D375">
        <v>6902216</v>
      </c>
      <c r="E375">
        <f t="shared" si="13"/>
        <v>16</v>
      </c>
      <c r="F375" t="s">
        <v>1027</v>
      </c>
      <c r="G375" t="s">
        <v>858</v>
      </c>
      <c r="H375">
        <v>2</v>
      </c>
      <c r="I375">
        <v>2</v>
      </c>
      <c r="J375" t="s">
        <v>352</v>
      </c>
      <c r="K375">
        <v>6208215</v>
      </c>
      <c r="L375">
        <v>6208217</v>
      </c>
      <c r="M375" t="str">
        <f t="shared" ca="1" si="15"/>
        <v>6100006,71;6100012,34</v>
      </c>
      <c r="N375" t="str">
        <f t="shared" ca="1" si="14"/>
        <v>6100006,71</v>
      </c>
    </row>
    <row r="376" spans="1:14" x14ac:dyDescent="0.2">
      <c r="A376">
        <v>6208217</v>
      </c>
      <c r="B376" t="s">
        <v>102</v>
      </c>
      <c r="C376">
        <v>8</v>
      </c>
      <c r="D376">
        <v>6902217</v>
      </c>
      <c r="E376">
        <f t="shared" si="13"/>
        <v>17</v>
      </c>
      <c r="F376" t="s">
        <v>1028</v>
      </c>
      <c r="G376" t="s">
        <v>859</v>
      </c>
      <c r="H376">
        <v>2</v>
      </c>
      <c r="I376">
        <v>2</v>
      </c>
      <c r="J376" t="s">
        <v>352</v>
      </c>
      <c r="K376">
        <v>6208216</v>
      </c>
      <c r="L376">
        <v>6208218</v>
      </c>
      <c r="M376" t="str">
        <f t="shared" ca="1" si="15"/>
        <v>6100006,71;6100012,46</v>
      </c>
      <c r="N376" t="str">
        <f t="shared" ca="1" si="14"/>
        <v>6100006,71</v>
      </c>
    </row>
    <row r="377" spans="1:14" x14ac:dyDescent="0.2">
      <c r="A377">
        <v>6208218</v>
      </c>
      <c r="B377" t="s">
        <v>102</v>
      </c>
      <c r="C377">
        <v>8</v>
      </c>
      <c r="D377">
        <v>6902218</v>
      </c>
      <c r="E377">
        <f t="shared" si="13"/>
        <v>18</v>
      </c>
      <c r="F377" t="s">
        <v>1029</v>
      </c>
      <c r="G377" t="s">
        <v>860</v>
      </c>
      <c r="H377">
        <v>2</v>
      </c>
      <c r="I377">
        <v>2</v>
      </c>
      <c r="J377" t="s">
        <v>352</v>
      </c>
      <c r="K377">
        <v>6208217</v>
      </c>
      <c r="L377">
        <v>6208219</v>
      </c>
      <c r="M377" t="str">
        <f t="shared" ca="1" si="15"/>
        <v>6100006,71;6100012,60</v>
      </c>
      <c r="N377" t="str">
        <f t="shared" ca="1" si="14"/>
        <v>6100006,71</v>
      </c>
    </row>
    <row r="378" spans="1:14" x14ac:dyDescent="0.2">
      <c r="A378">
        <v>6208219</v>
      </c>
      <c r="B378" t="s">
        <v>102</v>
      </c>
      <c r="C378">
        <v>8</v>
      </c>
      <c r="D378">
        <v>6902219</v>
      </c>
      <c r="E378">
        <f t="shared" si="13"/>
        <v>19</v>
      </c>
      <c r="F378" t="s">
        <v>1014</v>
      </c>
      <c r="G378" t="s">
        <v>861</v>
      </c>
      <c r="H378">
        <v>2</v>
      </c>
      <c r="I378">
        <v>2</v>
      </c>
      <c r="J378" t="s">
        <v>352</v>
      </c>
      <c r="K378">
        <v>6208218</v>
      </c>
      <c r="L378">
        <v>6208220</v>
      </c>
      <c r="M378" t="str">
        <f t="shared" ca="1" si="15"/>
        <v>6100006,71;6100012,76</v>
      </c>
      <c r="N378" t="str">
        <f t="shared" ca="1" si="14"/>
        <v>6100006,71</v>
      </c>
    </row>
    <row r="379" spans="1:14" x14ac:dyDescent="0.2">
      <c r="A379">
        <v>6208220</v>
      </c>
      <c r="B379" t="s">
        <v>102</v>
      </c>
      <c r="C379">
        <v>8</v>
      </c>
      <c r="D379">
        <v>6902220</v>
      </c>
      <c r="E379">
        <f t="shared" si="13"/>
        <v>20</v>
      </c>
      <c r="F379" t="s">
        <v>1030</v>
      </c>
      <c r="G379" t="s">
        <v>862</v>
      </c>
      <c r="H379">
        <v>2</v>
      </c>
      <c r="I379">
        <v>2</v>
      </c>
      <c r="J379" t="s">
        <v>352</v>
      </c>
      <c r="K379">
        <v>6208219</v>
      </c>
      <c r="L379">
        <v>0</v>
      </c>
      <c r="M379" t="str">
        <f t="shared" ca="1" si="15"/>
        <v>6100006,71;6100012,95</v>
      </c>
      <c r="N379" t="str">
        <f t="shared" ca="1" si="14"/>
        <v>6100006,71</v>
      </c>
    </row>
    <row r="380" spans="1:14" x14ac:dyDescent="0.2">
      <c r="A380">
        <v>6209200</v>
      </c>
      <c r="B380" t="s">
        <v>103</v>
      </c>
      <c r="C380">
        <v>9</v>
      </c>
      <c r="D380">
        <v>6902200</v>
      </c>
      <c r="E380">
        <f t="shared" si="13"/>
        <v>0</v>
      </c>
      <c r="F380" t="s">
        <v>313</v>
      </c>
      <c r="G380" t="s">
        <v>228</v>
      </c>
      <c r="H380">
        <v>2</v>
      </c>
      <c r="I380">
        <v>2</v>
      </c>
      <c r="J380" t="s">
        <v>353</v>
      </c>
      <c r="K380">
        <v>0</v>
      </c>
      <c r="L380">
        <v>6209201</v>
      </c>
      <c r="M380" t="str">
        <f t="shared" si="15"/>
        <v>6100006,0</v>
      </c>
      <c r="N380" t="str">
        <f t="shared" ca="1" si="14"/>
        <v>6100006,0</v>
      </c>
    </row>
    <row r="381" spans="1:14" x14ac:dyDescent="0.2">
      <c r="A381">
        <v>6209201</v>
      </c>
      <c r="B381" t="s">
        <v>103</v>
      </c>
      <c r="C381">
        <v>9</v>
      </c>
      <c r="D381">
        <v>6902201</v>
      </c>
      <c r="E381">
        <f t="shared" si="13"/>
        <v>1</v>
      </c>
      <c r="F381" t="s">
        <v>321</v>
      </c>
      <c r="G381" t="s">
        <v>280</v>
      </c>
      <c r="H381">
        <v>2</v>
      </c>
      <c r="I381">
        <v>2</v>
      </c>
      <c r="J381" t="s">
        <v>353</v>
      </c>
      <c r="K381">
        <v>6209200</v>
      </c>
      <c r="L381">
        <v>6209202</v>
      </c>
      <c r="M381" t="str">
        <f t="shared" si="15"/>
        <v>6100006,3</v>
      </c>
      <c r="N381" t="str">
        <f t="shared" ca="1" si="14"/>
        <v>6100006,3</v>
      </c>
    </row>
    <row r="382" spans="1:14" x14ac:dyDescent="0.2">
      <c r="A382">
        <v>6209202</v>
      </c>
      <c r="B382" t="s">
        <v>103</v>
      </c>
      <c r="C382">
        <v>9</v>
      </c>
      <c r="D382">
        <v>6902202</v>
      </c>
      <c r="E382">
        <f t="shared" si="13"/>
        <v>2</v>
      </c>
      <c r="F382" t="s">
        <v>323</v>
      </c>
      <c r="G382" t="s">
        <v>281</v>
      </c>
      <c r="H382">
        <v>2</v>
      </c>
      <c r="I382">
        <v>2</v>
      </c>
      <c r="J382" t="s">
        <v>353</v>
      </c>
      <c r="K382">
        <v>6209201</v>
      </c>
      <c r="L382">
        <v>6209203</v>
      </c>
      <c r="M382" t="str">
        <f t="shared" si="15"/>
        <v>6100006,6</v>
      </c>
      <c r="N382" t="str">
        <f t="shared" ca="1" si="14"/>
        <v>6100006,6</v>
      </c>
    </row>
    <row r="383" spans="1:14" x14ac:dyDescent="0.2">
      <c r="A383">
        <v>6209203</v>
      </c>
      <c r="B383" t="s">
        <v>103</v>
      </c>
      <c r="C383">
        <v>9</v>
      </c>
      <c r="D383">
        <v>6902203</v>
      </c>
      <c r="E383">
        <f t="shared" si="13"/>
        <v>3</v>
      </c>
      <c r="F383" t="s">
        <v>327</v>
      </c>
      <c r="G383" t="s">
        <v>282</v>
      </c>
      <c r="H383">
        <v>2</v>
      </c>
      <c r="I383">
        <v>2</v>
      </c>
      <c r="J383" t="s">
        <v>353</v>
      </c>
      <c r="K383">
        <v>6209202</v>
      </c>
      <c r="L383">
        <v>6209204</v>
      </c>
      <c r="M383" t="str">
        <f t="shared" si="15"/>
        <v>6100006,9</v>
      </c>
      <c r="N383" t="str">
        <f t="shared" ca="1" si="14"/>
        <v>6100006,9</v>
      </c>
    </row>
    <row r="384" spans="1:14" x14ac:dyDescent="0.2">
      <c r="A384">
        <v>6209204</v>
      </c>
      <c r="B384" t="s">
        <v>103</v>
      </c>
      <c r="C384">
        <v>9</v>
      </c>
      <c r="D384">
        <v>6902204</v>
      </c>
      <c r="E384">
        <f t="shared" si="13"/>
        <v>4</v>
      </c>
      <c r="F384" t="s">
        <v>330</v>
      </c>
      <c r="G384" t="s">
        <v>283</v>
      </c>
      <c r="H384">
        <v>2</v>
      </c>
      <c r="I384">
        <v>2</v>
      </c>
      <c r="J384" t="s">
        <v>353</v>
      </c>
      <c r="K384">
        <v>6209203</v>
      </c>
      <c r="L384">
        <v>6209205</v>
      </c>
      <c r="M384" t="str">
        <f t="shared" si="15"/>
        <v>6100006,12</v>
      </c>
      <c r="N384" t="str">
        <f t="shared" ca="1" si="14"/>
        <v>6100006,12</v>
      </c>
    </row>
    <row r="385" spans="1:14" x14ac:dyDescent="0.2">
      <c r="A385">
        <v>6209205</v>
      </c>
      <c r="B385" t="s">
        <v>103</v>
      </c>
      <c r="C385">
        <v>9</v>
      </c>
      <c r="D385">
        <v>6902205</v>
      </c>
      <c r="E385">
        <f t="shared" ref="E385:E421" si="16">E364</f>
        <v>5</v>
      </c>
      <c r="F385" t="s">
        <v>608</v>
      </c>
      <c r="G385" t="s">
        <v>284</v>
      </c>
      <c r="H385">
        <v>2</v>
      </c>
      <c r="I385">
        <v>2</v>
      </c>
      <c r="J385" t="s">
        <v>353</v>
      </c>
      <c r="K385">
        <v>6209204</v>
      </c>
      <c r="L385">
        <v>6209206</v>
      </c>
      <c r="M385" t="str">
        <f t="shared" si="15"/>
        <v>6100006,16</v>
      </c>
      <c r="N385" t="str">
        <f t="shared" ca="1" si="14"/>
        <v>6100006,16</v>
      </c>
    </row>
    <row r="386" spans="1:14" x14ac:dyDescent="0.2">
      <c r="A386">
        <v>6209206</v>
      </c>
      <c r="B386" t="s">
        <v>103</v>
      </c>
      <c r="C386">
        <v>9</v>
      </c>
      <c r="D386">
        <v>6902206</v>
      </c>
      <c r="E386">
        <f t="shared" si="16"/>
        <v>6</v>
      </c>
      <c r="F386" t="s">
        <v>326</v>
      </c>
      <c r="G386" t="s">
        <v>285</v>
      </c>
      <c r="H386">
        <v>2</v>
      </c>
      <c r="I386">
        <v>2</v>
      </c>
      <c r="J386" t="s">
        <v>353</v>
      </c>
      <c r="K386">
        <v>6209205</v>
      </c>
      <c r="L386">
        <v>6209207</v>
      </c>
      <c r="M386" t="str">
        <f t="shared" si="15"/>
        <v>6100006,20</v>
      </c>
      <c r="N386" t="str">
        <f t="shared" ref="N386:N421" ca="1" si="17">IF(E386&gt;10,OFFSET(F386,10-E386,0),F386)</f>
        <v>6100006,20</v>
      </c>
    </row>
    <row r="387" spans="1:14" x14ac:dyDescent="0.2">
      <c r="A387">
        <v>6209207</v>
      </c>
      <c r="B387" t="s">
        <v>103</v>
      </c>
      <c r="C387">
        <v>9</v>
      </c>
      <c r="D387">
        <v>6902207</v>
      </c>
      <c r="E387">
        <f t="shared" si="16"/>
        <v>7</v>
      </c>
      <c r="F387" t="s">
        <v>609</v>
      </c>
      <c r="G387" t="s">
        <v>286</v>
      </c>
      <c r="H387">
        <v>2</v>
      </c>
      <c r="I387">
        <v>2</v>
      </c>
      <c r="J387" t="s">
        <v>353</v>
      </c>
      <c r="K387">
        <v>6209206</v>
      </c>
      <c r="L387">
        <v>6209208</v>
      </c>
      <c r="M387" t="str">
        <f t="shared" ref="M387:M421" si="18">IF(E387&gt;10,CONCATENATE(N387,$N$1,F387),F387)</f>
        <v>6100006,26</v>
      </c>
      <c r="N387" t="str">
        <f t="shared" ca="1" si="17"/>
        <v>6100006,26</v>
      </c>
    </row>
    <row r="388" spans="1:14" x14ac:dyDescent="0.2">
      <c r="A388">
        <v>6209208</v>
      </c>
      <c r="B388" t="s">
        <v>103</v>
      </c>
      <c r="C388">
        <v>9</v>
      </c>
      <c r="D388">
        <v>6902208</v>
      </c>
      <c r="E388">
        <f t="shared" si="16"/>
        <v>8</v>
      </c>
      <c r="F388" t="s">
        <v>610</v>
      </c>
      <c r="G388" t="s">
        <v>287</v>
      </c>
      <c r="H388">
        <v>2</v>
      </c>
      <c r="I388">
        <v>2</v>
      </c>
      <c r="J388" t="s">
        <v>353</v>
      </c>
      <c r="K388">
        <v>6209207</v>
      </c>
      <c r="L388">
        <v>6209209</v>
      </c>
      <c r="M388" t="str">
        <f t="shared" si="18"/>
        <v>6100006,32</v>
      </c>
      <c r="N388" t="str">
        <f t="shared" ca="1" si="17"/>
        <v>6100006,32</v>
      </c>
    </row>
    <row r="389" spans="1:14" x14ac:dyDescent="0.2">
      <c r="A389">
        <v>6209209</v>
      </c>
      <c r="B389" t="s">
        <v>103</v>
      </c>
      <c r="C389">
        <v>9</v>
      </c>
      <c r="D389">
        <v>6902209</v>
      </c>
      <c r="E389">
        <f t="shared" si="16"/>
        <v>9</v>
      </c>
      <c r="F389" t="s">
        <v>611</v>
      </c>
      <c r="G389" t="s">
        <v>288</v>
      </c>
      <c r="H389">
        <v>2</v>
      </c>
      <c r="I389">
        <v>2</v>
      </c>
      <c r="J389" t="s">
        <v>353</v>
      </c>
      <c r="K389">
        <v>6209208</v>
      </c>
      <c r="L389">
        <v>6209210</v>
      </c>
      <c r="M389" t="str">
        <f t="shared" si="18"/>
        <v>6100006,39</v>
      </c>
      <c r="N389" t="str">
        <f t="shared" ca="1" si="17"/>
        <v>6100006,39</v>
      </c>
    </row>
    <row r="390" spans="1:14" x14ac:dyDescent="0.2">
      <c r="A390">
        <v>6209210</v>
      </c>
      <c r="B390" t="s">
        <v>103</v>
      </c>
      <c r="C390">
        <v>9</v>
      </c>
      <c r="D390">
        <v>6902210</v>
      </c>
      <c r="E390">
        <f t="shared" si="16"/>
        <v>10</v>
      </c>
      <c r="F390" t="s">
        <v>605</v>
      </c>
      <c r="G390" t="s">
        <v>289</v>
      </c>
      <c r="H390">
        <v>2</v>
      </c>
      <c r="I390">
        <v>2</v>
      </c>
      <c r="J390" t="s">
        <v>353</v>
      </c>
      <c r="K390">
        <v>6209209</v>
      </c>
      <c r="L390">
        <v>6209211</v>
      </c>
      <c r="M390" t="str">
        <f t="shared" si="18"/>
        <v>6100006,48</v>
      </c>
      <c r="N390" t="str">
        <f t="shared" ca="1" si="17"/>
        <v>6100006,48</v>
      </c>
    </row>
    <row r="391" spans="1:14" x14ac:dyDescent="0.2">
      <c r="A391">
        <v>6209211</v>
      </c>
      <c r="B391" t="s">
        <v>103</v>
      </c>
      <c r="C391">
        <v>9</v>
      </c>
      <c r="D391">
        <v>6902211</v>
      </c>
      <c r="E391">
        <f t="shared" si="16"/>
        <v>11</v>
      </c>
      <c r="F391" t="s">
        <v>1005</v>
      </c>
      <c r="G391" t="s">
        <v>863</v>
      </c>
      <c r="H391">
        <v>2</v>
      </c>
      <c r="I391">
        <v>2</v>
      </c>
      <c r="J391" t="s">
        <v>353</v>
      </c>
      <c r="K391">
        <v>6209210</v>
      </c>
      <c r="L391">
        <v>6209212</v>
      </c>
      <c r="M391" t="str">
        <f t="shared" ca="1" si="18"/>
        <v>6100006,48;6100012,2</v>
      </c>
      <c r="N391" t="str">
        <f t="shared" ca="1" si="17"/>
        <v>6100006,48</v>
      </c>
    </row>
    <row r="392" spans="1:14" x14ac:dyDescent="0.2">
      <c r="A392">
        <v>6209212</v>
      </c>
      <c r="B392" t="s">
        <v>103</v>
      </c>
      <c r="C392">
        <v>9</v>
      </c>
      <c r="D392">
        <v>6902212</v>
      </c>
      <c r="E392">
        <f t="shared" si="16"/>
        <v>12</v>
      </c>
      <c r="F392" t="s">
        <v>1031</v>
      </c>
      <c r="G392" t="s">
        <v>864</v>
      </c>
      <c r="H392">
        <v>2</v>
      </c>
      <c r="I392">
        <v>2</v>
      </c>
      <c r="J392" t="s">
        <v>353</v>
      </c>
      <c r="K392">
        <v>6209211</v>
      </c>
      <c r="L392">
        <v>6209213</v>
      </c>
      <c r="M392" t="str">
        <f t="shared" ca="1" si="18"/>
        <v>6100006,48;6100012,4</v>
      </c>
      <c r="N392" t="str">
        <f t="shared" ca="1" si="17"/>
        <v>6100006,48</v>
      </c>
    </row>
    <row r="393" spans="1:14" x14ac:dyDescent="0.2">
      <c r="A393">
        <v>6209213</v>
      </c>
      <c r="B393" t="s">
        <v>103</v>
      </c>
      <c r="C393">
        <v>9</v>
      </c>
      <c r="D393">
        <v>6902213</v>
      </c>
      <c r="E393">
        <f t="shared" si="16"/>
        <v>13</v>
      </c>
      <c r="F393" t="s">
        <v>1032</v>
      </c>
      <c r="G393" t="s">
        <v>865</v>
      </c>
      <c r="H393">
        <v>2</v>
      </c>
      <c r="I393">
        <v>2</v>
      </c>
      <c r="J393" t="s">
        <v>353</v>
      </c>
      <c r="K393">
        <v>6209212</v>
      </c>
      <c r="L393">
        <v>6209214</v>
      </c>
      <c r="M393" t="str">
        <f t="shared" ca="1" si="18"/>
        <v>6100006,48;6100012,7</v>
      </c>
      <c r="N393" t="str">
        <f t="shared" ca="1" si="17"/>
        <v>6100006,48</v>
      </c>
    </row>
    <row r="394" spans="1:14" x14ac:dyDescent="0.2">
      <c r="A394">
        <v>6209214</v>
      </c>
      <c r="B394" t="s">
        <v>103</v>
      </c>
      <c r="C394">
        <v>9</v>
      </c>
      <c r="D394">
        <v>6902214</v>
      </c>
      <c r="E394">
        <f t="shared" si="16"/>
        <v>14</v>
      </c>
      <c r="F394" t="s">
        <v>1024</v>
      </c>
      <c r="G394" t="s">
        <v>866</v>
      </c>
      <c r="H394">
        <v>2</v>
      </c>
      <c r="I394">
        <v>2</v>
      </c>
      <c r="J394" t="s">
        <v>353</v>
      </c>
      <c r="K394">
        <v>6209213</v>
      </c>
      <c r="L394">
        <v>6209215</v>
      </c>
      <c r="M394" t="str">
        <f t="shared" ca="1" si="18"/>
        <v>6100006,48;6100012,11</v>
      </c>
      <c r="N394" t="str">
        <f t="shared" ca="1" si="17"/>
        <v>6100006,48</v>
      </c>
    </row>
    <row r="395" spans="1:14" x14ac:dyDescent="0.2">
      <c r="A395">
        <v>6209215</v>
      </c>
      <c r="B395" t="s">
        <v>103</v>
      </c>
      <c r="C395">
        <v>9</v>
      </c>
      <c r="D395">
        <v>6902215</v>
      </c>
      <c r="E395">
        <f t="shared" si="16"/>
        <v>15</v>
      </c>
      <c r="F395" t="s">
        <v>1025</v>
      </c>
      <c r="G395" t="s">
        <v>867</v>
      </c>
      <c r="H395">
        <v>2</v>
      </c>
      <c r="I395">
        <v>2</v>
      </c>
      <c r="J395" t="s">
        <v>353</v>
      </c>
      <c r="K395">
        <v>6209214</v>
      </c>
      <c r="L395">
        <v>6209216</v>
      </c>
      <c r="M395" t="str">
        <f t="shared" ca="1" si="18"/>
        <v>6100006,48;6100012,17</v>
      </c>
      <c r="N395" t="str">
        <f t="shared" ca="1" si="17"/>
        <v>6100006,48</v>
      </c>
    </row>
    <row r="396" spans="1:14" x14ac:dyDescent="0.2">
      <c r="A396">
        <v>6209216</v>
      </c>
      <c r="B396" t="s">
        <v>103</v>
      </c>
      <c r="C396">
        <v>9</v>
      </c>
      <c r="D396">
        <v>6902216</v>
      </c>
      <c r="E396">
        <f t="shared" si="16"/>
        <v>16</v>
      </c>
      <c r="F396" t="s">
        <v>1033</v>
      </c>
      <c r="G396" t="s">
        <v>868</v>
      </c>
      <c r="H396">
        <v>2</v>
      </c>
      <c r="I396">
        <v>2</v>
      </c>
      <c r="J396" t="s">
        <v>353</v>
      </c>
      <c r="K396">
        <v>6209215</v>
      </c>
      <c r="L396">
        <v>6209217</v>
      </c>
      <c r="M396" t="str">
        <f t="shared" ca="1" si="18"/>
        <v>6100006,48;6100012,23</v>
      </c>
      <c r="N396" t="str">
        <f t="shared" ca="1" si="17"/>
        <v>6100006,48</v>
      </c>
    </row>
    <row r="397" spans="1:14" x14ac:dyDescent="0.2">
      <c r="A397">
        <v>6209217</v>
      </c>
      <c r="B397" t="s">
        <v>103</v>
      </c>
      <c r="C397">
        <v>9</v>
      </c>
      <c r="D397">
        <v>6902217</v>
      </c>
      <c r="E397">
        <f t="shared" si="16"/>
        <v>17</v>
      </c>
      <c r="F397" t="s">
        <v>1020</v>
      </c>
      <c r="G397" t="s">
        <v>869</v>
      </c>
      <c r="H397">
        <v>2</v>
      </c>
      <c r="I397">
        <v>2</v>
      </c>
      <c r="J397" t="s">
        <v>353</v>
      </c>
      <c r="K397">
        <v>6209216</v>
      </c>
      <c r="L397">
        <v>6209218</v>
      </c>
      <c r="M397" t="str">
        <f t="shared" ca="1" si="18"/>
        <v>6100006,48;6100012,31</v>
      </c>
      <c r="N397" t="str">
        <f t="shared" ca="1" si="17"/>
        <v>6100006,48</v>
      </c>
    </row>
    <row r="398" spans="1:14" x14ac:dyDescent="0.2">
      <c r="A398">
        <v>6209218</v>
      </c>
      <c r="B398" t="s">
        <v>103</v>
      </c>
      <c r="C398">
        <v>9</v>
      </c>
      <c r="D398">
        <v>6902218</v>
      </c>
      <c r="E398">
        <f t="shared" si="16"/>
        <v>18</v>
      </c>
      <c r="F398" t="s">
        <v>1034</v>
      </c>
      <c r="G398" t="s">
        <v>870</v>
      </c>
      <c r="H398">
        <v>2</v>
      </c>
      <c r="I398">
        <v>2</v>
      </c>
      <c r="J398" t="s">
        <v>353</v>
      </c>
      <c r="K398">
        <v>6209217</v>
      </c>
      <c r="L398">
        <v>6209219</v>
      </c>
      <c r="M398" t="str">
        <f t="shared" ca="1" si="18"/>
        <v>6100006,48;6100012,40</v>
      </c>
      <c r="N398" t="str">
        <f t="shared" ca="1" si="17"/>
        <v>6100006,48</v>
      </c>
    </row>
    <row r="399" spans="1:14" x14ac:dyDescent="0.2">
      <c r="A399">
        <v>6209219</v>
      </c>
      <c r="B399" t="s">
        <v>103</v>
      </c>
      <c r="C399">
        <v>9</v>
      </c>
      <c r="D399">
        <v>6902219</v>
      </c>
      <c r="E399">
        <f t="shared" si="16"/>
        <v>19</v>
      </c>
      <c r="F399" t="s">
        <v>1035</v>
      </c>
      <c r="G399" t="s">
        <v>871</v>
      </c>
      <c r="H399">
        <v>2</v>
      </c>
      <c r="I399">
        <v>2</v>
      </c>
      <c r="J399" t="s">
        <v>353</v>
      </c>
      <c r="K399">
        <v>6209218</v>
      </c>
      <c r="L399">
        <v>6209220</v>
      </c>
      <c r="M399" t="str">
        <f t="shared" ca="1" si="18"/>
        <v>6100006,48;6100012,51</v>
      </c>
      <c r="N399" t="str">
        <f t="shared" ca="1" si="17"/>
        <v>6100006,48</v>
      </c>
    </row>
    <row r="400" spans="1:14" x14ac:dyDescent="0.2">
      <c r="A400">
        <v>6209220</v>
      </c>
      <c r="B400" t="s">
        <v>103</v>
      </c>
      <c r="C400">
        <v>9</v>
      </c>
      <c r="D400">
        <v>6902220</v>
      </c>
      <c r="E400">
        <f t="shared" si="16"/>
        <v>20</v>
      </c>
      <c r="F400" t="s">
        <v>1036</v>
      </c>
      <c r="G400" t="s">
        <v>872</v>
      </c>
      <c r="H400">
        <v>2</v>
      </c>
      <c r="I400">
        <v>2</v>
      </c>
      <c r="J400" t="s">
        <v>353</v>
      </c>
      <c r="K400">
        <v>6209219</v>
      </c>
      <c r="L400">
        <v>0</v>
      </c>
      <c r="M400" t="str">
        <f t="shared" ca="1" si="18"/>
        <v>6100006,48;6100012,63</v>
      </c>
      <c r="N400" t="str">
        <f t="shared" ca="1" si="17"/>
        <v>6100006,48</v>
      </c>
    </row>
    <row r="401" spans="1:14" x14ac:dyDescent="0.2">
      <c r="A401">
        <v>6210200</v>
      </c>
      <c r="B401" t="s">
        <v>104</v>
      </c>
      <c r="C401">
        <v>10</v>
      </c>
      <c r="D401">
        <v>6902200</v>
      </c>
      <c r="E401">
        <f t="shared" si="16"/>
        <v>0</v>
      </c>
      <c r="F401" t="s">
        <v>313</v>
      </c>
      <c r="G401" t="s">
        <v>224</v>
      </c>
      <c r="H401">
        <v>2</v>
      </c>
      <c r="I401">
        <v>2</v>
      </c>
      <c r="J401" t="s">
        <v>354</v>
      </c>
      <c r="K401">
        <v>0</v>
      </c>
      <c r="L401">
        <v>6210201</v>
      </c>
      <c r="M401" t="str">
        <f t="shared" si="18"/>
        <v>6100006,0</v>
      </c>
      <c r="N401" t="str">
        <f t="shared" ca="1" si="17"/>
        <v>6100006,0</v>
      </c>
    </row>
    <row r="402" spans="1:14" x14ac:dyDescent="0.2">
      <c r="A402">
        <v>6210201</v>
      </c>
      <c r="B402" t="s">
        <v>104</v>
      </c>
      <c r="C402">
        <v>10</v>
      </c>
      <c r="D402">
        <v>6902201</v>
      </c>
      <c r="E402">
        <f t="shared" si="16"/>
        <v>1</v>
      </c>
      <c r="F402" t="s">
        <v>320</v>
      </c>
      <c r="G402" t="s">
        <v>237</v>
      </c>
      <c r="H402">
        <v>2</v>
      </c>
      <c r="I402">
        <v>2</v>
      </c>
      <c r="J402" t="s">
        <v>354</v>
      </c>
      <c r="K402">
        <v>6210200</v>
      </c>
      <c r="L402">
        <v>6210202</v>
      </c>
      <c r="M402" t="str">
        <f t="shared" si="18"/>
        <v>6100006,1</v>
      </c>
      <c r="N402" t="str">
        <f t="shared" ca="1" si="17"/>
        <v>6100006,1</v>
      </c>
    </row>
    <row r="403" spans="1:14" x14ac:dyDescent="0.2">
      <c r="A403">
        <v>6210202</v>
      </c>
      <c r="B403" t="s">
        <v>104</v>
      </c>
      <c r="C403">
        <v>10</v>
      </c>
      <c r="D403">
        <v>6902202</v>
      </c>
      <c r="E403">
        <f t="shared" si="16"/>
        <v>2</v>
      </c>
      <c r="F403" t="s">
        <v>321</v>
      </c>
      <c r="G403" t="s">
        <v>238</v>
      </c>
      <c r="H403">
        <v>2</v>
      </c>
      <c r="I403">
        <v>2</v>
      </c>
      <c r="J403" t="s">
        <v>354</v>
      </c>
      <c r="K403">
        <v>6210201</v>
      </c>
      <c r="L403">
        <v>6210203</v>
      </c>
      <c r="M403" t="str">
        <f t="shared" si="18"/>
        <v>6100006,3</v>
      </c>
      <c r="N403" t="str">
        <f t="shared" ca="1" si="17"/>
        <v>6100006,3</v>
      </c>
    </row>
    <row r="404" spans="1:14" x14ac:dyDescent="0.2">
      <c r="A404">
        <v>6210203</v>
      </c>
      <c r="B404" t="s">
        <v>104</v>
      </c>
      <c r="C404">
        <v>10</v>
      </c>
      <c r="D404">
        <v>6902203</v>
      </c>
      <c r="E404">
        <f t="shared" si="16"/>
        <v>3</v>
      </c>
      <c r="F404" t="s">
        <v>315</v>
      </c>
      <c r="G404" t="s">
        <v>239</v>
      </c>
      <c r="H404">
        <v>2</v>
      </c>
      <c r="I404">
        <v>2</v>
      </c>
      <c r="J404" t="s">
        <v>354</v>
      </c>
      <c r="K404">
        <v>6210202</v>
      </c>
      <c r="L404">
        <v>6210204</v>
      </c>
      <c r="M404" t="str">
        <f t="shared" si="18"/>
        <v>6100006,5</v>
      </c>
      <c r="N404" t="str">
        <f t="shared" ca="1" si="17"/>
        <v>6100006,5</v>
      </c>
    </row>
    <row r="405" spans="1:14" x14ac:dyDescent="0.2">
      <c r="A405">
        <v>6210204</v>
      </c>
      <c r="B405" t="s">
        <v>104</v>
      </c>
      <c r="C405">
        <v>10</v>
      </c>
      <c r="D405">
        <v>6902204</v>
      </c>
      <c r="E405">
        <f t="shared" si="16"/>
        <v>4</v>
      </c>
      <c r="F405" t="s">
        <v>316</v>
      </c>
      <c r="G405" t="s">
        <v>240</v>
      </c>
      <c r="H405">
        <v>2</v>
      </c>
      <c r="I405">
        <v>2</v>
      </c>
      <c r="J405" t="s">
        <v>354</v>
      </c>
      <c r="K405">
        <v>6210203</v>
      </c>
      <c r="L405">
        <v>6210205</v>
      </c>
      <c r="M405" t="str">
        <f t="shared" si="18"/>
        <v>6100006,7</v>
      </c>
      <c r="N405" t="str">
        <f t="shared" ca="1" si="17"/>
        <v>6100006,7</v>
      </c>
    </row>
    <row r="406" spans="1:14" x14ac:dyDescent="0.2">
      <c r="A406">
        <v>6210205</v>
      </c>
      <c r="B406" t="s">
        <v>104</v>
      </c>
      <c r="C406">
        <v>10</v>
      </c>
      <c r="D406">
        <v>6902205</v>
      </c>
      <c r="E406">
        <f t="shared" si="16"/>
        <v>5</v>
      </c>
      <c r="F406" t="s">
        <v>327</v>
      </c>
      <c r="G406" t="s">
        <v>241</v>
      </c>
      <c r="H406">
        <v>2</v>
      </c>
      <c r="I406">
        <v>2</v>
      </c>
      <c r="J406" t="s">
        <v>354</v>
      </c>
      <c r="K406">
        <v>6210204</v>
      </c>
      <c r="L406">
        <v>6210206</v>
      </c>
      <c r="M406" t="str">
        <f t="shared" si="18"/>
        <v>6100006,9</v>
      </c>
      <c r="N406" t="str">
        <f t="shared" ca="1" si="17"/>
        <v>6100006,9</v>
      </c>
    </row>
    <row r="407" spans="1:14" x14ac:dyDescent="0.2">
      <c r="A407">
        <v>6210206</v>
      </c>
      <c r="B407" t="s">
        <v>104</v>
      </c>
      <c r="C407">
        <v>10</v>
      </c>
      <c r="D407">
        <v>6902206</v>
      </c>
      <c r="E407">
        <f t="shared" si="16"/>
        <v>6</v>
      </c>
      <c r="F407" t="s">
        <v>325</v>
      </c>
      <c r="G407" t="s">
        <v>242</v>
      </c>
      <c r="H407">
        <v>2</v>
      </c>
      <c r="I407">
        <v>2</v>
      </c>
      <c r="J407" t="s">
        <v>354</v>
      </c>
      <c r="K407">
        <v>6210205</v>
      </c>
      <c r="L407">
        <v>6210207</v>
      </c>
      <c r="M407" t="str">
        <f t="shared" si="18"/>
        <v>6100006,11</v>
      </c>
      <c r="N407" t="str">
        <f t="shared" ca="1" si="17"/>
        <v>6100006,11</v>
      </c>
    </row>
    <row r="408" spans="1:14" x14ac:dyDescent="0.2">
      <c r="A408">
        <v>6210207</v>
      </c>
      <c r="B408" t="s">
        <v>104</v>
      </c>
      <c r="C408">
        <v>10</v>
      </c>
      <c r="D408">
        <v>6902207</v>
      </c>
      <c r="E408">
        <f t="shared" si="16"/>
        <v>7</v>
      </c>
      <c r="F408" t="s">
        <v>328</v>
      </c>
      <c r="G408" t="s">
        <v>243</v>
      </c>
      <c r="H408">
        <v>2</v>
      </c>
      <c r="I408">
        <v>2</v>
      </c>
      <c r="J408" t="s">
        <v>354</v>
      </c>
      <c r="K408">
        <v>6210206</v>
      </c>
      <c r="L408">
        <v>6210208</v>
      </c>
      <c r="M408" t="str">
        <f t="shared" si="18"/>
        <v>6100006,14</v>
      </c>
      <c r="N408" t="str">
        <f t="shared" ca="1" si="17"/>
        <v>6100006,14</v>
      </c>
    </row>
    <row r="409" spans="1:14" x14ac:dyDescent="0.2">
      <c r="A409">
        <v>6210208</v>
      </c>
      <c r="B409" t="s">
        <v>104</v>
      </c>
      <c r="C409">
        <v>10</v>
      </c>
      <c r="D409">
        <v>6902208</v>
      </c>
      <c r="E409">
        <f t="shared" si="16"/>
        <v>8</v>
      </c>
      <c r="F409" t="s">
        <v>318</v>
      </c>
      <c r="G409" t="s">
        <v>244</v>
      </c>
      <c r="H409">
        <v>2</v>
      </c>
      <c r="I409">
        <v>2</v>
      </c>
      <c r="J409" t="s">
        <v>354</v>
      </c>
      <c r="K409">
        <v>6210207</v>
      </c>
      <c r="L409">
        <v>6210209</v>
      </c>
      <c r="M409" t="str">
        <f t="shared" si="18"/>
        <v>6100006,17</v>
      </c>
      <c r="N409" t="str">
        <f t="shared" ca="1" si="17"/>
        <v>6100006,17</v>
      </c>
    </row>
    <row r="410" spans="1:14" x14ac:dyDescent="0.2">
      <c r="A410">
        <v>6210209</v>
      </c>
      <c r="B410" t="s">
        <v>104</v>
      </c>
      <c r="C410">
        <v>10</v>
      </c>
      <c r="D410">
        <v>6902209</v>
      </c>
      <c r="E410">
        <f t="shared" si="16"/>
        <v>9</v>
      </c>
      <c r="F410" t="s">
        <v>319</v>
      </c>
      <c r="G410" t="s">
        <v>245</v>
      </c>
      <c r="H410">
        <v>2</v>
      </c>
      <c r="I410">
        <v>2</v>
      </c>
      <c r="J410" t="s">
        <v>354</v>
      </c>
      <c r="K410">
        <v>6210208</v>
      </c>
      <c r="L410">
        <v>6210210</v>
      </c>
      <c r="M410" t="str">
        <f t="shared" si="18"/>
        <v>6100006,21</v>
      </c>
      <c r="N410" t="str">
        <f t="shared" ca="1" si="17"/>
        <v>6100006,21</v>
      </c>
    </row>
    <row r="411" spans="1:14" x14ac:dyDescent="0.2">
      <c r="A411">
        <v>6210210</v>
      </c>
      <c r="B411" t="s">
        <v>104</v>
      </c>
      <c r="C411">
        <v>10</v>
      </c>
      <c r="D411">
        <v>6902210</v>
      </c>
      <c r="E411">
        <f t="shared" si="16"/>
        <v>10</v>
      </c>
      <c r="F411" t="s">
        <v>609</v>
      </c>
      <c r="G411" t="s">
        <v>246</v>
      </c>
      <c r="H411">
        <v>2</v>
      </c>
      <c r="I411">
        <v>2</v>
      </c>
      <c r="J411" t="s">
        <v>354</v>
      </c>
      <c r="K411">
        <v>6210209</v>
      </c>
      <c r="L411">
        <v>6210211</v>
      </c>
      <c r="M411" t="str">
        <f t="shared" si="18"/>
        <v>6100006,26</v>
      </c>
      <c r="N411" t="str">
        <f t="shared" ca="1" si="17"/>
        <v>6100006,26</v>
      </c>
    </row>
    <row r="412" spans="1:14" x14ac:dyDescent="0.2">
      <c r="A412">
        <v>6210211</v>
      </c>
      <c r="B412" t="s">
        <v>104</v>
      </c>
      <c r="C412">
        <v>10</v>
      </c>
      <c r="D412">
        <v>6902211</v>
      </c>
      <c r="E412">
        <f t="shared" si="16"/>
        <v>11</v>
      </c>
      <c r="F412" t="s">
        <v>1015</v>
      </c>
      <c r="G412" t="s">
        <v>793</v>
      </c>
      <c r="H412">
        <v>2</v>
      </c>
      <c r="I412">
        <v>2</v>
      </c>
      <c r="J412" t="s">
        <v>354</v>
      </c>
      <c r="K412">
        <v>6210210</v>
      </c>
      <c r="L412">
        <v>6210212</v>
      </c>
      <c r="M412" t="str">
        <f t="shared" ca="1" si="18"/>
        <v>6100006,26;6100012,1</v>
      </c>
      <c r="N412" t="str">
        <f t="shared" ca="1" si="17"/>
        <v>6100006,26</v>
      </c>
    </row>
    <row r="413" spans="1:14" x14ac:dyDescent="0.2">
      <c r="A413">
        <v>6210212</v>
      </c>
      <c r="B413" t="s">
        <v>104</v>
      </c>
      <c r="C413">
        <v>10</v>
      </c>
      <c r="D413">
        <v>6902212</v>
      </c>
      <c r="E413">
        <f t="shared" si="16"/>
        <v>12</v>
      </c>
      <c r="F413" t="s">
        <v>1005</v>
      </c>
      <c r="G413" t="s">
        <v>794</v>
      </c>
      <c r="H413">
        <v>2</v>
      </c>
      <c r="I413">
        <v>2</v>
      </c>
      <c r="J413" t="s">
        <v>354</v>
      </c>
      <c r="K413">
        <v>6210211</v>
      </c>
      <c r="L413">
        <v>6210213</v>
      </c>
      <c r="M413" t="str">
        <f t="shared" ca="1" si="18"/>
        <v>6100006,26;6100012,2</v>
      </c>
      <c r="N413" t="str">
        <f t="shared" ca="1" si="17"/>
        <v>6100006,26</v>
      </c>
    </row>
    <row r="414" spans="1:14" x14ac:dyDescent="0.2">
      <c r="A414">
        <v>6210213</v>
      </c>
      <c r="B414" t="s">
        <v>104</v>
      </c>
      <c r="C414">
        <v>10</v>
      </c>
      <c r="D414">
        <v>6902213</v>
      </c>
      <c r="E414">
        <f t="shared" si="16"/>
        <v>13</v>
      </c>
      <c r="F414" t="s">
        <v>1031</v>
      </c>
      <c r="G414" t="s">
        <v>795</v>
      </c>
      <c r="H414">
        <v>2</v>
      </c>
      <c r="I414">
        <v>2</v>
      </c>
      <c r="J414" t="s">
        <v>354</v>
      </c>
      <c r="K414">
        <v>6210212</v>
      </c>
      <c r="L414">
        <v>6210214</v>
      </c>
      <c r="M414" t="str">
        <f t="shared" ca="1" si="18"/>
        <v>6100006,26;6100012,4</v>
      </c>
      <c r="N414" t="str">
        <f t="shared" ca="1" si="17"/>
        <v>6100006,26</v>
      </c>
    </row>
    <row r="415" spans="1:14" x14ac:dyDescent="0.2">
      <c r="A415">
        <v>6210214</v>
      </c>
      <c r="B415" t="s">
        <v>104</v>
      </c>
      <c r="C415">
        <v>10</v>
      </c>
      <c r="D415">
        <v>6902214</v>
      </c>
      <c r="E415">
        <f t="shared" si="16"/>
        <v>14</v>
      </c>
      <c r="F415" t="s">
        <v>1023</v>
      </c>
      <c r="G415" t="s">
        <v>796</v>
      </c>
      <c r="H415">
        <v>2</v>
      </c>
      <c r="I415">
        <v>2</v>
      </c>
      <c r="J415" t="s">
        <v>354</v>
      </c>
      <c r="K415">
        <v>6210213</v>
      </c>
      <c r="L415">
        <v>6210215</v>
      </c>
      <c r="M415" t="str">
        <f t="shared" ca="1" si="18"/>
        <v>6100006,26;6100012,6</v>
      </c>
      <c r="N415" t="str">
        <f t="shared" ca="1" si="17"/>
        <v>6100006,26</v>
      </c>
    </row>
    <row r="416" spans="1:14" x14ac:dyDescent="0.2">
      <c r="A416">
        <v>6210215</v>
      </c>
      <c r="B416" t="s">
        <v>104</v>
      </c>
      <c r="C416">
        <v>10</v>
      </c>
      <c r="D416">
        <v>6902215</v>
      </c>
      <c r="E416">
        <f t="shared" si="16"/>
        <v>15</v>
      </c>
      <c r="F416" t="s">
        <v>1007</v>
      </c>
      <c r="G416" t="s">
        <v>797</v>
      </c>
      <c r="H416">
        <v>2</v>
      </c>
      <c r="I416">
        <v>2</v>
      </c>
      <c r="J416" t="s">
        <v>354</v>
      </c>
      <c r="K416">
        <v>6210214</v>
      </c>
      <c r="L416">
        <v>6210216</v>
      </c>
      <c r="M416" t="str">
        <f t="shared" ca="1" si="18"/>
        <v>6100006,26;6100012,9</v>
      </c>
      <c r="N416" t="str">
        <f t="shared" ca="1" si="17"/>
        <v>6100006,26</v>
      </c>
    </row>
    <row r="417" spans="1:14" x14ac:dyDescent="0.2">
      <c r="A417">
        <v>6210216</v>
      </c>
      <c r="B417" t="s">
        <v>104</v>
      </c>
      <c r="C417">
        <v>10</v>
      </c>
      <c r="D417">
        <v>6902216</v>
      </c>
      <c r="E417">
        <f t="shared" si="16"/>
        <v>16</v>
      </c>
      <c r="F417" t="s">
        <v>1017</v>
      </c>
      <c r="G417" t="s">
        <v>798</v>
      </c>
      <c r="H417">
        <v>2</v>
      </c>
      <c r="I417">
        <v>2</v>
      </c>
      <c r="J417" t="s">
        <v>354</v>
      </c>
      <c r="K417">
        <v>6210215</v>
      </c>
      <c r="L417">
        <v>6210217</v>
      </c>
      <c r="M417" t="str">
        <f t="shared" ca="1" si="18"/>
        <v>6100006,26;6100012,13</v>
      </c>
      <c r="N417" t="str">
        <f t="shared" ca="1" si="17"/>
        <v>6100006,26</v>
      </c>
    </row>
    <row r="418" spans="1:14" x14ac:dyDescent="0.2">
      <c r="A418">
        <v>6210217</v>
      </c>
      <c r="B418" t="s">
        <v>104</v>
      </c>
      <c r="C418">
        <v>10</v>
      </c>
      <c r="D418">
        <v>6902217</v>
      </c>
      <c r="E418">
        <f t="shared" si="16"/>
        <v>17</v>
      </c>
      <c r="F418" t="s">
        <v>1025</v>
      </c>
      <c r="G418" t="s">
        <v>799</v>
      </c>
      <c r="H418">
        <v>2</v>
      </c>
      <c r="I418">
        <v>2</v>
      </c>
      <c r="J418" t="s">
        <v>354</v>
      </c>
      <c r="K418">
        <v>6210216</v>
      </c>
      <c r="L418">
        <v>6210218</v>
      </c>
      <c r="M418" t="str">
        <f t="shared" ca="1" si="18"/>
        <v>6100006,26;6100012,17</v>
      </c>
      <c r="N418" t="str">
        <f t="shared" ca="1" si="17"/>
        <v>6100006,26</v>
      </c>
    </row>
    <row r="419" spans="1:14" x14ac:dyDescent="0.2">
      <c r="A419">
        <v>6210218</v>
      </c>
      <c r="B419" t="s">
        <v>104</v>
      </c>
      <c r="C419">
        <v>10</v>
      </c>
      <c r="D419">
        <v>6902218</v>
      </c>
      <c r="E419">
        <f t="shared" si="16"/>
        <v>18</v>
      </c>
      <c r="F419" t="s">
        <v>1037</v>
      </c>
      <c r="G419" t="s">
        <v>800</v>
      </c>
      <c r="H419">
        <v>2</v>
      </c>
      <c r="I419">
        <v>2</v>
      </c>
      <c r="J419" t="s">
        <v>354</v>
      </c>
      <c r="K419">
        <v>6210217</v>
      </c>
      <c r="L419">
        <v>6210219</v>
      </c>
      <c r="M419" t="str">
        <f t="shared" ca="1" si="18"/>
        <v>6100006,26;6100012,22</v>
      </c>
      <c r="N419" t="str">
        <f t="shared" ca="1" si="17"/>
        <v>6100006,26</v>
      </c>
    </row>
    <row r="420" spans="1:14" x14ac:dyDescent="0.2">
      <c r="A420">
        <v>6210219</v>
      </c>
      <c r="B420" t="s">
        <v>104</v>
      </c>
      <c r="C420">
        <v>10</v>
      </c>
      <c r="D420">
        <v>6902219</v>
      </c>
      <c r="E420">
        <f t="shared" si="16"/>
        <v>19</v>
      </c>
      <c r="F420" t="s">
        <v>1010</v>
      </c>
      <c r="G420" t="s">
        <v>801</v>
      </c>
      <c r="H420">
        <v>2</v>
      </c>
      <c r="I420">
        <v>2</v>
      </c>
      <c r="J420" t="s">
        <v>354</v>
      </c>
      <c r="K420">
        <v>6210218</v>
      </c>
      <c r="L420">
        <v>6210220</v>
      </c>
      <c r="M420" t="str">
        <f t="shared" ca="1" si="18"/>
        <v>6100006,26;6100012,28</v>
      </c>
      <c r="N420" t="str">
        <f t="shared" ca="1" si="17"/>
        <v>6100006,26</v>
      </c>
    </row>
    <row r="421" spans="1:14" x14ac:dyDescent="0.2">
      <c r="A421">
        <v>6210220</v>
      </c>
      <c r="B421" t="s">
        <v>104</v>
      </c>
      <c r="C421">
        <v>10</v>
      </c>
      <c r="D421">
        <v>6902220</v>
      </c>
      <c r="E421">
        <f t="shared" si="16"/>
        <v>20</v>
      </c>
      <c r="F421" t="s">
        <v>1038</v>
      </c>
      <c r="G421" t="s">
        <v>802</v>
      </c>
      <c r="H421">
        <v>2</v>
      </c>
      <c r="I421">
        <v>2</v>
      </c>
      <c r="J421" t="s">
        <v>354</v>
      </c>
      <c r="K421">
        <v>6210219</v>
      </c>
      <c r="L421">
        <v>0</v>
      </c>
      <c r="M421" t="str">
        <f t="shared" ca="1" si="18"/>
        <v>6100006,26;6100012,35</v>
      </c>
      <c r="N421" t="str">
        <f t="shared" ca="1" si="17"/>
        <v>6100006,26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2"/>
  <sheetViews>
    <sheetView topLeftCell="I113" workbookViewId="0">
      <selection activeCell="Z3" sqref="Z3:Z222"/>
    </sheetView>
  </sheetViews>
  <sheetFormatPr defaultColWidth="9" defaultRowHeight="14.25" x14ac:dyDescent="0.2"/>
  <cols>
    <col min="3" max="3" width="13.625" customWidth="1"/>
    <col min="4" max="4" width="13.625" style="11" customWidth="1"/>
    <col min="5" max="6" width="9.75" customWidth="1"/>
    <col min="7" max="7" width="11.625" customWidth="1"/>
    <col min="8" max="8" width="11.625" style="11" customWidth="1"/>
    <col min="9" max="10" width="9.75" customWidth="1"/>
    <col min="11" max="11" width="12" customWidth="1"/>
    <col min="12" max="12" width="9.625" customWidth="1"/>
    <col min="13" max="13" width="12.625" customWidth="1"/>
    <col min="14" max="15" width="9.75" style="11" customWidth="1"/>
    <col min="16" max="16" width="8.875" customWidth="1"/>
    <col min="17" max="17" width="9.75" customWidth="1"/>
    <col min="18" max="18" width="8.25" customWidth="1"/>
    <col min="19" max="19" width="9.75" customWidth="1"/>
    <col min="20" max="20" width="8.25" customWidth="1"/>
    <col min="21" max="25" width="8.25" style="32" customWidth="1"/>
    <col min="26" max="26" width="22.75" customWidth="1"/>
  </cols>
  <sheetData>
    <row r="1" spans="1:31" x14ac:dyDescent="0.2">
      <c r="P1">
        <v>1</v>
      </c>
      <c r="Q1">
        <v>2</v>
      </c>
      <c r="R1">
        <v>3</v>
      </c>
      <c r="S1">
        <v>4</v>
      </c>
      <c r="T1">
        <v>2</v>
      </c>
    </row>
    <row r="2" spans="1:31" x14ac:dyDescent="0.2">
      <c r="A2" s="6" t="s">
        <v>106</v>
      </c>
      <c r="B2" s="6" t="s">
        <v>105</v>
      </c>
      <c r="C2" t="s">
        <v>0</v>
      </c>
      <c r="E2" t="s">
        <v>1</v>
      </c>
      <c r="F2" s="6" t="s">
        <v>295</v>
      </c>
      <c r="G2" t="s">
        <v>2</v>
      </c>
      <c r="H2" s="10" t="s">
        <v>107</v>
      </c>
      <c r="I2" s="6" t="s">
        <v>294</v>
      </c>
      <c r="J2" s="6" t="s">
        <v>199</v>
      </c>
      <c r="K2" s="6" t="s">
        <v>193</v>
      </c>
      <c r="L2" s="6" t="s">
        <v>194</v>
      </c>
      <c r="M2" s="6" t="s">
        <v>200</v>
      </c>
      <c r="N2" s="10" t="s">
        <v>214</v>
      </c>
      <c r="O2" s="10" t="s">
        <v>215</v>
      </c>
      <c r="P2" s="6" t="s">
        <v>203</v>
      </c>
      <c r="Q2" s="6" t="s">
        <v>204</v>
      </c>
      <c r="R2" s="6" t="s">
        <v>205</v>
      </c>
      <c r="S2" s="6" t="s">
        <v>206</v>
      </c>
      <c r="T2" s="6" t="s">
        <v>207</v>
      </c>
      <c r="U2" s="33" t="s">
        <v>217</v>
      </c>
      <c r="V2" s="33" t="s">
        <v>218</v>
      </c>
      <c r="W2" s="33" t="s">
        <v>219</v>
      </c>
      <c r="X2" s="33" t="s">
        <v>220</v>
      </c>
      <c r="Y2" s="33" t="s">
        <v>221</v>
      </c>
      <c r="Z2" t="s">
        <v>3</v>
      </c>
      <c r="AA2" s="6" t="s">
        <v>213</v>
      </c>
      <c r="AB2" s="6" t="s">
        <v>296</v>
      </c>
      <c r="AC2" t="s">
        <v>4</v>
      </c>
      <c r="AD2" s="6" t="s">
        <v>292</v>
      </c>
      <c r="AE2" s="6" t="s">
        <v>293</v>
      </c>
    </row>
    <row r="3" spans="1:31" s="1" customFormat="1" x14ac:dyDescent="0.2">
      <c r="A3" s="1">
        <v>6</v>
      </c>
      <c r="B3" s="1" t="str">
        <f>A3&amp;AA3&amp;D3&amp;AB3&amp;H3</f>
        <v>6101100</v>
      </c>
      <c r="C3" s="1" t="s">
        <v>85</v>
      </c>
      <c r="D3" s="9" t="str">
        <f>IF(E3&lt;10,"0"&amp;E3,E3)</f>
        <v>01</v>
      </c>
      <c r="E3" s="1">
        <v>1</v>
      </c>
      <c r="F3" s="1">
        <v>690</v>
      </c>
      <c r="G3" s="4" t="str">
        <f>F3&amp;AA3&amp;AB3&amp;H3</f>
        <v>6901100</v>
      </c>
      <c r="H3" s="9" t="str">
        <f>IF(I3&lt;10,"0"&amp;I3,I3)</f>
        <v>00</v>
      </c>
      <c r="I3" s="1">
        <v>0</v>
      </c>
      <c r="J3" s="1" t="str">
        <f>AA3&amp;AB3&amp;E3&amp;I3</f>
        <v>1110</v>
      </c>
      <c r="K3" s="1">
        <v>6100001</v>
      </c>
      <c r="L3" s="1">
        <f>IF(I3=0,0,VLOOKUP(J3,消耗材料!$I$2:$L$201,4,0))</f>
        <v>0</v>
      </c>
      <c r="M3" s="30" t="str">
        <f>K3&amp;","&amp;L3</f>
        <v>6100001,0</v>
      </c>
      <c r="N3" s="31">
        <v>1</v>
      </c>
      <c r="O3" s="31" t="str">
        <f>N3&amp;I3&amp;E3</f>
        <v>101</v>
      </c>
      <c r="P3" s="30">
        <f>IF(I3=0,0,VLOOKUP(O3,属性值!$D$4:$I$203,2,0))</f>
        <v>0</v>
      </c>
      <c r="Q3" s="30">
        <f>IF(I3=0,0,VLOOKUP(O3,属性值!$D$4:$I$203,3,0))</f>
        <v>0</v>
      </c>
      <c r="R3" s="30">
        <f>IF(I3=0,0,VLOOKUP(O3,属性值!$D$4:$I$203,4,0))</f>
        <v>0</v>
      </c>
      <c r="S3" s="30">
        <f>IF(I3=0,0,VLOOKUP(O3,属性值!$D$4:$I$203,5,0))</f>
        <v>0</v>
      </c>
      <c r="T3" s="30">
        <f>IF(I3=0,0,VLOOKUP(O3,属性值!$D$4:$I$203,6,0))</f>
        <v>0</v>
      </c>
      <c r="U3" s="34" t="str">
        <f>$P$1&amp;","&amp;P3</f>
        <v>1,0</v>
      </c>
      <c r="V3" s="34" t="str">
        <f>$Q$1&amp;","&amp;Q3</f>
        <v>2,0</v>
      </c>
      <c r="W3" s="34" t="str">
        <f>$R$1&amp;","&amp;R3</f>
        <v>3,0</v>
      </c>
      <c r="X3" s="34" t="str">
        <f>$S$1&amp;","&amp;S3</f>
        <v>4,0</v>
      </c>
      <c r="Y3" s="34" t="str">
        <f>$T$1&amp;","&amp;T3</f>
        <v>2,0</v>
      </c>
      <c r="Z3" s="1" t="str">
        <f>IF(E3=1,U3,IF(E3=2,V3,IF(E3=3,W3,IF(E3=4,X3,IF(E3=5,Y3,IF(E3=6,U3,IF(E3=7,V3,IF(E3=8,W3,IF(E3=9,X3,IF(E3=10,Y3,0))))))))))</f>
        <v>1,0</v>
      </c>
      <c r="AA3" s="1">
        <v>1</v>
      </c>
      <c r="AB3" s="1">
        <v>1</v>
      </c>
      <c r="AC3" s="1" t="s">
        <v>6</v>
      </c>
      <c r="AD3" s="1">
        <f>IF(I3=0,0,B2)</f>
        <v>0</v>
      </c>
      <c r="AE3" s="1" t="str">
        <f>IF(I3=10,0,B4)</f>
        <v>6101101</v>
      </c>
    </row>
    <row r="4" spans="1:31" x14ac:dyDescent="0.2">
      <c r="A4" s="1">
        <f>A3</f>
        <v>6</v>
      </c>
      <c r="B4" s="1" t="str">
        <f t="shared" ref="B4:B67" si="0">A4&amp;AA4&amp;D4&amp;AB4&amp;H4</f>
        <v>6101101</v>
      </c>
      <c r="C4" t="s">
        <v>85</v>
      </c>
      <c r="D4" s="9" t="str">
        <f t="shared" ref="D4:D97" si="1">IF(E4&lt;10,"0"&amp;E4,E4)</f>
        <v>01</v>
      </c>
      <c r="E4">
        <f>E3</f>
        <v>1</v>
      </c>
      <c r="F4" s="1">
        <f>F3</f>
        <v>690</v>
      </c>
      <c r="G4" s="4" t="str">
        <f t="shared" ref="G4:G67" si="2">F4&amp;AA4&amp;AB4&amp;H4</f>
        <v>6901101</v>
      </c>
      <c r="H4" s="9" t="str">
        <f t="shared" ref="H4:H97" si="3">IF(I4&lt;10,"0"&amp;I4,I4)</f>
        <v>01</v>
      </c>
      <c r="I4">
        <v>1</v>
      </c>
      <c r="J4" s="1" t="str">
        <f t="shared" ref="J4:J67" si="4">AA4&amp;AB4&amp;E4&amp;I4</f>
        <v>1111</v>
      </c>
      <c r="K4">
        <f>K3</f>
        <v>6100001</v>
      </c>
      <c r="L4" s="1">
        <f>IF(I4=0,0,VLOOKUP(J4,消耗材料!$I$2:$L$201,4,0))</f>
        <v>30</v>
      </c>
      <c r="M4" s="30" t="str">
        <f t="shared" ref="M4:M67" si="5">K4&amp;","&amp;L4</f>
        <v>6100001,30</v>
      </c>
      <c r="N4" s="31">
        <f>N3</f>
        <v>1</v>
      </c>
      <c r="O4" s="31" t="str">
        <f t="shared" ref="O4:O67" si="6">N4&amp;I4&amp;E4</f>
        <v>111</v>
      </c>
      <c r="P4" s="30">
        <f>IF(I4=0,0,VLOOKUP(O4,属性值!$D$4:$I$203,2,0))</f>
        <v>2032</v>
      </c>
      <c r="Q4" s="30">
        <f>IF(I4=0,0,VLOOKUP(O4,属性值!$D$4:$I$203,3,0))</f>
        <v>0</v>
      </c>
      <c r="R4" s="30">
        <f>IF(I4=0,0,VLOOKUP(O4,属性值!$D$4:$I$203,4,0))</f>
        <v>0</v>
      </c>
      <c r="S4" s="30">
        <f>IF(I4=0,0,VLOOKUP(O4,属性值!$D$4:$I$203,5,0))</f>
        <v>0</v>
      </c>
      <c r="T4" s="30">
        <f>IF(I4=0,0,VLOOKUP(O4,属性值!$D$4:$I$203,6,0))</f>
        <v>0</v>
      </c>
      <c r="U4" s="34" t="str">
        <f t="shared" ref="U4:U67" si="7">$P$1&amp;","&amp;P4</f>
        <v>1,2032</v>
      </c>
      <c r="V4" s="34" t="str">
        <f t="shared" ref="V4:V67" si="8">$Q$1&amp;","&amp;Q4</f>
        <v>2,0</v>
      </c>
      <c r="W4" s="34" t="str">
        <f t="shared" ref="W4:W67" si="9">$R$1&amp;","&amp;R4</f>
        <v>3,0</v>
      </c>
      <c r="X4" s="34" t="str">
        <f t="shared" ref="X4:X67" si="10">$S$1&amp;","&amp;S4</f>
        <v>4,0</v>
      </c>
      <c r="Y4" s="34" t="str">
        <f t="shared" ref="Y4:Y67" si="11">$T$1&amp;","&amp;T4</f>
        <v>2,0</v>
      </c>
      <c r="Z4" s="1" t="str">
        <f t="shared" ref="Z4:Z67" si="12">IF(E4=1,U4,IF(E4=2,V4,IF(E4=3,W4,IF(E4=4,X4,IF(E4=5,Y4,IF(E4=6,U4,IF(E4=7,V4,IF(E4=8,W4,IF(E4=9,X4,IF(E4=10,Y4,0))))))))))</f>
        <v>1,2032</v>
      </c>
      <c r="AA4">
        <f>AA3</f>
        <v>1</v>
      </c>
      <c r="AB4" s="1">
        <f>AB3</f>
        <v>1</v>
      </c>
      <c r="AC4" t="s">
        <v>6</v>
      </c>
      <c r="AD4" s="1" t="str">
        <f t="shared" ref="AD4:AD67" si="13">IF(I4=0,0,B3)</f>
        <v>6101100</v>
      </c>
      <c r="AE4" s="1" t="str">
        <f t="shared" ref="AE4:AE67" si="14">IF(I4=10,0,B5)</f>
        <v>6101102</v>
      </c>
    </row>
    <row r="5" spans="1:31" x14ac:dyDescent="0.2">
      <c r="A5" s="1">
        <f t="shared" ref="A5:A83" si="15">A4</f>
        <v>6</v>
      </c>
      <c r="B5" s="1" t="str">
        <f t="shared" si="0"/>
        <v>6101102</v>
      </c>
      <c r="C5" t="s">
        <v>85</v>
      </c>
      <c r="D5" s="9" t="str">
        <f t="shared" si="1"/>
        <v>01</v>
      </c>
      <c r="E5">
        <f t="shared" ref="E5:F74" si="16">E4</f>
        <v>1</v>
      </c>
      <c r="F5" s="1">
        <f t="shared" si="16"/>
        <v>690</v>
      </c>
      <c r="G5" s="4" t="str">
        <f t="shared" si="2"/>
        <v>6901102</v>
      </c>
      <c r="H5" s="9" t="str">
        <f t="shared" si="3"/>
        <v>02</v>
      </c>
      <c r="I5">
        <v>2</v>
      </c>
      <c r="J5" s="1" t="str">
        <f t="shared" si="4"/>
        <v>1112</v>
      </c>
      <c r="K5">
        <f t="shared" ref="K5:K68" si="17">K4</f>
        <v>6100001</v>
      </c>
      <c r="L5" s="1">
        <f>IF(I5=0,0,VLOOKUP(J5,消耗材料!$I$2:$L$201,4,0))</f>
        <v>109</v>
      </c>
      <c r="M5" s="30" t="str">
        <f t="shared" si="5"/>
        <v>6100001,109</v>
      </c>
      <c r="N5" s="31">
        <f t="shared" ref="N5:N68" si="18">N4</f>
        <v>1</v>
      </c>
      <c r="O5" s="31" t="str">
        <f t="shared" si="6"/>
        <v>121</v>
      </c>
      <c r="P5" s="30">
        <f>IF(I5=0,0,VLOOKUP(O5,属性值!$D$4:$I$203,2,0))</f>
        <v>4980</v>
      </c>
      <c r="Q5" s="30">
        <f>IF(I5=0,0,VLOOKUP(O5,属性值!$D$4:$I$203,3,0))</f>
        <v>0</v>
      </c>
      <c r="R5" s="30">
        <f>IF(I5=0,0,VLOOKUP(O5,属性值!$D$4:$I$203,4,0))</f>
        <v>0</v>
      </c>
      <c r="S5" s="30">
        <f>IF(I5=0,0,VLOOKUP(O5,属性值!$D$4:$I$203,5,0))</f>
        <v>0</v>
      </c>
      <c r="T5" s="30">
        <f>IF(I5=0,0,VLOOKUP(O5,属性值!$D$4:$I$203,6,0))</f>
        <v>0</v>
      </c>
      <c r="U5" s="34" t="str">
        <f t="shared" si="7"/>
        <v>1,4980</v>
      </c>
      <c r="V5" s="34" t="str">
        <f t="shared" si="8"/>
        <v>2,0</v>
      </c>
      <c r="W5" s="34" t="str">
        <f t="shared" si="9"/>
        <v>3,0</v>
      </c>
      <c r="X5" s="34" t="str">
        <f t="shared" si="10"/>
        <v>4,0</v>
      </c>
      <c r="Y5" s="34" t="str">
        <f t="shared" si="11"/>
        <v>2,0</v>
      </c>
      <c r="Z5" s="1" t="str">
        <f t="shared" si="12"/>
        <v>1,4980</v>
      </c>
      <c r="AA5">
        <f t="shared" ref="AA5:AA68" si="19">AA4</f>
        <v>1</v>
      </c>
      <c r="AB5" s="1">
        <f t="shared" ref="AB5:AB68" si="20">AB4</f>
        <v>1</v>
      </c>
      <c r="AC5" t="s">
        <v>6</v>
      </c>
      <c r="AD5" s="1" t="str">
        <f t="shared" si="13"/>
        <v>6101101</v>
      </c>
      <c r="AE5" s="1" t="str">
        <f t="shared" si="14"/>
        <v>6101103</v>
      </c>
    </row>
    <row r="6" spans="1:31" x14ac:dyDescent="0.2">
      <c r="A6" s="1">
        <f t="shared" si="15"/>
        <v>6</v>
      </c>
      <c r="B6" s="1" t="str">
        <f t="shared" si="0"/>
        <v>6101103</v>
      </c>
      <c r="C6" t="s">
        <v>85</v>
      </c>
      <c r="D6" s="9" t="str">
        <f t="shared" si="1"/>
        <v>01</v>
      </c>
      <c r="E6">
        <f t="shared" si="16"/>
        <v>1</v>
      </c>
      <c r="F6" s="1">
        <f t="shared" si="16"/>
        <v>690</v>
      </c>
      <c r="G6" s="4" t="str">
        <f t="shared" si="2"/>
        <v>6901103</v>
      </c>
      <c r="H6" s="9" t="str">
        <f t="shared" si="3"/>
        <v>03</v>
      </c>
      <c r="I6">
        <v>3</v>
      </c>
      <c r="J6" s="1" t="str">
        <f t="shared" si="4"/>
        <v>1113</v>
      </c>
      <c r="K6">
        <f t="shared" si="17"/>
        <v>6100001</v>
      </c>
      <c r="L6" s="1">
        <f>IF(I6=0,0,VLOOKUP(J6,消耗材料!$I$2:$L$201,4,0))</f>
        <v>253</v>
      </c>
      <c r="M6" s="30" t="str">
        <f t="shared" si="5"/>
        <v>6100001,253</v>
      </c>
      <c r="N6" s="31">
        <f t="shared" si="18"/>
        <v>1</v>
      </c>
      <c r="O6" s="31" t="str">
        <f t="shared" si="6"/>
        <v>131</v>
      </c>
      <c r="P6" s="30">
        <f>IF(I6=0,0,VLOOKUP(O6,属性值!$D$4:$I$203,2,0))</f>
        <v>8968</v>
      </c>
      <c r="Q6" s="30">
        <f>IF(I6=0,0,VLOOKUP(O6,属性值!$D$4:$I$203,3,0))</f>
        <v>0</v>
      </c>
      <c r="R6" s="30">
        <f>IF(I6=0,0,VLOOKUP(O6,属性值!$D$4:$I$203,4,0))</f>
        <v>0</v>
      </c>
      <c r="S6" s="30">
        <f>IF(I6=0,0,VLOOKUP(O6,属性值!$D$4:$I$203,5,0))</f>
        <v>0</v>
      </c>
      <c r="T6" s="30">
        <f>IF(I6=0,0,VLOOKUP(O6,属性值!$D$4:$I$203,6,0))</f>
        <v>0</v>
      </c>
      <c r="U6" s="34" t="str">
        <f t="shared" si="7"/>
        <v>1,8968</v>
      </c>
      <c r="V6" s="34" t="str">
        <f t="shared" si="8"/>
        <v>2,0</v>
      </c>
      <c r="W6" s="34" t="str">
        <f t="shared" si="9"/>
        <v>3,0</v>
      </c>
      <c r="X6" s="34" t="str">
        <f t="shared" si="10"/>
        <v>4,0</v>
      </c>
      <c r="Y6" s="34" t="str">
        <f t="shared" si="11"/>
        <v>2,0</v>
      </c>
      <c r="Z6" s="1" t="str">
        <f t="shared" si="12"/>
        <v>1,8968</v>
      </c>
      <c r="AA6">
        <f t="shared" si="19"/>
        <v>1</v>
      </c>
      <c r="AB6" s="1">
        <f t="shared" si="20"/>
        <v>1</v>
      </c>
      <c r="AC6" t="s">
        <v>6</v>
      </c>
      <c r="AD6" s="1" t="str">
        <f t="shared" si="13"/>
        <v>6101102</v>
      </c>
      <c r="AE6" s="1" t="str">
        <f t="shared" si="14"/>
        <v>6101104</v>
      </c>
    </row>
    <row r="7" spans="1:31" x14ac:dyDescent="0.2">
      <c r="A7" s="1">
        <f t="shared" si="15"/>
        <v>6</v>
      </c>
      <c r="B7" s="1" t="str">
        <f t="shared" si="0"/>
        <v>6101104</v>
      </c>
      <c r="C7" t="s">
        <v>85</v>
      </c>
      <c r="D7" s="9" t="str">
        <f t="shared" si="1"/>
        <v>01</v>
      </c>
      <c r="E7">
        <f t="shared" si="16"/>
        <v>1</v>
      </c>
      <c r="F7" s="1">
        <f t="shared" si="16"/>
        <v>690</v>
      </c>
      <c r="G7" s="4" t="str">
        <f t="shared" si="2"/>
        <v>6901104</v>
      </c>
      <c r="H7" s="9" t="str">
        <f t="shared" si="3"/>
        <v>04</v>
      </c>
      <c r="I7">
        <v>4</v>
      </c>
      <c r="J7" s="1" t="str">
        <f t="shared" si="4"/>
        <v>1114</v>
      </c>
      <c r="K7">
        <f t="shared" si="17"/>
        <v>6100001</v>
      </c>
      <c r="L7" s="1">
        <f>IF(I7=0,0,VLOOKUP(J7,消耗材料!$I$2:$L$201,4,0))</f>
        <v>478</v>
      </c>
      <c r="M7" s="30" t="str">
        <f t="shared" si="5"/>
        <v>6100001,478</v>
      </c>
      <c r="N7" s="31">
        <f t="shared" si="18"/>
        <v>1</v>
      </c>
      <c r="O7" s="31" t="str">
        <f t="shared" si="6"/>
        <v>141</v>
      </c>
      <c r="P7" s="30">
        <f>IF(I7=0,0,VLOOKUP(O7,属性值!$D$4:$I$203,2,0))</f>
        <v>14142</v>
      </c>
      <c r="Q7" s="30">
        <f>IF(I7=0,0,VLOOKUP(O7,属性值!$D$4:$I$203,3,0))</f>
        <v>0</v>
      </c>
      <c r="R7" s="30">
        <f>IF(I7=0,0,VLOOKUP(O7,属性值!$D$4:$I$203,4,0))</f>
        <v>0</v>
      </c>
      <c r="S7" s="30">
        <f>IF(I7=0,0,VLOOKUP(O7,属性值!$D$4:$I$203,5,0))</f>
        <v>0</v>
      </c>
      <c r="T7" s="30">
        <f>IF(I7=0,0,VLOOKUP(O7,属性值!$D$4:$I$203,6,0))</f>
        <v>0</v>
      </c>
      <c r="U7" s="34" t="str">
        <f t="shared" si="7"/>
        <v>1,14142</v>
      </c>
      <c r="V7" s="34" t="str">
        <f t="shared" si="8"/>
        <v>2,0</v>
      </c>
      <c r="W7" s="34" t="str">
        <f t="shared" si="9"/>
        <v>3,0</v>
      </c>
      <c r="X7" s="34" t="str">
        <f t="shared" si="10"/>
        <v>4,0</v>
      </c>
      <c r="Y7" s="34" t="str">
        <f t="shared" si="11"/>
        <v>2,0</v>
      </c>
      <c r="Z7" s="1" t="str">
        <f t="shared" si="12"/>
        <v>1,14142</v>
      </c>
      <c r="AA7">
        <f t="shared" si="19"/>
        <v>1</v>
      </c>
      <c r="AB7" s="1">
        <f t="shared" si="20"/>
        <v>1</v>
      </c>
      <c r="AC7" t="s">
        <v>6</v>
      </c>
      <c r="AD7" s="1" t="str">
        <f t="shared" si="13"/>
        <v>6101103</v>
      </c>
      <c r="AE7" s="1" t="str">
        <f t="shared" si="14"/>
        <v>6101105</v>
      </c>
    </row>
    <row r="8" spans="1:31" x14ac:dyDescent="0.2">
      <c r="A8" s="1">
        <f t="shared" si="15"/>
        <v>6</v>
      </c>
      <c r="B8" s="1" t="str">
        <f t="shared" si="0"/>
        <v>6101105</v>
      </c>
      <c r="C8" t="s">
        <v>85</v>
      </c>
      <c r="D8" s="9" t="str">
        <f t="shared" si="1"/>
        <v>01</v>
      </c>
      <c r="E8">
        <f t="shared" si="16"/>
        <v>1</v>
      </c>
      <c r="F8" s="1">
        <f t="shared" si="16"/>
        <v>690</v>
      </c>
      <c r="G8" s="4" t="str">
        <f t="shared" si="2"/>
        <v>6901105</v>
      </c>
      <c r="H8" s="9" t="str">
        <f t="shared" si="3"/>
        <v>05</v>
      </c>
      <c r="I8">
        <v>5</v>
      </c>
      <c r="J8" s="1" t="str">
        <f t="shared" si="4"/>
        <v>1115</v>
      </c>
      <c r="K8">
        <f t="shared" si="17"/>
        <v>6100001</v>
      </c>
      <c r="L8" s="1">
        <f>IF(I8=0,0,VLOOKUP(J8,消耗材料!$I$2:$L$201,4,0))</f>
        <v>804</v>
      </c>
      <c r="M8" s="30" t="str">
        <f t="shared" si="5"/>
        <v>6100001,804</v>
      </c>
      <c r="N8" s="31">
        <f t="shared" si="18"/>
        <v>1</v>
      </c>
      <c r="O8" s="31" t="str">
        <f t="shared" si="6"/>
        <v>151</v>
      </c>
      <c r="P8" s="30">
        <f>IF(I8=0,0,VLOOKUP(O8,属性值!$D$4:$I$203,2,0))</f>
        <v>20664</v>
      </c>
      <c r="Q8" s="30">
        <f>IF(I8=0,0,VLOOKUP(O8,属性值!$D$4:$I$203,3,0))</f>
        <v>0</v>
      </c>
      <c r="R8" s="30">
        <f>IF(I8=0,0,VLOOKUP(O8,属性值!$D$4:$I$203,4,0))</f>
        <v>0</v>
      </c>
      <c r="S8" s="30">
        <f>IF(I8=0,0,VLOOKUP(O8,属性值!$D$4:$I$203,5,0))</f>
        <v>0</v>
      </c>
      <c r="T8" s="30">
        <f>IF(I8=0,0,VLOOKUP(O8,属性值!$D$4:$I$203,6,0))</f>
        <v>0</v>
      </c>
      <c r="U8" s="34" t="str">
        <f t="shared" si="7"/>
        <v>1,20664</v>
      </c>
      <c r="V8" s="34" t="str">
        <f t="shared" si="8"/>
        <v>2,0</v>
      </c>
      <c r="W8" s="34" t="str">
        <f t="shared" si="9"/>
        <v>3,0</v>
      </c>
      <c r="X8" s="34" t="str">
        <f t="shared" si="10"/>
        <v>4,0</v>
      </c>
      <c r="Y8" s="34" t="str">
        <f t="shared" si="11"/>
        <v>2,0</v>
      </c>
      <c r="Z8" s="1" t="str">
        <f t="shared" si="12"/>
        <v>1,20664</v>
      </c>
      <c r="AA8">
        <f t="shared" si="19"/>
        <v>1</v>
      </c>
      <c r="AB8" s="1">
        <f t="shared" si="20"/>
        <v>1</v>
      </c>
      <c r="AC8" t="s">
        <v>6</v>
      </c>
      <c r="AD8" s="1" t="str">
        <f t="shared" si="13"/>
        <v>6101104</v>
      </c>
      <c r="AE8" s="1" t="str">
        <f t="shared" si="14"/>
        <v>6101106</v>
      </c>
    </row>
    <row r="9" spans="1:31" x14ac:dyDescent="0.2">
      <c r="A9" s="1">
        <f t="shared" si="15"/>
        <v>6</v>
      </c>
      <c r="B9" s="1" t="str">
        <f t="shared" si="0"/>
        <v>6101106</v>
      </c>
      <c r="C9" t="s">
        <v>85</v>
      </c>
      <c r="D9" s="9" t="str">
        <f t="shared" si="1"/>
        <v>01</v>
      </c>
      <c r="E9">
        <f t="shared" si="16"/>
        <v>1</v>
      </c>
      <c r="F9" s="1">
        <f t="shared" si="16"/>
        <v>690</v>
      </c>
      <c r="G9" s="4" t="str">
        <f t="shared" si="2"/>
        <v>6901106</v>
      </c>
      <c r="H9" s="9" t="str">
        <f t="shared" si="3"/>
        <v>06</v>
      </c>
      <c r="I9" s="1">
        <v>6</v>
      </c>
      <c r="J9" s="1" t="str">
        <f t="shared" si="4"/>
        <v>1116</v>
      </c>
      <c r="K9">
        <f t="shared" si="17"/>
        <v>6100001</v>
      </c>
      <c r="L9" s="1">
        <f>IF(I9=0,0,VLOOKUP(J9,消耗材料!$I$2:$L$201,4,0))</f>
        <v>1253</v>
      </c>
      <c r="M9" s="30" t="str">
        <f t="shared" si="5"/>
        <v>6100001,1253</v>
      </c>
      <c r="N9" s="31">
        <f t="shared" si="18"/>
        <v>1</v>
      </c>
      <c r="O9" s="31" t="str">
        <f t="shared" si="6"/>
        <v>161</v>
      </c>
      <c r="P9" s="30">
        <f>IF(I9=0,0,VLOOKUP(O9,属性值!$D$4:$I$203,2,0))</f>
        <v>28720</v>
      </c>
      <c r="Q9" s="30">
        <f>IF(I9=0,0,VLOOKUP(O9,属性值!$D$4:$I$203,3,0))</f>
        <v>0</v>
      </c>
      <c r="R9" s="30">
        <f>IF(I9=0,0,VLOOKUP(O9,属性值!$D$4:$I$203,4,0))</f>
        <v>0</v>
      </c>
      <c r="S9" s="30">
        <f>IF(I9=0,0,VLOOKUP(O9,属性值!$D$4:$I$203,5,0))</f>
        <v>0</v>
      </c>
      <c r="T9" s="30">
        <f>IF(I9=0,0,VLOOKUP(O9,属性值!$D$4:$I$203,6,0))</f>
        <v>0</v>
      </c>
      <c r="U9" s="34" t="str">
        <f t="shared" si="7"/>
        <v>1,28720</v>
      </c>
      <c r="V9" s="34" t="str">
        <f t="shared" si="8"/>
        <v>2,0</v>
      </c>
      <c r="W9" s="34" t="str">
        <f t="shared" si="9"/>
        <v>3,0</v>
      </c>
      <c r="X9" s="34" t="str">
        <f t="shared" si="10"/>
        <v>4,0</v>
      </c>
      <c r="Y9" s="34" t="str">
        <f t="shared" si="11"/>
        <v>2,0</v>
      </c>
      <c r="Z9" s="1" t="str">
        <f t="shared" si="12"/>
        <v>1,28720</v>
      </c>
      <c r="AA9">
        <f t="shared" si="19"/>
        <v>1</v>
      </c>
      <c r="AB9" s="1">
        <f t="shared" si="20"/>
        <v>1</v>
      </c>
      <c r="AC9" s="1" t="s">
        <v>6</v>
      </c>
      <c r="AD9" s="1" t="str">
        <f t="shared" si="13"/>
        <v>6101105</v>
      </c>
      <c r="AE9" s="1" t="str">
        <f t="shared" si="14"/>
        <v>6101107</v>
      </c>
    </row>
    <row r="10" spans="1:31" x14ac:dyDescent="0.2">
      <c r="A10" s="1">
        <f t="shared" si="15"/>
        <v>6</v>
      </c>
      <c r="B10" s="1" t="str">
        <f t="shared" si="0"/>
        <v>6101107</v>
      </c>
      <c r="C10" t="s">
        <v>85</v>
      </c>
      <c r="D10" s="9" t="str">
        <f t="shared" si="1"/>
        <v>01</v>
      </c>
      <c r="E10">
        <f t="shared" si="16"/>
        <v>1</v>
      </c>
      <c r="F10" s="1">
        <f t="shared" si="16"/>
        <v>690</v>
      </c>
      <c r="G10" s="4" t="str">
        <f t="shared" si="2"/>
        <v>6901107</v>
      </c>
      <c r="H10" s="9" t="str">
        <f t="shared" si="3"/>
        <v>07</v>
      </c>
      <c r="I10">
        <v>7</v>
      </c>
      <c r="J10" s="1" t="str">
        <f t="shared" si="4"/>
        <v>1117</v>
      </c>
      <c r="K10">
        <f t="shared" si="17"/>
        <v>6100001</v>
      </c>
      <c r="L10" s="1">
        <f>IF(I10=0,0,VLOOKUP(J10,消耗材料!$I$2:$L$201,4,0))</f>
        <v>1850</v>
      </c>
      <c r="M10" s="30" t="str">
        <f t="shared" si="5"/>
        <v>6100001,1850</v>
      </c>
      <c r="N10" s="31">
        <f t="shared" si="18"/>
        <v>1</v>
      </c>
      <c r="O10" s="31" t="str">
        <f t="shared" si="6"/>
        <v>171</v>
      </c>
      <c r="P10" s="30">
        <f>IF(I10=0,0,VLOOKUP(O10,属性值!$D$4:$I$203,2,0))</f>
        <v>38514</v>
      </c>
      <c r="Q10" s="30">
        <f>IF(I10=0,0,VLOOKUP(O10,属性值!$D$4:$I$203,3,0))</f>
        <v>0</v>
      </c>
      <c r="R10" s="30">
        <f>IF(I10=0,0,VLOOKUP(O10,属性值!$D$4:$I$203,4,0))</f>
        <v>0</v>
      </c>
      <c r="S10" s="30">
        <f>IF(I10=0,0,VLOOKUP(O10,属性值!$D$4:$I$203,5,0))</f>
        <v>0</v>
      </c>
      <c r="T10" s="30">
        <f>IF(I10=0,0,VLOOKUP(O10,属性值!$D$4:$I$203,6,0))</f>
        <v>0</v>
      </c>
      <c r="U10" s="34" t="str">
        <f t="shared" si="7"/>
        <v>1,38514</v>
      </c>
      <c r="V10" s="34" t="str">
        <f t="shared" si="8"/>
        <v>2,0</v>
      </c>
      <c r="W10" s="34" t="str">
        <f t="shared" si="9"/>
        <v>3,0</v>
      </c>
      <c r="X10" s="34" t="str">
        <f t="shared" si="10"/>
        <v>4,0</v>
      </c>
      <c r="Y10" s="34" t="str">
        <f t="shared" si="11"/>
        <v>2,0</v>
      </c>
      <c r="Z10" s="1" t="str">
        <f t="shared" si="12"/>
        <v>1,38514</v>
      </c>
      <c r="AA10">
        <f t="shared" si="19"/>
        <v>1</v>
      </c>
      <c r="AB10" s="1">
        <f t="shared" si="20"/>
        <v>1</v>
      </c>
      <c r="AC10" t="s">
        <v>6</v>
      </c>
      <c r="AD10" s="1" t="str">
        <f t="shared" si="13"/>
        <v>6101106</v>
      </c>
      <c r="AE10" s="1" t="str">
        <f t="shared" si="14"/>
        <v>6101108</v>
      </c>
    </row>
    <row r="11" spans="1:31" x14ac:dyDescent="0.2">
      <c r="A11" s="1">
        <f t="shared" si="15"/>
        <v>6</v>
      </c>
      <c r="B11" s="1" t="str">
        <f t="shared" si="0"/>
        <v>6101108</v>
      </c>
      <c r="C11" t="s">
        <v>85</v>
      </c>
      <c r="D11" s="9" t="str">
        <f t="shared" si="1"/>
        <v>01</v>
      </c>
      <c r="E11">
        <f t="shared" si="16"/>
        <v>1</v>
      </c>
      <c r="F11" s="1">
        <f t="shared" si="16"/>
        <v>690</v>
      </c>
      <c r="G11" s="4" t="str">
        <f t="shared" si="2"/>
        <v>6901108</v>
      </c>
      <c r="H11" s="9" t="str">
        <f t="shared" si="3"/>
        <v>08</v>
      </c>
      <c r="I11">
        <v>8</v>
      </c>
      <c r="J11" s="1" t="str">
        <f t="shared" si="4"/>
        <v>1118</v>
      </c>
      <c r="K11">
        <f t="shared" si="17"/>
        <v>6100001</v>
      </c>
      <c r="L11" s="1">
        <f>IF(I11=0,0,VLOOKUP(J11,消耗材料!$I$2:$L$201,4,0))</f>
        <v>2620</v>
      </c>
      <c r="M11" s="30" t="str">
        <f t="shared" si="5"/>
        <v>6100001,2620</v>
      </c>
      <c r="N11" s="31">
        <f t="shared" si="18"/>
        <v>1</v>
      </c>
      <c r="O11" s="31" t="str">
        <f t="shared" si="6"/>
        <v>181</v>
      </c>
      <c r="P11" s="30">
        <f>IF(I11=0,0,VLOOKUP(O11,属性值!$D$4:$I$203,2,0))</f>
        <v>50268</v>
      </c>
      <c r="Q11" s="30">
        <f>IF(I11=0,0,VLOOKUP(O11,属性值!$D$4:$I$203,3,0))</f>
        <v>0</v>
      </c>
      <c r="R11" s="30">
        <f>IF(I11=0,0,VLOOKUP(O11,属性值!$D$4:$I$203,4,0))</f>
        <v>0</v>
      </c>
      <c r="S11" s="30">
        <f>IF(I11=0,0,VLOOKUP(O11,属性值!$D$4:$I$203,5,0))</f>
        <v>0</v>
      </c>
      <c r="T11" s="30">
        <f>IF(I11=0,0,VLOOKUP(O11,属性值!$D$4:$I$203,6,0))</f>
        <v>0</v>
      </c>
      <c r="U11" s="34" t="str">
        <f t="shared" si="7"/>
        <v>1,50268</v>
      </c>
      <c r="V11" s="34" t="str">
        <f t="shared" si="8"/>
        <v>2,0</v>
      </c>
      <c r="W11" s="34" t="str">
        <f t="shared" si="9"/>
        <v>3,0</v>
      </c>
      <c r="X11" s="34" t="str">
        <f t="shared" si="10"/>
        <v>4,0</v>
      </c>
      <c r="Y11" s="34" t="str">
        <f t="shared" si="11"/>
        <v>2,0</v>
      </c>
      <c r="Z11" s="1" t="str">
        <f t="shared" si="12"/>
        <v>1,50268</v>
      </c>
      <c r="AA11">
        <f t="shared" si="19"/>
        <v>1</v>
      </c>
      <c r="AB11" s="1">
        <f t="shared" si="20"/>
        <v>1</v>
      </c>
      <c r="AC11" t="s">
        <v>6</v>
      </c>
      <c r="AD11" s="1" t="str">
        <f t="shared" si="13"/>
        <v>6101107</v>
      </c>
      <c r="AE11" s="1" t="str">
        <f t="shared" si="14"/>
        <v>6101109</v>
      </c>
    </row>
    <row r="12" spans="1:31" x14ac:dyDescent="0.2">
      <c r="A12" s="1">
        <f t="shared" si="15"/>
        <v>6</v>
      </c>
      <c r="B12" s="1" t="str">
        <f t="shared" si="0"/>
        <v>6101109</v>
      </c>
      <c r="C12" t="s">
        <v>85</v>
      </c>
      <c r="D12" s="9" t="str">
        <f t="shared" si="1"/>
        <v>01</v>
      </c>
      <c r="E12">
        <f t="shared" si="16"/>
        <v>1</v>
      </c>
      <c r="F12" s="1">
        <f t="shared" si="16"/>
        <v>690</v>
      </c>
      <c r="G12" s="4" t="str">
        <f t="shared" si="2"/>
        <v>6901109</v>
      </c>
      <c r="H12" s="9" t="str">
        <f t="shared" si="3"/>
        <v>09</v>
      </c>
      <c r="I12">
        <v>9</v>
      </c>
      <c r="J12" s="1" t="str">
        <f t="shared" si="4"/>
        <v>1119</v>
      </c>
      <c r="K12">
        <f t="shared" si="17"/>
        <v>6100001</v>
      </c>
      <c r="L12" s="1">
        <f>IF(I12=0,0,VLOOKUP(J12,消耗材料!$I$2:$L$201,4,0))</f>
        <v>3593</v>
      </c>
      <c r="M12" s="30" t="str">
        <f t="shared" si="5"/>
        <v>6100001,3593</v>
      </c>
      <c r="N12" s="31">
        <f t="shared" si="18"/>
        <v>1</v>
      </c>
      <c r="O12" s="31" t="str">
        <f t="shared" si="6"/>
        <v>191</v>
      </c>
      <c r="P12" s="30">
        <f>IF(I12=0,0,VLOOKUP(O12,属性值!$D$4:$I$203,2,0))</f>
        <v>64222</v>
      </c>
      <c r="Q12" s="30">
        <f>IF(I12=0,0,VLOOKUP(O12,属性值!$D$4:$I$203,3,0))</f>
        <v>0</v>
      </c>
      <c r="R12" s="30">
        <f>IF(I12=0,0,VLOOKUP(O12,属性值!$D$4:$I$203,4,0))</f>
        <v>0</v>
      </c>
      <c r="S12" s="30">
        <f>IF(I12=0,0,VLOOKUP(O12,属性值!$D$4:$I$203,5,0))</f>
        <v>0</v>
      </c>
      <c r="T12" s="30">
        <f>IF(I12=0,0,VLOOKUP(O12,属性值!$D$4:$I$203,6,0))</f>
        <v>0</v>
      </c>
      <c r="U12" s="34" t="str">
        <f t="shared" si="7"/>
        <v>1,64222</v>
      </c>
      <c r="V12" s="34" t="str">
        <f t="shared" si="8"/>
        <v>2,0</v>
      </c>
      <c r="W12" s="34" t="str">
        <f t="shared" si="9"/>
        <v>3,0</v>
      </c>
      <c r="X12" s="34" t="str">
        <f t="shared" si="10"/>
        <v>4,0</v>
      </c>
      <c r="Y12" s="34" t="str">
        <f t="shared" si="11"/>
        <v>2,0</v>
      </c>
      <c r="Z12" s="1" t="str">
        <f t="shared" si="12"/>
        <v>1,64222</v>
      </c>
      <c r="AA12">
        <f t="shared" si="19"/>
        <v>1</v>
      </c>
      <c r="AB12" s="1">
        <f t="shared" si="20"/>
        <v>1</v>
      </c>
      <c r="AC12" t="s">
        <v>6</v>
      </c>
      <c r="AD12" s="1" t="str">
        <f t="shared" si="13"/>
        <v>6101108</v>
      </c>
      <c r="AE12" s="1" t="str">
        <f t="shared" si="14"/>
        <v>6101110</v>
      </c>
    </row>
    <row r="13" spans="1:31" x14ac:dyDescent="0.2">
      <c r="A13" s="1">
        <f t="shared" si="15"/>
        <v>6</v>
      </c>
      <c r="B13" s="1" t="str">
        <f t="shared" si="0"/>
        <v>6101110</v>
      </c>
      <c r="C13" t="s">
        <v>85</v>
      </c>
      <c r="D13" s="9" t="str">
        <f t="shared" si="1"/>
        <v>01</v>
      </c>
      <c r="E13">
        <f t="shared" si="16"/>
        <v>1</v>
      </c>
      <c r="F13" s="1">
        <f t="shared" si="16"/>
        <v>690</v>
      </c>
      <c r="G13" s="4" t="str">
        <f t="shared" si="2"/>
        <v>6901110</v>
      </c>
      <c r="H13" s="9">
        <f t="shared" si="3"/>
        <v>10</v>
      </c>
      <c r="I13">
        <v>10</v>
      </c>
      <c r="J13" s="1" t="str">
        <f t="shared" si="4"/>
        <v>11110</v>
      </c>
      <c r="K13">
        <f t="shared" si="17"/>
        <v>6100001</v>
      </c>
      <c r="L13" s="1">
        <f>IF(I13=0,0,VLOOKUP(J13,消耗材料!$I$2:$L$201,4,0))</f>
        <v>4800</v>
      </c>
      <c r="M13" s="30" t="str">
        <f t="shared" si="5"/>
        <v>6100001,4800</v>
      </c>
      <c r="N13" s="31">
        <f t="shared" si="18"/>
        <v>1</v>
      </c>
      <c r="O13" s="31" t="str">
        <f t="shared" si="6"/>
        <v>1101</v>
      </c>
      <c r="P13" s="30">
        <f>IF(I13=0,0,VLOOKUP(O13,属性值!$D$4:$I$203,2,0))</f>
        <v>80640</v>
      </c>
      <c r="Q13" s="30">
        <f>IF(I13=0,0,VLOOKUP(O13,属性值!$D$4:$I$203,3,0))</f>
        <v>0</v>
      </c>
      <c r="R13" s="30">
        <f>IF(I13=0,0,VLOOKUP(O13,属性值!$D$4:$I$203,4,0))</f>
        <v>0</v>
      </c>
      <c r="S13" s="30">
        <f>IF(I13=0,0,VLOOKUP(O13,属性值!$D$4:$I$203,5,0))</f>
        <v>0</v>
      </c>
      <c r="T13" s="30">
        <f>IF(I13=0,0,VLOOKUP(O13,属性值!$D$4:$I$203,6,0))</f>
        <v>0</v>
      </c>
      <c r="U13" s="34" t="str">
        <f t="shared" si="7"/>
        <v>1,80640</v>
      </c>
      <c r="V13" s="34" t="str">
        <f t="shared" si="8"/>
        <v>2,0</v>
      </c>
      <c r="W13" s="34" t="str">
        <f t="shared" si="9"/>
        <v>3,0</v>
      </c>
      <c r="X13" s="34" t="str">
        <f t="shared" si="10"/>
        <v>4,0</v>
      </c>
      <c r="Y13" s="34" t="str">
        <f t="shared" si="11"/>
        <v>2,0</v>
      </c>
      <c r="Z13" s="1" t="str">
        <f t="shared" si="12"/>
        <v>1,80640</v>
      </c>
      <c r="AA13">
        <f t="shared" si="19"/>
        <v>1</v>
      </c>
      <c r="AB13" s="1">
        <f t="shared" si="20"/>
        <v>1</v>
      </c>
      <c r="AC13" t="s">
        <v>6</v>
      </c>
      <c r="AD13" s="1" t="str">
        <f t="shared" si="13"/>
        <v>6101109</v>
      </c>
      <c r="AE13" s="1">
        <f t="shared" si="14"/>
        <v>0</v>
      </c>
    </row>
    <row r="14" spans="1:31" s="1" customFormat="1" x14ac:dyDescent="0.2">
      <c r="A14" s="1">
        <f t="shared" si="15"/>
        <v>6</v>
      </c>
      <c r="B14" s="1" t="str">
        <f t="shared" si="0"/>
        <v>6102100</v>
      </c>
      <c r="C14" s="1" t="s">
        <v>86</v>
      </c>
      <c r="D14" s="9" t="str">
        <f t="shared" si="1"/>
        <v>02</v>
      </c>
      <c r="E14">
        <v>2</v>
      </c>
      <c r="F14" s="1">
        <f t="shared" ref="F14:F77" si="21">F13</f>
        <v>690</v>
      </c>
      <c r="G14" s="4" t="str">
        <f t="shared" si="2"/>
        <v>6901100</v>
      </c>
      <c r="H14" s="9" t="str">
        <f t="shared" si="3"/>
        <v>00</v>
      </c>
      <c r="I14" s="1">
        <v>0</v>
      </c>
      <c r="J14" s="1" t="str">
        <f t="shared" si="4"/>
        <v>1120</v>
      </c>
      <c r="K14">
        <f t="shared" si="17"/>
        <v>6100001</v>
      </c>
      <c r="L14" s="1">
        <f>IF(I14=0,0,VLOOKUP(J14,消耗材料!$I$2:$L$201,4,0))</f>
        <v>0</v>
      </c>
      <c r="M14" s="30" t="str">
        <f t="shared" si="5"/>
        <v>6100001,0</v>
      </c>
      <c r="N14" s="31">
        <f t="shared" si="18"/>
        <v>1</v>
      </c>
      <c r="O14" s="31" t="str">
        <f t="shared" si="6"/>
        <v>102</v>
      </c>
      <c r="P14" s="30">
        <f>IF(I14=0,0,VLOOKUP(O14,属性值!$D$4:$I$203,2,0))</f>
        <v>0</v>
      </c>
      <c r="Q14" s="30">
        <f>IF(I14=0,0,VLOOKUP(O14,属性值!$D$4:$I$203,3,0))</f>
        <v>0</v>
      </c>
      <c r="R14" s="30">
        <f>IF(I14=0,0,VLOOKUP(O14,属性值!$D$4:$I$203,4,0))</f>
        <v>0</v>
      </c>
      <c r="S14" s="30">
        <f>IF(I14=0,0,VLOOKUP(O14,属性值!$D$4:$I$203,5,0))</f>
        <v>0</v>
      </c>
      <c r="T14" s="30">
        <f>IF(I14=0,0,VLOOKUP(O14,属性值!$D$4:$I$203,6,0))</f>
        <v>0</v>
      </c>
      <c r="U14" s="34" t="str">
        <f t="shared" si="7"/>
        <v>1,0</v>
      </c>
      <c r="V14" s="34" t="str">
        <f t="shared" si="8"/>
        <v>2,0</v>
      </c>
      <c r="W14" s="34" t="str">
        <f t="shared" si="9"/>
        <v>3,0</v>
      </c>
      <c r="X14" s="34" t="str">
        <f t="shared" si="10"/>
        <v>4,0</v>
      </c>
      <c r="Y14" s="34" t="str">
        <f t="shared" si="11"/>
        <v>2,0</v>
      </c>
      <c r="Z14" s="1" t="str">
        <f t="shared" si="12"/>
        <v>2,0</v>
      </c>
      <c r="AA14">
        <f t="shared" si="19"/>
        <v>1</v>
      </c>
      <c r="AB14" s="1">
        <f t="shared" si="20"/>
        <v>1</v>
      </c>
      <c r="AC14" s="1" t="s">
        <v>8</v>
      </c>
      <c r="AD14" s="1">
        <f t="shared" si="13"/>
        <v>0</v>
      </c>
      <c r="AE14" s="1" t="str">
        <f t="shared" si="14"/>
        <v>6102101</v>
      </c>
    </row>
    <row r="15" spans="1:31" x14ac:dyDescent="0.2">
      <c r="A15" s="1">
        <f t="shared" si="15"/>
        <v>6</v>
      </c>
      <c r="B15" s="1" t="str">
        <f t="shared" si="0"/>
        <v>6102101</v>
      </c>
      <c r="C15" t="s">
        <v>86</v>
      </c>
      <c r="D15" s="9" t="str">
        <f t="shared" si="1"/>
        <v>02</v>
      </c>
      <c r="E15">
        <f t="shared" si="16"/>
        <v>2</v>
      </c>
      <c r="F15" s="1">
        <f t="shared" si="21"/>
        <v>690</v>
      </c>
      <c r="G15" s="4" t="str">
        <f t="shared" si="2"/>
        <v>6901101</v>
      </c>
      <c r="H15" s="9" t="str">
        <f t="shared" si="3"/>
        <v>01</v>
      </c>
      <c r="I15">
        <v>1</v>
      </c>
      <c r="J15" s="1" t="str">
        <f t="shared" si="4"/>
        <v>1121</v>
      </c>
      <c r="K15">
        <f t="shared" si="17"/>
        <v>6100001</v>
      </c>
      <c r="L15" s="1">
        <f>IF(I15=0,0,VLOOKUP(J15,消耗材料!$I$2:$L$201,4,0))</f>
        <v>19</v>
      </c>
      <c r="M15" s="30" t="str">
        <f t="shared" si="5"/>
        <v>6100001,19</v>
      </c>
      <c r="N15" s="31">
        <f t="shared" si="18"/>
        <v>1</v>
      </c>
      <c r="O15" s="31" t="str">
        <f t="shared" si="6"/>
        <v>112</v>
      </c>
      <c r="P15" s="30">
        <f>IF(I15=0,0,VLOOKUP(O15,属性值!$D$4:$I$203,2,0))</f>
        <v>0</v>
      </c>
      <c r="Q15" s="30">
        <f>IF(I15=0,0,VLOOKUP(O15,属性值!$D$4:$I$203,3,0))</f>
        <v>113</v>
      </c>
      <c r="R15" s="30">
        <f>IF(I15=0,0,VLOOKUP(O15,属性值!$D$4:$I$203,4,0))</f>
        <v>0</v>
      </c>
      <c r="S15" s="30">
        <f>IF(I15=0,0,VLOOKUP(O15,属性值!$D$4:$I$203,5,0))</f>
        <v>0</v>
      </c>
      <c r="T15" s="30">
        <f>IF(I15=0,0,VLOOKUP(O15,属性值!$D$4:$I$203,6,0))</f>
        <v>0</v>
      </c>
      <c r="U15" s="34" t="str">
        <f t="shared" si="7"/>
        <v>1,0</v>
      </c>
      <c r="V15" s="34" t="str">
        <f t="shared" si="8"/>
        <v>2,113</v>
      </c>
      <c r="W15" s="34" t="str">
        <f t="shared" si="9"/>
        <v>3,0</v>
      </c>
      <c r="X15" s="34" t="str">
        <f t="shared" si="10"/>
        <v>4,0</v>
      </c>
      <c r="Y15" s="34" t="str">
        <f t="shared" si="11"/>
        <v>2,0</v>
      </c>
      <c r="Z15" s="1" t="str">
        <f t="shared" si="12"/>
        <v>2,113</v>
      </c>
      <c r="AA15">
        <f t="shared" si="19"/>
        <v>1</v>
      </c>
      <c r="AB15" s="1">
        <f t="shared" si="20"/>
        <v>1</v>
      </c>
      <c r="AC15" t="s">
        <v>8</v>
      </c>
      <c r="AD15" s="1" t="str">
        <f t="shared" si="13"/>
        <v>6102100</v>
      </c>
      <c r="AE15" s="1" t="str">
        <f t="shared" si="14"/>
        <v>6102102</v>
      </c>
    </row>
    <row r="16" spans="1:31" x14ac:dyDescent="0.2">
      <c r="A16" s="1">
        <f t="shared" si="15"/>
        <v>6</v>
      </c>
      <c r="B16" s="1" t="str">
        <f t="shared" si="0"/>
        <v>6102102</v>
      </c>
      <c r="C16" t="s">
        <v>86</v>
      </c>
      <c r="D16" s="9" t="str">
        <f t="shared" si="1"/>
        <v>02</v>
      </c>
      <c r="E16">
        <f t="shared" si="16"/>
        <v>2</v>
      </c>
      <c r="F16" s="1">
        <f t="shared" si="21"/>
        <v>690</v>
      </c>
      <c r="G16" s="4" t="str">
        <f t="shared" si="2"/>
        <v>6901102</v>
      </c>
      <c r="H16" s="9" t="str">
        <f t="shared" si="3"/>
        <v>02</v>
      </c>
      <c r="I16">
        <v>2</v>
      </c>
      <c r="J16" s="1" t="str">
        <f t="shared" si="4"/>
        <v>1122</v>
      </c>
      <c r="K16">
        <f t="shared" si="17"/>
        <v>6100001</v>
      </c>
      <c r="L16" s="1">
        <f>IF(I16=0,0,VLOOKUP(J16,消耗材料!$I$2:$L$201,4,0))</f>
        <v>68</v>
      </c>
      <c r="M16" s="30" t="str">
        <f t="shared" si="5"/>
        <v>6100001,68</v>
      </c>
      <c r="N16" s="31">
        <f t="shared" si="18"/>
        <v>1</v>
      </c>
      <c r="O16" s="31" t="str">
        <f t="shared" si="6"/>
        <v>122</v>
      </c>
      <c r="P16" s="30">
        <f>IF(I16=0,0,VLOOKUP(O16,属性值!$D$4:$I$203,2,0))</f>
        <v>0</v>
      </c>
      <c r="Q16" s="30">
        <f>IF(I16=0,0,VLOOKUP(O16,属性值!$D$4:$I$203,3,0))</f>
        <v>277</v>
      </c>
      <c r="R16" s="30">
        <f>IF(I16=0,0,VLOOKUP(O16,属性值!$D$4:$I$203,4,0))</f>
        <v>0</v>
      </c>
      <c r="S16" s="30">
        <f>IF(I16=0,0,VLOOKUP(O16,属性值!$D$4:$I$203,5,0))</f>
        <v>0</v>
      </c>
      <c r="T16" s="30">
        <f>IF(I16=0,0,VLOOKUP(O16,属性值!$D$4:$I$203,6,0))</f>
        <v>0</v>
      </c>
      <c r="U16" s="34" t="str">
        <f t="shared" si="7"/>
        <v>1,0</v>
      </c>
      <c r="V16" s="34" t="str">
        <f t="shared" si="8"/>
        <v>2,277</v>
      </c>
      <c r="W16" s="34" t="str">
        <f t="shared" si="9"/>
        <v>3,0</v>
      </c>
      <c r="X16" s="34" t="str">
        <f t="shared" si="10"/>
        <v>4,0</v>
      </c>
      <c r="Y16" s="34" t="str">
        <f t="shared" si="11"/>
        <v>2,0</v>
      </c>
      <c r="Z16" s="1" t="str">
        <f t="shared" si="12"/>
        <v>2,277</v>
      </c>
      <c r="AA16">
        <f t="shared" si="19"/>
        <v>1</v>
      </c>
      <c r="AB16" s="1">
        <f t="shared" si="20"/>
        <v>1</v>
      </c>
      <c r="AC16" t="s">
        <v>8</v>
      </c>
      <c r="AD16" s="1" t="str">
        <f t="shared" si="13"/>
        <v>6102101</v>
      </c>
      <c r="AE16" s="1" t="str">
        <f t="shared" si="14"/>
        <v>6102103</v>
      </c>
    </row>
    <row r="17" spans="1:31" x14ac:dyDescent="0.2">
      <c r="A17" s="1">
        <f t="shared" si="15"/>
        <v>6</v>
      </c>
      <c r="B17" s="1" t="str">
        <f t="shared" si="0"/>
        <v>6102103</v>
      </c>
      <c r="C17" t="s">
        <v>86</v>
      </c>
      <c r="D17" s="9" t="str">
        <f t="shared" si="1"/>
        <v>02</v>
      </c>
      <c r="E17">
        <f t="shared" si="16"/>
        <v>2</v>
      </c>
      <c r="F17" s="1">
        <f t="shared" si="21"/>
        <v>690</v>
      </c>
      <c r="G17" s="4" t="str">
        <f t="shared" si="2"/>
        <v>6901103</v>
      </c>
      <c r="H17" s="9" t="str">
        <f t="shared" si="3"/>
        <v>03</v>
      </c>
      <c r="I17">
        <v>3</v>
      </c>
      <c r="J17" s="1" t="str">
        <f t="shared" si="4"/>
        <v>1123</v>
      </c>
      <c r="K17">
        <f t="shared" si="17"/>
        <v>6100001</v>
      </c>
      <c r="L17" s="1">
        <f>IF(I17=0,0,VLOOKUP(J17,消耗材料!$I$2:$L$201,4,0))</f>
        <v>158</v>
      </c>
      <c r="M17" s="30" t="str">
        <f t="shared" si="5"/>
        <v>6100001,158</v>
      </c>
      <c r="N17" s="31">
        <f t="shared" si="18"/>
        <v>1</v>
      </c>
      <c r="O17" s="31" t="str">
        <f t="shared" si="6"/>
        <v>132</v>
      </c>
      <c r="P17" s="30">
        <f>IF(I17=0,0,VLOOKUP(O17,属性值!$D$4:$I$203,2,0))</f>
        <v>0</v>
      </c>
      <c r="Q17" s="30">
        <f>IF(I17=0,0,VLOOKUP(O17,属性值!$D$4:$I$203,3,0))</f>
        <v>498</v>
      </c>
      <c r="R17" s="30">
        <f>IF(I17=0,0,VLOOKUP(O17,属性值!$D$4:$I$203,4,0))</f>
        <v>0</v>
      </c>
      <c r="S17" s="30">
        <f>IF(I17=0,0,VLOOKUP(O17,属性值!$D$4:$I$203,5,0))</f>
        <v>0</v>
      </c>
      <c r="T17" s="30">
        <f>IF(I17=0,0,VLOOKUP(O17,属性值!$D$4:$I$203,6,0))</f>
        <v>0</v>
      </c>
      <c r="U17" s="34" t="str">
        <f t="shared" si="7"/>
        <v>1,0</v>
      </c>
      <c r="V17" s="34" t="str">
        <f t="shared" si="8"/>
        <v>2,498</v>
      </c>
      <c r="W17" s="34" t="str">
        <f t="shared" si="9"/>
        <v>3,0</v>
      </c>
      <c r="X17" s="34" t="str">
        <f t="shared" si="10"/>
        <v>4,0</v>
      </c>
      <c r="Y17" s="34" t="str">
        <f t="shared" si="11"/>
        <v>2,0</v>
      </c>
      <c r="Z17" s="1" t="str">
        <f t="shared" si="12"/>
        <v>2,498</v>
      </c>
      <c r="AA17">
        <f t="shared" si="19"/>
        <v>1</v>
      </c>
      <c r="AB17" s="1">
        <f t="shared" si="20"/>
        <v>1</v>
      </c>
      <c r="AC17" t="s">
        <v>8</v>
      </c>
      <c r="AD17" s="1" t="str">
        <f t="shared" si="13"/>
        <v>6102102</v>
      </c>
      <c r="AE17" s="1" t="str">
        <f t="shared" si="14"/>
        <v>6102104</v>
      </c>
    </row>
    <row r="18" spans="1:31" x14ac:dyDescent="0.2">
      <c r="A18" s="1">
        <f t="shared" si="15"/>
        <v>6</v>
      </c>
      <c r="B18" s="1" t="str">
        <f t="shared" si="0"/>
        <v>6102104</v>
      </c>
      <c r="C18" t="s">
        <v>86</v>
      </c>
      <c r="D18" s="9" t="str">
        <f t="shared" si="1"/>
        <v>02</v>
      </c>
      <c r="E18">
        <f t="shared" si="16"/>
        <v>2</v>
      </c>
      <c r="F18" s="1">
        <f t="shared" si="21"/>
        <v>690</v>
      </c>
      <c r="G18" s="4" t="str">
        <f t="shared" si="2"/>
        <v>6901104</v>
      </c>
      <c r="H18" s="9" t="str">
        <f t="shared" si="3"/>
        <v>04</v>
      </c>
      <c r="I18">
        <v>4</v>
      </c>
      <c r="J18" s="1" t="str">
        <f t="shared" si="4"/>
        <v>1124</v>
      </c>
      <c r="K18">
        <f t="shared" si="17"/>
        <v>6100001</v>
      </c>
      <c r="L18" s="1">
        <f>IF(I18=0,0,VLOOKUP(J18,消耗材料!$I$2:$L$201,4,0))</f>
        <v>299</v>
      </c>
      <c r="M18" s="30" t="str">
        <f t="shared" si="5"/>
        <v>6100001,299</v>
      </c>
      <c r="N18" s="31">
        <f t="shared" si="18"/>
        <v>1</v>
      </c>
      <c r="O18" s="31" t="str">
        <f t="shared" si="6"/>
        <v>142</v>
      </c>
      <c r="P18" s="30">
        <f>IF(I18=0,0,VLOOKUP(O18,属性值!$D$4:$I$203,2,0))</f>
        <v>0</v>
      </c>
      <c r="Q18" s="30">
        <f>IF(I18=0,0,VLOOKUP(O18,属性值!$D$4:$I$203,3,0))</f>
        <v>786</v>
      </c>
      <c r="R18" s="30">
        <f>IF(I18=0,0,VLOOKUP(O18,属性值!$D$4:$I$203,4,0))</f>
        <v>0</v>
      </c>
      <c r="S18" s="30">
        <f>IF(I18=0,0,VLOOKUP(O18,属性值!$D$4:$I$203,5,0))</f>
        <v>0</v>
      </c>
      <c r="T18" s="30">
        <f>IF(I18=0,0,VLOOKUP(O18,属性值!$D$4:$I$203,6,0))</f>
        <v>0</v>
      </c>
      <c r="U18" s="34" t="str">
        <f t="shared" si="7"/>
        <v>1,0</v>
      </c>
      <c r="V18" s="34" t="str">
        <f t="shared" si="8"/>
        <v>2,786</v>
      </c>
      <c r="W18" s="34" t="str">
        <f t="shared" si="9"/>
        <v>3,0</v>
      </c>
      <c r="X18" s="34" t="str">
        <f t="shared" si="10"/>
        <v>4,0</v>
      </c>
      <c r="Y18" s="34" t="str">
        <f t="shared" si="11"/>
        <v>2,0</v>
      </c>
      <c r="Z18" s="1" t="str">
        <f t="shared" si="12"/>
        <v>2,786</v>
      </c>
      <c r="AA18">
        <f t="shared" si="19"/>
        <v>1</v>
      </c>
      <c r="AB18" s="1">
        <f t="shared" si="20"/>
        <v>1</v>
      </c>
      <c r="AC18" t="s">
        <v>8</v>
      </c>
      <c r="AD18" s="1" t="str">
        <f t="shared" si="13"/>
        <v>6102103</v>
      </c>
      <c r="AE18" s="1" t="str">
        <f t="shared" si="14"/>
        <v>6102105</v>
      </c>
    </row>
    <row r="19" spans="1:31" x14ac:dyDescent="0.2">
      <c r="A19" s="1">
        <f t="shared" si="15"/>
        <v>6</v>
      </c>
      <c r="B19" s="1" t="str">
        <f t="shared" si="0"/>
        <v>6102105</v>
      </c>
      <c r="C19" t="s">
        <v>86</v>
      </c>
      <c r="D19" s="9" t="str">
        <f t="shared" si="1"/>
        <v>02</v>
      </c>
      <c r="E19">
        <f t="shared" si="16"/>
        <v>2</v>
      </c>
      <c r="F19" s="1">
        <f t="shared" si="21"/>
        <v>690</v>
      </c>
      <c r="G19" s="4" t="str">
        <f t="shared" si="2"/>
        <v>6901105</v>
      </c>
      <c r="H19" s="9" t="str">
        <f t="shared" si="3"/>
        <v>05</v>
      </c>
      <c r="I19" s="1">
        <v>5</v>
      </c>
      <c r="J19" s="1" t="str">
        <f t="shared" si="4"/>
        <v>1125</v>
      </c>
      <c r="K19">
        <f t="shared" si="17"/>
        <v>6100001</v>
      </c>
      <c r="L19" s="1">
        <f>IF(I19=0,0,VLOOKUP(J19,消耗材料!$I$2:$L$201,4,0))</f>
        <v>503</v>
      </c>
      <c r="M19" s="30" t="str">
        <f t="shared" si="5"/>
        <v>6100001,503</v>
      </c>
      <c r="N19" s="31">
        <f t="shared" si="18"/>
        <v>1</v>
      </c>
      <c r="O19" s="31" t="str">
        <f t="shared" si="6"/>
        <v>152</v>
      </c>
      <c r="P19" s="30">
        <f>IF(I19=0,0,VLOOKUP(O19,属性值!$D$4:$I$203,2,0))</f>
        <v>0</v>
      </c>
      <c r="Q19" s="30">
        <f>IF(I19=0,0,VLOOKUP(O19,属性值!$D$4:$I$203,3,0))</f>
        <v>1148</v>
      </c>
      <c r="R19" s="30">
        <f>IF(I19=0,0,VLOOKUP(O19,属性值!$D$4:$I$203,4,0))</f>
        <v>0</v>
      </c>
      <c r="S19" s="30">
        <f>IF(I19=0,0,VLOOKUP(O19,属性值!$D$4:$I$203,5,0))</f>
        <v>0</v>
      </c>
      <c r="T19" s="30">
        <f>IF(I19=0,0,VLOOKUP(O19,属性值!$D$4:$I$203,6,0))</f>
        <v>0</v>
      </c>
      <c r="U19" s="34" t="str">
        <f t="shared" si="7"/>
        <v>1,0</v>
      </c>
      <c r="V19" s="34" t="str">
        <f t="shared" si="8"/>
        <v>2,1148</v>
      </c>
      <c r="W19" s="34" t="str">
        <f t="shared" si="9"/>
        <v>3,0</v>
      </c>
      <c r="X19" s="34" t="str">
        <f t="shared" si="10"/>
        <v>4,0</v>
      </c>
      <c r="Y19" s="34" t="str">
        <f t="shared" si="11"/>
        <v>2,0</v>
      </c>
      <c r="Z19" s="1" t="str">
        <f t="shared" si="12"/>
        <v>2,1148</v>
      </c>
      <c r="AA19">
        <f t="shared" si="19"/>
        <v>1</v>
      </c>
      <c r="AB19" s="1">
        <f t="shared" si="20"/>
        <v>1</v>
      </c>
      <c r="AC19" t="s">
        <v>8</v>
      </c>
      <c r="AD19" s="1" t="str">
        <f t="shared" si="13"/>
        <v>6102104</v>
      </c>
      <c r="AE19" s="1" t="str">
        <f t="shared" si="14"/>
        <v>6102106</v>
      </c>
    </row>
    <row r="20" spans="1:31" x14ac:dyDescent="0.2">
      <c r="A20" s="1">
        <f t="shared" si="15"/>
        <v>6</v>
      </c>
      <c r="B20" s="1" t="str">
        <f t="shared" si="0"/>
        <v>6102106</v>
      </c>
      <c r="C20" t="s">
        <v>86</v>
      </c>
      <c r="D20" s="9" t="str">
        <f t="shared" si="1"/>
        <v>02</v>
      </c>
      <c r="E20">
        <f t="shared" si="16"/>
        <v>2</v>
      </c>
      <c r="F20" s="1">
        <f t="shared" si="21"/>
        <v>690</v>
      </c>
      <c r="G20" s="4" t="str">
        <f t="shared" si="2"/>
        <v>6901106</v>
      </c>
      <c r="H20" s="9" t="str">
        <f t="shared" si="3"/>
        <v>06</v>
      </c>
      <c r="I20">
        <v>6</v>
      </c>
      <c r="J20" s="1" t="str">
        <f t="shared" si="4"/>
        <v>1126</v>
      </c>
      <c r="K20">
        <f t="shared" si="17"/>
        <v>6100001</v>
      </c>
      <c r="L20" s="1">
        <f>IF(I20=0,0,VLOOKUP(J20,消耗材料!$I$2:$L$201,4,0))</f>
        <v>783</v>
      </c>
      <c r="M20" s="30" t="str">
        <f t="shared" si="5"/>
        <v>6100001,783</v>
      </c>
      <c r="N20" s="31">
        <f t="shared" si="18"/>
        <v>1</v>
      </c>
      <c r="O20" s="31" t="str">
        <f t="shared" si="6"/>
        <v>162</v>
      </c>
      <c r="P20" s="30">
        <f>IF(I20=0,0,VLOOKUP(O20,属性值!$D$4:$I$203,2,0))</f>
        <v>0</v>
      </c>
      <c r="Q20" s="30">
        <f>IF(I20=0,0,VLOOKUP(O20,属性值!$D$4:$I$203,3,0))</f>
        <v>1596</v>
      </c>
      <c r="R20" s="30">
        <f>IF(I20=0,0,VLOOKUP(O20,属性值!$D$4:$I$203,4,0))</f>
        <v>0</v>
      </c>
      <c r="S20" s="30">
        <f>IF(I20=0,0,VLOOKUP(O20,属性值!$D$4:$I$203,5,0))</f>
        <v>0</v>
      </c>
      <c r="T20" s="30">
        <f>IF(I20=0,0,VLOOKUP(O20,属性值!$D$4:$I$203,6,0))</f>
        <v>0</v>
      </c>
      <c r="U20" s="34" t="str">
        <f t="shared" si="7"/>
        <v>1,0</v>
      </c>
      <c r="V20" s="34" t="str">
        <f t="shared" si="8"/>
        <v>2,1596</v>
      </c>
      <c r="W20" s="34" t="str">
        <f t="shared" si="9"/>
        <v>3,0</v>
      </c>
      <c r="X20" s="34" t="str">
        <f t="shared" si="10"/>
        <v>4,0</v>
      </c>
      <c r="Y20" s="34" t="str">
        <f t="shared" si="11"/>
        <v>2,0</v>
      </c>
      <c r="Z20" s="1" t="str">
        <f t="shared" si="12"/>
        <v>2,1596</v>
      </c>
      <c r="AA20">
        <f t="shared" si="19"/>
        <v>1</v>
      </c>
      <c r="AB20" s="1">
        <f>AB19</f>
        <v>1</v>
      </c>
      <c r="AC20" s="1" t="s">
        <v>8</v>
      </c>
      <c r="AD20" s="1" t="str">
        <f t="shared" si="13"/>
        <v>6102105</v>
      </c>
      <c r="AE20" s="1" t="str">
        <f t="shared" si="14"/>
        <v>6102107</v>
      </c>
    </row>
    <row r="21" spans="1:31" x14ac:dyDescent="0.2">
      <c r="A21" s="1">
        <f t="shared" si="15"/>
        <v>6</v>
      </c>
      <c r="B21" s="1" t="str">
        <f t="shared" si="0"/>
        <v>6102107</v>
      </c>
      <c r="C21" t="s">
        <v>86</v>
      </c>
      <c r="D21" s="9" t="str">
        <f t="shared" si="1"/>
        <v>02</v>
      </c>
      <c r="E21">
        <f t="shared" si="16"/>
        <v>2</v>
      </c>
      <c r="F21" s="1">
        <f t="shared" si="21"/>
        <v>690</v>
      </c>
      <c r="G21" s="4" t="str">
        <f t="shared" si="2"/>
        <v>6901107</v>
      </c>
      <c r="H21" s="9" t="str">
        <f t="shared" si="3"/>
        <v>07</v>
      </c>
      <c r="I21">
        <v>7</v>
      </c>
      <c r="J21" s="1" t="str">
        <f t="shared" si="4"/>
        <v>1127</v>
      </c>
      <c r="K21">
        <f t="shared" si="17"/>
        <v>6100001</v>
      </c>
      <c r="L21" s="1">
        <f>IF(I21=0,0,VLOOKUP(J21,消耗材料!$I$2:$L$201,4,0))</f>
        <v>1156</v>
      </c>
      <c r="M21" s="30" t="str">
        <f t="shared" si="5"/>
        <v>6100001,1156</v>
      </c>
      <c r="N21" s="31">
        <f t="shared" si="18"/>
        <v>1</v>
      </c>
      <c r="O21" s="31" t="str">
        <f t="shared" si="6"/>
        <v>172</v>
      </c>
      <c r="P21" s="30">
        <f>IF(I21=0,0,VLOOKUP(O21,属性值!$D$4:$I$203,2,0))</f>
        <v>0</v>
      </c>
      <c r="Q21" s="30">
        <f>IF(I21=0,0,VLOOKUP(O21,属性值!$D$4:$I$203,3,0))</f>
        <v>2140</v>
      </c>
      <c r="R21" s="30">
        <f>IF(I21=0,0,VLOOKUP(O21,属性值!$D$4:$I$203,4,0))</f>
        <v>0</v>
      </c>
      <c r="S21" s="30">
        <f>IF(I21=0,0,VLOOKUP(O21,属性值!$D$4:$I$203,5,0))</f>
        <v>0</v>
      </c>
      <c r="T21" s="30">
        <f>IF(I21=0,0,VLOOKUP(O21,属性值!$D$4:$I$203,6,0))</f>
        <v>0</v>
      </c>
      <c r="U21" s="34" t="str">
        <f t="shared" si="7"/>
        <v>1,0</v>
      </c>
      <c r="V21" s="34" t="str">
        <f t="shared" si="8"/>
        <v>2,2140</v>
      </c>
      <c r="W21" s="34" t="str">
        <f t="shared" si="9"/>
        <v>3,0</v>
      </c>
      <c r="X21" s="34" t="str">
        <f t="shared" si="10"/>
        <v>4,0</v>
      </c>
      <c r="Y21" s="34" t="str">
        <f t="shared" si="11"/>
        <v>2,0</v>
      </c>
      <c r="Z21" s="1" t="str">
        <f t="shared" si="12"/>
        <v>2,2140</v>
      </c>
      <c r="AA21">
        <f t="shared" si="19"/>
        <v>1</v>
      </c>
      <c r="AB21" s="1">
        <f t="shared" si="20"/>
        <v>1</v>
      </c>
      <c r="AC21" t="s">
        <v>8</v>
      </c>
      <c r="AD21" s="1" t="str">
        <f t="shared" si="13"/>
        <v>6102106</v>
      </c>
      <c r="AE21" s="1" t="str">
        <f t="shared" si="14"/>
        <v>6102108</v>
      </c>
    </row>
    <row r="22" spans="1:31" x14ac:dyDescent="0.2">
      <c r="A22" s="1">
        <f t="shared" si="15"/>
        <v>6</v>
      </c>
      <c r="B22" s="1" t="str">
        <f t="shared" si="0"/>
        <v>6102108</v>
      </c>
      <c r="C22" t="s">
        <v>86</v>
      </c>
      <c r="D22" s="9" t="str">
        <f t="shared" si="1"/>
        <v>02</v>
      </c>
      <c r="E22">
        <f t="shared" si="16"/>
        <v>2</v>
      </c>
      <c r="F22" s="1">
        <f t="shared" si="21"/>
        <v>690</v>
      </c>
      <c r="G22" s="4" t="str">
        <f t="shared" si="2"/>
        <v>6901108</v>
      </c>
      <c r="H22" s="9" t="str">
        <f t="shared" si="3"/>
        <v>08</v>
      </c>
      <c r="I22">
        <v>8</v>
      </c>
      <c r="J22" s="1" t="str">
        <f t="shared" si="4"/>
        <v>1128</v>
      </c>
      <c r="K22">
        <f t="shared" si="17"/>
        <v>6100001</v>
      </c>
      <c r="L22" s="1">
        <f>IF(I22=0,0,VLOOKUP(J22,消耗材料!$I$2:$L$201,4,0))</f>
        <v>1638</v>
      </c>
      <c r="M22" s="30" t="str">
        <f t="shared" si="5"/>
        <v>6100001,1638</v>
      </c>
      <c r="N22" s="31">
        <f t="shared" si="18"/>
        <v>1</v>
      </c>
      <c r="O22" s="31" t="str">
        <f t="shared" si="6"/>
        <v>182</v>
      </c>
      <c r="P22" s="30">
        <f>IF(I22=0,0,VLOOKUP(O22,属性值!$D$4:$I$203,2,0))</f>
        <v>0</v>
      </c>
      <c r="Q22" s="30">
        <f>IF(I22=0,0,VLOOKUP(O22,属性值!$D$4:$I$203,3,0))</f>
        <v>2793</v>
      </c>
      <c r="R22" s="30">
        <f>IF(I22=0,0,VLOOKUP(O22,属性值!$D$4:$I$203,4,0))</f>
        <v>0</v>
      </c>
      <c r="S22" s="30">
        <f>IF(I22=0,0,VLOOKUP(O22,属性值!$D$4:$I$203,5,0))</f>
        <v>0</v>
      </c>
      <c r="T22" s="30">
        <f>IF(I22=0,0,VLOOKUP(O22,属性值!$D$4:$I$203,6,0))</f>
        <v>0</v>
      </c>
      <c r="U22" s="34" t="str">
        <f t="shared" si="7"/>
        <v>1,0</v>
      </c>
      <c r="V22" s="34" t="str">
        <f t="shared" si="8"/>
        <v>2,2793</v>
      </c>
      <c r="W22" s="34" t="str">
        <f t="shared" si="9"/>
        <v>3,0</v>
      </c>
      <c r="X22" s="34" t="str">
        <f t="shared" si="10"/>
        <v>4,0</v>
      </c>
      <c r="Y22" s="34" t="str">
        <f t="shared" si="11"/>
        <v>2,0</v>
      </c>
      <c r="Z22" s="1" t="str">
        <f t="shared" si="12"/>
        <v>2,2793</v>
      </c>
      <c r="AA22">
        <f t="shared" si="19"/>
        <v>1</v>
      </c>
      <c r="AB22" s="1">
        <f t="shared" si="20"/>
        <v>1</v>
      </c>
      <c r="AC22" t="s">
        <v>8</v>
      </c>
      <c r="AD22" s="1" t="str">
        <f t="shared" si="13"/>
        <v>6102107</v>
      </c>
      <c r="AE22" s="1" t="str">
        <f t="shared" si="14"/>
        <v>6102109</v>
      </c>
    </row>
    <row r="23" spans="1:31" x14ac:dyDescent="0.2">
      <c r="A23" s="1">
        <f t="shared" si="15"/>
        <v>6</v>
      </c>
      <c r="B23" s="1" t="str">
        <f t="shared" si="0"/>
        <v>6102109</v>
      </c>
      <c r="C23" t="s">
        <v>86</v>
      </c>
      <c r="D23" s="9" t="str">
        <f t="shared" si="1"/>
        <v>02</v>
      </c>
      <c r="E23">
        <f t="shared" si="16"/>
        <v>2</v>
      </c>
      <c r="F23" s="1">
        <f t="shared" si="21"/>
        <v>690</v>
      </c>
      <c r="G23" s="4" t="str">
        <f t="shared" si="2"/>
        <v>6901109</v>
      </c>
      <c r="H23" s="9" t="str">
        <f t="shared" si="3"/>
        <v>09</v>
      </c>
      <c r="I23">
        <v>9</v>
      </c>
      <c r="J23" s="1" t="str">
        <f t="shared" si="4"/>
        <v>1129</v>
      </c>
      <c r="K23">
        <f t="shared" si="17"/>
        <v>6100001</v>
      </c>
      <c r="L23" s="1">
        <f>IF(I23=0,0,VLOOKUP(J23,消耗材料!$I$2:$L$201,4,0))</f>
        <v>2246</v>
      </c>
      <c r="M23" s="30" t="str">
        <f t="shared" si="5"/>
        <v>6100001,2246</v>
      </c>
      <c r="N23" s="31">
        <f t="shared" si="18"/>
        <v>1</v>
      </c>
      <c r="O23" s="31" t="str">
        <f t="shared" si="6"/>
        <v>192</v>
      </c>
      <c r="P23" s="30">
        <f>IF(I23=0,0,VLOOKUP(O23,属性值!$D$4:$I$203,2,0))</f>
        <v>0</v>
      </c>
      <c r="Q23" s="30">
        <f>IF(I23=0,0,VLOOKUP(O23,属性值!$D$4:$I$203,3,0))</f>
        <v>3568</v>
      </c>
      <c r="R23" s="30">
        <f>IF(I23=0,0,VLOOKUP(O23,属性值!$D$4:$I$203,4,0))</f>
        <v>0</v>
      </c>
      <c r="S23" s="30">
        <f>IF(I23=0,0,VLOOKUP(O23,属性值!$D$4:$I$203,5,0))</f>
        <v>0</v>
      </c>
      <c r="T23" s="30">
        <f>IF(I23=0,0,VLOOKUP(O23,属性值!$D$4:$I$203,6,0))</f>
        <v>0</v>
      </c>
      <c r="U23" s="34" t="str">
        <f t="shared" si="7"/>
        <v>1,0</v>
      </c>
      <c r="V23" s="34" t="str">
        <f t="shared" si="8"/>
        <v>2,3568</v>
      </c>
      <c r="W23" s="34" t="str">
        <f t="shared" si="9"/>
        <v>3,0</v>
      </c>
      <c r="X23" s="34" t="str">
        <f t="shared" si="10"/>
        <v>4,0</v>
      </c>
      <c r="Y23" s="34" t="str">
        <f t="shared" si="11"/>
        <v>2,0</v>
      </c>
      <c r="Z23" s="1" t="str">
        <f t="shared" si="12"/>
        <v>2,3568</v>
      </c>
      <c r="AA23">
        <f t="shared" si="19"/>
        <v>1</v>
      </c>
      <c r="AB23" s="1">
        <f t="shared" si="20"/>
        <v>1</v>
      </c>
      <c r="AC23" t="s">
        <v>8</v>
      </c>
      <c r="AD23" s="1" t="str">
        <f t="shared" si="13"/>
        <v>6102108</v>
      </c>
      <c r="AE23" s="1" t="str">
        <f t="shared" si="14"/>
        <v>6102110</v>
      </c>
    </row>
    <row r="24" spans="1:31" x14ac:dyDescent="0.2">
      <c r="A24" s="1">
        <f t="shared" si="15"/>
        <v>6</v>
      </c>
      <c r="B24" s="1" t="str">
        <f t="shared" si="0"/>
        <v>6102110</v>
      </c>
      <c r="C24" t="s">
        <v>86</v>
      </c>
      <c r="D24" s="9" t="str">
        <f t="shared" si="1"/>
        <v>02</v>
      </c>
      <c r="E24">
        <f t="shared" si="16"/>
        <v>2</v>
      </c>
      <c r="F24" s="1">
        <f t="shared" si="21"/>
        <v>690</v>
      </c>
      <c r="G24" s="4" t="str">
        <f t="shared" si="2"/>
        <v>6901110</v>
      </c>
      <c r="H24" s="9">
        <f t="shared" si="3"/>
        <v>10</v>
      </c>
      <c r="I24" s="1">
        <v>10</v>
      </c>
      <c r="J24" s="1" t="str">
        <f t="shared" si="4"/>
        <v>11210</v>
      </c>
      <c r="K24">
        <f t="shared" si="17"/>
        <v>6100001</v>
      </c>
      <c r="L24" s="1">
        <f>IF(I24=0,0,VLOOKUP(J24,消耗材料!$I$2:$L$201,4,0))</f>
        <v>3000</v>
      </c>
      <c r="M24" s="30" t="str">
        <f t="shared" si="5"/>
        <v>6100001,3000</v>
      </c>
      <c r="N24" s="31">
        <f t="shared" si="18"/>
        <v>1</v>
      </c>
      <c r="O24" s="31" t="str">
        <f t="shared" si="6"/>
        <v>1102</v>
      </c>
      <c r="P24" s="30">
        <f>IF(I24=0,0,VLOOKUP(O24,属性值!$D$4:$I$203,2,0))</f>
        <v>0</v>
      </c>
      <c r="Q24" s="30">
        <f>IF(I24=0,0,VLOOKUP(O24,属性值!$D$4:$I$203,3,0))</f>
        <v>4480</v>
      </c>
      <c r="R24" s="30">
        <f>IF(I24=0,0,VLOOKUP(O24,属性值!$D$4:$I$203,4,0))</f>
        <v>0</v>
      </c>
      <c r="S24" s="30">
        <f>IF(I24=0,0,VLOOKUP(O24,属性值!$D$4:$I$203,5,0))</f>
        <v>0</v>
      </c>
      <c r="T24" s="30">
        <f>IF(I24=0,0,VLOOKUP(O24,属性值!$D$4:$I$203,6,0))</f>
        <v>0</v>
      </c>
      <c r="U24" s="34" t="str">
        <f t="shared" si="7"/>
        <v>1,0</v>
      </c>
      <c r="V24" s="34" t="str">
        <f t="shared" si="8"/>
        <v>2,4480</v>
      </c>
      <c r="W24" s="34" t="str">
        <f t="shared" si="9"/>
        <v>3,0</v>
      </c>
      <c r="X24" s="34" t="str">
        <f t="shared" si="10"/>
        <v>4,0</v>
      </c>
      <c r="Y24" s="34" t="str">
        <f t="shared" si="11"/>
        <v>2,0</v>
      </c>
      <c r="Z24" s="1" t="str">
        <f t="shared" si="12"/>
        <v>2,4480</v>
      </c>
      <c r="AA24">
        <f t="shared" si="19"/>
        <v>1</v>
      </c>
      <c r="AB24" s="1">
        <f t="shared" si="20"/>
        <v>1</v>
      </c>
      <c r="AC24" t="s">
        <v>8</v>
      </c>
      <c r="AD24" s="1" t="str">
        <f t="shared" si="13"/>
        <v>6102109</v>
      </c>
      <c r="AE24" s="1">
        <f t="shared" si="14"/>
        <v>0</v>
      </c>
    </row>
    <row r="25" spans="1:31" s="1" customFormat="1" x14ac:dyDescent="0.2">
      <c r="A25" s="1">
        <f t="shared" si="15"/>
        <v>6</v>
      </c>
      <c r="B25" s="1" t="str">
        <f t="shared" si="0"/>
        <v>6103100</v>
      </c>
      <c r="C25" s="1" t="s">
        <v>87</v>
      </c>
      <c r="D25" s="9" t="str">
        <f t="shared" si="1"/>
        <v>03</v>
      </c>
      <c r="E25">
        <v>3</v>
      </c>
      <c r="F25" s="1">
        <f t="shared" si="21"/>
        <v>690</v>
      </c>
      <c r="G25" s="4" t="str">
        <f t="shared" si="2"/>
        <v>6901100</v>
      </c>
      <c r="H25" s="9" t="str">
        <f t="shared" si="3"/>
        <v>00</v>
      </c>
      <c r="I25" s="1">
        <v>0</v>
      </c>
      <c r="J25" s="1" t="str">
        <f t="shared" si="4"/>
        <v>1130</v>
      </c>
      <c r="K25">
        <f t="shared" si="17"/>
        <v>6100001</v>
      </c>
      <c r="L25" s="1">
        <f>IF(I25=0,0,VLOOKUP(J25,消耗材料!$I$2:$L$201,4,0))</f>
        <v>0</v>
      </c>
      <c r="M25" s="30" t="str">
        <f t="shared" si="5"/>
        <v>6100001,0</v>
      </c>
      <c r="N25" s="31">
        <f t="shared" si="18"/>
        <v>1</v>
      </c>
      <c r="O25" s="31" t="str">
        <f t="shared" si="6"/>
        <v>103</v>
      </c>
      <c r="P25" s="30">
        <f>IF(I25=0,0,VLOOKUP(O25,属性值!$D$4:$I$203,2,0))</f>
        <v>0</v>
      </c>
      <c r="Q25" s="30">
        <f>IF(I25=0,0,VLOOKUP(O25,属性值!$D$4:$I$203,3,0))</f>
        <v>0</v>
      </c>
      <c r="R25" s="30">
        <f>IF(I25=0,0,VLOOKUP(O25,属性值!$D$4:$I$203,4,0))</f>
        <v>0</v>
      </c>
      <c r="S25" s="30">
        <f>IF(I25=0,0,VLOOKUP(O25,属性值!$D$4:$I$203,5,0))</f>
        <v>0</v>
      </c>
      <c r="T25" s="30">
        <f>IF(I25=0,0,VLOOKUP(O25,属性值!$D$4:$I$203,6,0))</f>
        <v>0</v>
      </c>
      <c r="U25" s="34" t="str">
        <f t="shared" si="7"/>
        <v>1,0</v>
      </c>
      <c r="V25" s="34" t="str">
        <f t="shared" si="8"/>
        <v>2,0</v>
      </c>
      <c r="W25" s="34" t="str">
        <f t="shared" si="9"/>
        <v>3,0</v>
      </c>
      <c r="X25" s="34" t="str">
        <f t="shared" si="10"/>
        <v>4,0</v>
      </c>
      <c r="Y25" s="34" t="str">
        <f t="shared" si="11"/>
        <v>2,0</v>
      </c>
      <c r="Z25" s="1" t="str">
        <f t="shared" si="12"/>
        <v>3,0</v>
      </c>
      <c r="AA25">
        <f t="shared" si="19"/>
        <v>1</v>
      </c>
      <c r="AB25" s="1">
        <f t="shared" si="20"/>
        <v>1</v>
      </c>
      <c r="AC25" s="1" t="s">
        <v>10</v>
      </c>
      <c r="AD25" s="1">
        <f t="shared" si="13"/>
        <v>0</v>
      </c>
      <c r="AE25" s="1" t="str">
        <f t="shared" si="14"/>
        <v>6103101</v>
      </c>
    </row>
    <row r="26" spans="1:31" x14ac:dyDescent="0.2">
      <c r="A26" s="1">
        <f t="shared" si="15"/>
        <v>6</v>
      </c>
      <c r="B26" s="1" t="str">
        <f t="shared" si="0"/>
        <v>6103101</v>
      </c>
      <c r="C26" t="s">
        <v>87</v>
      </c>
      <c r="D26" s="9" t="str">
        <f t="shared" si="1"/>
        <v>03</v>
      </c>
      <c r="E26">
        <f t="shared" si="16"/>
        <v>3</v>
      </c>
      <c r="F26" s="1">
        <f t="shared" si="21"/>
        <v>690</v>
      </c>
      <c r="G26" s="4" t="str">
        <f t="shared" si="2"/>
        <v>6901101</v>
      </c>
      <c r="H26" s="9" t="str">
        <f t="shared" si="3"/>
        <v>01</v>
      </c>
      <c r="I26">
        <v>1</v>
      </c>
      <c r="J26" s="1" t="str">
        <f t="shared" si="4"/>
        <v>1131</v>
      </c>
      <c r="K26">
        <f t="shared" si="17"/>
        <v>6100001</v>
      </c>
      <c r="L26" s="1">
        <f>IF(I26=0,0,VLOOKUP(J26,消耗材料!$I$2:$L$201,4,0))</f>
        <v>37</v>
      </c>
      <c r="M26" s="30" t="str">
        <f t="shared" si="5"/>
        <v>6100001,37</v>
      </c>
      <c r="N26" s="31">
        <f t="shared" si="18"/>
        <v>1</v>
      </c>
      <c r="O26" s="31" t="str">
        <f t="shared" si="6"/>
        <v>113</v>
      </c>
      <c r="P26" s="30">
        <f>IF(I26=0,0,VLOOKUP(O26,属性值!$D$4:$I$203,2,0))</f>
        <v>0</v>
      </c>
      <c r="Q26" s="30">
        <f>IF(I26=0,0,VLOOKUP(O26,属性值!$D$4:$I$203,3,0))</f>
        <v>0</v>
      </c>
      <c r="R26" s="30">
        <f>IF(I26=0,0,VLOOKUP(O26,属性值!$D$4:$I$203,4,0))</f>
        <v>141</v>
      </c>
      <c r="S26" s="30">
        <f>IF(I26=0,0,VLOOKUP(O26,属性值!$D$4:$I$203,5,0))</f>
        <v>0</v>
      </c>
      <c r="T26" s="30">
        <f>IF(I26=0,0,VLOOKUP(O26,属性值!$D$4:$I$203,6,0))</f>
        <v>0</v>
      </c>
      <c r="U26" s="34" t="str">
        <f t="shared" si="7"/>
        <v>1,0</v>
      </c>
      <c r="V26" s="34" t="str">
        <f t="shared" si="8"/>
        <v>2,0</v>
      </c>
      <c r="W26" s="34" t="str">
        <f t="shared" si="9"/>
        <v>3,141</v>
      </c>
      <c r="X26" s="34" t="str">
        <f t="shared" si="10"/>
        <v>4,0</v>
      </c>
      <c r="Y26" s="34" t="str">
        <f t="shared" si="11"/>
        <v>2,0</v>
      </c>
      <c r="Z26" s="1" t="str">
        <f t="shared" si="12"/>
        <v>3,141</v>
      </c>
      <c r="AA26">
        <f t="shared" si="19"/>
        <v>1</v>
      </c>
      <c r="AB26" s="1">
        <f t="shared" si="20"/>
        <v>1</v>
      </c>
      <c r="AC26" t="s">
        <v>10</v>
      </c>
      <c r="AD26" s="1" t="str">
        <f t="shared" si="13"/>
        <v>6103100</v>
      </c>
      <c r="AE26" s="1" t="str">
        <f t="shared" si="14"/>
        <v>6103102</v>
      </c>
    </row>
    <row r="27" spans="1:31" x14ac:dyDescent="0.2">
      <c r="A27" s="1">
        <f t="shared" si="15"/>
        <v>6</v>
      </c>
      <c r="B27" s="1" t="str">
        <f t="shared" si="0"/>
        <v>6103102</v>
      </c>
      <c r="C27" t="s">
        <v>87</v>
      </c>
      <c r="D27" s="9" t="str">
        <f t="shared" si="1"/>
        <v>03</v>
      </c>
      <c r="E27">
        <f t="shared" si="16"/>
        <v>3</v>
      </c>
      <c r="F27" s="1">
        <f t="shared" si="21"/>
        <v>690</v>
      </c>
      <c r="G27" s="4" t="str">
        <f t="shared" si="2"/>
        <v>6901102</v>
      </c>
      <c r="H27" s="9" t="str">
        <f t="shared" si="3"/>
        <v>02</v>
      </c>
      <c r="I27">
        <v>2</v>
      </c>
      <c r="J27" s="1" t="str">
        <f t="shared" si="4"/>
        <v>1132</v>
      </c>
      <c r="K27">
        <f t="shared" si="17"/>
        <v>6100001</v>
      </c>
      <c r="L27" s="1">
        <f>IF(I27=0,0,VLOOKUP(J27,消耗材料!$I$2:$L$201,4,0))</f>
        <v>136</v>
      </c>
      <c r="M27" s="30" t="str">
        <f t="shared" si="5"/>
        <v>6100001,136</v>
      </c>
      <c r="N27" s="31">
        <f t="shared" si="18"/>
        <v>1</v>
      </c>
      <c r="O27" s="31" t="str">
        <f t="shared" si="6"/>
        <v>123</v>
      </c>
      <c r="P27" s="30">
        <f>IF(I27=0,0,VLOOKUP(O27,属性值!$D$4:$I$203,2,0))</f>
        <v>0</v>
      </c>
      <c r="Q27" s="30">
        <f>IF(I27=0,0,VLOOKUP(O27,属性值!$D$4:$I$203,3,0))</f>
        <v>0</v>
      </c>
      <c r="R27" s="30">
        <f>IF(I27=0,0,VLOOKUP(O27,属性值!$D$4:$I$203,4,0))</f>
        <v>346</v>
      </c>
      <c r="S27" s="30">
        <f>IF(I27=0,0,VLOOKUP(O27,属性值!$D$4:$I$203,5,0))</f>
        <v>0</v>
      </c>
      <c r="T27" s="30">
        <f>IF(I27=0,0,VLOOKUP(O27,属性值!$D$4:$I$203,6,0))</f>
        <v>0</v>
      </c>
      <c r="U27" s="34" t="str">
        <f t="shared" si="7"/>
        <v>1,0</v>
      </c>
      <c r="V27" s="34" t="str">
        <f t="shared" si="8"/>
        <v>2,0</v>
      </c>
      <c r="W27" s="34" t="str">
        <f t="shared" si="9"/>
        <v>3,346</v>
      </c>
      <c r="X27" s="34" t="str">
        <f t="shared" si="10"/>
        <v>4,0</v>
      </c>
      <c r="Y27" s="34" t="str">
        <f t="shared" si="11"/>
        <v>2,0</v>
      </c>
      <c r="Z27" s="1" t="str">
        <f t="shared" si="12"/>
        <v>3,346</v>
      </c>
      <c r="AA27">
        <f t="shared" si="19"/>
        <v>1</v>
      </c>
      <c r="AB27" s="1">
        <f t="shared" si="20"/>
        <v>1</v>
      </c>
      <c r="AC27" t="s">
        <v>10</v>
      </c>
      <c r="AD27" s="1" t="str">
        <f t="shared" si="13"/>
        <v>6103101</v>
      </c>
      <c r="AE27" s="1" t="str">
        <f t="shared" si="14"/>
        <v>6103103</v>
      </c>
    </row>
    <row r="28" spans="1:31" x14ac:dyDescent="0.2">
      <c r="A28" s="1">
        <f t="shared" si="15"/>
        <v>6</v>
      </c>
      <c r="B28" s="1" t="str">
        <f t="shared" si="0"/>
        <v>6103103</v>
      </c>
      <c r="C28" t="s">
        <v>87</v>
      </c>
      <c r="D28" s="9" t="str">
        <f t="shared" si="1"/>
        <v>03</v>
      </c>
      <c r="E28">
        <f t="shared" si="16"/>
        <v>3</v>
      </c>
      <c r="F28" s="1">
        <f t="shared" si="21"/>
        <v>690</v>
      </c>
      <c r="G28" s="4" t="str">
        <f t="shared" si="2"/>
        <v>6901103</v>
      </c>
      <c r="H28" s="9" t="str">
        <f t="shared" si="3"/>
        <v>03</v>
      </c>
      <c r="I28">
        <v>3</v>
      </c>
      <c r="J28" s="1" t="str">
        <f t="shared" si="4"/>
        <v>1133</v>
      </c>
      <c r="K28">
        <f t="shared" si="17"/>
        <v>6100001</v>
      </c>
      <c r="L28" s="1">
        <f>IF(I28=0,0,VLOOKUP(J28,消耗材料!$I$2:$L$201,4,0))</f>
        <v>316</v>
      </c>
      <c r="M28" s="30" t="str">
        <f t="shared" si="5"/>
        <v>6100001,316</v>
      </c>
      <c r="N28" s="31">
        <f t="shared" si="18"/>
        <v>1</v>
      </c>
      <c r="O28" s="31" t="str">
        <f t="shared" si="6"/>
        <v>133</v>
      </c>
      <c r="P28" s="30">
        <f>IF(I28=0,0,VLOOKUP(O28,属性值!$D$4:$I$203,2,0))</f>
        <v>0</v>
      </c>
      <c r="Q28" s="30">
        <f>IF(I28=0,0,VLOOKUP(O28,属性值!$D$4:$I$203,3,0))</f>
        <v>0</v>
      </c>
      <c r="R28" s="30">
        <f>IF(I28=0,0,VLOOKUP(O28,属性值!$D$4:$I$203,4,0))</f>
        <v>623</v>
      </c>
      <c r="S28" s="30">
        <f>IF(I28=0,0,VLOOKUP(O28,属性值!$D$4:$I$203,5,0))</f>
        <v>0</v>
      </c>
      <c r="T28" s="30">
        <f>IF(I28=0,0,VLOOKUP(O28,属性值!$D$4:$I$203,6,0))</f>
        <v>0</v>
      </c>
      <c r="U28" s="34" t="str">
        <f t="shared" si="7"/>
        <v>1,0</v>
      </c>
      <c r="V28" s="34" t="str">
        <f t="shared" si="8"/>
        <v>2,0</v>
      </c>
      <c r="W28" s="34" t="str">
        <f t="shared" si="9"/>
        <v>3,623</v>
      </c>
      <c r="X28" s="34" t="str">
        <f t="shared" si="10"/>
        <v>4,0</v>
      </c>
      <c r="Y28" s="34" t="str">
        <f t="shared" si="11"/>
        <v>2,0</v>
      </c>
      <c r="Z28" s="1" t="str">
        <f t="shared" si="12"/>
        <v>3,623</v>
      </c>
      <c r="AA28">
        <f t="shared" si="19"/>
        <v>1</v>
      </c>
      <c r="AB28" s="1">
        <f t="shared" si="20"/>
        <v>1</v>
      </c>
      <c r="AC28" t="s">
        <v>10</v>
      </c>
      <c r="AD28" s="1" t="str">
        <f t="shared" si="13"/>
        <v>6103102</v>
      </c>
      <c r="AE28" s="1" t="str">
        <f t="shared" si="14"/>
        <v>6103104</v>
      </c>
    </row>
    <row r="29" spans="1:31" x14ac:dyDescent="0.2">
      <c r="A29" s="1">
        <f t="shared" si="15"/>
        <v>6</v>
      </c>
      <c r="B29" s="1" t="str">
        <f t="shared" si="0"/>
        <v>6103104</v>
      </c>
      <c r="C29" t="s">
        <v>87</v>
      </c>
      <c r="D29" s="9" t="str">
        <f t="shared" si="1"/>
        <v>03</v>
      </c>
      <c r="E29">
        <f t="shared" si="16"/>
        <v>3</v>
      </c>
      <c r="F29" s="1">
        <f t="shared" si="21"/>
        <v>690</v>
      </c>
      <c r="G29" s="4" t="str">
        <f t="shared" si="2"/>
        <v>6901104</v>
      </c>
      <c r="H29" s="9" t="str">
        <f t="shared" si="3"/>
        <v>04</v>
      </c>
      <c r="I29">
        <v>4</v>
      </c>
      <c r="J29" s="1" t="str">
        <f t="shared" si="4"/>
        <v>1134</v>
      </c>
      <c r="K29">
        <f t="shared" si="17"/>
        <v>6100001</v>
      </c>
      <c r="L29" s="1">
        <f>IF(I29=0,0,VLOOKUP(J29,消耗材料!$I$2:$L$201,4,0))</f>
        <v>597</v>
      </c>
      <c r="M29" s="30" t="str">
        <f t="shared" si="5"/>
        <v>6100001,597</v>
      </c>
      <c r="N29" s="31">
        <f t="shared" si="18"/>
        <v>1</v>
      </c>
      <c r="O29" s="31" t="str">
        <f t="shared" si="6"/>
        <v>143</v>
      </c>
      <c r="P29" s="30">
        <f>IF(I29=0,0,VLOOKUP(O29,属性值!$D$4:$I$203,2,0))</f>
        <v>0</v>
      </c>
      <c r="Q29" s="30">
        <f>IF(I29=0,0,VLOOKUP(O29,属性值!$D$4:$I$203,3,0))</f>
        <v>0</v>
      </c>
      <c r="R29" s="30">
        <f>IF(I29=0,0,VLOOKUP(O29,属性值!$D$4:$I$203,4,0))</f>
        <v>982</v>
      </c>
      <c r="S29" s="30">
        <f>IF(I29=0,0,VLOOKUP(O29,属性值!$D$4:$I$203,5,0))</f>
        <v>0</v>
      </c>
      <c r="T29" s="30">
        <f>IF(I29=0,0,VLOOKUP(O29,属性值!$D$4:$I$203,6,0))</f>
        <v>0</v>
      </c>
      <c r="U29" s="34" t="str">
        <f t="shared" si="7"/>
        <v>1,0</v>
      </c>
      <c r="V29" s="34" t="str">
        <f t="shared" si="8"/>
        <v>2,0</v>
      </c>
      <c r="W29" s="34" t="str">
        <f t="shared" si="9"/>
        <v>3,982</v>
      </c>
      <c r="X29" s="34" t="str">
        <f t="shared" si="10"/>
        <v>4,0</v>
      </c>
      <c r="Y29" s="34" t="str">
        <f t="shared" si="11"/>
        <v>2,0</v>
      </c>
      <c r="Z29" s="1" t="str">
        <f t="shared" si="12"/>
        <v>3,982</v>
      </c>
      <c r="AA29">
        <f t="shared" si="19"/>
        <v>1</v>
      </c>
      <c r="AB29" s="1">
        <f t="shared" si="20"/>
        <v>1</v>
      </c>
      <c r="AC29" t="s">
        <v>10</v>
      </c>
      <c r="AD29" s="1" t="str">
        <f t="shared" si="13"/>
        <v>6103103</v>
      </c>
      <c r="AE29" s="1" t="str">
        <f t="shared" si="14"/>
        <v>6103105</v>
      </c>
    </row>
    <row r="30" spans="1:31" x14ac:dyDescent="0.2">
      <c r="A30" s="1">
        <f t="shared" si="15"/>
        <v>6</v>
      </c>
      <c r="B30" s="1" t="str">
        <f t="shared" si="0"/>
        <v>6103105</v>
      </c>
      <c r="C30" t="s">
        <v>87</v>
      </c>
      <c r="D30" s="9" t="str">
        <f t="shared" si="1"/>
        <v>03</v>
      </c>
      <c r="E30">
        <f t="shared" si="16"/>
        <v>3</v>
      </c>
      <c r="F30" s="1">
        <f t="shared" si="21"/>
        <v>690</v>
      </c>
      <c r="G30" s="4" t="str">
        <f t="shared" si="2"/>
        <v>6901105</v>
      </c>
      <c r="H30" s="9" t="str">
        <f t="shared" si="3"/>
        <v>05</v>
      </c>
      <c r="I30">
        <v>5</v>
      </c>
      <c r="J30" s="1" t="str">
        <f t="shared" si="4"/>
        <v>1135</v>
      </c>
      <c r="K30">
        <f t="shared" si="17"/>
        <v>6100001</v>
      </c>
      <c r="L30" s="1">
        <f>IF(I30=0,0,VLOOKUP(J30,消耗材料!$I$2:$L$201,4,0))</f>
        <v>1005</v>
      </c>
      <c r="M30" s="30" t="str">
        <f t="shared" si="5"/>
        <v>6100001,1005</v>
      </c>
      <c r="N30" s="31">
        <f t="shared" si="18"/>
        <v>1</v>
      </c>
      <c r="O30" s="31" t="str">
        <f t="shared" si="6"/>
        <v>153</v>
      </c>
      <c r="P30" s="30">
        <f>IF(I30=0,0,VLOOKUP(O30,属性值!$D$4:$I$203,2,0))</f>
        <v>0</v>
      </c>
      <c r="Q30" s="30">
        <f>IF(I30=0,0,VLOOKUP(O30,属性值!$D$4:$I$203,3,0))</f>
        <v>0</v>
      </c>
      <c r="R30" s="30">
        <f>IF(I30=0,0,VLOOKUP(O30,属性值!$D$4:$I$203,4,0))</f>
        <v>1435</v>
      </c>
      <c r="S30" s="30">
        <f>IF(I30=0,0,VLOOKUP(O30,属性值!$D$4:$I$203,5,0))</f>
        <v>0</v>
      </c>
      <c r="T30" s="30">
        <f>IF(I30=0,0,VLOOKUP(O30,属性值!$D$4:$I$203,6,0))</f>
        <v>0</v>
      </c>
      <c r="U30" s="34" t="str">
        <f t="shared" si="7"/>
        <v>1,0</v>
      </c>
      <c r="V30" s="34" t="str">
        <f t="shared" si="8"/>
        <v>2,0</v>
      </c>
      <c r="W30" s="34" t="str">
        <f t="shared" si="9"/>
        <v>3,1435</v>
      </c>
      <c r="X30" s="34" t="str">
        <f t="shared" si="10"/>
        <v>4,0</v>
      </c>
      <c r="Y30" s="34" t="str">
        <f t="shared" si="11"/>
        <v>2,0</v>
      </c>
      <c r="Z30" s="1" t="str">
        <f t="shared" si="12"/>
        <v>3,1435</v>
      </c>
      <c r="AA30">
        <f t="shared" si="19"/>
        <v>1</v>
      </c>
      <c r="AB30" s="1">
        <f t="shared" si="20"/>
        <v>1</v>
      </c>
      <c r="AC30" t="s">
        <v>10</v>
      </c>
      <c r="AD30" s="1" t="str">
        <f t="shared" si="13"/>
        <v>6103104</v>
      </c>
      <c r="AE30" s="1" t="str">
        <f t="shared" si="14"/>
        <v>6103106</v>
      </c>
    </row>
    <row r="31" spans="1:31" x14ac:dyDescent="0.2">
      <c r="A31" s="1">
        <f t="shared" si="15"/>
        <v>6</v>
      </c>
      <c r="B31" s="1" t="str">
        <f t="shared" si="0"/>
        <v>6103106</v>
      </c>
      <c r="C31" t="s">
        <v>87</v>
      </c>
      <c r="D31" s="9" t="str">
        <f t="shared" si="1"/>
        <v>03</v>
      </c>
      <c r="E31">
        <f>E30</f>
        <v>3</v>
      </c>
      <c r="F31" s="1">
        <f t="shared" si="21"/>
        <v>690</v>
      </c>
      <c r="G31" s="4" t="str">
        <f t="shared" si="2"/>
        <v>6901106</v>
      </c>
      <c r="H31" s="9" t="str">
        <f t="shared" si="3"/>
        <v>06</v>
      </c>
      <c r="I31">
        <v>6</v>
      </c>
      <c r="J31" s="1" t="str">
        <f t="shared" si="4"/>
        <v>1136</v>
      </c>
      <c r="K31">
        <f t="shared" si="17"/>
        <v>6100001</v>
      </c>
      <c r="L31" s="1">
        <f>IF(I31=0,0,VLOOKUP(J31,消耗材料!$I$2:$L$201,4,0))</f>
        <v>1567</v>
      </c>
      <c r="M31" s="30" t="str">
        <f t="shared" si="5"/>
        <v>6100001,1567</v>
      </c>
      <c r="N31" s="31">
        <f t="shared" si="18"/>
        <v>1</v>
      </c>
      <c r="O31" s="31" t="str">
        <f t="shared" si="6"/>
        <v>163</v>
      </c>
      <c r="P31" s="30">
        <f>IF(I31=0,0,VLOOKUP(O31,属性值!$D$4:$I$203,2,0))</f>
        <v>0</v>
      </c>
      <c r="Q31" s="30">
        <f>IF(I31=0,0,VLOOKUP(O31,属性值!$D$4:$I$203,3,0))</f>
        <v>0</v>
      </c>
      <c r="R31" s="30">
        <f>IF(I31=0,0,VLOOKUP(O31,属性值!$D$4:$I$203,4,0))</f>
        <v>1995</v>
      </c>
      <c r="S31" s="30">
        <f>IF(I31=0,0,VLOOKUP(O31,属性值!$D$4:$I$203,5,0))</f>
        <v>0</v>
      </c>
      <c r="T31" s="30">
        <f>IF(I31=0,0,VLOOKUP(O31,属性值!$D$4:$I$203,6,0))</f>
        <v>0</v>
      </c>
      <c r="U31" s="34" t="str">
        <f t="shared" si="7"/>
        <v>1,0</v>
      </c>
      <c r="V31" s="34" t="str">
        <f t="shared" si="8"/>
        <v>2,0</v>
      </c>
      <c r="W31" s="34" t="str">
        <f t="shared" si="9"/>
        <v>3,1995</v>
      </c>
      <c r="X31" s="34" t="str">
        <f t="shared" si="10"/>
        <v>4,0</v>
      </c>
      <c r="Y31" s="34" t="str">
        <f t="shared" si="11"/>
        <v>2,0</v>
      </c>
      <c r="Z31" s="1" t="str">
        <f t="shared" si="12"/>
        <v>3,1995</v>
      </c>
      <c r="AA31">
        <f t="shared" si="19"/>
        <v>1</v>
      </c>
      <c r="AB31" s="1">
        <f t="shared" si="20"/>
        <v>1</v>
      </c>
      <c r="AC31" s="1" t="s">
        <v>10</v>
      </c>
      <c r="AD31" s="1" t="str">
        <f t="shared" si="13"/>
        <v>6103105</v>
      </c>
      <c r="AE31" s="1" t="str">
        <f t="shared" si="14"/>
        <v>6103107</v>
      </c>
    </row>
    <row r="32" spans="1:31" x14ac:dyDescent="0.2">
      <c r="A32" s="1">
        <f t="shared" si="15"/>
        <v>6</v>
      </c>
      <c r="B32" s="1" t="str">
        <f t="shared" si="0"/>
        <v>6103107</v>
      </c>
      <c r="C32" t="s">
        <v>87</v>
      </c>
      <c r="D32" s="9" t="str">
        <f t="shared" si="1"/>
        <v>03</v>
      </c>
      <c r="E32">
        <f t="shared" si="16"/>
        <v>3</v>
      </c>
      <c r="F32" s="1">
        <f t="shared" si="21"/>
        <v>690</v>
      </c>
      <c r="G32" s="4" t="str">
        <f t="shared" si="2"/>
        <v>6901107</v>
      </c>
      <c r="H32" s="9" t="str">
        <f t="shared" si="3"/>
        <v>07</v>
      </c>
      <c r="I32">
        <v>7</v>
      </c>
      <c r="J32" s="1" t="str">
        <f t="shared" si="4"/>
        <v>1137</v>
      </c>
      <c r="K32">
        <f t="shared" si="17"/>
        <v>6100001</v>
      </c>
      <c r="L32" s="1">
        <f>IF(I32=0,0,VLOOKUP(J32,消耗材料!$I$2:$L$201,4,0))</f>
        <v>2313</v>
      </c>
      <c r="M32" s="30" t="str">
        <f t="shared" si="5"/>
        <v>6100001,2313</v>
      </c>
      <c r="N32" s="31">
        <f t="shared" si="18"/>
        <v>1</v>
      </c>
      <c r="O32" s="31" t="str">
        <f t="shared" si="6"/>
        <v>173</v>
      </c>
      <c r="P32" s="30">
        <f>IF(I32=0,0,VLOOKUP(O32,属性值!$D$4:$I$203,2,0))</f>
        <v>0</v>
      </c>
      <c r="Q32" s="30">
        <f>IF(I32=0,0,VLOOKUP(O32,属性值!$D$4:$I$203,3,0))</f>
        <v>0</v>
      </c>
      <c r="R32" s="30">
        <f>IF(I32=0,0,VLOOKUP(O32,属性值!$D$4:$I$203,4,0))</f>
        <v>2675</v>
      </c>
      <c r="S32" s="30">
        <f>IF(I32=0,0,VLOOKUP(O32,属性值!$D$4:$I$203,5,0))</f>
        <v>0</v>
      </c>
      <c r="T32" s="30">
        <f>IF(I32=0,0,VLOOKUP(O32,属性值!$D$4:$I$203,6,0))</f>
        <v>0</v>
      </c>
      <c r="U32" s="34" t="str">
        <f t="shared" si="7"/>
        <v>1,0</v>
      </c>
      <c r="V32" s="34" t="str">
        <f t="shared" si="8"/>
        <v>2,0</v>
      </c>
      <c r="W32" s="34" t="str">
        <f t="shared" si="9"/>
        <v>3,2675</v>
      </c>
      <c r="X32" s="34" t="str">
        <f t="shared" si="10"/>
        <v>4,0</v>
      </c>
      <c r="Y32" s="34" t="str">
        <f t="shared" si="11"/>
        <v>2,0</v>
      </c>
      <c r="Z32" s="1" t="str">
        <f t="shared" si="12"/>
        <v>3,2675</v>
      </c>
      <c r="AA32">
        <f t="shared" si="19"/>
        <v>1</v>
      </c>
      <c r="AB32" s="1">
        <f t="shared" si="20"/>
        <v>1</v>
      </c>
      <c r="AC32" t="s">
        <v>10</v>
      </c>
      <c r="AD32" s="1" t="str">
        <f t="shared" si="13"/>
        <v>6103106</v>
      </c>
      <c r="AE32" s="1" t="str">
        <f t="shared" si="14"/>
        <v>6103108</v>
      </c>
    </row>
    <row r="33" spans="1:31" x14ac:dyDescent="0.2">
      <c r="A33" s="1">
        <f t="shared" si="15"/>
        <v>6</v>
      </c>
      <c r="B33" s="1" t="str">
        <f t="shared" si="0"/>
        <v>6103108</v>
      </c>
      <c r="C33" t="s">
        <v>87</v>
      </c>
      <c r="D33" s="9" t="str">
        <f t="shared" si="1"/>
        <v>03</v>
      </c>
      <c r="E33">
        <f t="shared" si="16"/>
        <v>3</v>
      </c>
      <c r="F33" s="1">
        <f t="shared" si="21"/>
        <v>690</v>
      </c>
      <c r="G33" s="4" t="str">
        <f t="shared" si="2"/>
        <v>6901108</v>
      </c>
      <c r="H33" s="9" t="str">
        <f t="shared" si="3"/>
        <v>08</v>
      </c>
      <c r="I33">
        <v>8</v>
      </c>
      <c r="J33" s="1" t="str">
        <f t="shared" si="4"/>
        <v>1138</v>
      </c>
      <c r="K33">
        <f t="shared" si="17"/>
        <v>6100001</v>
      </c>
      <c r="L33" s="1">
        <f>IF(I33=0,0,VLOOKUP(J33,消耗材料!$I$2:$L$201,4,0))</f>
        <v>3276</v>
      </c>
      <c r="M33" s="30" t="str">
        <f t="shared" si="5"/>
        <v>6100001,3276</v>
      </c>
      <c r="N33" s="31">
        <f t="shared" si="18"/>
        <v>1</v>
      </c>
      <c r="O33" s="31" t="str">
        <f t="shared" si="6"/>
        <v>183</v>
      </c>
      <c r="P33" s="30">
        <f>IF(I33=0,0,VLOOKUP(O33,属性值!$D$4:$I$203,2,0))</f>
        <v>0</v>
      </c>
      <c r="Q33" s="30">
        <f>IF(I33=0,0,VLOOKUP(O33,属性值!$D$4:$I$203,3,0))</f>
        <v>0</v>
      </c>
      <c r="R33" s="30">
        <f>IF(I33=0,0,VLOOKUP(O33,属性值!$D$4:$I$203,4,0))</f>
        <v>3491</v>
      </c>
      <c r="S33" s="30">
        <f>IF(I33=0,0,VLOOKUP(O33,属性值!$D$4:$I$203,5,0))</f>
        <v>0</v>
      </c>
      <c r="T33" s="30">
        <f>IF(I33=0,0,VLOOKUP(O33,属性值!$D$4:$I$203,6,0))</f>
        <v>0</v>
      </c>
      <c r="U33" s="34" t="str">
        <f t="shared" si="7"/>
        <v>1,0</v>
      </c>
      <c r="V33" s="34" t="str">
        <f t="shared" si="8"/>
        <v>2,0</v>
      </c>
      <c r="W33" s="34" t="str">
        <f t="shared" si="9"/>
        <v>3,3491</v>
      </c>
      <c r="X33" s="34" t="str">
        <f t="shared" si="10"/>
        <v>4,0</v>
      </c>
      <c r="Y33" s="34" t="str">
        <f t="shared" si="11"/>
        <v>2,0</v>
      </c>
      <c r="Z33" s="1" t="str">
        <f t="shared" si="12"/>
        <v>3,3491</v>
      </c>
      <c r="AA33">
        <f t="shared" si="19"/>
        <v>1</v>
      </c>
      <c r="AB33" s="1">
        <f t="shared" si="20"/>
        <v>1</v>
      </c>
      <c r="AC33" t="s">
        <v>10</v>
      </c>
      <c r="AD33" s="1" t="str">
        <f t="shared" si="13"/>
        <v>6103107</v>
      </c>
      <c r="AE33" s="1" t="str">
        <f t="shared" si="14"/>
        <v>6103109</v>
      </c>
    </row>
    <row r="34" spans="1:31" x14ac:dyDescent="0.2">
      <c r="A34" s="1">
        <f t="shared" si="15"/>
        <v>6</v>
      </c>
      <c r="B34" s="1" t="str">
        <f t="shared" si="0"/>
        <v>6103109</v>
      </c>
      <c r="C34" t="s">
        <v>87</v>
      </c>
      <c r="D34" s="9" t="str">
        <f t="shared" si="1"/>
        <v>03</v>
      </c>
      <c r="E34">
        <f t="shared" si="16"/>
        <v>3</v>
      </c>
      <c r="F34" s="1">
        <f t="shared" si="21"/>
        <v>690</v>
      </c>
      <c r="G34" s="4" t="str">
        <f t="shared" si="2"/>
        <v>6901109</v>
      </c>
      <c r="H34" s="9" t="str">
        <f t="shared" si="3"/>
        <v>09</v>
      </c>
      <c r="I34">
        <v>9</v>
      </c>
      <c r="J34" s="1" t="str">
        <f t="shared" si="4"/>
        <v>1139</v>
      </c>
      <c r="K34">
        <f t="shared" si="17"/>
        <v>6100001</v>
      </c>
      <c r="L34" s="1">
        <f>IF(I34=0,0,VLOOKUP(J34,消耗材料!$I$2:$L$201,4,0))</f>
        <v>4492</v>
      </c>
      <c r="M34" s="30" t="str">
        <f t="shared" si="5"/>
        <v>6100001,4492</v>
      </c>
      <c r="N34" s="31">
        <f t="shared" si="18"/>
        <v>1</v>
      </c>
      <c r="O34" s="31" t="str">
        <f t="shared" si="6"/>
        <v>193</v>
      </c>
      <c r="P34" s="30">
        <f>IF(I34=0,0,VLOOKUP(O34,属性值!$D$4:$I$203,2,0))</f>
        <v>0</v>
      </c>
      <c r="Q34" s="30">
        <f>IF(I34=0,0,VLOOKUP(O34,属性值!$D$4:$I$203,3,0))</f>
        <v>0</v>
      </c>
      <c r="R34" s="30">
        <f>IF(I34=0,0,VLOOKUP(O34,属性值!$D$4:$I$203,4,0))</f>
        <v>4460</v>
      </c>
      <c r="S34" s="30">
        <f>IF(I34=0,0,VLOOKUP(O34,属性值!$D$4:$I$203,5,0))</f>
        <v>0</v>
      </c>
      <c r="T34" s="30">
        <f>IF(I34=0,0,VLOOKUP(O34,属性值!$D$4:$I$203,6,0))</f>
        <v>0</v>
      </c>
      <c r="U34" s="34" t="str">
        <f t="shared" si="7"/>
        <v>1,0</v>
      </c>
      <c r="V34" s="34" t="str">
        <f t="shared" si="8"/>
        <v>2,0</v>
      </c>
      <c r="W34" s="34" t="str">
        <f t="shared" si="9"/>
        <v>3,4460</v>
      </c>
      <c r="X34" s="34" t="str">
        <f t="shared" si="10"/>
        <v>4,0</v>
      </c>
      <c r="Y34" s="34" t="str">
        <f t="shared" si="11"/>
        <v>2,0</v>
      </c>
      <c r="Z34" s="1" t="str">
        <f t="shared" si="12"/>
        <v>3,4460</v>
      </c>
      <c r="AA34">
        <f t="shared" si="19"/>
        <v>1</v>
      </c>
      <c r="AB34" s="1">
        <f t="shared" si="20"/>
        <v>1</v>
      </c>
      <c r="AC34" t="s">
        <v>10</v>
      </c>
      <c r="AD34" s="1" t="str">
        <f t="shared" si="13"/>
        <v>6103108</v>
      </c>
      <c r="AE34" s="1" t="str">
        <f t="shared" si="14"/>
        <v>6103110</v>
      </c>
    </row>
    <row r="35" spans="1:31" x14ac:dyDescent="0.2">
      <c r="A35" s="1">
        <f t="shared" si="15"/>
        <v>6</v>
      </c>
      <c r="B35" s="1" t="str">
        <f t="shared" si="0"/>
        <v>6103110</v>
      </c>
      <c r="C35" t="s">
        <v>87</v>
      </c>
      <c r="D35" s="9" t="str">
        <f t="shared" si="1"/>
        <v>03</v>
      </c>
      <c r="E35">
        <f t="shared" si="16"/>
        <v>3</v>
      </c>
      <c r="F35" s="1">
        <f t="shared" si="21"/>
        <v>690</v>
      </c>
      <c r="G35" s="4" t="str">
        <f t="shared" si="2"/>
        <v>6901110</v>
      </c>
      <c r="H35" s="9">
        <f t="shared" si="3"/>
        <v>10</v>
      </c>
      <c r="I35">
        <v>10</v>
      </c>
      <c r="J35" s="1" t="str">
        <f t="shared" si="4"/>
        <v>11310</v>
      </c>
      <c r="K35">
        <f t="shared" si="17"/>
        <v>6100001</v>
      </c>
      <c r="L35" s="1">
        <f>IF(I35=0,0,VLOOKUP(J35,消耗材料!$I$2:$L$201,4,0))</f>
        <v>6000</v>
      </c>
      <c r="M35" s="30" t="str">
        <f t="shared" si="5"/>
        <v>6100001,6000</v>
      </c>
      <c r="N35" s="31">
        <f t="shared" si="18"/>
        <v>1</v>
      </c>
      <c r="O35" s="31" t="str">
        <f t="shared" si="6"/>
        <v>1103</v>
      </c>
      <c r="P35" s="30">
        <f>IF(I35=0,0,VLOOKUP(O35,属性值!$D$4:$I$203,2,0))</f>
        <v>0</v>
      </c>
      <c r="Q35" s="30">
        <f>IF(I35=0,0,VLOOKUP(O35,属性值!$D$4:$I$203,3,0))</f>
        <v>0</v>
      </c>
      <c r="R35" s="30">
        <f>IF(I35=0,0,VLOOKUP(O35,属性值!$D$4:$I$203,4,0))</f>
        <v>5600</v>
      </c>
      <c r="S35" s="30">
        <f>IF(I35=0,0,VLOOKUP(O35,属性值!$D$4:$I$203,5,0))</f>
        <v>0</v>
      </c>
      <c r="T35" s="30">
        <f>IF(I35=0,0,VLOOKUP(O35,属性值!$D$4:$I$203,6,0))</f>
        <v>0</v>
      </c>
      <c r="U35" s="34" t="str">
        <f t="shared" si="7"/>
        <v>1,0</v>
      </c>
      <c r="V35" s="34" t="str">
        <f t="shared" si="8"/>
        <v>2,0</v>
      </c>
      <c r="W35" s="34" t="str">
        <f t="shared" si="9"/>
        <v>3,5600</v>
      </c>
      <c r="X35" s="34" t="str">
        <f t="shared" si="10"/>
        <v>4,0</v>
      </c>
      <c r="Y35" s="34" t="str">
        <f t="shared" si="11"/>
        <v>2,0</v>
      </c>
      <c r="Z35" s="1" t="str">
        <f t="shared" si="12"/>
        <v>3,5600</v>
      </c>
      <c r="AA35">
        <f t="shared" si="19"/>
        <v>1</v>
      </c>
      <c r="AB35" s="1">
        <f t="shared" si="20"/>
        <v>1</v>
      </c>
      <c r="AC35" t="s">
        <v>10</v>
      </c>
      <c r="AD35" s="1" t="str">
        <f t="shared" si="13"/>
        <v>6103109</v>
      </c>
      <c r="AE35" s="1">
        <f t="shared" si="14"/>
        <v>0</v>
      </c>
    </row>
    <row r="36" spans="1:31" s="1" customFormat="1" x14ac:dyDescent="0.2">
      <c r="A36" s="1">
        <f t="shared" si="15"/>
        <v>6</v>
      </c>
      <c r="B36" s="1" t="str">
        <f t="shared" si="0"/>
        <v>6104100</v>
      </c>
      <c r="C36" s="1" t="s">
        <v>88</v>
      </c>
      <c r="D36" s="9" t="str">
        <f t="shared" si="1"/>
        <v>04</v>
      </c>
      <c r="E36">
        <v>4</v>
      </c>
      <c r="F36" s="1">
        <f t="shared" si="21"/>
        <v>690</v>
      </c>
      <c r="G36" s="4" t="str">
        <f t="shared" si="2"/>
        <v>6901100</v>
      </c>
      <c r="H36" s="9" t="str">
        <f t="shared" si="3"/>
        <v>00</v>
      </c>
      <c r="I36" s="1">
        <v>0</v>
      </c>
      <c r="J36" s="1" t="str">
        <f t="shared" si="4"/>
        <v>1140</v>
      </c>
      <c r="K36">
        <f t="shared" si="17"/>
        <v>6100001</v>
      </c>
      <c r="L36" s="1">
        <f>IF(I36=0,0,VLOOKUP(J36,消耗材料!$I$2:$L$201,4,0))</f>
        <v>0</v>
      </c>
      <c r="M36" s="30" t="str">
        <f t="shared" si="5"/>
        <v>6100001,0</v>
      </c>
      <c r="N36" s="31">
        <f t="shared" si="18"/>
        <v>1</v>
      </c>
      <c r="O36" s="31" t="str">
        <f t="shared" si="6"/>
        <v>104</v>
      </c>
      <c r="P36" s="30">
        <f>IF(I36=0,0,VLOOKUP(O36,属性值!$D$4:$I$203,2,0))</f>
        <v>0</v>
      </c>
      <c r="Q36" s="30">
        <f>IF(I36=0,0,VLOOKUP(O36,属性值!$D$4:$I$203,3,0))</f>
        <v>0</v>
      </c>
      <c r="R36" s="30">
        <f>IF(I36=0,0,VLOOKUP(O36,属性值!$D$4:$I$203,4,0))</f>
        <v>0</v>
      </c>
      <c r="S36" s="30">
        <f>IF(I36=0,0,VLOOKUP(O36,属性值!$D$4:$I$203,5,0))</f>
        <v>0</v>
      </c>
      <c r="T36" s="30">
        <f>IF(I36=0,0,VLOOKUP(O36,属性值!$D$4:$I$203,6,0))</f>
        <v>0</v>
      </c>
      <c r="U36" s="34" t="str">
        <f t="shared" si="7"/>
        <v>1,0</v>
      </c>
      <c r="V36" s="34" t="str">
        <f t="shared" si="8"/>
        <v>2,0</v>
      </c>
      <c r="W36" s="34" t="str">
        <f t="shared" si="9"/>
        <v>3,0</v>
      </c>
      <c r="X36" s="34" t="str">
        <f t="shared" si="10"/>
        <v>4,0</v>
      </c>
      <c r="Y36" s="34" t="str">
        <f t="shared" si="11"/>
        <v>2,0</v>
      </c>
      <c r="Z36" s="1" t="str">
        <f t="shared" si="12"/>
        <v>4,0</v>
      </c>
      <c r="AA36">
        <f t="shared" si="19"/>
        <v>1</v>
      </c>
      <c r="AB36" s="1">
        <f t="shared" si="20"/>
        <v>1</v>
      </c>
      <c r="AC36" s="1" t="s">
        <v>12</v>
      </c>
      <c r="AD36" s="1">
        <f t="shared" si="13"/>
        <v>0</v>
      </c>
      <c r="AE36" s="1" t="str">
        <f t="shared" si="14"/>
        <v>6104101</v>
      </c>
    </row>
    <row r="37" spans="1:31" x14ac:dyDescent="0.2">
      <c r="A37" s="1">
        <f t="shared" si="15"/>
        <v>6</v>
      </c>
      <c r="B37" s="1" t="str">
        <f t="shared" si="0"/>
        <v>6104101</v>
      </c>
      <c r="C37" t="s">
        <v>88</v>
      </c>
      <c r="D37" s="9" t="str">
        <f t="shared" si="1"/>
        <v>04</v>
      </c>
      <c r="E37">
        <f t="shared" si="16"/>
        <v>4</v>
      </c>
      <c r="F37" s="1">
        <f t="shared" si="21"/>
        <v>690</v>
      </c>
      <c r="G37" s="4" t="str">
        <f t="shared" si="2"/>
        <v>6901101</v>
      </c>
      <c r="H37" s="9" t="str">
        <f t="shared" si="3"/>
        <v>01</v>
      </c>
      <c r="I37">
        <v>1</v>
      </c>
      <c r="J37" s="1" t="str">
        <f t="shared" si="4"/>
        <v>1141</v>
      </c>
      <c r="K37">
        <f t="shared" si="17"/>
        <v>6100001</v>
      </c>
      <c r="L37" s="1">
        <f>IF(I37=0,0,VLOOKUP(J37,消耗材料!$I$2:$L$201,4,0))</f>
        <v>25</v>
      </c>
      <c r="M37" s="30" t="str">
        <f t="shared" si="5"/>
        <v>6100001,25</v>
      </c>
      <c r="N37" s="31">
        <f t="shared" si="18"/>
        <v>1</v>
      </c>
      <c r="O37" s="31" t="str">
        <f t="shared" si="6"/>
        <v>114</v>
      </c>
      <c r="P37" s="30">
        <f>IF(I37=0,0,VLOOKUP(O37,属性值!$D$4:$I$203,2,0))</f>
        <v>0</v>
      </c>
      <c r="Q37" s="30">
        <f>IF(I37=0,0,VLOOKUP(O37,属性值!$D$4:$I$203,3,0))</f>
        <v>0</v>
      </c>
      <c r="R37" s="30">
        <f>IF(I37=0,0,VLOOKUP(O37,属性值!$D$4:$I$203,4,0))</f>
        <v>0</v>
      </c>
      <c r="S37" s="30">
        <f>IF(I37=0,0,VLOOKUP(O37,属性值!$D$4:$I$203,5,0))</f>
        <v>124</v>
      </c>
      <c r="T37" s="30">
        <f>IF(I37=0,0,VLOOKUP(O37,属性值!$D$4:$I$203,6,0))</f>
        <v>0</v>
      </c>
      <c r="U37" s="34" t="str">
        <f t="shared" si="7"/>
        <v>1,0</v>
      </c>
      <c r="V37" s="34" t="str">
        <f t="shared" si="8"/>
        <v>2,0</v>
      </c>
      <c r="W37" s="34" t="str">
        <f t="shared" si="9"/>
        <v>3,0</v>
      </c>
      <c r="X37" s="34" t="str">
        <f t="shared" si="10"/>
        <v>4,124</v>
      </c>
      <c r="Y37" s="34" t="str">
        <f t="shared" si="11"/>
        <v>2,0</v>
      </c>
      <c r="Z37" s="1" t="str">
        <f t="shared" si="12"/>
        <v>4,124</v>
      </c>
      <c r="AA37">
        <f t="shared" si="19"/>
        <v>1</v>
      </c>
      <c r="AB37" s="1">
        <f t="shared" si="20"/>
        <v>1</v>
      </c>
      <c r="AC37" t="s">
        <v>12</v>
      </c>
      <c r="AD37" s="1" t="str">
        <f t="shared" si="13"/>
        <v>6104100</v>
      </c>
      <c r="AE37" s="1" t="str">
        <f t="shared" si="14"/>
        <v>6104102</v>
      </c>
    </row>
    <row r="38" spans="1:31" x14ac:dyDescent="0.2">
      <c r="A38" s="1">
        <f t="shared" si="15"/>
        <v>6</v>
      </c>
      <c r="B38" s="1" t="str">
        <f t="shared" si="0"/>
        <v>6104102</v>
      </c>
      <c r="C38" t="s">
        <v>88</v>
      </c>
      <c r="D38" s="9" t="str">
        <f t="shared" si="1"/>
        <v>04</v>
      </c>
      <c r="E38">
        <f t="shared" si="16"/>
        <v>4</v>
      </c>
      <c r="F38" s="1">
        <f t="shared" si="21"/>
        <v>690</v>
      </c>
      <c r="G38" s="4" t="str">
        <f t="shared" si="2"/>
        <v>6901102</v>
      </c>
      <c r="H38" s="9" t="str">
        <f t="shared" si="3"/>
        <v>02</v>
      </c>
      <c r="I38">
        <v>2</v>
      </c>
      <c r="J38" s="1" t="str">
        <f t="shared" si="4"/>
        <v>1142</v>
      </c>
      <c r="K38">
        <f t="shared" si="17"/>
        <v>6100001</v>
      </c>
      <c r="L38" s="1">
        <f>IF(I38=0,0,VLOOKUP(J38,消耗材料!$I$2:$L$201,4,0))</f>
        <v>91</v>
      </c>
      <c r="M38" s="30" t="str">
        <f t="shared" si="5"/>
        <v>6100001,91</v>
      </c>
      <c r="N38" s="31">
        <f t="shared" si="18"/>
        <v>1</v>
      </c>
      <c r="O38" s="31" t="str">
        <f t="shared" si="6"/>
        <v>124</v>
      </c>
      <c r="P38" s="30">
        <f>IF(I38=0,0,VLOOKUP(O38,属性值!$D$4:$I$203,2,0))</f>
        <v>0</v>
      </c>
      <c r="Q38" s="30">
        <f>IF(I38=0,0,VLOOKUP(O38,属性值!$D$4:$I$203,3,0))</f>
        <v>0</v>
      </c>
      <c r="R38" s="30">
        <f>IF(I38=0,0,VLOOKUP(O38,属性值!$D$4:$I$203,4,0))</f>
        <v>0</v>
      </c>
      <c r="S38" s="30">
        <f>IF(I38=0,0,VLOOKUP(O38,属性值!$D$4:$I$203,5,0))</f>
        <v>304</v>
      </c>
      <c r="T38" s="30">
        <f>IF(I38=0,0,VLOOKUP(O38,属性值!$D$4:$I$203,6,0))</f>
        <v>0</v>
      </c>
      <c r="U38" s="34" t="str">
        <f t="shared" si="7"/>
        <v>1,0</v>
      </c>
      <c r="V38" s="34" t="str">
        <f t="shared" si="8"/>
        <v>2,0</v>
      </c>
      <c r="W38" s="34" t="str">
        <f t="shared" si="9"/>
        <v>3,0</v>
      </c>
      <c r="X38" s="34" t="str">
        <f t="shared" si="10"/>
        <v>4,304</v>
      </c>
      <c r="Y38" s="34" t="str">
        <f t="shared" si="11"/>
        <v>2,0</v>
      </c>
      <c r="Z38" s="1" t="str">
        <f t="shared" si="12"/>
        <v>4,304</v>
      </c>
      <c r="AA38">
        <f t="shared" si="19"/>
        <v>1</v>
      </c>
      <c r="AB38" s="1">
        <f t="shared" si="20"/>
        <v>1</v>
      </c>
      <c r="AC38" t="s">
        <v>12</v>
      </c>
      <c r="AD38" s="1" t="str">
        <f t="shared" si="13"/>
        <v>6104101</v>
      </c>
      <c r="AE38" s="1" t="str">
        <f t="shared" si="14"/>
        <v>6104103</v>
      </c>
    </row>
    <row r="39" spans="1:31" x14ac:dyDescent="0.2">
      <c r="A39" s="1">
        <f t="shared" si="15"/>
        <v>6</v>
      </c>
      <c r="B39" s="1" t="str">
        <f t="shared" si="0"/>
        <v>6104103</v>
      </c>
      <c r="C39" t="s">
        <v>88</v>
      </c>
      <c r="D39" s="9" t="str">
        <f t="shared" si="1"/>
        <v>04</v>
      </c>
      <c r="E39">
        <f t="shared" si="16"/>
        <v>4</v>
      </c>
      <c r="F39" s="1">
        <f t="shared" si="21"/>
        <v>690</v>
      </c>
      <c r="G39" s="4" t="str">
        <f t="shared" si="2"/>
        <v>6901103</v>
      </c>
      <c r="H39" s="9" t="str">
        <f t="shared" si="3"/>
        <v>03</v>
      </c>
      <c r="I39">
        <v>3</v>
      </c>
      <c r="J39" s="1" t="str">
        <f t="shared" si="4"/>
        <v>1143</v>
      </c>
      <c r="K39">
        <f t="shared" si="17"/>
        <v>6100001</v>
      </c>
      <c r="L39" s="1">
        <f>IF(I39=0,0,VLOOKUP(J39,消耗材料!$I$2:$L$201,4,0))</f>
        <v>210</v>
      </c>
      <c r="M39" s="30" t="str">
        <f t="shared" si="5"/>
        <v>6100001,210</v>
      </c>
      <c r="N39" s="31">
        <f t="shared" si="18"/>
        <v>1</v>
      </c>
      <c r="O39" s="31" t="str">
        <f t="shared" si="6"/>
        <v>134</v>
      </c>
      <c r="P39" s="30">
        <f>IF(I39=0,0,VLOOKUP(O39,属性值!$D$4:$I$203,2,0))</f>
        <v>0</v>
      </c>
      <c r="Q39" s="30">
        <f>IF(I39=0,0,VLOOKUP(O39,属性值!$D$4:$I$203,3,0))</f>
        <v>0</v>
      </c>
      <c r="R39" s="30">
        <f>IF(I39=0,0,VLOOKUP(O39,属性值!$D$4:$I$203,4,0))</f>
        <v>0</v>
      </c>
      <c r="S39" s="30">
        <f>IF(I39=0,0,VLOOKUP(O39,属性值!$D$4:$I$203,5,0))</f>
        <v>548</v>
      </c>
      <c r="T39" s="30">
        <f>IF(I39=0,0,VLOOKUP(O39,属性值!$D$4:$I$203,6,0))</f>
        <v>0</v>
      </c>
      <c r="U39" s="34" t="str">
        <f t="shared" si="7"/>
        <v>1,0</v>
      </c>
      <c r="V39" s="34" t="str">
        <f t="shared" si="8"/>
        <v>2,0</v>
      </c>
      <c r="W39" s="34" t="str">
        <f t="shared" si="9"/>
        <v>3,0</v>
      </c>
      <c r="X39" s="34" t="str">
        <f t="shared" si="10"/>
        <v>4,548</v>
      </c>
      <c r="Y39" s="34" t="str">
        <f t="shared" si="11"/>
        <v>2,0</v>
      </c>
      <c r="Z39" s="1" t="str">
        <f t="shared" si="12"/>
        <v>4,548</v>
      </c>
      <c r="AA39">
        <f t="shared" si="19"/>
        <v>1</v>
      </c>
      <c r="AB39" s="1">
        <f t="shared" si="20"/>
        <v>1</v>
      </c>
      <c r="AC39" t="s">
        <v>12</v>
      </c>
      <c r="AD39" s="1" t="str">
        <f t="shared" si="13"/>
        <v>6104102</v>
      </c>
      <c r="AE39" s="1" t="str">
        <f t="shared" si="14"/>
        <v>6104104</v>
      </c>
    </row>
    <row r="40" spans="1:31" x14ac:dyDescent="0.2">
      <c r="A40" s="1">
        <f t="shared" si="15"/>
        <v>6</v>
      </c>
      <c r="B40" s="1" t="str">
        <f t="shared" si="0"/>
        <v>6104104</v>
      </c>
      <c r="C40" t="s">
        <v>88</v>
      </c>
      <c r="D40" s="9" t="str">
        <f t="shared" si="1"/>
        <v>04</v>
      </c>
      <c r="E40">
        <f t="shared" si="16"/>
        <v>4</v>
      </c>
      <c r="F40" s="1">
        <f t="shared" si="21"/>
        <v>690</v>
      </c>
      <c r="G40" s="4" t="str">
        <f t="shared" si="2"/>
        <v>6901104</v>
      </c>
      <c r="H40" s="9" t="str">
        <f t="shared" si="3"/>
        <v>04</v>
      </c>
      <c r="I40">
        <v>4</v>
      </c>
      <c r="J40" s="1" t="str">
        <f t="shared" si="4"/>
        <v>1144</v>
      </c>
      <c r="K40">
        <f t="shared" si="17"/>
        <v>6100001</v>
      </c>
      <c r="L40" s="1">
        <f>IF(I40=0,0,VLOOKUP(J40,消耗材料!$I$2:$L$201,4,0))</f>
        <v>398</v>
      </c>
      <c r="M40" s="30" t="str">
        <f t="shared" si="5"/>
        <v>6100001,398</v>
      </c>
      <c r="N40" s="31">
        <f t="shared" si="18"/>
        <v>1</v>
      </c>
      <c r="O40" s="31" t="str">
        <f t="shared" si="6"/>
        <v>144</v>
      </c>
      <c r="P40" s="30">
        <f>IF(I40=0,0,VLOOKUP(O40,属性值!$D$4:$I$203,2,0))</f>
        <v>0</v>
      </c>
      <c r="Q40" s="30">
        <f>IF(I40=0,0,VLOOKUP(O40,属性值!$D$4:$I$203,3,0))</f>
        <v>0</v>
      </c>
      <c r="R40" s="30">
        <f>IF(I40=0,0,VLOOKUP(O40,属性值!$D$4:$I$203,4,0))</f>
        <v>0</v>
      </c>
      <c r="S40" s="30">
        <f>IF(I40=0,0,VLOOKUP(O40,属性值!$D$4:$I$203,5,0))</f>
        <v>864</v>
      </c>
      <c r="T40" s="30">
        <f>IF(I40=0,0,VLOOKUP(O40,属性值!$D$4:$I$203,6,0))</f>
        <v>0</v>
      </c>
      <c r="U40" s="34" t="str">
        <f t="shared" si="7"/>
        <v>1,0</v>
      </c>
      <c r="V40" s="34" t="str">
        <f t="shared" si="8"/>
        <v>2,0</v>
      </c>
      <c r="W40" s="34" t="str">
        <f t="shared" si="9"/>
        <v>3,0</v>
      </c>
      <c r="X40" s="34" t="str">
        <f t="shared" si="10"/>
        <v>4,864</v>
      </c>
      <c r="Y40" s="34" t="str">
        <f t="shared" si="11"/>
        <v>2,0</v>
      </c>
      <c r="Z40" s="1" t="str">
        <f t="shared" si="12"/>
        <v>4,864</v>
      </c>
      <c r="AA40">
        <f t="shared" si="19"/>
        <v>1</v>
      </c>
      <c r="AB40" s="1">
        <f t="shared" si="20"/>
        <v>1</v>
      </c>
      <c r="AC40" t="s">
        <v>12</v>
      </c>
      <c r="AD40" s="1" t="str">
        <f t="shared" si="13"/>
        <v>6104103</v>
      </c>
      <c r="AE40" s="1" t="str">
        <f t="shared" si="14"/>
        <v>6104105</v>
      </c>
    </row>
    <row r="41" spans="1:31" x14ac:dyDescent="0.2">
      <c r="A41" s="1">
        <f t="shared" si="15"/>
        <v>6</v>
      </c>
      <c r="B41" s="1" t="str">
        <f t="shared" si="0"/>
        <v>6104105</v>
      </c>
      <c r="C41" t="s">
        <v>88</v>
      </c>
      <c r="D41" s="9" t="str">
        <f t="shared" si="1"/>
        <v>04</v>
      </c>
      <c r="E41">
        <f t="shared" si="16"/>
        <v>4</v>
      </c>
      <c r="F41" s="1">
        <f t="shared" si="21"/>
        <v>690</v>
      </c>
      <c r="G41" s="4" t="str">
        <f t="shared" si="2"/>
        <v>6901105</v>
      </c>
      <c r="H41" s="9" t="str">
        <f t="shared" si="3"/>
        <v>05</v>
      </c>
      <c r="I41">
        <v>5</v>
      </c>
      <c r="J41" s="1" t="str">
        <f t="shared" si="4"/>
        <v>1145</v>
      </c>
      <c r="K41">
        <f t="shared" si="17"/>
        <v>6100001</v>
      </c>
      <c r="L41" s="1">
        <f>IF(I41=0,0,VLOOKUP(J41,消耗材料!$I$2:$L$201,4,0))</f>
        <v>670</v>
      </c>
      <c r="M41" s="30" t="str">
        <f t="shared" si="5"/>
        <v>6100001,670</v>
      </c>
      <c r="N41" s="31">
        <f t="shared" si="18"/>
        <v>1</v>
      </c>
      <c r="O41" s="31" t="str">
        <f t="shared" si="6"/>
        <v>154</v>
      </c>
      <c r="P41" s="30">
        <f>IF(I41=0,0,VLOOKUP(O41,属性值!$D$4:$I$203,2,0))</f>
        <v>0</v>
      </c>
      <c r="Q41" s="30">
        <f>IF(I41=0,0,VLOOKUP(O41,属性值!$D$4:$I$203,3,0))</f>
        <v>0</v>
      </c>
      <c r="R41" s="30">
        <f>IF(I41=0,0,VLOOKUP(O41,属性值!$D$4:$I$203,4,0))</f>
        <v>0</v>
      </c>
      <c r="S41" s="30">
        <f>IF(I41=0,0,VLOOKUP(O41,属性值!$D$4:$I$203,5,0))</f>
        <v>1263</v>
      </c>
      <c r="T41" s="30">
        <f>IF(I41=0,0,VLOOKUP(O41,属性值!$D$4:$I$203,6,0))</f>
        <v>0</v>
      </c>
      <c r="U41" s="34" t="str">
        <f t="shared" si="7"/>
        <v>1,0</v>
      </c>
      <c r="V41" s="34" t="str">
        <f t="shared" si="8"/>
        <v>2,0</v>
      </c>
      <c r="W41" s="34" t="str">
        <f t="shared" si="9"/>
        <v>3,0</v>
      </c>
      <c r="X41" s="34" t="str">
        <f t="shared" si="10"/>
        <v>4,1263</v>
      </c>
      <c r="Y41" s="34" t="str">
        <f t="shared" si="11"/>
        <v>2,0</v>
      </c>
      <c r="Z41" s="1" t="str">
        <f t="shared" si="12"/>
        <v>4,1263</v>
      </c>
      <c r="AA41">
        <f t="shared" si="19"/>
        <v>1</v>
      </c>
      <c r="AB41" s="1">
        <f t="shared" si="20"/>
        <v>1</v>
      </c>
      <c r="AC41" t="s">
        <v>12</v>
      </c>
      <c r="AD41" s="1" t="str">
        <f t="shared" si="13"/>
        <v>6104104</v>
      </c>
      <c r="AE41" s="1" t="str">
        <f t="shared" si="14"/>
        <v>6104106</v>
      </c>
    </row>
    <row r="42" spans="1:31" x14ac:dyDescent="0.2">
      <c r="A42" s="1">
        <f>A41</f>
        <v>6</v>
      </c>
      <c r="B42" s="1" t="str">
        <f t="shared" si="0"/>
        <v>6104106</v>
      </c>
      <c r="C42" t="s">
        <v>88</v>
      </c>
      <c r="D42" s="9" t="str">
        <f t="shared" si="1"/>
        <v>04</v>
      </c>
      <c r="E42">
        <f t="shared" ref="E42:E46" si="22">E41</f>
        <v>4</v>
      </c>
      <c r="F42" s="1">
        <f t="shared" si="21"/>
        <v>690</v>
      </c>
      <c r="G42" s="4" t="str">
        <f t="shared" si="2"/>
        <v>6901106</v>
      </c>
      <c r="H42" s="9" t="str">
        <f t="shared" si="3"/>
        <v>06</v>
      </c>
      <c r="I42">
        <v>6</v>
      </c>
      <c r="J42" s="1" t="str">
        <f t="shared" si="4"/>
        <v>1146</v>
      </c>
      <c r="K42">
        <f t="shared" si="17"/>
        <v>6100001</v>
      </c>
      <c r="L42" s="1">
        <f>IF(I42=0,0,VLOOKUP(J42,消耗材料!$I$2:$L$201,4,0))</f>
        <v>1044</v>
      </c>
      <c r="M42" s="30" t="str">
        <f t="shared" si="5"/>
        <v>6100001,1044</v>
      </c>
      <c r="N42" s="31">
        <f t="shared" si="18"/>
        <v>1</v>
      </c>
      <c r="O42" s="31" t="str">
        <f t="shared" si="6"/>
        <v>164</v>
      </c>
      <c r="P42" s="30">
        <f>IF(I42=0,0,VLOOKUP(O42,属性值!$D$4:$I$203,2,0))</f>
        <v>0</v>
      </c>
      <c r="Q42" s="30">
        <f>IF(I42=0,0,VLOOKUP(O42,属性值!$D$4:$I$203,3,0))</f>
        <v>0</v>
      </c>
      <c r="R42" s="30">
        <f>IF(I42=0,0,VLOOKUP(O42,属性值!$D$4:$I$203,4,0))</f>
        <v>0</v>
      </c>
      <c r="S42" s="30">
        <f>IF(I42=0,0,VLOOKUP(O42,属性值!$D$4:$I$203,5,0))</f>
        <v>1755</v>
      </c>
      <c r="T42" s="30">
        <f>IF(I42=0,0,VLOOKUP(O42,属性值!$D$4:$I$203,6,0))</f>
        <v>0</v>
      </c>
      <c r="U42" s="34" t="str">
        <f t="shared" si="7"/>
        <v>1,0</v>
      </c>
      <c r="V42" s="34" t="str">
        <f t="shared" si="8"/>
        <v>2,0</v>
      </c>
      <c r="W42" s="34" t="str">
        <f t="shared" si="9"/>
        <v>3,0</v>
      </c>
      <c r="X42" s="34" t="str">
        <f t="shared" si="10"/>
        <v>4,1755</v>
      </c>
      <c r="Y42" s="34" t="str">
        <f t="shared" si="11"/>
        <v>2,0</v>
      </c>
      <c r="Z42" s="1" t="str">
        <f t="shared" si="12"/>
        <v>4,1755</v>
      </c>
      <c r="AA42">
        <f t="shared" si="19"/>
        <v>1</v>
      </c>
      <c r="AB42" s="1">
        <f t="shared" si="20"/>
        <v>1</v>
      </c>
      <c r="AC42" s="1" t="s">
        <v>12</v>
      </c>
      <c r="AD42" s="1" t="str">
        <f t="shared" si="13"/>
        <v>6104105</v>
      </c>
      <c r="AE42" s="1" t="str">
        <f t="shared" si="14"/>
        <v>6104107</v>
      </c>
    </row>
    <row r="43" spans="1:31" x14ac:dyDescent="0.2">
      <c r="A43" s="1">
        <f t="shared" si="15"/>
        <v>6</v>
      </c>
      <c r="B43" s="1" t="str">
        <f t="shared" si="0"/>
        <v>6104107</v>
      </c>
      <c r="C43" t="s">
        <v>88</v>
      </c>
      <c r="D43" s="9" t="str">
        <f t="shared" si="1"/>
        <v>04</v>
      </c>
      <c r="E43">
        <f t="shared" si="22"/>
        <v>4</v>
      </c>
      <c r="F43" s="1">
        <f t="shared" si="21"/>
        <v>690</v>
      </c>
      <c r="G43" s="4" t="str">
        <f t="shared" si="2"/>
        <v>6901107</v>
      </c>
      <c r="H43" s="9" t="str">
        <f t="shared" si="3"/>
        <v>07</v>
      </c>
      <c r="I43">
        <v>7</v>
      </c>
      <c r="J43" s="1" t="str">
        <f t="shared" si="4"/>
        <v>1147</v>
      </c>
      <c r="K43">
        <f t="shared" si="17"/>
        <v>6100001</v>
      </c>
      <c r="L43" s="1">
        <f>IF(I43=0,0,VLOOKUP(J43,消耗材料!$I$2:$L$201,4,0))</f>
        <v>1542</v>
      </c>
      <c r="M43" s="30" t="str">
        <f t="shared" si="5"/>
        <v>6100001,1542</v>
      </c>
      <c r="N43" s="31">
        <f t="shared" si="18"/>
        <v>1</v>
      </c>
      <c r="O43" s="31" t="str">
        <f t="shared" si="6"/>
        <v>174</v>
      </c>
      <c r="P43" s="30">
        <f>IF(I43=0,0,VLOOKUP(O43,属性值!$D$4:$I$203,2,0))</f>
        <v>0</v>
      </c>
      <c r="Q43" s="30">
        <f>IF(I43=0,0,VLOOKUP(O43,属性值!$D$4:$I$203,3,0))</f>
        <v>0</v>
      </c>
      <c r="R43" s="30">
        <f>IF(I43=0,0,VLOOKUP(O43,属性值!$D$4:$I$203,4,0))</f>
        <v>0</v>
      </c>
      <c r="S43" s="30">
        <f>IF(I43=0,0,VLOOKUP(O43,属性值!$D$4:$I$203,5,0))</f>
        <v>2354</v>
      </c>
      <c r="T43" s="30">
        <f>IF(I43=0,0,VLOOKUP(O43,属性值!$D$4:$I$203,6,0))</f>
        <v>0</v>
      </c>
      <c r="U43" s="34" t="str">
        <f t="shared" si="7"/>
        <v>1,0</v>
      </c>
      <c r="V43" s="34" t="str">
        <f t="shared" si="8"/>
        <v>2,0</v>
      </c>
      <c r="W43" s="34" t="str">
        <f t="shared" si="9"/>
        <v>3,0</v>
      </c>
      <c r="X43" s="34" t="str">
        <f t="shared" si="10"/>
        <v>4,2354</v>
      </c>
      <c r="Y43" s="34" t="str">
        <f t="shared" si="11"/>
        <v>2,0</v>
      </c>
      <c r="Z43" s="1" t="str">
        <f t="shared" si="12"/>
        <v>4,2354</v>
      </c>
      <c r="AA43">
        <f t="shared" si="19"/>
        <v>1</v>
      </c>
      <c r="AB43" s="1">
        <f t="shared" si="20"/>
        <v>1</v>
      </c>
      <c r="AC43" t="s">
        <v>12</v>
      </c>
      <c r="AD43" s="1" t="str">
        <f t="shared" si="13"/>
        <v>6104106</v>
      </c>
      <c r="AE43" s="1" t="str">
        <f t="shared" si="14"/>
        <v>6104108</v>
      </c>
    </row>
    <row r="44" spans="1:31" x14ac:dyDescent="0.2">
      <c r="A44" s="1">
        <f t="shared" si="15"/>
        <v>6</v>
      </c>
      <c r="B44" s="1" t="str">
        <f t="shared" si="0"/>
        <v>6104108</v>
      </c>
      <c r="C44" t="s">
        <v>88</v>
      </c>
      <c r="D44" s="9" t="str">
        <f t="shared" si="1"/>
        <v>04</v>
      </c>
      <c r="E44">
        <f t="shared" si="22"/>
        <v>4</v>
      </c>
      <c r="F44" s="1">
        <f t="shared" si="21"/>
        <v>690</v>
      </c>
      <c r="G44" s="4" t="str">
        <f t="shared" si="2"/>
        <v>6901108</v>
      </c>
      <c r="H44" s="9" t="str">
        <f t="shared" si="3"/>
        <v>08</v>
      </c>
      <c r="I44">
        <v>8</v>
      </c>
      <c r="J44" s="1" t="str">
        <f t="shared" si="4"/>
        <v>1148</v>
      </c>
      <c r="K44">
        <f t="shared" si="17"/>
        <v>6100001</v>
      </c>
      <c r="L44" s="1">
        <f>IF(I44=0,0,VLOOKUP(J44,消耗材料!$I$2:$L$201,4,0))</f>
        <v>2184</v>
      </c>
      <c r="M44" s="30" t="str">
        <f t="shared" si="5"/>
        <v>6100001,2184</v>
      </c>
      <c r="N44" s="31">
        <f t="shared" si="18"/>
        <v>1</v>
      </c>
      <c r="O44" s="31" t="str">
        <f t="shared" si="6"/>
        <v>184</v>
      </c>
      <c r="P44" s="30">
        <f>IF(I44=0,0,VLOOKUP(O44,属性值!$D$4:$I$203,2,0))</f>
        <v>0</v>
      </c>
      <c r="Q44" s="30">
        <f>IF(I44=0,0,VLOOKUP(O44,属性值!$D$4:$I$203,3,0))</f>
        <v>0</v>
      </c>
      <c r="R44" s="30">
        <f>IF(I44=0,0,VLOOKUP(O44,属性值!$D$4:$I$203,4,0))</f>
        <v>0</v>
      </c>
      <c r="S44" s="30">
        <f>IF(I44=0,0,VLOOKUP(O44,属性值!$D$4:$I$203,5,0))</f>
        <v>3072</v>
      </c>
      <c r="T44" s="30">
        <f>IF(I44=0,0,VLOOKUP(O44,属性值!$D$4:$I$203,6,0))</f>
        <v>0</v>
      </c>
      <c r="U44" s="34" t="str">
        <f t="shared" si="7"/>
        <v>1,0</v>
      </c>
      <c r="V44" s="34" t="str">
        <f t="shared" si="8"/>
        <v>2,0</v>
      </c>
      <c r="W44" s="34" t="str">
        <f t="shared" si="9"/>
        <v>3,0</v>
      </c>
      <c r="X44" s="34" t="str">
        <f t="shared" si="10"/>
        <v>4,3072</v>
      </c>
      <c r="Y44" s="34" t="str">
        <f t="shared" si="11"/>
        <v>2,0</v>
      </c>
      <c r="Z44" s="1" t="str">
        <f t="shared" si="12"/>
        <v>4,3072</v>
      </c>
      <c r="AA44">
        <f t="shared" si="19"/>
        <v>1</v>
      </c>
      <c r="AB44" s="1">
        <f t="shared" si="20"/>
        <v>1</v>
      </c>
      <c r="AC44" t="s">
        <v>12</v>
      </c>
      <c r="AD44" s="1" t="str">
        <f t="shared" si="13"/>
        <v>6104107</v>
      </c>
      <c r="AE44" s="1" t="str">
        <f t="shared" si="14"/>
        <v>6104109</v>
      </c>
    </row>
    <row r="45" spans="1:31" x14ac:dyDescent="0.2">
      <c r="A45" s="1">
        <f t="shared" si="15"/>
        <v>6</v>
      </c>
      <c r="B45" s="1" t="str">
        <f t="shared" si="0"/>
        <v>6104109</v>
      </c>
      <c r="C45" t="s">
        <v>88</v>
      </c>
      <c r="D45" s="9" t="str">
        <f t="shared" si="1"/>
        <v>04</v>
      </c>
      <c r="E45">
        <f t="shared" si="22"/>
        <v>4</v>
      </c>
      <c r="F45" s="1">
        <f t="shared" si="21"/>
        <v>690</v>
      </c>
      <c r="G45" s="4" t="str">
        <f t="shared" si="2"/>
        <v>6901109</v>
      </c>
      <c r="H45" s="9" t="str">
        <f t="shared" si="3"/>
        <v>09</v>
      </c>
      <c r="I45">
        <v>9</v>
      </c>
      <c r="J45" s="1" t="str">
        <f t="shared" si="4"/>
        <v>1149</v>
      </c>
      <c r="K45">
        <f t="shared" si="17"/>
        <v>6100001</v>
      </c>
      <c r="L45" s="1">
        <f>IF(I45=0,0,VLOOKUP(J45,消耗材料!$I$2:$L$201,4,0))</f>
        <v>2994</v>
      </c>
      <c r="M45" s="30" t="str">
        <f t="shared" si="5"/>
        <v>6100001,2994</v>
      </c>
      <c r="N45" s="31">
        <f t="shared" si="18"/>
        <v>1</v>
      </c>
      <c r="O45" s="31" t="str">
        <f t="shared" si="6"/>
        <v>194</v>
      </c>
      <c r="P45" s="30">
        <f>IF(I45=0,0,VLOOKUP(O45,属性值!$D$4:$I$203,2,0))</f>
        <v>0</v>
      </c>
      <c r="Q45" s="30">
        <f>IF(I45=0,0,VLOOKUP(O45,属性值!$D$4:$I$203,3,0))</f>
        <v>0</v>
      </c>
      <c r="R45" s="30">
        <f>IF(I45=0,0,VLOOKUP(O45,属性值!$D$4:$I$203,4,0))</f>
        <v>0</v>
      </c>
      <c r="S45" s="30">
        <f>IF(I45=0,0,VLOOKUP(O45,属性值!$D$4:$I$203,5,0))</f>
        <v>3925</v>
      </c>
      <c r="T45" s="30">
        <f>IF(I45=0,0,VLOOKUP(O45,属性值!$D$4:$I$203,6,0))</f>
        <v>0</v>
      </c>
      <c r="U45" s="34" t="str">
        <f t="shared" si="7"/>
        <v>1,0</v>
      </c>
      <c r="V45" s="34" t="str">
        <f t="shared" si="8"/>
        <v>2,0</v>
      </c>
      <c r="W45" s="34" t="str">
        <f t="shared" si="9"/>
        <v>3,0</v>
      </c>
      <c r="X45" s="34" t="str">
        <f t="shared" si="10"/>
        <v>4,3925</v>
      </c>
      <c r="Y45" s="34" t="str">
        <f t="shared" si="11"/>
        <v>2,0</v>
      </c>
      <c r="Z45" s="1" t="str">
        <f t="shared" si="12"/>
        <v>4,3925</v>
      </c>
      <c r="AA45">
        <f t="shared" si="19"/>
        <v>1</v>
      </c>
      <c r="AB45" s="1">
        <f t="shared" si="20"/>
        <v>1</v>
      </c>
      <c r="AC45" t="s">
        <v>12</v>
      </c>
      <c r="AD45" s="1" t="str">
        <f t="shared" si="13"/>
        <v>6104108</v>
      </c>
      <c r="AE45" s="1" t="str">
        <f t="shared" si="14"/>
        <v>6104110</v>
      </c>
    </row>
    <row r="46" spans="1:31" x14ac:dyDescent="0.2">
      <c r="A46" s="1">
        <f t="shared" si="15"/>
        <v>6</v>
      </c>
      <c r="B46" s="1" t="str">
        <f t="shared" si="0"/>
        <v>6104110</v>
      </c>
      <c r="C46" t="s">
        <v>88</v>
      </c>
      <c r="D46" s="9" t="str">
        <f t="shared" si="1"/>
        <v>04</v>
      </c>
      <c r="E46">
        <f t="shared" si="22"/>
        <v>4</v>
      </c>
      <c r="F46" s="1">
        <f t="shared" si="21"/>
        <v>690</v>
      </c>
      <c r="G46" s="4" t="str">
        <f t="shared" si="2"/>
        <v>6901110</v>
      </c>
      <c r="H46" s="9">
        <f t="shared" si="3"/>
        <v>10</v>
      </c>
      <c r="I46">
        <v>10</v>
      </c>
      <c r="J46" s="1" t="str">
        <f t="shared" si="4"/>
        <v>11410</v>
      </c>
      <c r="K46">
        <f t="shared" si="17"/>
        <v>6100001</v>
      </c>
      <c r="L46" s="1">
        <f>IF(I46=0,0,VLOOKUP(J46,消耗材料!$I$2:$L$201,4,0))</f>
        <v>4000</v>
      </c>
      <c r="M46" s="30" t="str">
        <f t="shared" si="5"/>
        <v>6100001,4000</v>
      </c>
      <c r="N46" s="31">
        <f t="shared" si="18"/>
        <v>1</v>
      </c>
      <c r="O46" s="31" t="str">
        <f t="shared" si="6"/>
        <v>1104</v>
      </c>
      <c r="P46" s="30">
        <f>IF(I46=0,0,VLOOKUP(O46,属性值!$D$4:$I$203,2,0))</f>
        <v>0</v>
      </c>
      <c r="Q46" s="30">
        <f>IF(I46=0,0,VLOOKUP(O46,属性值!$D$4:$I$203,3,0))</f>
        <v>0</v>
      </c>
      <c r="R46" s="30">
        <f>IF(I46=0,0,VLOOKUP(O46,属性值!$D$4:$I$203,4,0))</f>
        <v>0</v>
      </c>
      <c r="S46" s="30">
        <f>IF(I46=0,0,VLOOKUP(O46,属性值!$D$4:$I$203,5,0))</f>
        <v>4928</v>
      </c>
      <c r="T46" s="30">
        <f>IF(I46=0,0,VLOOKUP(O46,属性值!$D$4:$I$203,6,0))</f>
        <v>0</v>
      </c>
      <c r="U46" s="34" t="str">
        <f t="shared" si="7"/>
        <v>1,0</v>
      </c>
      <c r="V46" s="34" t="str">
        <f t="shared" si="8"/>
        <v>2,0</v>
      </c>
      <c r="W46" s="34" t="str">
        <f t="shared" si="9"/>
        <v>3,0</v>
      </c>
      <c r="X46" s="34" t="str">
        <f t="shared" si="10"/>
        <v>4,4928</v>
      </c>
      <c r="Y46" s="34" t="str">
        <f t="shared" si="11"/>
        <v>2,0</v>
      </c>
      <c r="Z46" s="1" t="str">
        <f t="shared" si="12"/>
        <v>4,4928</v>
      </c>
      <c r="AA46">
        <f t="shared" si="19"/>
        <v>1</v>
      </c>
      <c r="AB46" s="1">
        <f t="shared" si="20"/>
        <v>1</v>
      </c>
      <c r="AC46" t="s">
        <v>12</v>
      </c>
      <c r="AD46" s="1" t="str">
        <f t="shared" si="13"/>
        <v>6104109</v>
      </c>
      <c r="AE46" s="1">
        <f t="shared" si="14"/>
        <v>0</v>
      </c>
    </row>
    <row r="47" spans="1:31" s="1" customFormat="1" x14ac:dyDescent="0.2">
      <c r="A47" s="1">
        <f t="shared" si="15"/>
        <v>6</v>
      </c>
      <c r="B47" s="1" t="str">
        <f t="shared" si="0"/>
        <v>6105100</v>
      </c>
      <c r="C47" s="1" t="s">
        <v>89</v>
      </c>
      <c r="D47" s="9" t="str">
        <f t="shared" si="1"/>
        <v>05</v>
      </c>
      <c r="E47">
        <v>5</v>
      </c>
      <c r="F47" s="1">
        <f t="shared" si="21"/>
        <v>690</v>
      </c>
      <c r="G47" s="4" t="str">
        <f t="shared" si="2"/>
        <v>6901100</v>
      </c>
      <c r="H47" s="9" t="str">
        <f t="shared" si="3"/>
        <v>00</v>
      </c>
      <c r="I47" s="1">
        <v>0</v>
      </c>
      <c r="J47" s="1" t="str">
        <f t="shared" si="4"/>
        <v>1150</v>
      </c>
      <c r="K47">
        <f t="shared" si="17"/>
        <v>6100001</v>
      </c>
      <c r="L47" s="1">
        <f>IF(I47=0,0,VLOOKUP(J47,消耗材料!$I$2:$L$201,4,0))</f>
        <v>0</v>
      </c>
      <c r="M47" s="30" t="str">
        <f t="shared" si="5"/>
        <v>6100001,0</v>
      </c>
      <c r="N47" s="31">
        <f t="shared" si="18"/>
        <v>1</v>
      </c>
      <c r="O47" s="31" t="str">
        <f t="shared" si="6"/>
        <v>105</v>
      </c>
      <c r="P47" s="30">
        <f>IF(I47=0,0,VLOOKUP(O47,属性值!$D$4:$I$203,2,0))</f>
        <v>0</v>
      </c>
      <c r="Q47" s="30">
        <f>IF(I47=0,0,VLOOKUP(O47,属性值!$D$4:$I$203,3,0))</f>
        <v>0</v>
      </c>
      <c r="R47" s="30">
        <f>IF(I47=0,0,VLOOKUP(O47,属性值!$D$4:$I$203,4,0))</f>
        <v>0</v>
      </c>
      <c r="S47" s="30">
        <f>IF(I47=0,0,VLOOKUP(O47,属性值!$D$4:$I$203,5,0))</f>
        <v>0</v>
      </c>
      <c r="T47" s="30">
        <f>IF(I47=0,0,VLOOKUP(O47,属性值!$D$4:$I$203,6,0))</f>
        <v>0</v>
      </c>
      <c r="U47" s="34" t="str">
        <f t="shared" si="7"/>
        <v>1,0</v>
      </c>
      <c r="V47" s="34" t="str">
        <f t="shared" si="8"/>
        <v>2,0</v>
      </c>
      <c r="W47" s="34" t="str">
        <f t="shared" si="9"/>
        <v>3,0</v>
      </c>
      <c r="X47" s="34" t="str">
        <f t="shared" si="10"/>
        <v>4,0</v>
      </c>
      <c r="Y47" s="34" t="str">
        <f t="shared" si="11"/>
        <v>2,0</v>
      </c>
      <c r="Z47" s="1" t="str">
        <f t="shared" si="12"/>
        <v>2,0</v>
      </c>
      <c r="AA47">
        <f t="shared" si="19"/>
        <v>1</v>
      </c>
      <c r="AB47" s="1">
        <f t="shared" si="20"/>
        <v>1</v>
      </c>
      <c r="AC47" s="1" t="s">
        <v>14</v>
      </c>
      <c r="AD47" s="1">
        <f t="shared" si="13"/>
        <v>0</v>
      </c>
      <c r="AE47" s="1" t="str">
        <f t="shared" si="14"/>
        <v>6105101</v>
      </c>
    </row>
    <row r="48" spans="1:31" x14ac:dyDescent="0.2">
      <c r="A48" s="1">
        <f t="shared" si="15"/>
        <v>6</v>
      </c>
      <c r="B48" s="1" t="str">
        <f t="shared" si="0"/>
        <v>6105101</v>
      </c>
      <c r="C48" t="s">
        <v>89</v>
      </c>
      <c r="D48" s="9" t="str">
        <f t="shared" si="1"/>
        <v>05</v>
      </c>
      <c r="E48">
        <f t="shared" si="16"/>
        <v>5</v>
      </c>
      <c r="F48" s="1">
        <f t="shared" si="21"/>
        <v>690</v>
      </c>
      <c r="G48" s="4" t="str">
        <f t="shared" si="2"/>
        <v>6901101</v>
      </c>
      <c r="H48" s="9" t="str">
        <f t="shared" si="3"/>
        <v>01</v>
      </c>
      <c r="I48">
        <v>1</v>
      </c>
      <c r="J48" s="1" t="str">
        <f t="shared" si="4"/>
        <v>1151</v>
      </c>
      <c r="K48">
        <f t="shared" si="17"/>
        <v>6100001</v>
      </c>
      <c r="L48" s="1">
        <f>IF(I48=0,0,VLOOKUP(J48,消耗材料!$I$2:$L$201,4,0))</f>
        <v>14</v>
      </c>
      <c r="M48" s="30" t="str">
        <f t="shared" si="5"/>
        <v>6100001,14</v>
      </c>
      <c r="N48" s="31">
        <f t="shared" si="18"/>
        <v>1</v>
      </c>
      <c r="O48" s="31" t="str">
        <f t="shared" si="6"/>
        <v>115</v>
      </c>
      <c r="P48" s="30">
        <f>IF(I48=0,0,VLOOKUP(O48,属性值!$D$4:$I$203,2,0))</f>
        <v>0</v>
      </c>
      <c r="Q48" s="30">
        <f>IF(I48=0,0,VLOOKUP(O48,属性值!$D$4:$I$203,3,0))</f>
        <v>0</v>
      </c>
      <c r="R48" s="30">
        <f>IF(I48=0,0,VLOOKUP(O48,属性值!$D$4:$I$203,4,0))</f>
        <v>0</v>
      </c>
      <c r="S48" s="30">
        <f>IF(I48=0,0,VLOOKUP(O48,属性值!$D$4:$I$203,5,0))</f>
        <v>0</v>
      </c>
      <c r="T48" s="30">
        <f>IF(I48=0,0,VLOOKUP(O48,属性值!$D$4:$I$203,6,0))</f>
        <v>85</v>
      </c>
      <c r="U48" s="34" t="str">
        <f t="shared" si="7"/>
        <v>1,0</v>
      </c>
      <c r="V48" s="34" t="str">
        <f t="shared" si="8"/>
        <v>2,0</v>
      </c>
      <c r="W48" s="34" t="str">
        <f t="shared" si="9"/>
        <v>3,0</v>
      </c>
      <c r="X48" s="34" t="str">
        <f t="shared" si="10"/>
        <v>4,0</v>
      </c>
      <c r="Y48" s="34" t="str">
        <f t="shared" si="11"/>
        <v>2,85</v>
      </c>
      <c r="Z48" s="1" t="str">
        <f t="shared" si="12"/>
        <v>2,85</v>
      </c>
      <c r="AA48">
        <f t="shared" si="19"/>
        <v>1</v>
      </c>
      <c r="AB48" s="1">
        <f t="shared" si="20"/>
        <v>1</v>
      </c>
      <c r="AC48" t="s">
        <v>14</v>
      </c>
      <c r="AD48" s="1" t="str">
        <f t="shared" si="13"/>
        <v>6105100</v>
      </c>
      <c r="AE48" s="1" t="str">
        <f t="shared" si="14"/>
        <v>6105102</v>
      </c>
    </row>
    <row r="49" spans="1:31" x14ac:dyDescent="0.2">
      <c r="A49" s="1">
        <f t="shared" si="15"/>
        <v>6</v>
      </c>
      <c r="B49" s="1" t="str">
        <f t="shared" si="0"/>
        <v>6105102</v>
      </c>
      <c r="C49" t="s">
        <v>89</v>
      </c>
      <c r="D49" s="9" t="str">
        <f t="shared" si="1"/>
        <v>05</v>
      </c>
      <c r="E49">
        <f t="shared" si="16"/>
        <v>5</v>
      </c>
      <c r="F49" s="1">
        <f t="shared" si="21"/>
        <v>690</v>
      </c>
      <c r="G49" s="4" t="str">
        <f t="shared" si="2"/>
        <v>6901102</v>
      </c>
      <c r="H49" s="9" t="str">
        <f t="shared" si="3"/>
        <v>02</v>
      </c>
      <c r="I49">
        <v>2</v>
      </c>
      <c r="J49" s="1" t="str">
        <f t="shared" si="4"/>
        <v>1152</v>
      </c>
      <c r="K49">
        <f t="shared" si="17"/>
        <v>6100001</v>
      </c>
      <c r="L49" s="1">
        <f>IF(I49=0,0,VLOOKUP(J49,消耗材料!$I$2:$L$201,4,0))</f>
        <v>50</v>
      </c>
      <c r="M49" s="30" t="str">
        <f t="shared" si="5"/>
        <v>6100001,50</v>
      </c>
      <c r="N49" s="31">
        <f t="shared" si="18"/>
        <v>1</v>
      </c>
      <c r="O49" s="31" t="str">
        <f t="shared" si="6"/>
        <v>125</v>
      </c>
      <c r="P49" s="30">
        <f>IF(I49=0,0,VLOOKUP(O49,属性值!$D$4:$I$203,2,0))</f>
        <v>0</v>
      </c>
      <c r="Q49" s="30">
        <f>IF(I49=0,0,VLOOKUP(O49,属性值!$D$4:$I$203,3,0))</f>
        <v>0</v>
      </c>
      <c r="R49" s="30">
        <f>IF(I49=0,0,VLOOKUP(O49,属性值!$D$4:$I$203,4,0))</f>
        <v>0</v>
      </c>
      <c r="S49" s="30">
        <f>IF(I49=0,0,VLOOKUP(O49,属性值!$D$4:$I$203,5,0))</f>
        <v>0</v>
      </c>
      <c r="T49" s="30">
        <f>IF(I49=0,0,VLOOKUP(O49,属性值!$D$4:$I$203,6,0))</f>
        <v>208</v>
      </c>
      <c r="U49" s="34" t="str">
        <f t="shared" si="7"/>
        <v>1,0</v>
      </c>
      <c r="V49" s="34" t="str">
        <f t="shared" si="8"/>
        <v>2,0</v>
      </c>
      <c r="W49" s="34" t="str">
        <f t="shared" si="9"/>
        <v>3,0</v>
      </c>
      <c r="X49" s="34" t="str">
        <f t="shared" si="10"/>
        <v>4,0</v>
      </c>
      <c r="Y49" s="34" t="str">
        <f t="shared" si="11"/>
        <v>2,208</v>
      </c>
      <c r="Z49" s="1" t="str">
        <f t="shared" si="12"/>
        <v>2,208</v>
      </c>
      <c r="AA49">
        <f t="shared" si="19"/>
        <v>1</v>
      </c>
      <c r="AB49" s="1">
        <f t="shared" si="20"/>
        <v>1</v>
      </c>
      <c r="AC49" t="s">
        <v>14</v>
      </c>
      <c r="AD49" s="1" t="str">
        <f t="shared" si="13"/>
        <v>6105101</v>
      </c>
      <c r="AE49" s="1" t="str">
        <f t="shared" si="14"/>
        <v>6105103</v>
      </c>
    </row>
    <row r="50" spans="1:31" x14ac:dyDescent="0.2">
      <c r="A50" s="1">
        <f t="shared" si="15"/>
        <v>6</v>
      </c>
      <c r="B50" s="1" t="str">
        <f t="shared" si="0"/>
        <v>6105103</v>
      </c>
      <c r="C50" t="s">
        <v>89</v>
      </c>
      <c r="D50" s="9" t="str">
        <f t="shared" si="1"/>
        <v>05</v>
      </c>
      <c r="E50">
        <f t="shared" si="16"/>
        <v>5</v>
      </c>
      <c r="F50" s="1">
        <f t="shared" si="21"/>
        <v>690</v>
      </c>
      <c r="G50" s="4" t="str">
        <f t="shared" si="2"/>
        <v>6901103</v>
      </c>
      <c r="H50" s="9" t="str">
        <f t="shared" si="3"/>
        <v>03</v>
      </c>
      <c r="I50">
        <v>3</v>
      </c>
      <c r="J50" s="1" t="str">
        <f t="shared" si="4"/>
        <v>1153</v>
      </c>
      <c r="K50">
        <f t="shared" si="17"/>
        <v>6100001</v>
      </c>
      <c r="L50" s="1">
        <f>IF(I50=0,0,VLOOKUP(J50,消耗材料!$I$2:$L$201,4,0))</f>
        <v>116</v>
      </c>
      <c r="M50" s="30" t="str">
        <f t="shared" si="5"/>
        <v>6100001,116</v>
      </c>
      <c r="N50" s="31">
        <f t="shared" si="18"/>
        <v>1</v>
      </c>
      <c r="O50" s="31" t="str">
        <f t="shared" si="6"/>
        <v>135</v>
      </c>
      <c r="P50" s="30">
        <f>IF(I50=0,0,VLOOKUP(O50,属性值!$D$4:$I$203,2,0))</f>
        <v>0</v>
      </c>
      <c r="Q50" s="30">
        <f>IF(I50=0,0,VLOOKUP(O50,属性值!$D$4:$I$203,3,0))</f>
        <v>0</v>
      </c>
      <c r="R50" s="30">
        <f>IF(I50=0,0,VLOOKUP(O50,属性值!$D$4:$I$203,4,0))</f>
        <v>0</v>
      </c>
      <c r="S50" s="30">
        <f>IF(I50=0,0,VLOOKUP(O50,属性值!$D$4:$I$203,5,0))</f>
        <v>0</v>
      </c>
      <c r="T50" s="30">
        <f>IF(I50=0,0,VLOOKUP(O50,属性值!$D$4:$I$203,6,0))</f>
        <v>374</v>
      </c>
      <c r="U50" s="34" t="str">
        <f t="shared" si="7"/>
        <v>1,0</v>
      </c>
      <c r="V50" s="34" t="str">
        <f t="shared" si="8"/>
        <v>2,0</v>
      </c>
      <c r="W50" s="34" t="str">
        <f t="shared" si="9"/>
        <v>3,0</v>
      </c>
      <c r="X50" s="34" t="str">
        <f t="shared" si="10"/>
        <v>4,0</v>
      </c>
      <c r="Y50" s="34" t="str">
        <f t="shared" si="11"/>
        <v>2,374</v>
      </c>
      <c r="Z50" s="1" t="str">
        <f t="shared" si="12"/>
        <v>2,374</v>
      </c>
      <c r="AA50">
        <f t="shared" si="19"/>
        <v>1</v>
      </c>
      <c r="AB50" s="1">
        <f t="shared" si="20"/>
        <v>1</v>
      </c>
      <c r="AC50" t="s">
        <v>14</v>
      </c>
      <c r="AD50" s="1" t="str">
        <f t="shared" si="13"/>
        <v>6105102</v>
      </c>
      <c r="AE50" s="1" t="str">
        <f t="shared" si="14"/>
        <v>6105104</v>
      </c>
    </row>
    <row r="51" spans="1:31" x14ac:dyDescent="0.2">
      <c r="A51" s="1">
        <f t="shared" si="15"/>
        <v>6</v>
      </c>
      <c r="B51" s="1" t="str">
        <f t="shared" si="0"/>
        <v>6105104</v>
      </c>
      <c r="C51" t="s">
        <v>89</v>
      </c>
      <c r="D51" s="9" t="str">
        <f t="shared" si="1"/>
        <v>05</v>
      </c>
      <c r="E51">
        <f t="shared" si="16"/>
        <v>5</v>
      </c>
      <c r="F51" s="1">
        <f t="shared" si="21"/>
        <v>690</v>
      </c>
      <c r="G51" s="4" t="str">
        <f t="shared" si="2"/>
        <v>6901104</v>
      </c>
      <c r="H51" s="9" t="str">
        <f t="shared" si="3"/>
        <v>04</v>
      </c>
      <c r="I51">
        <v>4</v>
      </c>
      <c r="J51" s="1" t="str">
        <f t="shared" si="4"/>
        <v>1154</v>
      </c>
      <c r="K51">
        <f t="shared" si="17"/>
        <v>6100001</v>
      </c>
      <c r="L51" s="1">
        <f>IF(I51=0,0,VLOOKUP(J51,消耗材料!$I$2:$L$201,4,0))</f>
        <v>219</v>
      </c>
      <c r="M51" s="30" t="str">
        <f t="shared" si="5"/>
        <v>6100001,219</v>
      </c>
      <c r="N51" s="31">
        <f t="shared" si="18"/>
        <v>1</v>
      </c>
      <c r="O51" s="31" t="str">
        <f t="shared" si="6"/>
        <v>145</v>
      </c>
      <c r="P51" s="30">
        <f>IF(I51=0,0,VLOOKUP(O51,属性值!$D$4:$I$203,2,0))</f>
        <v>0</v>
      </c>
      <c r="Q51" s="30">
        <f>IF(I51=0,0,VLOOKUP(O51,属性值!$D$4:$I$203,3,0))</f>
        <v>0</v>
      </c>
      <c r="R51" s="30">
        <f>IF(I51=0,0,VLOOKUP(O51,属性值!$D$4:$I$203,4,0))</f>
        <v>0</v>
      </c>
      <c r="S51" s="30">
        <f>IF(I51=0,0,VLOOKUP(O51,属性值!$D$4:$I$203,5,0))</f>
        <v>0</v>
      </c>
      <c r="T51" s="30">
        <f>IF(I51=0,0,VLOOKUP(O51,属性值!$D$4:$I$203,6,0))</f>
        <v>589</v>
      </c>
      <c r="U51" s="34" t="str">
        <f t="shared" si="7"/>
        <v>1,0</v>
      </c>
      <c r="V51" s="34" t="str">
        <f t="shared" si="8"/>
        <v>2,0</v>
      </c>
      <c r="W51" s="34" t="str">
        <f t="shared" si="9"/>
        <v>3,0</v>
      </c>
      <c r="X51" s="34" t="str">
        <f t="shared" si="10"/>
        <v>4,0</v>
      </c>
      <c r="Y51" s="34" t="str">
        <f t="shared" si="11"/>
        <v>2,589</v>
      </c>
      <c r="Z51" s="1" t="str">
        <f t="shared" si="12"/>
        <v>2,589</v>
      </c>
      <c r="AA51">
        <f t="shared" si="19"/>
        <v>1</v>
      </c>
      <c r="AB51" s="1">
        <f t="shared" si="20"/>
        <v>1</v>
      </c>
      <c r="AC51" t="s">
        <v>14</v>
      </c>
      <c r="AD51" s="1" t="str">
        <f t="shared" si="13"/>
        <v>6105103</v>
      </c>
      <c r="AE51" s="1" t="str">
        <f t="shared" si="14"/>
        <v>6105105</v>
      </c>
    </row>
    <row r="52" spans="1:31" x14ac:dyDescent="0.2">
      <c r="A52" s="1">
        <f t="shared" si="15"/>
        <v>6</v>
      </c>
      <c r="B52" s="1" t="str">
        <f t="shared" si="0"/>
        <v>6105105</v>
      </c>
      <c r="C52" t="s">
        <v>89</v>
      </c>
      <c r="D52" s="9" t="str">
        <f t="shared" si="1"/>
        <v>05</v>
      </c>
      <c r="E52">
        <f t="shared" si="16"/>
        <v>5</v>
      </c>
      <c r="F52" s="1">
        <f t="shared" si="21"/>
        <v>690</v>
      </c>
      <c r="G52" s="4" t="str">
        <f t="shared" si="2"/>
        <v>6901105</v>
      </c>
      <c r="H52" s="9" t="str">
        <f t="shared" si="3"/>
        <v>05</v>
      </c>
      <c r="I52">
        <v>5</v>
      </c>
      <c r="J52" s="1" t="str">
        <f t="shared" si="4"/>
        <v>1155</v>
      </c>
      <c r="K52">
        <f t="shared" si="17"/>
        <v>6100001</v>
      </c>
      <c r="L52" s="1">
        <f>IF(I52=0,0,VLOOKUP(J52,消耗材料!$I$2:$L$201,4,0))</f>
        <v>369</v>
      </c>
      <c r="M52" s="30" t="str">
        <f t="shared" si="5"/>
        <v>6100001,369</v>
      </c>
      <c r="N52" s="31">
        <f t="shared" si="18"/>
        <v>1</v>
      </c>
      <c r="O52" s="31" t="str">
        <f t="shared" si="6"/>
        <v>155</v>
      </c>
      <c r="P52" s="30">
        <f>IF(I52=0,0,VLOOKUP(O52,属性值!$D$4:$I$203,2,0))</f>
        <v>0</v>
      </c>
      <c r="Q52" s="30">
        <f>IF(I52=0,0,VLOOKUP(O52,属性值!$D$4:$I$203,3,0))</f>
        <v>0</v>
      </c>
      <c r="R52" s="30">
        <f>IF(I52=0,0,VLOOKUP(O52,属性值!$D$4:$I$203,4,0))</f>
        <v>0</v>
      </c>
      <c r="S52" s="30">
        <f>IF(I52=0,0,VLOOKUP(O52,属性值!$D$4:$I$203,5,0))</f>
        <v>0</v>
      </c>
      <c r="T52" s="30">
        <f>IF(I52=0,0,VLOOKUP(O52,属性值!$D$4:$I$203,6,0))</f>
        <v>861</v>
      </c>
      <c r="U52" s="34" t="str">
        <f t="shared" si="7"/>
        <v>1,0</v>
      </c>
      <c r="V52" s="34" t="str">
        <f t="shared" si="8"/>
        <v>2,0</v>
      </c>
      <c r="W52" s="34" t="str">
        <f t="shared" si="9"/>
        <v>3,0</v>
      </c>
      <c r="X52" s="34" t="str">
        <f t="shared" si="10"/>
        <v>4,0</v>
      </c>
      <c r="Y52" s="34" t="str">
        <f t="shared" si="11"/>
        <v>2,861</v>
      </c>
      <c r="Z52" s="1" t="str">
        <f t="shared" si="12"/>
        <v>2,861</v>
      </c>
      <c r="AA52">
        <f t="shared" si="19"/>
        <v>1</v>
      </c>
      <c r="AB52" s="1">
        <f t="shared" si="20"/>
        <v>1</v>
      </c>
      <c r="AC52" t="s">
        <v>14</v>
      </c>
      <c r="AD52" s="1" t="str">
        <f t="shared" si="13"/>
        <v>6105104</v>
      </c>
      <c r="AE52" s="1" t="str">
        <f t="shared" si="14"/>
        <v>6105106</v>
      </c>
    </row>
    <row r="53" spans="1:31" x14ac:dyDescent="0.2">
      <c r="A53" s="1">
        <f t="shared" si="15"/>
        <v>6</v>
      </c>
      <c r="B53" s="1" t="str">
        <f t="shared" si="0"/>
        <v>6105106</v>
      </c>
      <c r="C53" t="s">
        <v>89</v>
      </c>
      <c r="D53" s="9" t="str">
        <f t="shared" si="1"/>
        <v>05</v>
      </c>
      <c r="E53">
        <f t="shared" ref="E53:E57" si="23">E52</f>
        <v>5</v>
      </c>
      <c r="F53" s="1">
        <f t="shared" si="21"/>
        <v>690</v>
      </c>
      <c r="G53" s="4" t="str">
        <f t="shared" si="2"/>
        <v>6901106</v>
      </c>
      <c r="H53" s="9" t="str">
        <f t="shared" si="3"/>
        <v>06</v>
      </c>
      <c r="I53">
        <v>6</v>
      </c>
      <c r="J53" s="1" t="str">
        <f t="shared" si="4"/>
        <v>1156</v>
      </c>
      <c r="K53">
        <f t="shared" si="17"/>
        <v>6100001</v>
      </c>
      <c r="L53" s="1">
        <f>IF(I53=0,0,VLOOKUP(J53,消耗材料!$I$2:$L$201,4,0))</f>
        <v>574</v>
      </c>
      <c r="M53" s="30" t="str">
        <f t="shared" si="5"/>
        <v>6100001,574</v>
      </c>
      <c r="N53" s="31">
        <f t="shared" si="18"/>
        <v>1</v>
      </c>
      <c r="O53" s="31" t="str">
        <f t="shared" si="6"/>
        <v>165</v>
      </c>
      <c r="P53" s="30">
        <f>IF(I53=0,0,VLOOKUP(O53,属性值!$D$4:$I$203,2,0))</f>
        <v>0</v>
      </c>
      <c r="Q53" s="30">
        <f>IF(I53=0,0,VLOOKUP(O53,属性值!$D$4:$I$203,3,0))</f>
        <v>0</v>
      </c>
      <c r="R53" s="30">
        <f>IF(I53=0,0,VLOOKUP(O53,属性值!$D$4:$I$203,4,0))</f>
        <v>0</v>
      </c>
      <c r="S53" s="30">
        <f>IF(I53=0,0,VLOOKUP(O53,属性值!$D$4:$I$203,5,0))</f>
        <v>0</v>
      </c>
      <c r="T53" s="30">
        <f>IF(I53=0,0,VLOOKUP(O53,属性值!$D$4:$I$203,6,0))</f>
        <v>1197</v>
      </c>
      <c r="U53" s="34" t="str">
        <f t="shared" si="7"/>
        <v>1,0</v>
      </c>
      <c r="V53" s="34" t="str">
        <f t="shared" si="8"/>
        <v>2,0</v>
      </c>
      <c r="W53" s="34" t="str">
        <f t="shared" si="9"/>
        <v>3,0</v>
      </c>
      <c r="X53" s="34" t="str">
        <f t="shared" si="10"/>
        <v>4,0</v>
      </c>
      <c r="Y53" s="34" t="str">
        <f t="shared" si="11"/>
        <v>2,1197</v>
      </c>
      <c r="Z53" s="1" t="str">
        <f t="shared" si="12"/>
        <v>2,1197</v>
      </c>
      <c r="AA53">
        <f t="shared" si="19"/>
        <v>1</v>
      </c>
      <c r="AB53" s="1">
        <f t="shared" si="20"/>
        <v>1</v>
      </c>
      <c r="AC53" s="1" t="s">
        <v>14</v>
      </c>
      <c r="AD53" s="1" t="str">
        <f t="shared" si="13"/>
        <v>6105105</v>
      </c>
      <c r="AE53" s="1" t="str">
        <f t="shared" si="14"/>
        <v>6105107</v>
      </c>
    </row>
    <row r="54" spans="1:31" x14ac:dyDescent="0.2">
      <c r="A54" s="1">
        <f t="shared" si="15"/>
        <v>6</v>
      </c>
      <c r="B54" s="1" t="str">
        <f t="shared" si="0"/>
        <v>6105107</v>
      </c>
      <c r="C54" t="s">
        <v>89</v>
      </c>
      <c r="D54" s="9" t="str">
        <f t="shared" si="1"/>
        <v>05</v>
      </c>
      <c r="E54">
        <f t="shared" si="23"/>
        <v>5</v>
      </c>
      <c r="F54" s="1">
        <f t="shared" si="21"/>
        <v>690</v>
      </c>
      <c r="G54" s="4" t="str">
        <f t="shared" si="2"/>
        <v>6901107</v>
      </c>
      <c r="H54" s="9" t="str">
        <f t="shared" si="3"/>
        <v>07</v>
      </c>
      <c r="I54">
        <v>7</v>
      </c>
      <c r="J54" s="1" t="str">
        <f t="shared" si="4"/>
        <v>1157</v>
      </c>
      <c r="K54">
        <f t="shared" si="17"/>
        <v>6100001</v>
      </c>
      <c r="L54" s="1">
        <f>IF(I54=0,0,VLOOKUP(J54,消耗材料!$I$2:$L$201,4,0))</f>
        <v>848</v>
      </c>
      <c r="M54" s="30" t="str">
        <f t="shared" si="5"/>
        <v>6100001,848</v>
      </c>
      <c r="N54" s="31">
        <f t="shared" si="18"/>
        <v>1</v>
      </c>
      <c r="O54" s="31" t="str">
        <f t="shared" si="6"/>
        <v>175</v>
      </c>
      <c r="P54" s="30">
        <f>IF(I54=0,0,VLOOKUP(O54,属性值!$D$4:$I$203,2,0))</f>
        <v>0</v>
      </c>
      <c r="Q54" s="30">
        <f>IF(I54=0,0,VLOOKUP(O54,属性值!$D$4:$I$203,3,0))</f>
        <v>0</v>
      </c>
      <c r="R54" s="30">
        <f>IF(I54=0,0,VLOOKUP(O54,属性值!$D$4:$I$203,4,0))</f>
        <v>0</v>
      </c>
      <c r="S54" s="30">
        <f>IF(I54=0,0,VLOOKUP(O54,属性值!$D$4:$I$203,5,0))</f>
        <v>0</v>
      </c>
      <c r="T54" s="30">
        <f>IF(I54=0,0,VLOOKUP(O54,属性值!$D$4:$I$203,6,0))</f>
        <v>1605</v>
      </c>
      <c r="U54" s="34" t="str">
        <f t="shared" si="7"/>
        <v>1,0</v>
      </c>
      <c r="V54" s="34" t="str">
        <f t="shared" si="8"/>
        <v>2,0</v>
      </c>
      <c r="W54" s="34" t="str">
        <f t="shared" si="9"/>
        <v>3,0</v>
      </c>
      <c r="X54" s="34" t="str">
        <f t="shared" si="10"/>
        <v>4,0</v>
      </c>
      <c r="Y54" s="34" t="str">
        <f t="shared" si="11"/>
        <v>2,1605</v>
      </c>
      <c r="Z54" s="1" t="str">
        <f t="shared" si="12"/>
        <v>2,1605</v>
      </c>
      <c r="AA54">
        <f t="shared" si="19"/>
        <v>1</v>
      </c>
      <c r="AB54" s="1">
        <f t="shared" si="20"/>
        <v>1</v>
      </c>
      <c r="AC54" t="s">
        <v>14</v>
      </c>
      <c r="AD54" s="1" t="str">
        <f t="shared" si="13"/>
        <v>6105106</v>
      </c>
      <c r="AE54" s="1" t="str">
        <f t="shared" si="14"/>
        <v>6105108</v>
      </c>
    </row>
    <row r="55" spans="1:31" x14ac:dyDescent="0.2">
      <c r="A55" s="1">
        <f t="shared" si="15"/>
        <v>6</v>
      </c>
      <c r="B55" s="1" t="str">
        <f t="shared" si="0"/>
        <v>6105108</v>
      </c>
      <c r="C55" t="s">
        <v>89</v>
      </c>
      <c r="D55" s="9" t="str">
        <f t="shared" si="1"/>
        <v>05</v>
      </c>
      <c r="E55">
        <f t="shared" si="23"/>
        <v>5</v>
      </c>
      <c r="F55" s="1">
        <f t="shared" si="21"/>
        <v>690</v>
      </c>
      <c r="G55" s="4" t="str">
        <f t="shared" si="2"/>
        <v>6901108</v>
      </c>
      <c r="H55" s="9" t="str">
        <f t="shared" si="3"/>
        <v>08</v>
      </c>
      <c r="I55">
        <v>8</v>
      </c>
      <c r="J55" s="1" t="str">
        <f t="shared" si="4"/>
        <v>1158</v>
      </c>
      <c r="K55">
        <f t="shared" si="17"/>
        <v>6100001</v>
      </c>
      <c r="L55" s="1">
        <f>IF(I55=0,0,VLOOKUP(J55,消耗材料!$I$2:$L$201,4,0))</f>
        <v>1201</v>
      </c>
      <c r="M55" s="30" t="str">
        <f t="shared" si="5"/>
        <v>6100001,1201</v>
      </c>
      <c r="N55" s="31">
        <f t="shared" si="18"/>
        <v>1</v>
      </c>
      <c r="O55" s="31" t="str">
        <f t="shared" si="6"/>
        <v>185</v>
      </c>
      <c r="P55" s="30">
        <f>IF(I55=0,0,VLOOKUP(O55,属性值!$D$4:$I$203,2,0))</f>
        <v>0</v>
      </c>
      <c r="Q55" s="30">
        <f>IF(I55=0,0,VLOOKUP(O55,属性值!$D$4:$I$203,3,0))</f>
        <v>0</v>
      </c>
      <c r="R55" s="30">
        <f>IF(I55=0,0,VLOOKUP(O55,属性值!$D$4:$I$203,4,0))</f>
        <v>0</v>
      </c>
      <c r="S55" s="30">
        <f>IF(I55=0,0,VLOOKUP(O55,属性值!$D$4:$I$203,5,0))</f>
        <v>0</v>
      </c>
      <c r="T55" s="30">
        <f>IF(I55=0,0,VLOOKUP(O55,属性值!$D$4:$I$203,6,0))</f>
        <v>2095</v>
      </c>
      <c r="U55" s="34" t="str">
        <f t="shared" si="7"/>
        <v>1,0</v>
      </c>
      <c r="V55" s="34" t="str">
        <f t="shared" si="8"/>
        <v>2,0</v>
      </c>
      <c r="W55" s="34" t="str">
        <f t="shared" si="9"/>
        <v>3,0</v>
      </c>
      <c r="X55" s="34" t="str">
        <f t="shared" si="10"/>
        <v>4,0</v>
      </c>
      <c r="Y55" s="34" t="str">
        <f t="shared" si="11"/>
        <v>2,2095</v>
      </c>
      <c r="Z55" s="1" t="str">
        <f t="shared" si="12"/>
        <v>2,2095</v>
      </c>
      <c r="AA55">
        <f t="shared" si="19"/>
        <v>1</v>
      </c>
      <c r="AB55" s="1">
        <f t="shared" si="20"/>
        <v>1</v>
      </c>
      <c r="AC55" t="s">
        <v>14</v>
      </c>
      <c r="AD55" s="1" t="str">
        <f t="shared" si="13"/>
        <v>6105107</v>
      </c>
      <c r="AE55" s="1" t="str">
        <f t="shared" si="14"/>
        <v>6105109</v>
      </c>
    </row>
    <row r="56" spans="1:31" x14ac:dyDescent="0.2">
      <c r="A56" s="1">
        <f t="shared" si="15"/>
        <v>6</v>
      </c>
      <c r="B56" s="1" t="str">
        <f t="shared" si="0"/>
        <v>6105109</v>
      </c>
      <c r="C56" t="s">
        <v>89</v>
      </c>
      <c r="D56" s="9" t="str">
        <f t="shared" si="1"/>
        <v>05</v>
      </c>
      <c r="E56">
        <f t="shared" si="23"/>
        <v>5</v>
      </c>
      <c r="F56" s="1">
        <f t="shared" si="21"/>
        <v>690</v>
      </c>
      <c r="G56" s="4" t="str">
        <f t="shared" si="2"/>
        <v>6901109</v>
      </c>
      <c r="H56" s="9" t="str">
        <f t="shared" si="3"/>
        <v>09</v>
      </c>
      <c r="I56">
        <v>9</v>
      </c>
      <c r="J56" s="1" t="str">
        <f t="shared" si="4"/>
        <v>1159</v>
      </c>
      <c r="K56">
        <f t="shared" si="17"/>
        <v>6100001</v>
      </c>
      <c r="L56" s="1">
        <f>IF(I56=0,0,VLOOKUP(J56,消耗材料!$I$2:$L$201,4,0))</f>
        <v>1647</v>
      </c>
      <c r="M56" s="30" t="str">
        <f t="shared" si="5"/>
        <v>6100001,1647</v>
      </c>
      <c r="N56" s="31">
        <f t="shared" si="18"/>
        <v>1</v>
      </c>
      <c r="O56" s="31" t="str">
        <f t="shared" si="6"/>
        <v>195</v>
      </c>
      <c r="P56" s="30">
        <f>IF(I56=0,0,VLOOKUP(O56,属性值!$D$4:$I$203,2,0))</f>
        <v>0</v>
      </c>
      <c r="Q56" s="30">
        <f>IF(I56=0,0,VLOOKUP(O56,属性值!$D$4:$I$203,3,0))</f>
        <v>0</v>
      </c>
      <c r="R56" s="30">
        <f>IF(I56=0,0,VLOOKUP(O56,属性值!$D$4:$I$203,4,0))</f>
        <v>0</v>
      </c>
      <c r="S56" s="30">
        <f>IF(I56=0,0,VLOOKUP(O56,属性值!$D$4:$I$203,5,0))</f>
        <v>0</v>
      </c>
      <c r="T56" s="30">
        <f>IF(I56=0,0,VLOOKUP(O56,属性值!$D$4:$I$203,6,0))</f>
        <v>2676</v>
      </c>
      <c r="U56" s="34" t="str">
        <f t="shared" si="7"/>
        <v>1,0</v>
      </c>
      <c r="V56" s="34" t="str">
        <f t="shared" si="8"/>
        <v>2,0</v>
      </c>
      <c r="W56" s="34" t="str">
        <f t="shared" si="9"/>
        <v>3,0</v>
      </c>
      <c r="X56" s="34" t="str">
        <f t="shared" si="10"/>
        <v>4,0</v>
      </c>
      <c r="Y56" s="34" t="str">
        <f t="shared" si="11"/>
        <v>2,2676</v>
      </c>
      <c r="Z56" s="1" t="str">
        <f t="shared" si="12"/>
        <v>2,2676</v>
      </c>
      <c r="AA56">
        <f t="shared" si="19"/>
        <v>1</v>
      </c>
      <c r="AB56" s="1">
        <f t="shared" si="20"/>
        <v>1</v>
      </c>
      <c r="AC56" t="s">
        <v>14</v>
      </c>
      <c r="AD56" s="1" t="str">
        <f t="shared" si="13"/>
        <v>6105108</v>
      </c>
      <c r="AE56" s="1" t="str">
        <f t="shared" si="14"/>
        <v>6105110</v>
      </c>
    </row>
    <row r="57" spans="1:31" x14ac:dyDescent="0.2">
      <c r="A57" s="1">
        <f t="shared" si="15"/>
        <v>6</v>
      </c>
      <c r="B57" s="1" t="str">
        <f t="shared" si="0"/>
        <v>6105110</v>
      </c>
      <c r="C57" t="s">
        <v>89</v>
      </c>
      <c r="D57" s="9" t="str">
        <f t="shared" si="1"/>
        <v>05</v>
      </c>
      <c r="E57">
        <f t="shared" si="23"/>
        <v>5</v>
      </c>
      <c r="F57" s="1">
        <f t="shared" si="21"/>
        <v>690</v>
      </c>
      <c r="G57" s="4" t="str">
        <f t="shared" si="2"/>
        <v>6901110</v>
      </c>
      <c r="H57" s="9">
        <f t="shared" si="3"/>
        <v>10</v>
      </c>
      <c r="I57">
        <v>10</v>
      </c>
      <c r="J57" s="1" t="str">
        <f t="shared" si="4"/>
        <v>11510</v>
      </c>
      <c r="K57">
        <f t="shared" si="17"/>
        <v>6100001</v>
      </c>
      <c r="L57" s="1">
        <f>IF(I57=0,0,VLOOKUP(J57,消耗材料!$I$2:$L$201,4,0))</f>
        <v>2200</v>
      </c>
      <c r="M57" s="30" t="str">
        <f t="shared" si="5"/>
        <v>6100001,2200</v>
      </c>
      <c r="N57" s="31">
        <f t="shared" si="18"/>
        <v>1</v>
      </c>
      <c r="O57" s="31" t="str">
        <f t="shared" si="6"/>
        <v>1105</v>
      </c>
      <c r="P57" s="30">
        <f>IF(I57=0,0,VLOOKUP(O57,属性值!$D$4:$I$203,2,0))</f>
        <v>0</v>
      </c>
      <c r="Q57" s="30">
        <f>IF(I57=0,0,VLOOKUP(O57,属性值!$D$4:$I$203,3,0))</f>
        <v>0</v>
      </c>
      <c r="R57" s="30">
        <f>IF(I57=0,0,VLOOKUP(O57,属性值!$D$4:$I$203,4,0))</f>
        <v>0</v>
      </c>
      <c r="S57" s="30">
        <f>IF(I57=0,0,VLOOKUP(O57,属性值!$D$4:$I$203,5,0))</f>
        <v>0</v>
      </c>
      <c r="T57" s="30">
        <f>IF(I57=0,0,VLOOKUP(O57,属性值!$D$4:$I$203,6,0))</f>
        <v>3360</v>
      </c>
      <c r="U57" s="34" t="str">
        <f t="shared" si="7"/>
        <v>1,0</v>
      </c>
      <c r="V57" s="34" t="str">
        <f t="shared" si="8"/>
        <v>2,0</v>
      </c>
      <c r="W57" s="34" t="str">
        <f t="shared" si="9"/>
        <v>3,0</v>
      </c>
      <c r="X57" s="34" t="str">
        <f t="shared" si="10"/>
        <v>4,0</v>
      </c>
      <c r="Y57" s="34" t="str">
        <f t="shared" si="11"/>
        <v>2,3360</v>
      </c>
      <c r="Z57" s="1" t="str">
        <f t="shared" si="12"/>
        <v>2,3360</v>
      </c>
      <c r="AA57">
        <f t="shared" si="19"/>
        <v>1</v>
      </c>
      <c r="AB57" s="1">
        <f t="shared" si="20"/>
        <v>1</v>
      </c>
      <c r="AC57" t="s">
        <v>14</v>
      </c>
      <c r="AD57" s="1" t="str">
        <f t="shared" si="13"/>
        <v>6105109</v>
      </c>
      <c r="AE57" s="1">
        <f t="shared" si="14"/>
        <v>0</v>
      </c>
    </row>
    <row r="58" spans="1:31" s="15" customFormat="1" x14ac:dyDescent="0.2">
      <c r="A58" s="1">
        <f t="shared" si="15"/>
        <v>6</v>
      </c>
      <c r="B58" s="1" t="str">
        <f t="shared" si="0"/>
        <v>6106200</v>
      </c>
      <c r="C58" s="12" t="s">
        <v>90</v>
      </c>
      <c r="D58" s="14" t="str">
        <f t="shared" si="1"/>
        <v>06</v>
      </c>
      <c r="E58" s="13">
        <v>6</v>
      </c>
      <c r="F58" s="1">
        <f t="shared" si="21"/>
        <v>690</v>
      </c>
      <c r="G58" s="4" t="str">
        <f t="shared" si="2"/>
        <v>6901200</v>
      </c>
      <c r="H58" s="14" t="str">
        <f t="shared" si="3"/>
        <v>00</v>
      </c>
      <c r="I58" s="15">
        <v>0</v>
      </c>
      <c r="J58" s="1" t="str">
        <f t="shared" si="4"/>
        <v>1260</v>
      </c>
      <c r="K58">
        <v>6100002</v>
      </c>
      <c r="L58" s="1">
        <f>IF(I58=0,0,VLOOKUP(J58,消耗材料!$I$2:$L$201,4,0))</f>
        <v>0</v>
      </c>
      <c r="M58" s="30" t="str">
        <f t="shared" si="5"/>
        <v>6100002,0</v>
      </c>
      <c r="N58" s="31">
        <v>2</v>
      </c>
      <c r="O58" s="31" t="str">
        <f t="shared" si="6"/>
        <v>206</v>
      </c>
      <c r="P58" s="30">
        <f>IF(I58=0,0,VLOOKUP(O58,属性值!$D$4:$I$203,2,0))</f>
        <v>0</v>
      </c>
      <c r="Q58" s="30">
        <f>IF(I58=0,0,VLOOKUP(O58,属性值!$D$4:$I$203,3,0))</f>
        <v>0</v>
      </c>
      <c r="R58" s="30">
        <f>IF(I58=0,0,VLOOKUP(O58,属性值!$D$4:$I$203,4,0))</f>
        <v>0</v>
      </c>
      <c r="S58" s="30">
        <f>IF(I58=0,0,VLOOKUP(O58,属性值!$D$4:$I$203,5,0))</f>
        <v>0</v>
      </c>
      <c r="T58" s="30">
        <f>IF(I58=0,0,VLOOKUP(O58,属性值!$D$4:$I$203,6,0))</f>
        <v>0</v>
      </c>
      <c r="U58" s="34" t="str">
        <f t="shared" si="7"/>
        <v>1,0</v>
      </c>
      <c r="V58" s="34" t="str">
        <f t="shared" si="8"/>
        <v>2,0</v>
      </c>
      <c r="W58" s="34" t="str">
        <f t="shared" si="9"/>
        <v>3,0</v>
      </c>
      <c r="X58" s="34" t="str">
        <f t="shared" si="10"/>
        <v>4,0</v>
      </c>
      <c r="Y58" s="34" t="str">
        <f t="shared" si="11"/>
        <v>2,0</v>
      </c>
      <c r="Z58" s="1" t="str">
        <f t="shared" si="12"/>
        <v>1,0</v>
      </c>
      <c r="AA58">
        <f t="shared" si="19"/>
        <v>1</v>
      </c>
      <c r="AB58" s="1">
        <v>2</v>
      </c>
      <c r="AC58" s="15" t="s">
        <v>15</v>
      </c>
      <c r="AD58" s="1">
        <f t="shared" si="13"/>
        <v>0</v>
      </c>
      <c r="AE58" s="1" t="str">
        <f t="shared" si="14"/>
        <v>6106201</v>
      </c>
    </row>
    <row r="59" spans="1:31" x14ac:dyDescent="0.2">
      <c r="A59" s="1">
        <f t="shared" si="15"/>
        <v>6</v>
      </c>
      <c r="B59" s="1" t="str">
        <f t="shared" si="0"/>
        <v>6106201</v>
      </c>
      <c r="C59" t="s">
        <v>90</v>
      </c>
      <c r="D59" s="9" t="str">
        <f t="shared" si="1"/>
        <v>06</v>
      </c>
      <c r="E59">
        <f t="shared" si="16"/>
        <v>6</v>
      </c>
      <c r="F59" s="1">
        <f t="shared" si="21"/>
        <v>690</v>
      </c>
      <c r="G59" s="4" t="str">
        <f t="shared" si="2"/>
        <v>6901201</v>
      </c>
      <c r="H59" s="9" t="str">
        <f t="shared" si="3"/>
        <v>01</v>
      </c>
      <c r="I59">
        <v>1</v>
      </c>
      <c r="J59" s="1" t="str">
        <f t="shared" si="4"/>
        <v>1261</v>
      </c>
      <c r="K59">
        <f t="shared" si="17"/>
        <v>6100002</v>
      </c>
      <c r="L59" s="1">
        <f>IF(I59=0,0,VLOOKUP(J59,消耗材料!$I$2:$L$201,4,0))</f>
        <v>24</v>
      </c>
      <c r="M59" s="30" t="str">
        <f t="shared" si="5"/>
        <v>6100002,24</v>
      </c>
      <c r="N59" s="31">
        <f t="shared" si="18"/>
        <v>2</v>
      </c>
      <c r="O59" s="31" t="str">
        <f t="shared" si="6"/>
        <v>216</v>
      </c>
      <c r="P59" s="30">
        <f>IF(I59=0,0,VLOOKUP(O59,属性值!$D$4:$I$203,2,0))</f>
        <v>4250</v>
      </c>
      <c r="Q59" s="30">
        <f>IF(I59=0,0,VLOOKUP(O59,属性值!$D$4:$I$203,3,0))</f>
        <v>0</v>
      </c>
      <c r="R59" s="30">
        <f>IF(I59=0,0,VLOOKUP(O59,属性值!$D$4:$I$203,4,0))</f>
        <v>0</v>
      </c>
      <c r="S59" s="30">
        <f>IF(I59=0,0,VLOOKUP(O59,属性值!$D$4:$I$203,5,0))</f>
        <v>0</v>
      </c>
      <c r="T59" s="30">
        <f>IF(I59=0,0,VLOOKUP(O59,属性值!$D$4:$I$203,6,0))</f>
        <v>0</v>
      </c>
      <c r="U59" s="34" t="str">
        <f t="shared" si="7"/>
        <v>1,4250</v>
      </c>
      <c r="V59" s="34" t="str">
        <f t="shared" si="8"/>
        <v>2,0</v>
      </c>
      <c r="W59" s="34" t="str">
        <f t="shared" si="9"/>
        <v>3,0</v>
      </c>
      <c r="X59" s="34" t="str">
        <f t="shared" si="10"/>
        <v>4,0</v>
      </c>
      <c r="Y59" s="34" t="str">
        <f t="shared" si="11"/>
        <v>2,0</v>
      </c>
      <c r="Z59" s="1" t="str">
        <f t="shared" si="12"/>
        <v>1,4250</v>
      </c>
      <c r="AA59">
        <f t="shared" si="19"/>
        <v>1</v>
      </c>
      <c r="AB59" s="1">
        <f t="shared" si="20"/>
        <v>2</v>
      </c>
      <c r="AC59" t="s">
        <v>15</v>
      </c>
      <c r="AD59" s="1" t="str">
        <f t="shared" si="13"/>
        <v>6106200</v>
      </c>
      <c r="AE59" s="1" t="str">
        <f t="shared" si="14"/>
        <v>6106202</v>
      </c>
    </row>
    <row r="60" spans="1:31" x14ac:dyDescent="0.2">
      <c r="A60" s="1">
        <f t="shared" si="15"/>
        <v>6</v>
      </c>
      <c r="B60" s="1" t="str">
        <f t="shared" si="0"/>
        <v>6106202</v>
      </c>
      <c r="C60" t="s">
        <v>90</v>
      </c>
      <c r="D60" s="9" t="str">
        <f t="shared" si="1"/>
        <v>06</v>
      </c>
      <c r="E60">
        <f t="shared" si="16"/>
        <v>6</v>
      </c>
      <c r="F60" s="1">
        <f t="shared" si="21"/>
        <v>690</v>
      </c>
      <c r="G60" s="4" t="str">
        <f t="shared" si="2"/>
        <v>6901202</v>
      </c>
      <c r="H60" s="9" t="str">
        <f t="shared" si="3"/>
        <v>02</v>
      </c>
      <c r="I60">
        <v>2</v>
      </c>
      <c r="J60" s="1" t="str">
        <f t="shared" si="4"/>
        <v>1262</v>
      </c>
      <c r="K60">
        <f t="shared" si="17"/>
        <v>6100002</v>
      </c>
      <c r="L60" s="1">
        <f>IF(I60=0,0,VLOOKUP(J60,消耗材料!$I$2:$L$201,4,0))</f>
        <v>78</v>
      </c>
      <c r="M60" s="30" t="str">
        <f t="shared" si="5"/>
        <v>6100002,78</v>
      </c>
      <c r="N60" s="31">
        <f t="shared" si="18"/>
        <v>2</v>
      </c>
      <c r="O60" s="31" t="str">
        <f t="shared" si="6"/>
        <v>226</v>
      </c>
      <c r="P60" s="30">
        <f>IF(I60=0,0,VLOOKUP(O60,属性值!$D$4:$I$203,2,0))</f>
        <v>9808</v>
      </c>
      <c r="Q60" s="30">
        <f>IF(I60=0,0,VLOOKUP(O60,属性值!$D$4:$I$203,3,0))</f>
        <v>0</v>
      </c>
      <c r="R60" s="30">
        <f>IF(I60=0,0,VLOOKUP(O60,属性值!$D$4:$I$203,4,0))</f>
        <v>0</v>
      </c>
      <c r="S60" s="30">
        <f>IF(I60=0,0,VLOOKUP(O60,属性值!$D$4:$I$203,5,0))</f>
        <v>0</v>
      </c>
      <c r="T60" s="30">
        <f>IF(I60=0,0,VLOOKUP(O60,属性值!$D$4:$I$203,6,0))</f>
        <v>0</v>
      </c>
      <c r="U60" s="34" t="str">
        <f t="shared" si="7"/>
        <v>1,9808</v>
      </c>
      <c r="V60" s="34" t="str">
        <f t="shared" si="8"/>
        <v>2,0</v>
      </c>
      <c r="W60" s="34" t="str">
        <f t="shared" si="9"/>
        <v>3,0</v>
      </c>
      <c r="X60" s="34" t="str">
        <f t="shared" si="10"/>
        <v>4,0</v>
      </c>
      <c r="Y60" s="34" t="str">
        <f t="shared" si="11"/>
        <v>2,0</v>
      </c>
      <c r="Z60" s="1" t="str">
        <f t="shared" si="12"/>
        <v>1,9808</v>
      </c>
      <c r="AA60">
        <f t="shared" si="19"/>
        <v>1</v>
      </c>
      <c r="AB60" s="1">
        <f t="shared" si="20"/>
        <v>2</v>
      </c>
      <c r="AC60" t="s">
        <v>15</v>
      </c>
      <c r="AD60" s="1" t="str">
        <f t="shared" si="13"/>
        <v>6106201</v>
      </c>
      <c r="AE60" s="1" t="str">
        <f t="shared" si="14"/>
        <v>6106203</v>
      </c>
    </row>
    <row r="61" spans="1:31" x14ac:dyDescent="0.2">
      <c r="A61" s="1">
        <f t="shared" si="15"/>
        <v>6</v>
      </c>
      <c r="B61" s="1" t="str">
        <f t="shared" si="0"/>
        <v>6106203</v>
      </c>
      <c r="C61" t="s">
        <v>90</v>
      </c>
      <c r="D61" s="9" t="str">
        <f t="shared" si="1"/>
        <v>06</v>
      </c>
      <c r="E61">
        <f t="shared" si="16"/>
        <v>6</v>
      </c>
      <c r="F61" s="1">
        <f t="shared" si="21"/>
        <v>690</v>
      </c>
      <c r="G61" s="4" t="str">
        <f t="shared" si="2"/>
        <v>6901203</v>
      </c>
      <c r="H61" s="9" t="str">
        <f t="shared" si="3"/>
        <v>03</v>
      </c>
      <c r="I61">
        <v>3</v>
      </c>
      <c r="J61" s="1" t="str">
        <f t="shared" si="4"/>
        <v>1263</v>
      </c>
      <c r="K61">
        <f t="shared" si="17"/>
        <v>6100002</v>
      </c>
      <c r="L61" s="1">
        <f>IF(I61=0,0,VLOOKUP(J61,消耗材料!$I$2:$L$201,4,0))</f>
        <v>166</v>
      </c>
      <c r="M61" s="30" t="str">
        <f t="shared" si="5"/>
        <v>6100002,166</v>
      </c>
      <c r="N61" s="31">
        <f t="shared" si="18"/>
        <v>2</v>
      </c>
      <c r="O61" s="31" t="str">
        <f t="shared" si="6"/>
        <v>236</v>
      </c>
      <c r="P61" s="30">
        <f>IF(I61=0,0,VLOOKUP(O61,属性值!$D$4:$I$203,2,0))</f>
        <v>16800</v>
      </c>
      <c r="Q61" s="30">
        <f>IF(I61=0,0,VLOOKUP(O61,属性值!$D$4:$I$203,3,0))</f>
        <v>0</v>
      </c>
      <c r="R61" s="30">
        <f>IF(I61=0,0,VLOOKUP(O61,属性值!$D$4:$I$203,4,0))</f>
        <v>0</v>
      </c>
      <c r="S61" s="30">
        <f>IF(I61=0,0,VLOOKUP(O61,属性值!$D$4:$I$203,5,0))</f>
        <v>0</v>
      </c>
      <c r="T61" s="30">
        <f>IF(I61=0,0,VLOOKUP(O61,属性值!$D$4:$I$203,6,0))</f>
        <v>0</v>
      </c>
      <c r="U61" s="34" t="str">
        <f t="shared" si="7"/>
        <v>1,16800</v>
      </c>
      <c r="V61" s="34" t="str">
        <f t="shared" si="8"/>
        <v>2,0</v>
      </c>
      <c r="W61" s="34" t="str">
        <f t="shared" si="9"/>
        <v>3,0</v>
      </c>
      <c r="X61" s="34" t="str">
        <f t="shared" si="10"/>
        <v>4,0</v>
      </c>
      <c r="Y61" s="34" t="str">
        <f t="shared" si="11"/>
        <v>2,0</v>
      </c>
      <c r="Z61" s="1" t="str">
        <f t="shared" si="12"/>
        <v>1,16800</v>
      </c>
      <c r="AA61">
        <f t="shared" si="19"/>
        <v>1</v>
      </c>
      <c r="AB61" s="1">
        <f t="shared" si="20"/>
        <v>2</v>
      </c>
      <c r="AC61" t="s">
        <v>15</v>
      </c>
      <c r="AD61" s="1" t="str">
        <f t="shared" si="13"/>
        <v>6106202</v>
      </c>
      <c r="AE61" s="1" t="str">
        <f t="shared" si="14"/>
        <v>6106204</v>
      </c>
    </row>
    <row r="62" spans="1:31" x14ac:dyDescent="0.2">
      <c r="A62" s="1">
        <f t="shared" si="15"/>
        <v>6</v>
      </c>
      <c r="B62" s="1" t="str">
        <f t="shared" si="0"/>
        <v>6106204</v>
      </c>
      <c r="C62" t="s">
        <v>90</v>
      </c>
      <c r="D62" s="9" t="str">
        <f t="shared" si="1"/>
        <v>06</v>
      </c>
      <c r="E62">
        <f t="shared" si="16"/>
        <v>6</v>
      </c>
      <c r="F62" s="1">
        <f t="shared" si="21"/>
        <v>690</v>
      </c>
      <c r="G62" s="4" t="str">
        <f t="shared" si="2"/>
        <v>6901204</v>
      </c>
      <c r="H62" s="9" t="str">
        <f t="shared" si="3"/>
        <v>04</v>
      </c>
      <c r="I62">
        <v>4</v>
      </c>
      <c r="J62" s="1" t="str">
        <f t="shared" si="4"/>
        <v>1264</v>
      </c>
      <c r="K62">
        <f t="shared" si="17"/>
        <v>6100002</v>
      </c>
      <c r="L62" s="1">
        <f>IF(I62=0,0,VLOOKUP(J62,消耗材料!$I$2:$L$201,4,0))</f>
        <v>291</v>
      </c>
      <c r="M62" s="30" t="str">
        <f t="shared" si="5"/>
        <v>6100002,291</v>
      </c>
      <c r="N62" s="31">
        <f t="shared" si="18"/>
        <v>2</v>
      </c>
      <c r="O62" s="31" t="str">
        <f t="shared" si="6"/>
        <v>246</v>
      </c>
      <c r="P62" s="30">
        <f>IF(I62=0,0,VLOOKUP(O62,属性值!$D$4:$I$203,2,0))</f>
        <v>25368</v>
      </c>
      <c r="Q62" s="30">
        <f>IF(I62=0,0,VLOOKUP(O62,属性值!$D$4:$I$203,3,0))</f>
        <v>0</v>
      </c>
      <c r="R62" s="30">
        <f>IF(I62=0,0,VLOOKUP(O62,属性值!$D$4:$I$203,4,0))</f>
        <v>0</v>
      </c>
      <c r="S62" s="30">
        <f>IF(I62=0,0,VLOOKUP(O62,属性值!$D$4:$I$203,5,0))</f>
        <v>0</v>
      </c>
      <c r="T62" s="30">
        <f>IF(I62=0,0,VLOOKUP(O62,属性值!$D$4:$I$203,6,0))</f>
        <v>0</v>
      </c>
      <c r="U62" s="34" t="str">
        <f t="shared" si="7"/>
        <v>1,25368</v>
      </c>
      <c r="V62" s="34" t="str">
        <f t="shared" si="8"/>
        <v>2,0</v>
      </c>
      <c r="W62" s="34" t="str">
        <f t="shared" si="9"/>
        <v>3,0</v>
      </c>
      <c r="X62" s="34" t="str">
        <f t="shared" si="10"/>
        <v>4,0</v>
      </c>
      <c r="Y62" s="34" t="str">
        <f t="shared" si="11"/>
        <v>2,0</v>
      </c>
      <c r="Z62" s="1" t="str">
        <f t="shared" si="12"/>
        <v>1,25368</v>
      </c>
      <c r="AA62">
        <f t="shared" si="19"/>
        <v>1</v>
      </c>
      <c r="AB62" s="1">
        <f t="shared" si="20"/>
        <v>2</v>
      </c>
      <c r="AC62" t="s">
        <v>15</v>
      </c>
      <c r="AD62" s="1" t="str">
        <f t="shared" si="13"/>
        <v>6106203</v>
      </c>
      <c r="AE62" s="1" t="str">
        <f t="shared" si="14"/>
        <v>6106205</v>
      </c>
    </row>
    <row r="63" spans="1:31" x14ac:dyDescent="0.2">
      <c r="A63" s="1">
        <f t="shared" si="15"/>
        <v>6</v>
      </c>
      <c r="B63" s="1" t="str">
        <f t="shared" si="0"/>
        <v>6106205</v>
      </c>
      <c r="C63" t="s">
        <v>90</v>
      </c>
      <c r="D63" s="9" t="str">
        <f t="shared" si="1"/>
        <v>06</v>
      </c>
      <c r="E63">
        <f t="shared" si="16"/>
        <v>6</v>
      </c>
      <c r="F63" s="1">
        <f t="shared" si="21"/>
        <v>690</v>
      </c>
      <c r="G63" s="4" t="str">
        <f t="shared" si="2"/>
        <v>6901205</v>
      </c>
      <c r="H63" s="9" t="str">
        <f t="shared" si="3"/>
        <v>05</v>
      </c>
      <c r="I63">
        <v>5</v>
      </c>
      <c r="J63" s="1" t="str">
        <f t="shared" si="4"/>
        <v>1265</v>
      </c>
      <c r="K63">
        <f t="shared" si="17"/>
        <v>6100002</v>
      </c>
      <c r="L63" s="1">
        <f>IF(I63=0,0,VLOOKUP(J63,消耗材料!$I$2:$L$201,4,0))</f>
        <v>456</v>
      </c>
      <c r="M63" s="30" t="str">
        <f t="shared" si="5"/>
        <v>6100002,456</v>
      </c>
      <c r="N63" s="31">
        <f t="shared" si="18"/>
        <v>2</v>
      </c>
      <c r="O63" s="31" t="str">
        <f t="shared" si="6"/>
        <v>256</v>
      </c>
      <c r="P63" s="30">
        <f>IF(I63=0,0,VLOOKUP(O63,属性值!$D$4:$I$203,2,0))</f>
        <v>35684</v>
      </c>
      <c r="Q63" s="30">
        <f>IF(I63=0,0,VLOOKUP(O63,属性值!$D$4:$I$203,3,0))</f>
        <v>0</v>
      </c>
      <c r="R63" s="30">
        <f>IF(I63=0,0,VLOOKUP(O63,属性值!$D$4:$I$203,4,0))</f>
        <v>0</v>
      </c>
      <c r="S63" s="30">
        <f>IF(I63=0,0,VLOOKUP(O63,属性值!$D$4:$I$203,5,0))</f>
        <v>0</v>
      </c>
      <c r="T63" s="30">
        <f>IF(I63=0,0,VLOOKUP(O63,属性值!$D$4:$I$203,6,0))</f>
        <v>0</v>
      </c>
      <c r="U63" s="34" t="str">
        <f t="shared" si="7"/>
        <v>1,35684</v>
      </c>
      <c r="V63" s="34" t="str">
        <f t="shared" si="8"/>
        <v>2,0</v>
      </c>
      <c r="W63" s="34" t="str">
        <f t="shared" si="9"/>
        <v>3,0</v>
      </c>
      <c r="X63" s="34" t="str">
        <f t="shared" si="10"/>
        <v>4,0</v>
      </c>
      <c r="Y63" s="34" t="str">
        <f t="shared" si="11"/>
        <v>2,0</v>
      </c>
      <c r="Z63" s="1" t="str">
        <f t="shared" si="12"/>
        <v>1,35684</v>
      </c>
      <c r="AA63">
        <f t="shared" si="19"/>
        <v>1</v>
      </c>
      <c r="AB63" s="1">
        <f t="shared" si="20"/>
        <v>2</v>
      </c>
      <c r="AC63" t="s">
        <v>15</v>
      </c>
      <c r="AD63" s="1" t="str">
        <f t="shared" si="13"/>
        <v>6106204</v>
      </c>
      <c r="AE63" s="1" t="str">
        <f t="shared" si="14"/>
        <v>6106206</v>
      </c>
    </row>
    <row r="64" spans="1:31" x14ac:dyDescent="0.2">
      <c r="A64" s="1">
        <f t="shared" si="15"/>
        <v>6</v>
      </c>
      <c r="B64" s="1" t="str">
        <f t="shared" si="0"/>
        <v>6106206</v>
      </c>
      <c r="C64" t="s">
        <v>90</v>
      </c>
      <c r="D64" s="9" t="str">
        <f t="shared" si="1"/>
        <v>06</v>
      </c>
      <c r="E64">
        <f t="shared" ref="E64:E68" si="24">E63</f>
        <v>6</v>
      </c>
      <c r="F64" s="1">
        <f t="shared" si="21"/>
        <v>690</v>
      </c>
      <c r="G64" s="4" t="str">
        <f t="shared" si="2"/>
        <v>6901206</v>
      </c>
      <c r="H64" s="9" t="str">
        <f t="shared" si="3"/>
        <v>06</v>
      </c>
      <c r="I64">
        <v>6</v>
      </c>
      <c r="J64" s="1" t="str">
        <f t="shared" si="4"/>
        <v>1266</v>
      </c>
      <c r="K64">
        <f t="shared" si="17"/>
        <v>6100002</v>
      </c>
      <c r="L64" s="1">
        <f>IF(I64=0,0,VLOOKUP(J64,消耗材料!$I$2:$L$201,4,0))</f>
        <v>667</v>
      </c>
      <c r="M64" s="30" t="str">
        <f t="shared" si="5"/>
        <v>6100002,667</v>
      </c>
      <c r="N64" s="31">
        <f t="shared" si="18"/>
        <v>2</v>
      </c>
      <c r="O64" s="31" t="str">
        <f t="shared" si="6"/>
        <v>266</v>
      </c>
      <c r="P64" s="30">
        <f>IF(I64=0,0,VLOOKUP(O64,属性值!$D$4:$I$203,2,0))</f>
        <v>47934</v>
      </c>
      <c r="Q64" s="30">
        <f>IF(I64=0,0,VLOOKUP(O64,属性值!$D$4:$I$203,3,0))</f>
        <v>0</v>
      </c>
      <c r="R64" s="30">
        <f>IF(I64=0,0,VLOOKUP(O64,属性值!$D$4:$I$203,4,0))</f>
        <v>0</v>
      </c>
      <c r="S64" s="30">
        <f>IF(I64=0,0,VLOOKUP(O64,属性值!$D$4:$I$203,5,0))</f>
        <v>0</v>
      </c>
      <c r="T64" s="30">
        <f>IF(I64=0,0,VLOOKUP(O64,属性值!$D$4:$I$203,6,0))</f>
        <v>0</v>
      </c>
      <c r="U64" s="34" t="str">
        <f t="shared" si="7"/>
        <v>1,47934</v>
      </c>
      <c r="V64" s="34" t="str">
        <f t="shared" si="8"/>
        <v>2,0</v>
      </c>
      <c r="W64" s="34" t="str">
        <f t="shared" si="9"/>
        <v>3,0</v>
      </c>
      <c r="X64" s="34" t="str">
        <f t="shared" si="10"/>
        <v>4,0</v>
      </c>
      <c r="Y64" s="34" t="str">
        <f t="shared" si="11"/>
        <v>2,0</v>
      </c>
      <c r="Z64" s="1" t="str">
        <f t="shared" si="12"/>
        <v>1,47934</v>
      </c>
      <c r="AA64">
        <f t="shared" si="19"/>
        <v>1</v>
      </c>
      <c r="AB64" s="1">
        <f t="shared" si="20"/>
        <v>2</v>
      </c>
      <c r="AC64" t="s">
        <v>15</v>
      </c>
      <c r="AD64" s="1" t="str">
        <f t="shared" si="13"/>
        <v>6106205</v>
      </c>
      <c r="AE64" s="1" t="str">
        <f t="shared" si="14"/>
        <v>6106207</v>
      </c>
    </row>
    <row r="65" spans="1:31" x14ac:dyDescent="0.2">
      <c r="A65" s="1">
        <f t="shared" si="15"/>
        <v>6</v>
      </c>
      <c r="B65" s="1" t="str">
        <f t="shared" si="0"/>
        <v>6106207</v>
      </c>
      <c r="C65" t="s">
        <v>90</v>
      </c>
      <c r="D65" s="9" t="str">
        <f t="shared" si="1"/>
        <v>06</v>
      </c>
      <c r="E65">
        <f t="shared" si="24"/>
        <v>6</v>
      </c>
      <c r="F65" s="1">
        <f t="shared" si="21"/>
        <v>690</v>
      </c>
      <c r="G65" s="4" t="str">
        <f t="shared" si="2"/>
        <v>6901207</v>
      </c>
      <c r="H65" s="9" t="str">
        <f t="shared" si="3"/>
        <v>07</v>
      </c>
      <c r="I65">
        <v>7</v>
      </c>
      <c r="J65" s="1" t="str">
        <f t="shared" si="4"/>
        <v>1267</v>
      </c>
      <c r="K65">
        <f t="shared" si="17"/>
        <v>6100002</v>
      </c>
      <c r="L65" s="1">
        <f>IF(I65=0,0,VLOOKUP(J65,消耗材料!$I$2:$L$201,4,0))</f>
        <v>928</v>
      </c>
      <c r="M65" s="30" t="str">
        <f t="shared" si="5"/>
        <v>6100002,928</v>
      </c>
      <c r="N65" s="31">
        <f t="shared" si="18"/>
        <v>2</v>
      </c>
      <c r="O65" s="31" t="str">
        <f t="shared" si="6"/>
        <v>276</v>
      </c>
      <c r="P65" s="30">
        <f>IF(I65=0,0,VLOOKUP(O65,属性值!$D$4:$I$203,2,0))</f>
        <v>62338</v>
      </c>
      <c r="Q65" s="30">
        <f>IF(I65=0,0,VLOOKUP(O65,属性值!$D$4:$I$203,3,0))</f>
        <v>0</v>
      </c>
      <c r="R65" s="30">
        <f>IF(I65=0,0,VLOOKUP(O65,属性值!$D$4:$I$203,4,0))</f>
        <v>0</v>
      </c>
      <c r="S65" s="30">
        <f>IF(I65=0,0,VLOOKUP(O65,属性值!$D$4:$I$203,5,0))</f>
        <v>0</v>
      </c>
      <c r="T65" s="30">
        <f>IF(I65=0,0,VLOOKUP(O65,属性值!$D$4:$I$203,6,0))</f>
        <v>0</v>
      </c>
      <c r="U65" s="34" t="str">
        <f t="shared" si="7"/>
        <v>1,62338</v>
      </c>
      <c r="V65" s="34" t="str">
        <f t="shared" si="8"/>
        <v>2,0</v>
      </c>
      <c r="W65" s="34" t="str">
        <f t="shared" si="9"/>
        <v>3,0</v>
      </c>
      <c r="X65" s="34" t="str">
        <f t="shared" si="10"/>
        <v>4,0</v>
      </c>
      <c r="Y65" s="34" t="str">
        <f t="shared" si="11"/>
        <v>2,0</v>
      </c>
      <c r="Z65" s="1" t="str">
        <f t="shared" si="12"/>
        <v>1,62338</v>
      </c>
      <c r="AA65">
        <f t="shared" si="19"/>
        <v>1</v>
      </c>
      <c r="AB65" s="1">
        <f t="shared" si="20"/>
        <v>2</v>
      </c>
      <c r="AC65" t="s">
        <v>15</v>
      </c>
      <c r="AD65" s="1" t="str">
        <f t="shared" si="13"/>
        <v>6106206</v>
      </c>
      <c r="AE65" s="1" t="str">
        <f t="shared" si="14"/>
        <v>6106208</v>
      </c>
    </row>
    <row r="66" spans="1:31" x14ac:dyDescent="0.2">
      <c r="A66" s="1">
        <f t="shared" si="15"/>
        <v>6</v>
      </c>
      <c r="B66" s="1" t="str">
        <f t="shared" si="0"/>
        <v>6106208</v>
      </c>
      <c r="C66" t="s">
        <v>90</v>
      </c>
      <c r="D66" s="9" t="str">
        <f t="shared" si="1"/>
        <v>06</v>
      </c>
      <c r="E66">
        <f t="shared" si="24"/>
        <v>6</v>
      </c>
      <c r="F66" s="1">
        <f t="shared" si="21"/>
        <v>690</v>
      </c>
      <c r="G66" s="4" t="str">
        <f t="shared" si="2"/>
        <v>6901208</v>
      </c>
      <c r="H66" s="9" t="str">
        <f t="shared" si="3"/>
        <v>08</v>
      </c>
      <c r="I66">
        <v>8</v>
      </c>
      <c r="J66" s="1" t="str">
        <f t="shared" si="4"/>
        <v>1268</v>
      </c>
      <c r="K66">
        <f t="shared" si="17"/>
        <v>6100002</v>
      </c>
      <c r="L66" s="1">
        <f>IF(I66=0,0,VLOOKUP(J66,消耗材料!$I$2:$L$201,4,0))</f>
        <v>1243</v>
      </c>
      <c r="M66" s="30" t="str">
        <f t="shared" si="5"/>
        <v>6100002,1243</v>
      </c>
      <c r="N66" s="31">
        <f t="shared" si="18"/>
        <v>2</v>
      </c>
      <c r="O66" s="31" t="str">
        <f t="shared" si="6"/>
        <v>286</v>
      </c>
      <c r="P66" s="30">
        <f>IF(I66=0,0,VLOOKUP(O66,属性值!$D$4:$I$203,2,0))</f>
        <v>79132</v>
      </c>
      <c r="Q66" s="30">
        <f>IF(I66=0,0,VLOOKUP(O66,属性值!$D$4:$I$203,3,0))</f>
        <v>0</v>
      </c>
      <c r="R66" s="30">
        <f>IF(I66=0,0,VLOOKUP(O66,属性值!$D$4:$I$203,4,0))</f>
        <v>0</v>
      </c>
      <c r="S66" s="30">
        <f>IF(I66=0,0,VLOOKUP(O66,属性值!$D$4:$I$203,5,0))</f>
        <v>0</v>
      </c>
      <c r="T66" s="30">
        <f>IF(I66=0,0,VLOOKUP(O66,属性值!$D$4:$I$203,6,0))</f>
        <v>0</v>
      </c>
      <c r="U66" s="34" t="str">
        <f t="shared" si="7"/>
        <v>1,79132</v>
      </c>
      <c r="V66" s="34" t="str">
        <f t="shared" si="8"/>
        <v>2,0</v>
      </c>
      <c r="W66" s="34" t="str">
        <f t="shared" si="9"/>
        <v>3,0</v>
      </c>
      <c r="X66" s="34" t="str">
        <f t="shared" si="10"/>
        <v>4,0</v>
      </c>
      <c r="Y66" s="34" t="str">
        <f t="shared" si="11"/>
        <v>2,0</v>
      </c>
      <c r="Z66" s="1" t="str">
        <f t="shared" si="12"/>
        <v>1,79132</v>
      </c>
      <c r="AA66">
        <f t="shared" si="19"/>
        <v>1</v>
      </c>
      <c r="AB66" s="1">
        <f t="shared" si="20"/>
        <v>2</v>
      </c>
      <c r="AC66" t="s">
        <v>15</v>
      </c>
      <c r="AD66" s="1" t="str">
        <f t="shared" si="13"/>
        <v>6106207</v>
      </c>
      <c r="AE66" s="1" t="str">
        <f t="shared" si="14"/>
        <v>6106209</v>
      </c>
    </row>
    <row r="67" spans="1:31" x14ac:dyDescent="0.2">
      <c r="A67" s="1">
        <f t="shared" si="15"/>
        <v>6</v>
      </c>
      <c r="B67" s="1" t="str">
        <f t="shared" si="0"/>
        <v>6106209</v>
      </c>
      <c r="C67" t="s">
        <v>90</v>
      </c>
      <c r="D67" s="9" t="str">
        <f t="shared" si="1"/>
        <v>06</v>
      </c>
      <c r="E67">
        <f t="shared" si="24"/>
        <v>6</v>
      </c>
      <c r="F67" s="1">
        <f t="shared" si="21"/>
        <v>690</v>
      </c>
      <c r="G67" s="4" t="str">
        <f t="shared" si="2"/>
        <v>6901209</v>
      </c>
      <c r="H67" s="9" t="str">
        <f t="shared" si="3"/>
        <v>09</v>
      </c>
      <c r="I67">
        <v>9</v>
      </c>
      <c r="J67" s="1" t="str">
        <f t="shared" si="4"/>
        <v>1269</v>
      </c>
      <c r="K67">
        <f t="shared" si="17"/>
        <v>6100002</v>
      </c>
      <c r="L67" s="1">
        <f>IF(I67=0,0,VLOOKUP(J67,消耗材料!$I$2:$L$201,4,0))</f>
        <v>1618</v>
      </c>
      <c r="M67" s="30" t="str">
        <f t="shared" si="5"/>
        <v>6100002,1618</v>
      </c>
      <c r="N67" s="31">
        <f t="shared" si="18"/>
        <v>2</v>
      </c>
      <c r="O67" s="31" t="str">
        <f t="shared" si="6"/>
        <v>296</v>
      </c>
      <c r="P67" s="30">
        <f>IF(I67=0,0,VLOOKUP(O67,属性值!$D$4:$I$203,2,0))</f>
        <v>98578</v>
      </c>
      <c r="Q67" s="30">
        <f>IF(I67=0,0,VLOOKUP(O67,属性值!$D$4:$I$203,3,0))</f>
        <v>0</v>
      </c>
      <c r="R67" s="30">
        <f>IF(I67=0,0,VLOOKUP(O67,属性值!$D$4:$I$203,4,0))</f>
        <v>0</v>
      </c>
      <c r="S67" s="30">
        <f>IF(I67=0,0,VLOOKUP(O67,属性值!$D$4:$I$203,5,0))</f>
        <v>0</v>
      </c>
      <c r="T67" s="30">
        <f>IF(I67=0,0,VLOOKUP(O67,属性值!$D$4:$I$203,6,0))</f>
        <v>0</v>
      </c>
      <c r="U67" s="34" t="str">
        <f t="shared" si="7"/>
        <v>1,98578</v>
      </c>
      <c r="V67" s="34" t="str">
        <f t="shared" si="8"/>
        <v>2,0</v>
      </c>
      <c r="W67" s="34" t="str">
        <f t="shared" si="9"/>
        <v>3,0</v>
      </c>
      <c r="X67" s="34" t="str">
        <f t="shared" si="10"/>
        <v>4,0</v>
      </c>
      <c r="Y67" s="34" t="str">
        <f t="shared" si="11"/>
        <v>2,0</v>
      </c>
      <c r="Z67" s="1" t="str">
        <f t="shared" si="12"/>
        <v>1,98578</v>
      </c>
      <c r="AA67">
        <f t="shared" si="19"/>
        <v>1</v>
      </c>
      <c r="AB67" s="1">
        <f t="shared" si="20"/>
        <v>2</v>
      </c>
      <c r="AC67" t="s">
        <v>15</v>
      </c>
      <c r="AD67" s="1" t="str">
        <f t="shared" si="13"/>
        <v>6106208</v>
      </c>
      <c r="AE67" s="1" t="str">
        <f t="shared" si="14"/>
        <v>6106210</v>
      </c>
    </row>
    <row r="68" spans="1:31" x14ac:dyDescent="0.2">
      <c r="A68" s="1">
        <f t="shared" si="15"/>
        <v>6</v>
      </c>
      <c r="B68" s="1" t="str">
        <f t="shared" ref="B68:B131" si="25">A68&amp;AA68&amp;D68&amp;AB68&amp;H68</f>
        <v>6106210</v>
      </c>
      <c r="C68" t="s">
        <v>90</v>
      </c>
      <c r="D68" s="9" t="str">
        <f t="shared" si="1"/>
        <v>06</v>
      </c>
      <c r="E68">
        <f t="shared" si="24"/>
        <v>6</v>
      </c>
      <c r="F68" s="1">
        <f t="shared" si="21"/>
        <v>690</v>
      </c>
      <c r="G68" s="4" t="str">
        <f t="shared" ref="G68:G131" si="26">F68&amp;AA68&amp;AB68&amp;H68</f>
        <v>6901210</v>
      </c>
      <c r="H68" s="9">
        <f t="shared" si="3"/>
        <v>10</v>
      </c>
      <c r="I68">
        <v>10</v>
      </c>
      <c r="J68" s="1" t="str">
        <f t="shared" ref="J68:J131" si="27">AA68&amp;AB68&amp;E68&amp;I68</f>
        <v>12610</v>
      </c>
      <c r="K68">
        <f t="shared" si="17"/>
        <v>6100002</v>
      </c>
      <c r="L68" s="1">
        <f>IF(I68=0,0,VLOOKUP(J68,消耗材料!$I$2:$L$201,4,0))</f>
        <v>2057</v>
      </c>
      <c r="M68" s="30" t="str">
        <f t="shared" ref="M68:M131" si="28">K68&amp;","&amp;L68</f>
        <v>6100002,2057</v>
      </c>
      <c r="N68" s="31">
        <f t="shared" si="18"/>
        <v>2</v>
      </c>
      <c r="O68" s="31" t="str">
        <f t="shared" ref="O68:O131" si="29">N68&amp;I68&amp;E68</f>
        <v>2106</v>
      </c>
      <c r="P68" s="30">
        <f>IF(I68=0,0,VLOOKUP(O68,属性值!$D$4:$I$203,2,0))</f>
        <v>120960</v>
      </c>
      <c r="Q68" s="30">
        <f>IF(I68=0,0,VLOOKUP(O68,属性值!$D$4:$I$203,3,0))</f>
        <v>0</v>
      </c>
      <c r="R68" s="30">
        <f>IF(I68=0,0,VLOOKUP(O68,属性值!$D$4:$I$203,4,0))</f>
        <v>0</v>
      </c>
      <c r="S68" s="30">
        <f>IF(I68=0,0,VLOOKUP(O68,属性值!$D$4:$I$203,5,0))</f>
        <v>0</v>
      </c>
      <c r="T68" s="30">
        <f>IF(I68=0,0,VLOOKUP(O68,属性值!$D$4:$I$203,6,0))</f>
        <v>0</v>
      </c>
      <c r="U68" s="34" t="str">
        <f t="shared" ref="U68:U131" si="30">$P$1&amp;","&amp;P68</f>
        <v>1,120960</v>
      </c>
      <c r="V68" s="34" t="str">
        <f t="shared" ref="V68:V131" si="31">$Q$1&amp;","&amp;Q68</f>
        <v>2,0</v>
      </c>
      <c r="W68" s="34" t="str">
        <f t="shared" ref="W68:W131" si="32">$R$1&amp;","&amp;R68</f>
        <v>3,0</v>
      </c>
      <c r="X68" s="34" t="str">
        <f t="shared" ref="X68:X131" si="33">$S$1&amp;","&amp;S68</f>
        <v>4,0</v>
      </c>
      <c r="Y68" s="34" t="str">
        <f t="shared" ref="Y68:Y131" si="34">$T$1&amp;","&amp;T68</f>
        <v>2,0</v>
      </c>
      <c r="Z68" s="1" t="str">
        <f t="shared" ref="Z68:Z131" si="35">IF(E68=1,U68,IF(E68=2,V68,IF(E68=3,W68,IF(E68=4,X68,IF(E68=5,Y68,IF(E68=6,U68,IF(E68=7,V68,IF(E68=8,W68,IF(E68=9,X68,IF(E68=10,Y68,0))))))))))</f>
        <v>1,120960</v>
      </c>
      <c r="AA68">
        <f t="shared" si="19"/>
        <v>1</v>
      </c>
      <c r="AB68" s="1">
        <f t="shared" si="20"/>
        <v>2</v>
      </c>
      <c r="AC68" t="s">
        <v>15</v>
      </c>
      <c r="AD68" s="1" t="str">
        <f t="shared" ref="AD68:AD131" si="36">IF(I68=0,0,B67)</f>
        <v>6106209</v>
      </c>
      <c r="AE68" s="1">
        <f t="shared" ref="AE68:AE131" si="37">IF(I68=10,0,B69)</f>
        <v>0</v>
      </c>
    </row>
    <row r="69" spans="1:31" s="2" customFormat="1" x14ac:dyDescent="0.2">
      <c r="A69" s="1">
        <f t="shared" si="15"/>
        <v>6</v>
      </c>
      <c r="B69" s="1" t="str">
        <f t="shared" si="25"/>
        <v>6107200</v>
      </c>
      <c r="C69" s="2" t="s">
        <v>91</v>
      </c>
      <c r="D69" s="9" t="str">
        <f t="shared" si="1"/>
        <v>07</v>
      </c>
      <c r="E69">
        <v>7</v>
      </c>
      <c r="F69" s="1">
        <f t="shared" si="21"/>
        <v>690</v>
      </c>
      <c r="G69" s="4" t="str">
        <f t="shared" si="26"/>
        <v>6901200</v>
      </c>
      <c r="H69" s="9" t="str">
        <f t="shared" si="3"/>
        <v>00</v>
      </c>
      <c r="I69" s="2">
        <v>0</v>
      </c>
      <c r="J69" s="1" t="str">
        <f t="shared" si="27"/>
        <v>1270</v>
      </c>
      <c r="K69">
        <f t="shared" ref="K69:K132" si="38">K68</f>
        <v>6100002</v>
      </c>
      <c r="L69" s="1">
        <f>IF(I69=0,0,VLOOKUP(J69,消耗材料!$I$2:$L$201,4,0))</f>
        <v>0</v>
      </c>
      <c r="M69" s="30" t="str">
        <f t="shared" si="28"/>
        <v>6100002,0</v>
      </c>
      <c r="N69" s="31">
        <f t="shared" ref="N69:N132" si="39">N68</f>
        <v>2</v>
      </c>
      <c r="O69" s="31" t="str">
        <f t="shared" si="29"/>
        <v>207</v>
      </c>
      <c r="P69" s="30">
        <f>IF(I69=0,0,VLOOKUP(O69,属性值!$D$4:$I$203,2,0))</f>
        <v>0</v>
      </c>
      <c r="Q69" s="30">
        <f>IF(I69=0,0,VLOOKUP(O69,属性值!$D$4:$I$203,3,0))</f>
        <v>0</v>
      </c>
      <c r="R69" s="30">
        <f>IF(I69=0,0,VLOOKUP(O69,属性值!$D$4:$I$203,4,0))</f>
        <v>0</v>
      </c>
      <c r="S69" s="30">
        <f>IF(I69=0,0,VLOOKUP(O69,属性值!$D$4:$I$203,5,0))</f>
        <v>0</v>
      </c>
      <c r="T69" s="30">
        <f>IF(I69=0,0,VLOOKUP(O69,属性值!$D$4:$I$203,6,0))</f>
        <v>0</v>
      </c>
      <c r="U69" s="34" t="str">
        <f t="shared" si="30"/>
        <v>1,0</v>
      </c>
      <c r="V69" s="34" t="str">
        <f t="shared" si="31"/>
        <v>2,0</v>
      </c>
      <c r="W69" s="34" t="str">
        <f t="shared" si="32"/>
        <v>3,0</v>
      </c>
      <c r="X69" s="34" t="str">
        <f t="shared" si="33"/>
        <v>4,0</v>
      </c>
      <c r="Y69" s="34" t="str">
        <f t="shared" si="34"/>
        <v>2,0</v>
      </c>
      <c r="Z69" s="1" t="str">
        <f t="shared" si="35"/>
        <v>2,0</v>
      </c>
      <c r="AA69">
        <f t="shared" ref="AA69:AA132" si="40">AA68</f>
        <v>1</v>
      </c>
      <c r="AB69" s="1">
        <f t="shared" ref="AB69:AB132" si="41">AB68</f>
        <v>2</v>
      </c>
      <c r="AC69" s="2" t="s">
        <v>16</v>
      </c>
      <c r="AD69" s="1">
        <f t="shared" si="36"/>
        <v>0</v>
      </c>
      <c r="AE69" s="1" t="str">
        <f t="shared" si="37"/>
        <v>6107201</v>
      </c>
    </row>
    <row r="70" spans="1:31" x14ac:dyDescent="0.2">
      <c r="A70" s="1">
        <f t="shared" si="15"/>
        <v>6</v>
      </c>
      <c r="B70" s="1" t="str">
        <f t="shared" si="25"/>
        <v>6107201</v>
      </c>
      <c r="C70" t="s">
        <v>91</v>
      </c>
      <c r="D70" s="9" t="str">
        <f t="shared" si="1"/>
        <v>07</v>
      </c>
      <c r="E70">
        <f t="shared" si="16"/>
        <v>7</v>
      </c>
      <c r="F70" s="1">
        <f t="shared" si="21"/>
        <v>690</v>
      </c>
      <c r="G70" s="4" t="str">
        <f t="shared" si="26"/>
        <v>6901201</v>
      </c>
      <c r="H70" s="9" t="str">
        <f t="shared" si="3"/>
        <v>01</v>
      </c>
      <c r="I70">
        <v>1</v>
      </c>
      <c r="J70" s="1" t="str">
        <f t="shared" si="27"/>
        <v>1271</v>
      </c>
      <c r="K70">
        <f t="shared" si="38"/>
        <v>6100002</v>
      </c>
      <c r="L70" s="1">
        <f>IF(I70=0,0,VLOOKUP(J70,消耗材料!$I$2:$L$201,4,0))</f>
        <v>15</v>
      </c>
      <c r="M70" s="30" t="str">
        <f t="shared" si="28"/>
        <v>6100002,15</v>
      </c>
      <c r="N70" s="31">
        <f t="shared" si="39"/>
        <v>2</v>
      </c>
      <c r="O70" s="31" t="str">
        <f t="shared" si="29"/>
        <v>217</v>
      </c>
      <c r="P70" s="30">
        <f>IF(I70=0,0,VLOOKUP(O70,属性值!$D$4:$I$203,2,0))</f>
        <v>0</v>
      </c>
      <c r="Q70" s="30">
        <f>IF(I70=0,0,VLOOKUP(O70,属性值!$D$4:$I$203,3,0))</f>
        <v>236</v>
      </c>
      <c r="R70" s="30">
        <f>IF(I70=0,0,VLOOKUP(O70,属性值!$D$4:$I$203,4,0))</f>
        <v>0</v>
      </c>
      <c r="S70" s="30">
        <f>IF(I70=0,0,VLOOKUP(O70,属性值!$D$4:$I$203,5,0))</f>
        <v>0</v>
      </c>
      <c r="T70" s="30">
        <f>IF(I70=0,0,VLOOKUP(O70,属性值!$D$4:$I$203,6,0))</f>
        <v>0</v>
      </c>
      <c r="U70" s="34" t="str">
        <f t="shared" si="30"/>
        <v>1,0</v>
      </c>
      <c r="V70" s="34" t="str">
        <f t="shared" si="31"/>
        <v>2,236</v>
      </c>
      <c r="W70" s="34" t="str">
        <f t="shared" si="32"/>
        <v>3,0</v>
      </c>
      <c r="X70" s="34" t="str">
        <f t="shared" si="33"/>
        <v>4,0</v>
      </c>
      <c r="Y70" s="34" t="str">
        <f t="shared" si="34"/>
        <v>2,0</v>
      </c>
      <c r="Z70" s="1" t="str">
        <f t="shared" si="35"/>
        <v>2,236</v>
      </c>
      <c r="AA70">
        <f t="shared" si="40"/>
        <v>1</v>
      </c>
      <c r="AB70" s="1">
        <f t="shared" si="41"/>
        <v>2</v>
      </c>
      <c r="AC70" t="s">
        <v>16</v>
      </c>
      <c r="AD70" s="1" t="str">
        <f t="shared" si="36"/>
        <v>6107200</v>
      </c>
      <c r="AE70" s="1" t="str">
        <f t="shared" si="37"/>
        <v>6107202</v>
      </c>
    </row>
    <row r="71" spans="1:31" x14ac:dyDescent="0.2">
      <c r="A71" s="1">
        <f t="shared" si="15"/>
        <v>6</v>
      </c>
      <c r="B71" s="1" t="str">
        <f t="shared" si="25"/>
        <v>6107202</v>
      </c>
      <c r="C71" t="s">
        <v>91</v>
      </c>
      <c r="D71" s="9" t="str">
        <f t="shared" si="1"/>
        <v>07</v>
      </c>
      <c r="E71">
        <f t="shared" si="16"/>
        <v>7</v>
      </c>
      <c r="F71" s="1">
        <f t="shared" si="21"/>
        <v>690</v>
      </c>
      <c r="G71" s="4" t="str">
        <f t="shared" si="26"/>
        <v>6901202</v>
      </c>
      <c r="H71" s="9" t="str">
        <f t="shared" si="3"/>
        <v>02</v>
      </c>
      <c r="I71">
        <v>2</v>
      </c>
      <c r="J71" s="1" t="str">
        <f t="shared" si="27"/>
        <v>1272</v>
      </c>
      <c r="K71">
        <f t="shared" si="38"/>
        <v>6100002</v>
      </c>
      <c r="L71" s="1">
        <f>IF(I71=0,0,VLOOKUP(J71,消耗材料!$I$2:$L$201,4,0))</f>
        <v>49</v>
      </c>
      <c r="M71" s="30" t="str">
        <f t="shared" si="28"/>
        <v>6100002,49</v>
      </c>
      <c r="N71" s="31">
        <f t="shared" si="39"/>
        <v>2</v>
      </c>
      <c r="O71" s="31" t="str">
        <f t="shared" si="29"/>
        <v>227</v>
      </c>
      <c r="P71" s="30">
        <f>IF(I71=0,0,VLOOKUP(O71,属性值!$D$4:$I$203,2,0))</f>
        <v>0</v>
      </c>
      <c r="Q71" s="30">
        <f>IF(I71=0,0,VLOOKUP(O71,属性值!$D$4:$I$203,3,0))</f>
        <v>545</v>
      </c>
      <c r="R71" s="30">
        <f>IF(I71=0,0,VLOOKUP(O71,属性值!$D$4:$I$203,4,0))</f>
        <v>0</v>
      </c>
      <c r="S71" s="30">
        <f>IF(I71=0,0,VLOOKUP(O71,属性值!$D$4:$I$203,5,0))</f>
        <v>0</v>
      </c>
      <c r="T71" s="30">
        <f>IF(I71=0,0,VLOOKUP(O71,属性值!$D$4:$I$203,6,0))</f>
        <v>0</v>
      </c>
      <c r="U71" s="34" t="str">
        <f t="shared" si="30"/>
        <v>1,0</v>
      </c>
      <c r="V71" s="34" t="str">
        <f t="shared" si="31"/>
        <v>2,545</v>
      </c>
      <c r="W71" s="34" t="str">
        <f t="shared" si="32"/>
        <v>3,0</v>
      </c>
      <c r="X71" s="34" t="str">
        <f t="shared" si="33"/>
        <v>4,0</v>
      </c>
      <c r="Y71" s="34" t="str">
        <f t="shared" si="34"/>
        <v>2,0</v>
      </c>
      <c r="Z71" s="1" t="str">
        <f t="shared" si="35"/>
        <v>2,545</v>
      </c>
      <c r="AA71">
        <f t="shared" si="40"/>
        <v>1</v>
      </c>
      <c r="AB71" s="1">
        <f t="shared" si="41"/>
        <v>2</v>
      </c>
      <c r="AC71" t="s">
        <v>16</v>
      </c>
      <c r="AD71" s="1" t="str">
        <f t="shared" si="36"/>
        <v>6107201</v>
      </c>
      <c r="AE71" s="1" t="str">
        <f t="shared" si="37"/>
        <v>6107203</v>
      </c>
    </row>
    <row r="72" spans="1:31" x14ac:dyDescent="0.2">
      <c r="A72" s="1">
        <f t="shared" si="15"/>
        <v>6</v>
      </c>
      <c r="B72" s="1" t="str">
        <f t="shared" si="25"/>
        <v>6107203</v>
      </c>
      <c r="C72" t="s">
        <v>91</v>
      </c>
      <c r="D72" s="9" t="str">
        <f t="shared" si="1"/>
        <v>07</v>
      </c>
      <c r="E72">
        <f t="shared" si="16"/>
        <v>7</v>
      </c>
      <c r="F72" s="1">
        <f t="shared" si="21"/>
        <v>690</v>
      </c>
      <c r="G72" s="4" t="str">
        <f t="shared" si="26"/>
        <v>6901203</v>
      </c>
      <c r="H72" s="9" t="str">
        <f t="shared" si="3"/>
        <v>03</v>
      </c>
      <c r="I72">
        <v>3</v>
      </c>
      <c r="J72" s="1" t="str">
        <f t="shared" si="27"/>
        <v>1273</v>
      </c>
      <c r="K72">
        <f t="shared" si="38"/>
        <v>6100002</v>
      </c>
      <c r="L72" s="1">
        <f>IF(I72=0,0,VLOOKUP(J72,消耗材料!$I$2:$L$201,4,0))</f>
        <v>104</v>
      </c>
      <c r="M72" s="30" t="str">
        <f t="shared" si="28"/>
        <v>6100002,104</v>
      </c>
      <c r="N72" s="31">
        <f t="shared" si="39"/>
        <v>2</v>
      </c>
      <c r="O72" s="31" t="str">
        <f t="shared" si="29"/>
        <v>237</v>
      </c>
      <c r="P72" s="30">
        <f>IF(I72=0,0,VLOOKUP(O72,属性值!$D$4:$I$203,2,0))</f>
        <v>0</v>
      </c>
      <c r="Q72" s="30">
        <f>IF(I72=0,0,VLOOKUP(O72,属性值!$D$4:$I$203,3,0))</f>
        <v>933</v>
      </c>
      <c r="R72" s="30">
        <f>IF(I72=0,0,VLOOKUP(O72,属性值!$D$4:$I$203,4,0))</f>
        <v>0</v>
      </c>
      <c r="S72" s="30">
        <f>IF(I72=0,0,VLOOKUP(O72,属性值!$D$4:$I$203,5,0))</f>
        <v>0</v>
      </c>
      <c r="T72" s="30">
        <f>IF(I72=0,0,VLOOKUP(O72,属性值!$D$4:$I$203,6,0))</f>
        <v>0</v>
      </c>
      <c r="U72" s="34" t="str">
        <f t="shared" si="30"/>
        <v>1,0</v>
      </c>
      <c r="V72" s="34" t="str">
        <f t="shared" si="31"/>
        <v>2,933</v>
      </c>
      <c r="W72" s="34" t="str">
        <f t="shared" si="32"/>
        <v>3,0</v>
      </c>
      <c r="X72" s="34" t="str">
        <f t="shared" si="33"/>
        <v>4,0</v>
      </c>
      <c r="Y72" s="34" t="str">
        <f t="shared" si="34"/>
        <v>2,0</v>
      </c>
      <c r="Z72" s="1" t="str">
        <f t="shared" si="35"/>
        <v>2,933</v>
      </c>
      <c r="AA72">
        <f t="shared" si="40"/>
        <v>1</v>
      </c>
      <c r="AB72" s="1">
        <f t="shared" si="41"/>
        <v>2</v>
      </c>
      <c r="AC72" t="s">
        <v>16</v>
      </c>
      <c r="AD72" s="1" t="str">
        <f t="shared" si="36"/>
        <v>6107202</v>
      </c>
      <c r="AE72" s="1" t="str">
        <f t="shared" si="37"/>
        <v>6107204</v>
      </c>
    </row>
    <row r="73" spans="1:31" x14ac:dyDescent="0.2">
      <c r="A73" s="1">
        <f t="shared" si="15"/>
        <v>6</v>
      </c>
      <c r="B73" s="1" t="str">
        <f t="shared" si="25"/>
        <v>6107204</v>
      </c>
      <c r="C73" t="s">
        <v>91</v>
      </c>
      <c r="D73" s="9" t="str">
        <f t="shared" si="1"/>
        <v>07</v>
      </c>
      <c r="E73">
        <f t="shared" si="16"/>
        <v>7</v>
      </c>
      <c r="F73" s="1">
        <f t="shared" si="21"/>
        <v>690</v>
      </c>
      <c r="G73" s="4" t="str">
        <f t="shared" si="26"/>
        <v>6901204</v>
      </c>
      <c r="H73" s="9" t="str">
        <f t="shared" si="3"/>
        <v>04</v>
      </c>
      <c r="I73">
        <v>4</v>
      </c>
      <c r="J73" s="1" t="str">
        <f t="shared" si="27"/>
        <v>1274</v>
      </c>
      <c r="K73">
        <f t="shared" si="38"/>
        <v>6100002</v>
      </c>
      <c r="L73" s="1">
        <f>IF(I73=0,0,VLOOKUP(J73,消耗材料!$I$2:$L$201,4,0))</f>
        <v>182</v>
      </c>
      <c r="M73" s="30" t="str">
        <f t="shared" si="28"/>
        <v>6100002,182</v>
      </c>
      <c r="N73" s="31">
        <f t="shared" si="39"/>
        <v>2</v>
      </c>
      <c r="O73" s="31" t="str">
        <f t="shared" si="29"/>
        <v>247</v>
      </c>
      <c r="P73" s="30">
        <f>IF(I73=0,0,VLOOKUP(O73,属性值!$D$4:$I$203,2,0))</f>
        <v>0</v>
      </c>
      <c r="Q73" s="30">
        <f>IF(I73=0,0,VLOOKUP(O73,属性值!$D$4:$I$203,3,0))</f>
        <v>1409</v>
      </c>
      <c r="R73" s="30">
        <f>IF(I73=0,0,VLOOKUP(O73,属性值!$D$4:$I$203,4,0))</f>
        <v>0</v>
      </c>
      <c r="S73" s="30">
        <f>IF(I73=0,0,VLOOKUP(O73,属性值!$D$4:$I$203,5,0))</f>
        <v>0</v>
      </c>
      <c r="T73" s="30">
        <f>IF(I73=0,0,VLOOKUP(O73,属性值!$D$4:$I$203,6,0))</f>
        <v>0</v>
      </c>
      <c r="U73" s="34" t="str">
        <f t="shared" si="30"/>
        <v>1,0</v>
      </c>
      <c r="V73" s="34" t="str">
        <f t="shared" si="31"/>
        <v>2,1409</v>
      </c>
      <c r="W73" s="34" t="str">
        <f t="shared" si="32"/>
        <v>3,0</v>
      </c>
      <c r="X73" s="34" t="str">
        <f t="shared" si="33"/>
        <v>4,0</v>
      </c>
      <c r="Y73" s="34" t="str">
        <f t="shared" si="34"/>
        <v>2,0</v>
      </c>
      <c r="Z73" s="1" t="str">
        <f t="shared" si="35"/>
        <v>2,1409</v>
      </c>
      <c r="AA73">
        <f t="shared" si="40"/>
        <v>1</v>
      </c>
      <c r="AB73" s="1">
        <f t="shared" si="41"/>
        <v>2</v>
      </c>
      <c r="AC73" t="s">
        <v>16</v>
      </c>
      <c r="AD73" s="1" t="str">
        <f t="shared" si="36"/>
        <v>6107203</v>
      </c>
      <c r="AE73" s="1" t="str">
        <f t="shared" si="37"/>
        <v>6107205</v>
      </c>
    </row>
    <row r="74" spans="1:31" x14ac:dyDescent="0.2">
      <c r="A74" s="1">
        <f t="shared" si="15"/>
        <v>6</v>
      </c>
      <c r="B74" s="1" t="str">
        <f t="shared" si="25"/>
        <v>6107205</v>
      </c>
      <c r="C74" t="s">
        <v>91</v>
      </c>
      <c r="D74" s="9" t="str">
        <f t="shared" si="1"/>
        <v>07</v>
      </c>
      <c r="E74">
        <f t="shared" si="16"/>
        <v>7</v>
      </c>
      <c r="F74" s="1">
        <f t="shared" si="21"/>
        <v>690</v>
      </c>
      <c r="G74" s="4" t="str">
        <f t="shared" si="26"/>
        <v>6901205</v>
      </c>
      <c r="H74" s="9" t="str">
        <f t="shared" si="3"/>
        <v>05</v>
      </c>
      <c r="I74">
        <v>5</v>
      </c>
      <c r="J74" s="1" t="str">
        <f t="shared" si="27"/>
        <v>1275</v>
      </c>
      <c r="K74">
        <f t="shared" si="38"/>
        <v>6100002</v>
      </c>
      <c r="L74" s="1">
        <f>IF(I74=0,0,VLOOKUP(J74,消耗材料!$I$2:$L$201,4,0))</f>
        <v>285</v>
      </c>
      <c r="M74" s="30" t="str">
        <f t="shared" si="28"/>
        <v>6100002,285</v>
      </c>
      <c r="N74" s="31">
        <f t="shared" si="39"/>
        <v>2</v>
      </c>
      <c r="O74" s="31" t="str">
        <f t="shared" si="29"/>
        <v>257</v>
      </c>
      <c r="P74" s="30">
        <f>IF(I74=0,0,VLOOKUP(O74,属性值!$D$4:$I$203,2,0))</f>
        <v>0</v>
      </c>
      <c r="Q74" s="30">
        <f>IF(I74=0,0,VLOOKUP(O74,属性值!$D$4:$I$203,3,0))</f>
        <v>1982</v>
      </c>
      <c r="R74" s="30">
        <f>IF(I74=0,0,VLOOKUP(O74,属性值!$D$4:$I$203,4,0))</f>
        <v>0</v>
      </c>
      <c r="S74" s="30">
        <f>IF(I74=0,0,VLOOKUP(O74,属性值!$D$4:$I$203,5,0))</f>
        <v>0</v>
      </c>
      <c r="T74" s="30">
        <f>IF(I74=0,0,VLOOKUP(O74,属性值!$D$4:$I$203,6,0))</f>
        <v>0</v>
      </c>
      <c r="U74" s="34" t="str">
        <f t="shared" si="30"/>
        <v>1,0</v>
      </c>
      <c r="V74" s="34" t="str">
        <f t="shared" si="31"/>
        <v>2,1982</v>
      </c>
      <c r="W74" s="34" t="str">
        <f t="shared" si="32"/>
        <v>3,0</v>
      </c>
      <c r="X74" s="34" t="str">
        <f t="shared" si="33"/>
        <v>4,0</v>
      </c>
      <c r="Y74" s="34" t="str">
        <f t="shared" si="34"/>
        <v>2,0</v>
      </c>
      <c r="Z74" s="1" t="str">
        <f t="shared" si="35"/>
        <v>2,1982</v>
      </c>
      <c r="AA74">
        <f t="shared" si="40"/>
        <v>1</v>
      </c>
      <c r="AB74" s="1">
        <f t="shared" si="41"/>
        <v>2</v>
      </c>
      <c r="AC74" t="s">
        <v>16</v>
      </c>
      <c r="AD74" s="1" t="str">
        <f t="shared" si="36"/>
        <v>6107204</v>
      </c>
      <c r="AE74" s="1" t="str">
        <f t="shared" si="37"/>
        <v>6107206</v>
      </c>
    </row>
    <row r="75" spans="1:31" x14ac:dyDescent="0.2">
      <c r="A75" s="1">
        <f t="shared" si="15"/>
        <v>6</v>
      </c>
      <c r="B75" s="1" t="str">
        <f t="shared" si="25"/>
        <v>6107206</v>
      </c>
      <c r="C75" t="s">
        <v>91</v>
      </c>
      <c r="D75" s="9" t="str">
        <f t="shared" si="1"/>
        <v>07</v>
      </c>
      <c r="E75">
        <f t="shared" ref="E75:F107" si="42">E74</f>
        <v>7</v>
      </c>
      <c r="F75" s="1">
        <f t="shared" si="21"/>
        <v>690</v>
      </c>
      <c r="G75" s="4" t="str">
        <f t="shared" si="26"/>
        <v>6901206</v>
      </c>
      <c r="H75" s="9" t="str">
        <f t="shared" si="3"/>
        <v>06</v>
      </c>
      <c r="I75">
        <v>6</v>
      </c>
      <c r="J75" s="1" t="str">
        <f t="shared" si="27"/>
        <v>1276</v>
      </c>
      <c r="K75">
        <f t="shared" si="38"/>
        <v>6100002</v>
      </c>
      <c r="L75" s="1">
        <f>IF(I75=0,0,VLOOKUP(J75,消耗材料!$I$2:$L$201,4,0))</f>
        <v>417</v>
      </c>
      <c r="M75" s="30" t="str">
        <f t="shared" si="28"/>
        <v>6100002,417</v>
      </c>
      <c r="N75" s="31">
        <f t="shared" si="39"/>
        <v>2</v>
      </c>
      <c r="O75" s="31" t="str">
        <f t="shared" si="29"/>
        <v>267</v>
      </c>
      <c r="P75" s="30">
        <f>IF(I75=0,0,VLOOKUP(O75,属性值!$D$4:$I$203,2,0))</f>
        <v>0</v>
      </c>
      <c r="Q75" s="30">
        <f>IF(I75=0,0,VLOOKUP(O75,属性值!$D$4:$I$203,3,0))</f>
        <v>2663</v>
      </c>
      <c r="R75" s="30">
        <f>IF(I75=0,0,VLOOKUP(O75,属性值!$D$4:$I$203,4,0))</f>
        <v>0</v>
      </c>
      <c r="S75" s="30">
        <f>IF(I75=0,0,VLOOKUP(O75,属性值!$D$4:$I$203,5,0))</f>
        <v>0</v>
      </c>
      <c r="T75" s="30">
        <f>IF(I75=0,0,VLOOKUP(O75,属性值!$D$4:$I$203,6,0))</f>
        <v>0</v>
      </c>
      <c r="U75" s="34" t="str">
        <f t="shared" si="30"/>
        <v>1,0</v>
      </c>
      <c r="V75" s="34" t="str">
        <f t="shared" si="31"/>
        <v>2,2663</v>
      </c>
      <c r="W75" s="34" t="str">
        <f t="shared" si="32"/>
        <v>3,0</v>
      </c>
      <c r="X75" s="34" t="str">
        <f t="shared" si="33"/>
        <v>4,0</v>
      </c>
      <c r="Y75" s="34" t="str">
        <f t="shared" si="34"/>
        <v>2,0</v>
      </c>
      <c r="Z75" s="1" t="str">
        <f t="shared" si="35"/>
        <v>2,2663</v>
      </c>
      <c r="AA75">
        <f t="shared" si="40"/>
        <v>1</v>
      </c>
      <c r="AB75" s="1">
        <f t="shared" si="41"/>
        <v>2</v>
      </c>
      <c r="AC75" s="2" t="s">
        <v>16</v>
      </c>
      <c r="AD75" s="1" t="str">
        <f t="shared" si="36"/>
        <v>6107205</v>
      </c>
      <c r="AE75" s="1" t="str">
        <f t="shared" si="37"/>
        <v>6107207</v>
      </c>
    </row>
    <row r="76" spans="1:31" x14ac:dyDescent="0.2">
      <c r="A76" s="1">
        <f t="shared" si="15"/>
        <v>6</v>
      </c>
      <c r="B76" s="1" t="str">
        <f t="shared" si="25"/>
        <v>6107207</v>
      </c>
      <c r="C76" t="s">
        <v>91</v>
      </c>
      <c r="D76" s="9" t="str">
        <f t="shared" si="1"/>
        <v>07</v>
      </c>
      <c r="E76">
        <f t="shared" si="42"/>
        <v>7</v>
      </c>
      <c r="F76" s="1">
        <f t="shared" si="21"/>
        <v>690</v>
      </c>
      <c r="G76" s="4" t="str">
        <f t="shared" si="26"/>
        <v>6901207</v>
      </c>
      <c r="H76" s="9" t="str">
        <f t="shared" si="3"/>
        <v>07</v>
      </c>
      <c r="I76">
        <v>7</v>
      </c>
      <c r="J76" s="1" t="str">
        <f t="shared" si="27"/>
        <v>1277</v>
      </c>
      <c r="K76">
        <f t="shared" si="38"/>
        <v>6100002</v>
      </c>
      <c r="L76" s="1">
        <f>IF(I76=0,0,VLOOKUP(J76,消耗材料!$I$2:$L$201,4,0))</f>
        <v>580</v>
      </c>
      <c r="M76" s="30" t="str">
        <f t="shared" si="28"/>
        <v>6100002,580</v>
      </c>
      <c r="N76" s="31">
        <f t="shared" si="39"/>
        <v>2</v>
      </c>
      <c r="O76" s="31" t="str">
        <f t="shared" si="29"/>
        <v>277</v>
      </c>
      <c r="P76" s="30">
        <f>IF(I76=0,0,VLOOKUP(O76,属性值!$D$4:$I$203,2,0))</f>
        <v>0</v>
      </c>
      <c r="Q76" s="30">
        <f>IF(I76=0,0,VLOOKUP(O76,属性值!$D$4:$I$203,3,0))</f>
        <v>3463</v>
      </c>
      <c r="R76" s="30">
        <f>IF(I76=0,0,VLOOKUP(O76,属性值!$D$4:$I$203,4,0))</f>
        <v>0</v>
      </c>
      <c r="S76" s="30">
        <f>IF(I76=0,0,VLOOKUP(O76,属性值!$D$4:$I$203,5,0))</f>
        <v>0</v>
      </c>
      <c r="T76" s="30">
        <f>IF(I76=0,0,VLOOKUP(O76,属性值!$D$4:$I$203,6,0))</f>
        <v>0</v>
      </c>
      <c r="U76" s="34" t="str">
        <f t="shared" si="30"/>
        <v>1,0</v>
      </c>
      <c r="V76" s="34" t="str">
        <f t="shared" si="31"/>
        <v>2,3463</v>
      </c>
      <c r="W76" s="34" t="str">
        <f t="shared" si="32"/>
        <v>3,0</v>
      </c>
      <c r="X76" s="34" t="str">
        <f t="shared" si="33"/>
        <v>4,0</v>
      </c>
      <c r="Y76" s="34" t="str">
        <f t="shared" si="34"/>
        <v>2,0</v>
      </c>
      <c r="Z76" s="1" t="str">
        <f t="shared" si="35"/>
        <v>2,3463</v>
      </c>
      <c r="AA76">
        <f t="shared" si="40"/>
        <v>1</v>
      </c>
      <c r="AB76" s="1">
        <f t="shared" si="41"/>
        <v>2</v>
      </c>
      <c r="AC76" t="s">
        <v>16</v>
      </c>
      <c r="AD76" s="1" t="str">
        <f t="shared" si="36"/>
        <v>6107206</v>
      </c>
      <c r="AE76" s="1" t="str">
        <f t="shared" si="37"/>
        <v>6107208</v>
      </c>
    </row>
    <row r="77" spans="1:31" x14ac:dyDescent="0.2">
      <c r="A77" s="1">
        <f t="shared" si="15"/>
        <v>6</v>
      </c>
      <c r="B77" s="1" t="str">
        <f t="shared" si="25"/>
        <v>6107208</v>
      </c>
      <c r="C77" t="s">
        <v>91</v>
      </c>
      <c r="D77" s="9" t="str">
        <f t="shared" si="1"/>
        <v>07</v>
      </c>
      <c r="E77">
        <f t="shared" si="42"/>
        <v>7</v>
      </c>
      <c r="F77" s="1">
        <f t="shared" si="21"/>
        <v>690</v>
      </c>
      <c r="G77" s="4" t="str">
        <f t="shared" si="26"/>
        <v>6901208</v>
      </c>
      <c r="H77" s="9" t="str">
        <f t="shared" si="3"/>
        <v>08</v>
      </c>
      <c r="I77">
        <v>8</v>
      </c>
      <c r="J77" s="1" t="str">
        <f t="shared" si="27"/>
        <v>1278</v>
      </c>
      <c r="K77">
        <f t="shared" si="38"/>
        <v>6100002</v>
      </c>
      <c r="L77" s="1">
        <f>IF(I77=0,0,VLOOKUP(J77,消耗材料!$I$2:$L$201,4,0))</f>
        <v>777</v>
      </c>
      <c r="M77" s="30" t="str">
        <f t="shared" si="28"/>
        <v>6100002,777</v>
      </c>
      <c r="N77" s="31">
        <f t="shared" si="39"/>
        <v>2</v>
      </c>
      <c r="O77" s="31" t="str">
        <f t="shared" si="29"/>
        <v>287</v>
      </c>
      <c r="P77" s="30">
        <f>IF(I77=0,0,VLOOKUP(O77,属性值!$D$4:$I$203,2,0))</f>
        <v>0</v>
      </c>
      <c r="Q77" s="30">
        <f>IF(I77=0,0,VLOOKUP(O77,属性值!$D$4:$I$203,3,0))</f>
        <v>4396</v>
      </c>
      <c r="R77" s="30">
        <f>IF(I77=0,0,VLOOKUP(O77,属性值!$D$4:$I$203,4,0))</f>
        <v>0</v>
      </c>
      <c r="S77" s="30">
        <f>IF(I77=0,0,VLOOKUP(O77,属性值!$D$4:$I$203,5,0))</f>
        <v>0</v>
      </c>
      <c r="T77" s="30">
        <f>IF(I77=0,0,VLOOKUP(O77,属性值!$D$4:$I$203,6,0))</f>
        <v>0</v>
      </c>
      <c r="U77" s="34" t="str">
        <f t="shared" si="30"/>
        <v>1,0</v>
      </c>
      <c r="V77" s="34" t="str">
        <f t="shared" si="31"/>
        <v>2,4396</v>
      </c>
      <c r="W77" s="34" t="str">
        <f t="shared" si="32"/>
        <v>3,0</v>
      </c>
      <c r="X77" s="34" t="str">
        <f t="shared" si="33"/>
        <v>4,0</v>
      </c>
      <c r="Y77" s="34" t="str">
        <f t="shared" si="34"/>
        <v>2,0</v>
      </c>
      <c r="Z77" s="1" t="str">
        <f t="shared" si="35"/>
        <v>2,4396</v>
      </c>
      <c r="AA77">
        <f t="shared" si="40"/>
        <v>1</v>
      </c>
      <c r="AB77" s="1">
        <f t="shared" si="41"/>
        <v>2</v>
      </c>
      <c r="AC77" t="s">
        <v>16</v>
      </c>
      <c r="AD77" s="1" t="str">
        <f t="shared" si="36"/>
        <v>6107207</v>
      </c>
      <c r="AE77" s="1" t="str">
        <f t="shared" si="37"/>
        <v>6107209</v>
      </c>
    </row>
    <row r="78" spans="1:31" x14ac:dyDescent="0.2">
      <c r="A78" s="1">
        <f t="shared" si="15"/>
        <v>6</v>
      </c>
      <c r="B78" s="1" t="str">
        <f t="shared" si="25"/>
        <v>6107209</v>
      </c>
      <c r="C78" t="s">
        <v>91</v>
      </c>
      <c r="D78" s="9" t="str">
        <f t="shared" si="1"/>
        <v>07</v>
      </c>
      <c r="E78">
        <f t="shared" si="42"/>
        <v>7</v>
      </c>
      <c r="F78" s="1">
        <f t="shared" si="42"/>
        <v>690</v>
      </c>
      <c r="G78" s="4" t="str">
        <f t="shared" si="26"/>
        <v>6901209</v>
      </c>
      <c r="H78" s="9" t="str">
        <f t="shared" si="3"/>
        <v>09</v>
      </c>
      <c r="I78">
        <v>9</v>
      </c>
      <c r="J78" s="1" t="str">
        <f t="shared" si="27"/>
        <v>1279</v>
      </c>
      <c r="K78">
        <f t="shared" si="38"/>
        <v>6100002</v>
      </c>
      <c r="L78" s="1">
        <f>IF(I78=0,0,VLOOKUP(J78,消耗材料!$I$2:$L$201,4,0))</f>
        <v>1011</v>
      </c>
      <c r="M78" s="30" t="str">
        <f t="shared" si="28"/>
        <v>6100002,1011</v>
      </c>
      <c r="N78" s="31">
        <f t="shared" si="39"/>
        <v>2</v>
      </c>
      <c r="O78" s="31" t="str">
        <f t="shared" si="29"/>
        <v>297</v>
      </c>
      <c r="P78" s="30">
        <f>IF(I78=0,0,VLOOKUP(O78,属性值!$D$4:$I$203,2,0))</f>
        <v>0</v>
      </c>
      <c r="Q78" s="30">
        <f>IF(I78=0,0,VLOOKUP(O78,属性值!$D$4:$I$203,3,0))</f>
        <v>5477</v>
      </c>
      <c r="R78" s="30">
        <f>IF(I78=0,0,VLOOKUP(O78,属性值!$D$4:$I$203,4,0))</f>
        <v>0</v>
      </c>
      <c r="S78" s="30">
        <f>IF(I78=0,0,VLOOKUP(O78,属性值!$D$4:$I$203,5,0))</f>
        <v>0</v>
      </c>
      <c r="T78" s="30">
        <f>IF(I78=0,0,VLOOKUP(O78,属性值!$D$4:$I$203,6,0))</f>
        <v>0</v>
      </c>
      <c r="U78" s="34" t="str">
        <f t="shared" si="30"/>
        <v>1,0</v>
      </c>
      <c r="V78" s="34" t="str">
        <f t="shared" si="31"/>
        <v>2,5477</v>
      </c>
      <c r="W78" s="34" t="str">
        <f t="shared" si="32"/>
        <v>3,0</v>
      </c>
      <c r="X78" s="34" t="str">
        <f t="shared" si="33"/>
        <v>4,0</v>
      </c>
      <c r="Y78" s="34" t="str">
        <f t="shared" si="34"/>
        <v>2,0</v>
      </c>
      <c r="Z78" s="1" t="str">
        <f t="shared" si="35"/>
        <v>2,5477</v>
      </c>
      <c r="AA78">
        <f t="shared" si="40"/>
        <v>1</v>
      </c>
      <c r="AB78" s="1">
        <f t="shared" si="41"/>
        <v>2</v>
      </c>
      <c r="AC78" t="s">
        <v>16</v>
      </c>
      <c r="AD78" s="1" t="str">
        <f t="shared" si="36"/>
        <v>6107208</v>
      </c>
      <c r="AE78" s="1" t="str">
        <f t="shared" si="37"/>
        <v>6107210</v>
      </c>
    </row>
    <row r="79" spans="1:31" x14ac:dyDescent="0.2">
      <c r="A79" s="1">
        <f t="shared" si="15"/>
        <v>6</v>
      </c>
      <c r="B79" s="1" t="str">
        <f t="shared" si="25"/>
        <v>6107210</v>
      </c>
      <c r="C79" t="s">
        <v>91</v>
      </c>
      <c r="D79" s="9" t="str">
        <f t="shared" si="1"/>
        <v>07</v>
      </c>
      <c r="E79">
        <f t="shared" si="42"/>
        <v>7</v>
      </c>
      <c r="F79" s="1">
        <f t="shared" si="42"/>
        <v>690</v>
      </c>
      <c r="G79" s="4" t="str">
        <f t="shared" si="26"/>
        <v>6901210</v>
      </c>
      <c r="H79" s="9">
        <f t="shared" si="3"/>
        <v>10</v>
      </c>
      <c r="I79">
        <v>10</v>
      </c>
      <c r="J79" s="1" t="str">
        <f t="shared" si="27"/>
        <v>12710</v>
      </c>
      <c r="K79">
        <f t="shared" si="38"/>
        <v>6100002</v>
      </c>
      <c r="L79" s="1">
        <f>IF(I79=0,0,VLOOKUP(J79,消耗材料!$I$2:$L$201,4,0))</f>
        <v>1286</v>
      </c>
      <c r="M79" s="30" t="str">
        <f t="shared" si="28"/>
        <v>6100002,1286</v>
      </c>
      <c r="N79" s="31">
        <f t="shared" si="39"/>
        <v>2</v>
      </c>
      <c r="O79" s="31" t="str">
        <f t="shared" si="29"/>
        <v>2107</v>
      </c>
      <c r="P79" s="30">
        <f>IF(I79=0,0,VLOOKUP(O79,属性值!$D$4:$I$203,2,0))</f>
        <v>0</v>
      </c>
      <c r="Q79" s="30">
        <f>IF(I79=0,0,VLOOKUP(O79,属性值!$D$4:$I$203,3,0))</f>
        <v>6720</v>
      </c>
      <c r="R79" s="30">
        <f>IF(I79=0,0,VLOOKUP(O79,属性值!$D$4:$I$203,4,0))</f>
        <v>0</v>
      </c>
      <c r="S79" s="30">
        <f>IF(I79=0,0,VLOOKUP(O79,属性值!$D$4:$I$203,5,0))</f>
        <v>0</v>
      </c>
      <c r="T79" s="30">
        <f>IF(I79=0,0,VLOOKUP(O79,属性值!$D$4:$I$203,6,0))</f>
        <v>0</v>
      </c>
      <c r="U79" s="34" t="str">
        <f t="shared" si="30"/>
        <v>1,0</v>
      </c>
      <c r="V79" s="34" t="str">
        <f t="shared" si="31"/>
        <v>2,6720</v>
      </c>
      <c r="W79" s="34" t="str">
        <f t="shared" si="32"/>
        <v>3,0</v>
      </c>
      <c r="X79" s="34" t="str">
        <f t="shared" si="33"/>
        <v>4,0</v>
      </c>
      <c r="Y79" s="34" t="str">
        <f t="shared" si="34"/>
        <v>2,0</v>
      </c>
      <c r="Z79" s="1" t="str">
        <f t="shared" si="35"/>
        <v>2,6720</v>
      </c>
      <c r="AA79">
        <f t="shared" si="40"/>
        <v>1</v>
      </c>
      <c r="AB79" s="1">
        <f t="shared" si="41"/>
        <v>2</v>
      </c>
      <c r="AC79" t="s">
        <v>16</v>
      </c>
      <c r="AD79" s="1" t="str">
        <f t="shared" si="36"/>
        <v>6107209</v>
      </c>
      <c r="AE79" s="1">
        <f t="shared" si="37"/>
        <v>0</v>
      </c>
    </row>
    <row r="80" spans="1:31" s="2" customFormat="1" x14ac:dyDescent="0.2">
      <c r="A80" s="1">
        <f t="shared" si="15"/>
        <v>6</v>
      </c>
      <c r="B80" s="1" t="str">
        <f t="shared" si="25"/>
        <v>6108200</v>
      </c>
      <c r="C80" s="2" t="s">
        <v>92</v>
      </c>
      <c r="D80" s="9" t="str">
        <f t="shared" si="1"/>
        <v>08</v>
      </c>
      <c r="E80">
        <v>8</v>
      </c>
      <c r="F80" s="1">
        <f t="shared" ref="F80:F143" si="43">F79</f>
        <v>690</v>
      </c>
      <c r="G80" s="4" t="str">
        <f t="shared" si="26"/>
        <v>6901200</v>
      </c>
      <c r="H80" s="9" t="str">
        <f t="shared" si="3"/>
        <v>00</v>
      </c>
      <c r="I80" s="2">
        <v>0</v>
      </c>
      <c r="J80" s="1" t="str">
        <f t="shared" si="27"/>
        <v>1280</v>
      </c>
      <c r="K80">
        <f t="shared" si="38"/>
        <v>6100002</v>
      </c>
      <c r="L80" s="1">
        <f>IF(I80=0,0,VLOOKUP(J80,消耗材料!$I$2:$L$201,4,0))</f>
        <v>0</v>
      </c>
      <c r="M80" s="30" t="str">
        <f t="shared" si="28"/>
        <v>6100002,0</v>
      </c>
      <c r="N80" s="31">
        <f t="shared" si="39"/>
        <v>2</v>
      </c>
      <c r="O80" s="31" t="str">
        <f t="shared" si="29"/>
        <v>208</v>
      </c>
      <c r="P80" s="30">
        <f>IF(I80=0,0,VLOOKUP(O80,属性值!$D$4:$I$203,2,0))</f>
        <v>0</v>
      </c>
      <c r="Q80" s="30">
        <f>IF(I80=0,0,VLOOKUP(O80,属性值!$D$4:$I$203,3,0))</f>
        <v>0</v>
      </c>
      <c r="R80" s="30">
        <f>IF(I80=0,0,VLOOKUP(O80,属性值!$D$4:$I$203,4,0))</f>
        <v>0</v>
      </c>
      <c r="S80" s="30">
        <f>IF(I80=0,0,VLOOKUP(O80,属性值!$D$4:$I$203,5,0))</f>
        <v>0</v>
      </c>
      <c r="T80" s="30">
        <f>IF(I80=0,0,VLOOKUP(O80,属性值!$D$4:$I$203,6,0))</f>
        <v>0</v>
      </c>
      <c r="U80" s="34" t="str">
        <f t="shared" si="30"/>
        <v>1,0</v>
      </c>
      <c r="V80" s="34" t="str">
        <f t="shared" si="31"/>
        <v>2,0</v>
      </c>
      <c r="W80" s="34" t="str">
        <f t="shared" si="32"/>
        <v>3,0</v>
      </c>
      <c r="X80" s="34" t="str">
        <f t="shared" si="33"/>
        <v>4,0</v>
      </c>
      <c r="Y80" s="34" t="str">
        <f t="shared" si="34"/>
        <v>2,0</v>
      </c>
      <c r="Z80" s="1" t="str">
        <f t="shared" si="35"/>
        <v>3,0</v>
      </c>
      <c r="AA80">
        <f t="shared" si="40"/>
        <v>1</v>
      </c>
      <c r="AB80" s="1">
        <f t="shared" si="41"/>
        <v>2</v>
      </c>
      <c r="AC80" s="2" t="s">
        <v>18</v>
      </c>
      <c r="AD80" s="1">
        <f t="shared" si="36"/>
        <v>0</v>
      </c>
      <c r="AE80" s="1" t="str">
        <f t="shared" si="37"/>
        <v>6108201</v>
      </c>
    </row>
    <row r="81" spans="1:31" x14ac:dyDescent="0.2">
      <c r="A81" s="1">
        <f t="shared" si="15"/>
        <v>6</v>
      </c>
      <c r="B81" s="1" t="str">
        <f t="shared" si="25"/>
        <v>6108201</v>
      </c>
      <c r="C81" t="s">
        <v>92</v>
      </c>
      <c r="D81" s="9" t="str">
        <f t="shared" si="1"/>
        <v>08</v>
      </c>
      <c r="E81">
        <f t="shared" si="42"/>
        <v>8</v>
      </c>
      <c r="F81" s="1">
        <f t="shared" si="43"/>
        <v>690</v>
      </c>
      <c r="G81" s="4" t="str">
        <f t="shared" si="26"/>
        <v>6901201</v>
      </c>
      <c r="H81" s="9" t="str">
        <f t="shared" si="3"/>
        <v>01</v>
      </c>
      <c r="I81">
        <v>1</v>
      </c>
      <c r="J81" s="1" t="str">
        <f t="shared" si="27"/>
        <v>1281</v>
      </c>
      <c r="K81">
        <f t="shared" si="38"/>
        <v>6100002</v>
      </c>
      <c r="L81" s="1">
        <f>IF(I81=0,0,VLOOKUP(J81,消耗材料!$I$2:$L$201,4,0))</f>
        <v>30</v>
      </c>
      <c r="M81" s="30" t="str">
        <f t="shared" si="28"/>
        <v>6100002,30</v>
      </c>
      <c r="N81" s="31">
        <f t="shared" si="39"/>
        <v>2</v>
      </c>
      <c r="O81" s="31" t="str">
        <f t="shared" si="29"/>
        <v>218</v>
      </c>
      <c r="P81" s="30">
        <f>IF(I81=0,0,VLOOKUP(O81,属性值!$D$4:$I$203,2,0))</f>
        <v>0</v>
      </c>
      <c r="Q81" s="30">
        <f>IF(I81=0,0,VLOOKUP(O81,属性值!$D$4:$I$203,3,0))</f>
        <v>0</v>
      </c>
      <c r="R81" s="30">
        <f>IF(I81=0,0,VLOOKUP(O81,属性值!$D$4:$I$203,4,0))</f>
        <v>295</v>
      </c>
      <c r="S81" s="30">
        <f>IF(I81=0,0,VLOOKUP(O81,属性值!$D$4:$I$203,5,0))</f>
        <v>0</v>
      </c>
      <c r="T81" s="30">
        <f>IF(I81=0,0,VLOOKUP(O81,属性值!$D$4:$I$203,6,0))</f>
        <v>0</v>
      </c>
      <c r="U81" s="34" t="str">
        <f t="shared" si="30"/>
        <v>1,0</v>
      </c>
      <c r="V81" s="34" t="str">
        <f t="shared" si="31"/>
        <v>2,0</v>
      </c>
      <c r="W81" s="34" t="str">
        <f t="shared" si="32"/>
        <v>3,295</v>
      </c>
      <c r="X81" s="34" t="str">
        <f t="shared" si="33"/>
        <v>4,0</v>
      </c>
      <c r="Y81" s="34" t="str">
        <f t="shared" si="34"/>
        <v>2,0</v>
      </c>
      <c r="Z81" s="1" t="str">
        <f t="shared" si="35"/>
        <v>3,295</v>
      </c>
      <c r="AA81">
        <f t="shared" si="40"/>
        <v>1</v>
      </c>
      <c r="AB81" s="1">
        <f t="shared" si="41"/>
        <v>2</v>
      </c>
      <c r="AC81" t="s">
        <v>18</v>
      </c>
      <c r="AD81" s="1" t="str">
        <f t="shared" si="36"/>
        <v>6108200</v>
      </c>
      <c r="AE81" s="1" t="str">
        <f t="shared" si="37"/>
        <v>6108202</v>
      </c>
    </row>
    <row r="82" spans="1:31" x14ac:dyDescent="0.2">
      <c r="A82" s="1">
        <f t="shared" si="15"/>
        <v>6</v>
      </c>
      <c r="B82" s="1" t="str">
        <f t="shared" si="25"/>
        <v>6108202</v>
      </c>
      <c r="C82" t="s">
        <v>92</v>
      </c>
      <c r="D82" s="9" t="str">
        <f t="shared" si="1"/>
        <v>08</v>
      </c>
      <c r="E82">
        <f t="shared" si="42"/>
        <v>8</v>
      </c>
      <c r="F82" s="1">
        <f t="shared" si="43"/>
        <v>690</v>
      </c>
      <c r="G82" s="4" t="str">
        <f t="shared" si="26"/>
        <v>6901202</v>
      </c>
      <c r="H82" s="9" t="str">
        <f t="shared" si="3"/>
        <v>02</v>
      </c>
      <c r="I82">
        <v>2</v>
      </c>
      <c r="J82" s="1" t="str">
        <f t="shared" si="27"/>
        <v>1282</v>
      </c>
      <c r="K82">
        <f t="shared" si="38"/>
        <v>6100002</v>
      </c>
      <c r="L82" s="1">
        <f>IF(I82=0,0,VLOOKUP(J82,消耗材料!$I$2:$L$201,4,0))</f>
        <v>98</v>
      </c>
      <c r="M82" s="30" t="str">
        <f t="shared" si="28"/>
        <v>6100002,98</v>
      </c>
      <c r="N82" s="31">
        <f t="shared" si="39"/>
        <v>2</v>
      </c>
      <c r="O82" s="31" t="str">
        <f t="shared" si="29"/>
        <v>228</v>
      </c>
      <c r="P82" s="30">
        <f>IF(I82=0,0,VLOOKUP(O82,属性值!$D$4:$I$203,2,0))</f>
        <v>0</v>
      </c>
      <c r="Q82" s="30">
        <f>IF(I82=0,0,VLOOKUP(O82,属性值!$D$4:$I$203,3,0))</f>
        <v>0</v>
      </c>
      <c r="R82" s="30">
        <f>IF(I82=0,0,VLOOKUP(O82,属性值!$D$4:$I$203,4,0))</f>
        <v>681</v>
      </c>
      <c r="S82" s="30">
        <f>IF(I82=0,0,VLOOKUP(O82,属性值!$D$4:$I$203,5,0))</f>
        <v>0</v>
      </c>
      <c r="T82" s="30">
        <f>IF(I82=0,0,VLOOKUP(O82,属性值!$D$4:$I$203,6,0))</f>
        <v>0</v>
      </c>
      <c r="U82" s="34" t="str">
        <f t="shared" si="30"/>
        <v>1,0</v>
      </c>
      <c r="V82" s="34" t="str">
        <f t="shared" si="31"/>
        <v>2,0</v>
      </c>
      <c r="W82" s="34" t="str">
        <f t="shared" si="32"/>
        <v>3,681</v>
      </c>
      <c r="X82" s="34" t="str">
        <f t="shared" si="33"/>
        <v>4,0</v>
      </c>
      <c r="Y82" s="34" t="str">
        <f t="shared" si="34"/>
        <v>2,0</v>
      </c>
      <c r="Z82" s="1" t="str">
        <f t="shared" si="35"/>
        <v>3,681</v>
      </c>
      <c r="AA82">
        <f t="shared" si="40"/>
        <v>1</v>
      </c>
      <c r="AB82" s="1">
        <f t="shared" si="41"/>
        <v>2</v>
      </c>
      <c r="AC82" t="s">
        <v>18</v>
      </c>
      <c r="AD82" s="1" t="str">
        <f t="shared" si="36"/>
        <v>6108201</v>
      </c>
      <c r="AE82" s="1" t="str">
        <f t="shared" si="37"/>
        <v>6108203</v>
      </c>
    </row>
    <row r="83" spans="1:31" x14ac:dyDescent="0.2">
      <c r="A83" s="1">
        <f t="shared" si="15"/>
        <v>6</v>
      </c>
      <c r="B83" s="1" t="str">
        <f t="shared" si="25"/>
        <v>6108203</v>
      </c>
      <c r="C83" t="s">
        <v>92</v>
      </c>
      <c r="D83" s="9" t="str">
        <f t="shared" si="1"/>
        <v>08</v>
      </c>
      <c r="E83">
        <f t="shared" si="42"/>
        <v>8</v>
      </c>
      <c r="F83" s="1">
        <f t="shared" si="43"/>
        <v>690</v>
      </c>
      <c r="G83" s="4" t="str">
        <f t="shared" si="26"/>
        <v>6901203</v>
      </c>
      <c r="H83" s="9" t="str">
        <f t="shared" si="3"/>
        <v>03</v>
      </c>
      <c r="I83">
        <v>3</v>
      </c>
      <c r="J83" s="1" t="str">
        <f t="shared" si="27"/>
        <v>1283</v>
      </c>
      <c r="K83">
        <f t="shared" si="38"/>
        <v>6100002</v>
      </c>
      <c r="L83" s="1">
        <f>IF(I83=0,0,VLOOKUP(J83,消耗材料!$I$2:$L$201,4,0))</f>
        <v>207</v>
      </c>
      <c r="M83" s="30" t="str">
        <f t="shared" si="28"/>
        <v>6100002,207</v>
      </c>
      <c r="N83" s="31">
        <f t="shared" si="39"/>
        <v>2</v>
      </c>
      <c r="O83" s="31" t="str">
        <f t="shared" si="29"/>
        <v>238</v>
      </c>
      <c r="P83" s="30">
        <f>IF(I83=0,0,VLOOKUP(O83,属性值!$D$4:$I$203,2,0))</f>
        <v>0</v>
      </c>
      <c r="Q83" s="30">
        <f>IF(I83=0,0,VLOOKUP(O83,属性值!$D$4:$I$203,3,0))</f>
        <v>0</v>
      </c>
      <c r="R83" s="30">
        <f>IF(I83=0,0,VLOOKUP(O83,属性值!$D$4:$I$203,4,0))</f>
        <v>1167</v>
      </c>
      <c r="S83" s="30">
        <f>IF(I83=0,0,VLOOKUP(O83,属性值!$D$4:$I$203,5,0))</f>
        <v>0</v>
      </c>
      <c r="T83" s="30">
        <f>IF(I83=0,0,VLOOKUP(O83,属性值!$D$4:$I$203,6,0))</f>
        <v>0</v>
      </c>
      <c r="U83" s="34" t="str">
        <f t="shared" si="30"/>
        <v>1,0</v>
      </c>
      <c r="V83" s="34" t="str">
        <f t="shared" si="31"/>
        <v>2,0</v>
      </c>
      <c r="W83" s="34" t="str">
        <f t="shared" si="32"/>
        <v>3,1167</v>
      </c>
      <c r="X83" s="34" t="str">
        <f t="shared" si="33"/>
        <v>4,0</v>
      </c>
      <c r="Y83" s="34" t="str">
        <f t="shared" si="34"/>
        <v>2,0</v>
      </c>
      <c r="Z83" s="1" t="str">
        <f t="shared" si="35"/>
        <v>3,1167</v>
      </c>
      <c r="AA83">
        <f t="shared" si="40"/>
        <v>1</v>
      </c>
      <c r="AB83" s="1">
        <f t="shared" si="41"/>
        <v>2</v>
      </c>
      <c r="AC83" t="s">
        <v>18</v>
      </c>
      <c r="AD83" s="1" t="str">
        <f t="shared" si="36"/>
        <v>6108202</v>
      </c>
      <c r="AE83" s="1" t="str">
        <f t="shared" si="37"/>
        <v>6108204</v>
      </c>
    </row>
    <row r="84" spans="1:31" x14ac:dyDescent="0.2">
      <c r="A84" s="1">
        <f t="shared" ref="A84:A107" si="44">A83</f>
        <v>6</v>
      </c>
      <c r="B84" s="1" t="str">
        <f t="shared" si="25"/>
        <v>6108204</v>
      </c>
      <c r="C84" t="s">
        <v>92</v>
      </c>
      <c r="D84" s="9" t="str">
        <f t="shared" si="1"/>
        <v>08</v>
      </c>
      <c r="E84">
        <f t="shared" si="42"/>
        <v>8</v>
      </c>
      <c r="F84" s="1">
        <f t="shared" si="43"/>
        <v>690</v>
      </c>
      <c r="G84" s="4" t="str">
        <f t="shared" si="26"/>
        <v>6901204</v>
      </c>
      <c r="H84" s="9" t="str">
        <f t="shared" si="3"/>
        <v>04</v>
      </c>
      <c r="I84">
        <v>4</v>
      </c>
      <c r="J84" s="1" t="str">
        <f t="shared" si="27"/>
        <v>1284</v>
      </c>
      <c r="K84">
        <f t="shared" si="38"/>
        <v>6100002</v>
      </c>
      <c r="L84" s="1">
        <f>IF(I84=0,0,VLOOKUP(J84,消耗材料!$I$2:$L$201,4,0))</f>
        <v>363</v>
      </c>
      <c r="M84" s="30" t="str">
        <f t="shared" si="28"/>
        <v>6100002,363</v>
      </c>
      <c r="N84" s="31">
        <f t="shared" si="39"/>
        <v>2</v>
      </c>
      <c r="O84" s="31" t="str">
        <f t="shared" si="29"/>
        <v>248</v>
      </c>
      <c r="P84" s="30">
        <f>IF(I84=0,0,VLOOKUP(O84,属性值!$D$4:$I$203,2,0))</f>
        <v>0</v>
      </c>
      <c r="Q84" s="30">
        <f>IF(I84=0,0,VLOOKUP(O84,属性值!$D$4:$I$203,3,0))</f>
        <v>0</v>
      </c>
      <c r="R84" s="30">
        <f>IF(I84=0,0,VLOOKUP(O84,属性值!$D$4:$I$203,4,0))</f>
        <v>1762</v>
      </c>
      <c r="S84" s="30">
        <f>IF(I84=0,0,VLOOKUP(O84,属性值!$D$4:$I$203,5,0))</f>
        <v>0</v>
      </c>
      <c r="T84" s="30">
        <f>IF(I84=0,0,VLOOKUP(O84,属性值!$D$4:$I$203,6,0))</f>
        <v>0</v>
      </c>
      <c r="U84" s="34" t="str">
        <f t="shared" si="30"/>
        <v>1,0</v>
      </c>
      <c r="V84" s="34" t="str">
        <f t="shared" si="31"/>
        <v>2,0</v>
      </c>
      <c r="W84" s="34" t="str">
        <f t="shared" si="32"/>
        <v>3,1762</v>
      </c>
      <c r="X84" s="34" t="str">
        <f t="shared" si="33"/>
        <v>4,0</v>
      </c>
      <c r="Y84" s="34" t="str">
        <f t="shared" si="34"/>
        <v>2,0</v>
      </c>
      <c r="Z84" s="1" t="str">
        <f t="shared" si="35"/>
        <v>3,1762</v>
      </c>
      <c r="AA84">
        <f t="shared" si="40"/>
        <v>1</v>
      </c>
      <c r="AB84" s="1">
        <f t="shared" si="41"/>
        <v>2</v>
      </c>
      <c r="AC84" t="s">
        <v>18</v>
      </c>
      <c r="AD84" s="1" t="str">
        <f t="shared" si="36"/>
        <v>6108203</v>
      </c>
      <c r="AE84" s="1" t="str">
        <f t="shared" si="37"/>
        <v>6108205</v>
      </c>
    </row>
    <row r="85" spans="1:31" x14ac:dyDescent="0.2">
      <c r="A85" s="1">
        <f t="shared" si="44"/>
        <v>6</v>
      </c>
      <c r="B85" s="1" t="str">
        <f t="shared" si="25"/>
        <v>6108205</v>
      </c>
      <c r="C85" t="s">
        <v>92</v>
      </c>
      <c r="D85" s="9" t="str">
        <f t="shared" si="1"/>
        <v>08</v>
      </c>
      <c r="E85">
        <f t="shared" si="42"/>
        <v>8</v>
      </c>
      <c r="F85" s="1">
        <f t="shared" si="43"/>
        <v>690</v>
      </c>
      <c r="G85" s="4" t="str">
        <f t="shared" si="26"/>
        <v>6901205</v>
      </c>
      <c r="H85" s="9" t="str">
        <f t="shared" si="3"/>
        <v>05</v>
      </c>
      <c r="I85">
        <v>5</v>
      </c>
      <c r="J85" s="1" t="str">
        <f t="shared" si="27"/>
        <v>1285</v>
      </c>
      <c r="K85">
        <f t="shared" si="38"/>
        <v>6100002</v>
      </c>
      <c r="L85" s="1">
        <f>IF(I85=0,0,VLOOKUP(J85,消耗材料!$I$2:$L$201,4,0))</f>
        <v>571</v>
      </c>
      <c r="M85" s="30" t="str">
        <f t="shared" si="28"/>
        <v>6100002,571</v>
      </c>
      <c r="N85" s="31">
        <f t="shared" si="39"/>
        <v>2</v>
      </c>
      <c r="O85" s="31" t="str">
        <f t="shared" si="29"/>
        <v>258</v>
      </c>
      <c r="P85" s="30">
        <f>IF(I85=0,0,VLOOKUP(O85,属性值!$D$4:$I$203,2,0))</f>
        <v>0</v>
      </c>
      <c r="Q85" s="30">
        <f>IF(I85=0,0,VLOOKUP(O85,属性值!$D$4:$I$203,3,0))</f>
        <v>0</v>
      </c>
      <c r="R85" s="30">
        <f>IF(I85=0,0,VLOOKUP(O85,属性值!$D$4:$I$203,4,0))</f>
        <v>2478</v>
      </c>
      <c r="S85" s="30">
        <f>IF(I85=0,0,VLOOKUP(O85,属性值!$D$4:$I$203,5,0))</f>
        <v>0</v>
      </c>
      <c r="T85" s="30">
        <f>IF(I85=0,0,VLOOKUP(O85,属性值!$D$4:$I$203,6,0))</f>
        <v>0</v>
      </c>
      <c r="U85" s="34" t="str">
        <f t="shared" si="30"/>
        <v>1,0</v>
      </c>
      <c r="V85" s="34" t="str">
        <f t="shared" si="31"/>
        <v>2,0</v>
      </c>
      <c r="W85" s="34" t="str">
        <f t="shared" si="32"/>
        <v>3,2478</v>
      </c>
      <c r="X85" s="34" t="str">
        <f t="shared" si="33"/>
        <v>4,0</v>
      </c>
      <c r="Y85" s="34" t="str">
        <f t="shared" si="34"/>
        <v>2,0</v>
      </c>
      <c r="Z85" s="1" t="str">
        <f t="shared" si="35"/>
        <v>3,2478</v>
      </c>
      <c r="AA85">
        <f t="shared" si="40"/>
        <v>1</v>
      </c>
      <c r="AB85" s="1">
        <f t="shared" si="41"/>
        <v>2</v>
      </c>
      <c r="AC85" t="s">
        <v>18</v>
      </c>
      <c r="AD85" s="1" t="str">
        <f t="shared" si="36"/>
        <v>6108204</v>
      </c>
      <c r="AE85" s="1" t="str">
        <f t="shared" si="37"/>
        <v>6108206</v>
      </c>
    </row>
    <row r="86" spans="1:31" x14ac:dyDescent="0.2">
      <c r="A86" s="1">
        <f t="shared" si="44"/>
        <v>6</v>
      </c>
      <c r="B86" s="1" t="str">
        <f t="shared" si="25"/>
        <v>6108206</v>
      </c>
      <c r="C86" t="s">
        <v>92</v>
      </c>
      <c r="D86" s="9" t="str">
        <f t="shared" si="1"/>
        <v>08</v>
      </c>
      <c r="E86">
        <f t="shared" si="42"/>
        <v>8</v>
      </c>
      <c r="F86" s="1">
        <f t="shared" si="43"/>
        <v>690</v>
      </c>
      <c r="G86" s="4" t="str">
        <f t="shared" si="26"/>
        <v>6901206</v>
      </c>
      <c r="H86" s="9" t="str">
        <f t="shared" si="3"/>
        <v>06</v>
      </c>
      <c r="I86">
        <v>6</v>
      </c>
      <c r="J86" s="1" t="str">
        <f t="shared" si="27"/>
        <v>1286</v>
      </c>
      <c r="K86">
        <f t="shared" si="38"/>
        <v>6100002</v>
      </c>
      <c r="L86" s="1">
        <f>IF(I86=0,0,VLOOKUP(J86,消耗材料!$I$2:$L$201,4,0))</f>
        <v>834</v>
      </c>
      <c r="M86" s="30" t="str">
        <f t="shared" si="28"/>
        <v>6100002,834</v>
      </c>
      <c r="N86" s="31">
        <f t="shared" si="39"/>
        <v>2</v>
      </c>
      <c r="O86" s="31" t="str">
        <f t="shared" si="29"/>
        <v>268</v>
      </c>
      <c r="P86" s="30">
        <f>IF(I86=0,0,VLOOKUP(O86,属性值!$D$4:$I$203,2,0))</f>
        <v>0</v>
      </c>
      <c r="Q86" s="30">
        <f>IF(I86=0,0,VLOOKUP(O86,属性值!$D$4:$I$203,3,0))</f>
        <v>0</v>
      </c>
      <c r="R86" s="30">
        <f>IF(I86=0,0,VLOOKUP(O86,属性值!$D$4:$I$203,4,0))</f>
        <v>3329</v>
      </c>
      <c r="S86" s="30">
        <f>IF(I86=0,0,VLOOKUP(O86,属性值!$D$4:$I$203,5,0))</f>
        <v>0</v>
      </c>
      <c r="T86" s="30">
        <f>IF(I86=0,0,VLOOKUP(O86,属性值!$D$4:$I$203,6,0))</f>
        <v>0</v>
      </c>
      <c r="U86" s="34" t="str">
        <f t="shared" si="30"/>
        <v>1,0</v>
      </c>
      <c r="V86" s="34" t="str">
        <f t="shared" si="31"/>
        <v>2,0</v>
      </c>
      <c r="W86" s="34" t="str">
        <f t="shared" si="32"/>
        <v>3,3329</v>
      </c>
      <c r="X86" s="34" t="str">
        <f t="shared" si="33"/>
        <v>4,0</v>
      </c>
      <c r="Y86" s="34" t="str">
        <f t="shared" si="34"/>
        <v>2,0</v>
      </c>
      <c r="Z86" s="1" t="str">
        <f t="shared" si="35"/>
        <v>3,3329</v>
      </c>
      <c r="AA86">
        <f t="shared" si="40"/>
        <v>1</v>
      </c>
      <c r="AB86" s="1">
        <f t="shared" si="41"/>
        <v>2</v>
      </c>
      <c r="AC86" t="str">
        <f>AC80</f>
        <v>10002.png</v>
      </c>
      <c r="AD86" s="1" t="str">
        <f t="shared" si="36"/>
        <v>6108205</v>
      </c>
      <c r="AE86" s="1" t="str">
        <f t="shared" si="37"/>
        <v>6108207</v>
      </c>
    </row>
    <row r="87" spans="1:31" x14ac:dyDescent="0.2">
      <c r="A87" s="1">
        <f t="shared" si="44"/>
        <v>6</v>
      </c>
      <c r="B87" s="1" t="str">
        <f t="shared" si="25"/>
        <v>6108207</v>
      </c>
      <c r="C87" t="s">
        <v>92</v>
      </c>
      <c r="D87" s="9" t="str">
        <f t="shared" si="1"/>
        <v>08</v>
      </c>
      <c r="E87">
        <f t="shared" si="42"/>
        <v>8</v>
      </c>
      <c r="F87" s="1">
        <f t="shared" si="43"/>
        <v>690</v>
      </c>
      <c r="G87" s="4" t="str">
        <f t="shared" si="26"/>
        <v>6901207</v>
      </c>
      <c r="H87" s="9" t="str">
        <f t="shared" si="3"/>
        <v>07</v>
      </c>
      <c r="I87">
        <v>7</v>
      </c>
      <c r="J87" s="1" t="str">
        <f t="shared" si="27"/>
        <v>1287</v>
      </c>
      <c r="K87">
        <f t="shared" si="38"/>
        <v>6100002</v>
      </c>
      <c r="L87" s="1">
        <f>IF(I87=0,0,VLOOKUP(J87,消耗材料!$I$2:$L$201,4,0))</f>
        <v>1160</v>
      </c>
      <c r="M87" s="30" t="str">
        <f t="shared" si="28"/>
        <v>6100002,1160</v>
      </c>
      <c r="N87" s="31">
        <f t="shared" si="39"/>
        <v>2</v>
      </c>
      <c r="O87" s="31" t="str">
        <f t="shared" si="29"/>
        <v>278</v>
      </c>
      <c r="P87" s="30">
        <f>IF(I87=0,0,VLOOKUP(O87,属性值!$D$4:$I$203,2,0))</f>
        <v>0</v>
      </c>
      <c r="Q87" s="30">
        <f>IF(I87=0,0,VLOOKUP(O87,属性值!$D$4:$I$203,3,0))</f>
        <v>0</v>
      </c>
      <c r="R87" s="30">
        <f>IF(I87=0,0,VLOOKUP(O87,属性值!$D$4:$I$203,4,0))</f>
        <v>4329</v>
      </c>
      <c r="S87" s="30">
        <f>IF(I87=0,0,VLOOKUP(O87,属性值!$D$4:$I$203,5,0))</f>
        <v>0</v>
      </c>
      <c r="T87" s="30">
        <f>IF(I87=0,0,VLOOKUP(O87,属性值!$D$4:$I$203,6,0))</f>
        <v>0</v>
      </c>
      <c r="U87" s="34" t="str">
        <f t="shared" si="30"/>
        <v>1,0</v>
      </c>
      <c r="V87" s="34" t="str">
        <f t="shared" si="31"/>
        <v>2,0</v>
      </c>
      <c r="W87" s="34" t="str">
        <f t="shared" si="32"/>
        <v>3,4329</v>
      </c>
      <c r="X87" s="34" t="str">
        <f t="shared" si="33"/>
        <v>4,0</v>
      </c>
      <c r="Y87" s="34" t="str">
        <f t="shared" si="34"/>
        <v>2,0</v>
      </c>
      <c r="Z87" s="1" t="str">
        <f t="shared" si="35"/>
        <v>3,4329</v>
      </c>
      <c r="AA87">
        <f t="shared" si="40"/>
        <v>1</v>
      </c>
      <c r="AB87" s="1">
        <f t="shared" si="41"/>
        <v>2</v>
      </c>
      <c r="AC87" t="str">
        <f t="shared" ref="AC87:AC90" si="45">AC81</f>
        <v>10002.png</v>
      </c>
      <c r="AD87" s="1" t="str">
        <f t="shared" si="36"/>
        <v>6108206</v>
      </c>
      <c r="AE87" s="1" t="str">
        <f t="shared" si="37"/>
        <v>6108208</v>
      </c>
    </row>
    <row r="88" spans="1:31" x14ac:dyDescent="0.2">
      <c r="A88" s="1">
        <f t="shared" si="44"/>
        <v>6</v>
      </c>
      <c r="B88" s="1" t="str">
        <f t="shared" si="25"/>
        <v>6108208</v>
      </c>
      <c r="C88" t="s">
        <v>92</v>
      </c>
      <c r="D88" s="9" t="str">
        <f t="shared" si="1"/>
        <v>08</v>
      </c>
      <c r="E88">
        <f t="shared" si="42"/>
        <v>8</v>
      </c>
      <c r="F88" s="1">
        <f t="shared" si="43"/>
        <v>690</v>
      </c>
      <c r="G88" s="4" t="str">
        <f t="shared" si="26"/>
        <v>6901208</v>
      </c>
      <c r="H88" s="9" t="str">
        <f t="shared" si="3"/>
        <v>08</v>
      </c>
      <c r="I88">
        <v>8</v>
      </c>
      <c r="J88" s="1" t="str">
        <f t="shared" si="27"/>
        <v>1288</v>
      </c>
      <c r="K88">
        <f t="shared" si="38"/>
        <v>6100002</v>
      </c>
      <c r="L88" s="1">
        <f>IF(I88=0,0,VLOOKUP(J88,消耗材料!$I$2:$L$201,4,0))</f>
        <v>1554</v>
      </c>
      <c r="M88" s="30" t="str">
        <f t="shared" si="28"/>
        <v>6100002,1554</v>
      </c>
      <c r="N88" s="31">
        <f t="shared" si="39"/>
        <v>2</v>
      </c>
      <c r="O88" s="31" t="str">
        <f t="shared" si="29"/>
        <v>288</v>
      </c>
      <c r="P88" s="30">
        <f>IF(I88=0,0,VLOOKUP(O88,属性值!$D$4:$I$203,2,0))</f>
        <v>0</v>
      </c>
      <c r="Q88" s="30">
        <f>IF(I88=0,0,VLOOKUP(O88,属性值!$D$4:$I$203,3,0))</f>
        <v>0</v>
      </c>
      <c r="R88" s="30">
        <f>IF(I88=0,0,VLOOKUP(O88,属性值!$D$4:$I$203,4,0))</f>
        <v>5495</v>
      </c>
      <c r="S88" s="30">
        <f>IF(I88=0,0,VLOOKUP(O88,属性值!$D$4:$I$203,5,0))</f>
        <v>0</v>
      </c>
      <c r="T88" s="30">
        <f>IF(I88=0,0,VLOOKUP(O88,属性值!$D$4:$I$203,6,0))</f>
        <v>0</v>
      </c>
      <c r="U88" s="34" t="str">
        <f t="shared" si="30"/>
        <v>1,0</v>
      </c>
      <c r="V88" s="34" t="str">
        <f t="shared" si="31"/>
        <v>2,0</v>
      </c>
      <c r="W88" s="34" t="str">
        <f t="shared" si="32"/>
        <v>3,5495</v>
      </c>
      <c r="X88" s="34" t="str">
        <f t="shared" si="33"/>
        <v>4,0</v>
      </c>
      <c r="Y88" s="34" t="str">
        <f t="shared" si="34"/>
        <v>2,0</v>
      </c>
      <c r="Z88" s="1" t="str">
        <f t="shared" si="35"/>
        <v>3,5495</v>
      </c>
      <c r="AA88">
        <f t="shared" si="40"/>
        <v>1</v>
      </c>
      <c r="AB88" s="1">
        <f t="shared" si="41"/>
        <v>2</v>
      </c>
      <c r="AC88" t="str">
        <f t="shared" si="45"/>
        <v>10002.png</v>
      </c>
      <c r="AD88" s="1" t="str">
        <f t="shared" si="36"/>
        <v>6108207</v>
      </c>
      <c r="AE88" s="1" t="str">
        <f t="shared" si="37"/>
        <v>6108209</v>
      </c>
    </row>
    <row r="89" spans="1:31" x14ac:dyDescent="0.2">
      <c r="A89" s="1">
        <f t="shared" si="44"/>
        <v>6</v>
      </c>
      <c r="B89" s="1" t="str">
        <f t="shared" si="25"/>
        <v>6108209</v>
      </c>
      <c r="C89" t="s">
        <v>92</v>
      </c>
      <c r="D89" s="9" t="str">
        <f t="shared" si="1"/>
        <v>08</v>
      </c>
      <c r="E89">
        <f t="shared" si="42"/>
        <v>8</v>
      </c>
      <c r="F89" s="1">
        <f t="shared" si="43"/>
        <v>690</v>
      </c>
      <c r="G89" s="4" t="str">
        <f t="shared" si="26"/>
        <v>6901209</v>
      </c>
      <c r="H89" s="9" t="str">
        <f t="shared" si="3"/>
        <v>09</v>
      </c>
      <c r="I89">
        <v>9</v>
      </c>
      <c r="J89" s="1" t="str">
        <f t="shared" si="27"/>
        <v>1289</v>
      </c>
      <c r="K89">
        <f t="shared" si="38"/>
        <v>6100002</v>
      </c>
      <c r="L89" s="1">
        <f>IF(I89=0,0,VLOOKUP(J89,消耗材料!$I$2:$L$201,4,0))</f>
        <v>2022</v>
      </c>
      <c r="M89" s="30" t="str">
        <f t="shared" si="28"/>
        <v>6100002,2022</v>
      </c>
      <c r="N89" s="31">
        <f t="shared" si="39"/>
        <v>2</v>
      </c>
      <c r="O89" s="31" t="str">
        <f t="shared" si="29"/>
        <v>298</v>
      </c>
      <c r="P89" s="30">
        <f>IF(I89=0,0,VLOOKUP(O89,属性值!$D$4:$I$203,2,0))</f>
        <v>0</v>
      </c>
      <c r="Q89" s="30">
        <f>IF(I89=0,0,VLOOKUP(O89,属性值!$D$4:$I$203,3,0))</f>
        <v>0</v>
      </c>
      <c r="R89" s="30">
        <f>IF(I89=0,0,VLOOKUP(O89,属性值!$D$4:$I$203,4,0))</f>
        <v>6846</v>
      </c>
      <c r="S89" s="30">
        <f>IF(I89=0,0,VLOOKUP(O89,属性值!$D$4:$I$203,5,0))</f>
        <v>0</v>
      </c>
      <c r="T89" s="30">
        <f>IF(I89=0,0,VLOOKUP(O89,属性值!$D$4:$I$203,6,0))</f>
        <v>0</v>
      </c>
      <c r="U89" s="34" t="str">
        <f t="shared" si="30"/>
        <v>1,0</v>
      </c>
      <c r="V89" s="34" t="str">
        <f t="shared" si="31"/>
        <v>2,0</v>
      </c>
      <c r="W89" s="34" t="str">
        <f t="shared" si="32"/>
        <v>3,6846</v>
      </c>
      <c r="X89" s="34" t="str">
        <f t="shared" si="33"/>
        <v>4,0</v>
      </c>
      <c r="Y89" s="34" t="str">
        <f t="shared" si="34"/>
        <v>2,0</v>
      </c>
      <c r="Z89" s="1" t="str">
        <f t="shared" si="35"/>
        <v>3,6846</v>
      </c>
      <c r="AA89">
        <f t="shared" si="40"/>
        <v>1</v>
      </c>
      <c r="AB89" s="1">
        <f t="shared" si="41"/>
        <v>2</v>
      </c>
      <c r="AC89" t="str">
        <f t="shared" si="45"/>
        <v>10002.png</v>
      </c>
      <c r="AD89" s="1" t="str">
        <f t="shared" si="36"/>
        <v>6108208</v>
      </c>
      <c r="AE89" s="1" t="str">
        <f t="shared" si="37"/>
        <v>6108210</v>
      </c>
    </row>
    <row r="90" spans="1:31" x14ac:dyDescent="0.2">
      <c r="A90" s="1">
        <f t="shared" si="44"/>
        <v>6</v>
      </c>
      <c r="B90" s="1" t="str">
        <f t="shared" si="25"/>
        <v>6108210</v>
      </c>
      <c r="C90" t="s">
        <v>92</v>
      </c>
      <c r="D90" s="9" t="str">
        <f t="shared" si="1"/>
        <v>08</v>
      </c>
      <c r="E90">
        <f t="shared" si="42"/>
        <v>8</v>
      </c>
      <c r="F90" s="1">
        <f t="shared" si="43"/>
        <v>690</v>
      </c>
      <c r="G90" s="4" t="str">
        <f t="shared" si="26"/>
        <v>6901210</v>
      </c>
      <c r="H90" s="9">
        <f t="shared" si="3"/>
        <v>10</v>
      </c>
      <c r="I90">
        <v>10</v>
      </c>
      <c r="J90" s="1" t="str">
        <f t="shared" si="27"/>
        <v>12810</v>
      </c>
      <c r="K90">
        <f t="shared" si="38"/>
        <v>6100002</v>
      </c>
      <c r="L90" s="1">
        <f>IF(I90=0,0,VLOOKUP(J90,消耗材料!$I$2:$L$201,4,0))</f>
        <v>2571</v>
      </c>
      <c r="M90" s="30" t="str">
        <f t="shared" si="28"/>
        <v>6100002,2571</v>
      </c>
      <c r="N90" s="31">
        <f t="shared" si="39"/>
        <v>2</v>
      </c>
      <c r="O90" s="31" t="str">
        <f t="shared" si="29"/>
        <v>2108</v>
      </c>
      <c r="P90" s="30">
        <f>IF(I90=0,0,VLOOKUP(O90,属性值!$D$4:$I$203,2,0))</f>
        <v>0</v>
      </c>
      <c r="Q90" s="30">
        <f>IF(I90=0,0,VLOOKUP(O90,属性值!$D$4:$I$203,3,0))</f>
        <v>0</v>
      </c>
      <c r="R90" s="30">
        <f>IF(I90=0,0,VLOOKUP(O90,属性值!$D$4:$I$203,4,0))</f>
        <v>8400</v>
      </c>
      <c r="S90" s="30">
        <f>IF(I90=0,0,VLOOKUP(O90,属性值!$D$4:$I$203,5,0))</f>
        <v>0</v>
      </c>
      <c r="T90" s="30">
        <f>IF(I90=0,0,VLOOKUP(O90,属性值!$D$4:$I$203,6,0))</f>
        <v>0</v>
      </c>
      <c r="U90" s="34" t="str">
        <f t="shared" si="30"/>
        <v>1,0</v>
      </c>
      <c r="V90" s="34" t="str">
        <f t="shared" si="31"/>
        <v>2,0</v>
      </c>
      <c r="W90" s="34" t="str">
        <f t="shared" si="32"/>
        <v>3,8400</v>
      </c>
      <c r="X90" s="34" t="str">
        <f t="shared" si="33"/>
        <v>4,0</v>
      </c>
      <c r="Y90" s="34" t="str">
        <f t="shared" si="34"/>
        <v>2,0</v>
      </c>
      <c r="Z90" s="1" t="str">
        <f t="shared" si="35"/>
        <v>3,8400</v>
      </c>
      <c r="AA90">
        <f t="shared" si="40"/>
        <v>1</v>
      </c>
      <c r="AB90" s="1">
        <f t="shared" si="41"/>
        <v>2</v>
      </c>
      <c r="AC90" t="str">
        <f t="shared" si="45"/>
        <v>10002.png</v>
      </c>
      <c r="AD90" s="1" t="str">
        <f t="shared" si="36"/>
        <v>6108209</v>
      </c>
      <c r="AE90" s="1">
        <f t="shared" si="37"/>
        <v>0</v>
      </c>
    </row>
    <row r="91" spans="1:31" s="2" customFormat="1" x14ac:dyDescent="0.2">
      <c r="A91" s="1">
        <f t="shared" si="44"/>
        <v>6</v>
      </c>
      <c r="B91" s="1" t="str">
        <f t="shared" si="25"/>
        <v>6109200</v>
      </c>
      <c r="C91" s="1" t="s">
        <v>93</v>
      </c>
      <c r="D91" s="9" t="str">
        <f t="shared" si="1"/>
        <v>09</v>
      </c>
      <c r="E91">
        <v>9</v>
      </c>
      <c r="F91" s="1">
        <f t="shared" si="43"/>
        <v>690</v>
      </c>
      <c r="G91" s="4" t="str">
        <f t="shared" si="26"/>
        <v>6901200</v>
      </c>
      <c r="H91" s="9" t="str">
        <f t="shared" si="3"/>
        <v>00</v>
      </c>
      <c r="I91" s="2">
        <v>0</v>
      </c>
      <c r="J91" s="1" t="str">
        <f t="shared" si="27"/>
        <v>1290</v>
      </c>
      <c r="K91">
        <f t="shared" si="38"/>
        <v>6100002</v>
      </c>
      <c r="L91" s="1">
        <f>IF(I91=0,0,VLOOKUP(J91,消耗材料!$I$2:$L$201,4,0))</f>
        <v>0</v>
      </c>
      <c r="M91" s="30" t="str">
        <f t="shared" si="28"/>
        <v>6100002,0</v>
      </c>
      <c r="N91" s="31">
        <f t="shared" si="39"/>
        <v>2</v>
      </c>
      <c r="O91" s="31" t="str">
        <f t="shared" si="29"/>
        <v>209</v>
      </c>
      <c r="P91" s="30">
        <f>IF(I91=0,0,VLOOKUP(O91,属性值!$D$4:$I$203,2,0))</f>
        <v>0</v>
      </c>
      <c r="Q91" s="30">
        <f>IF(I91=0,0,VLOOKUP(O91,属性值!$D$4:$I$203,3,0))</f>
        <v>0</v>
      </c>
      <c r="R91" s="30">
        <f>IF(I91=0,0,VLOOKUP(O91,属性值!$D$4:$I$203,4,0))</f>
        <v>0</v>
      </c>
      <c r="S91" s="30">
        <f>IF(I91=0,0,VLOOKUP(O91,属性值!$D$4:$I$203,5,0))</f>
        <v>0</v>
      </c>
      <c r="T91" s="30">
        <f>IF(I91=0,0,VLOOKUP(O91,属性值!$D$4:$I$203,6,0))</f>
        <v>0</v>
      </c>
      <c r="U91" s="34" t="str">
        <f t="shared" si="30"/>
        <v>1,0</v>
      </c>
      <c r="V91" s="34" t="str">
        <f t="shared" si="31"/>
        <v>2,0</v>
      </c>
      <c r="W91" s="34" t="str">
        <f t="shared" si="32"/>
        <v>3,0</v>
      </c>
      <c r="X91" s="34" t="str">
        <f t="shared" si="33"/>
        <v>4,0</v>
      </c>
      <c r="Y91" s="34" t="str">
        <f t="shared" si="34"/>
        <v>2,0</v>
      </c>
      <c r="Z91" s="1" t="str">
        <f t="shared" si="35"/>
        <v>4,0</v>
      </c>
      <c r="AA91">
        <f t="shared" si="40"/>
        <v>1</v>
      </c>
      <c r="AB91" s="1">
        <f t="shared" si="41"/>
        <v>2</v>
      </c>
      <c r="AC91" s="1" t="s">
        <v>20</v>
      </c>
      <c r="AD91" s="1">
        <f t="shared" si="36"/>
        <v>0</v>
      </c>
      <c r="AE91" s="1" t="str">
        <f t="shared" si="37"/>
        <v>6109201</v>
      </c>
    </row>
    <row r="92" spans="1:31" x14ac:dyDescent="0.2">
      <c r="A92" s="1">
        <f t="shared" si="44"/>
        <v>6</v>
      </c>
      <c r="B92" s="1" t="str">
        <f t="shared" si="25"/>
        <v>6109201</v>
      </c>
      <c r="C92" t="s">
        <v>93</v>
      </c>
      <c r="D92" s="9" t="str">
        <f t="shared" si="1"/>
        <v>09</v>
      </c>
      <c r="E92">
        <f t="shared" si="42"/>
        <v>9</v>
      </c>
      <c r="F92" s="1">
        <f t="shared" si="43"/>
        <v>690</v>
      </c>
      <c r="G92" s="4" t="str">
        <f t="shared" si="26"/>
        <v>6901201</v>
      </c>
      <c r="H92" s="9" t="str">
        <f t="shared" si="3"/>
        <v>01</v>
      </c>
      <c r="I92">
        <v>1</v>
      </c>
      <c r="J92" s="1" t="str">
        <f t="shared" si="27"/>
        <v>1291</v>
      </c>
      <c r="K92">
        <f t="shared" si="38"/>
        <v>6100002</v>
      </c>
      <c r="L92" s="1">
        <f>IF(I92=0,0,VLOOKUP(J92,消耗材料!$I$2:$L$201,4,0))</f>
        <v>20</v>
      </c>
      <c r="M92" s="30" t="str">
        <f t="shared" si="28"/>
        <v>6100002,20</v>
      </c>
      <c r="N92" s="31">
        <f t="shared" si="39"/>
        <v>2</v>
      </c>
      <c r="O92" s="31" t="str">
        <f t="shared" si="29"/>
        <v>219</v>
      </c>
      <c r="P92" s="30">
        <f>IF(I92=0,0,VLOOKUP(O92,属性值!$D$4:$I$203,2,0))</f>
        <v>0</v>
      </c>
      <c r="Q92" s="30">
        <f>IF(I92=0,0,VLOOKUP(O92,属性值!$D$4:$I$203,3,0))</f>
        <v>0</v>
      </c>
      <c r="R92" s="30">
        <f>IF(I92=0,0,VLOOKUP(O92,属性值!$D$4:$I$203,4,0))</f>
        <v>0</v>
      </c>
      <c r="S92" s="30">
        <f>IF(I92=0,0,VLOOKUP(O92,属性值!$D$4:$I$203,5,0))</f>
        <v>260</v>
      </c>
      <c r="T92" s="30">
        <f>IF(I92=0,0,VLOOKUP(O92,属性值!$D$4:$I$203,6,0))</f>
        <v>0</v>
      </c>
      <c r="U92" s="34" t="str">
        <f t="shared" si="30"/>
        <v>1,0</v>
      </c>
      <c r="V92" s="34" t="str">
        <f t="shared" si="31"/>
        <v>2,0</v>
      </c>
      <c r="W92" s="34" t="str">
        <f t="shared" si="32"/>
        <v>3,0</v>
      </c>
      <c r="X92" s="34" t="str">
        <f t="shared" si="33"/>
        <v>4,260</v>
      </c>
      <c r="Y92" s="34" t="str">
        <f t="shared" si="34"/>
        <v>2,0</v>
      </c>
      <c r="Z92" s="1" t="str">
        <f t="shared" si="35"/>
        <v>4,260</v>
      </c>
      <c r="AA92">
        <f t="shared" si="40"/>
        <v>1</v>
      </c>
      <c r="AB92" s="1">
        <f t="shared" si="41"/>
        <v>2</v>
      </c>
      <c r="AC92" t="s">
        <v>20</v>
      </c>
      <c r="AD92" s="1" t="str">
        <f t="shared" si="36"/>
        <v>6109200</v>
      </c>
      <c r="AE92" s="1" t="str">
        <f t="shared" si="37"/>
        <v>6109202</v>
      </c>
    </row>
    <row r="93" spans="1:31" x14ac:dyDescent="0.2">
      <c r="A93" s="1">
        <f t="shared" si="44"/>
        <v>6</v>
      </c>
      <c r="B93" s="1" t="str">
        <f t="shared" si="25"/>
        <v>6109202</v>
      </c>
      <c r="C93" t="s">
        <v>93</v>
      </c>
      <c r="D93" s="9" t="str">
        <f t="shared" si="1"/>
        <v>09</v>
      </c>
      <c r="E93">
        <f t="shared" si="42"/>
        <v>9</v>
      </c>
      <c r="F93" s="1">
        <f t="shared" si="43"/>
        <v>690</v>
      </c>
      <c r="G93" s="4" t="str">
        <f t="shared" si="26"/>
        <v>6901202</v>
      </c>
      <c r="H93" s="9" t="str">
        <f t="shared" si="3"/>
        <v>02</v>
      </c>
      <c r="I93">
        <v>2</v>
      </c>
      <c r="J93" s="1" t="str">
        <f t="shared" si="27"/>
        <v>1292</v>
      </c>
      <c r="K93">
        <f t="shared" si="38"/>
        <v>6100002</v>
      </c>
      <c r="L93" s="1">
        <f>IF(I93=0,0,VLOOKUP(J93,消耗材料!$I$2:$L$201,4,0))</f>
        <v>65</v>
      </c>
      <c r="M93" s="30" t="str">
        <f t="shared" si="28"/>
        <v>6100002,65</v>
      </c>
      <c r="N93" s="31">
        <f t="shared" si="39"/>
        <v>2</v>
      </c>
      <c r="O93" s="31" t="str">
        <f t="shared" si="29"/>
        <v>229</v>
      </c>
      <c r="P93" s="30">
        <f>IF(I93=0,0,VLOOKUP(O93,属性值!$D$4:$I$203,2,0))</f>
        <v>0</v>
      </c>
      <c r="Q93" s="30">
        <f>IF(I93=0,0,VLOOKUP(O93,属性值!$D$4:$I$203,3,0))</f>
        <v>0</v>
      </c>
      <c r="R93" s="30">
        <f>IF(I93=0,0,VLOOKUP(O93,属性值!$D$4:$I$203,4,0))</f>
        <v>0</v>
      </c>
      <c r="S93" s="30">
        <f>IF(I93=0,0,VLOOKUP(O93,属性值!$D$4:$I$203,5,0))</f>
        <v>599</v>
      </c>
      <c r="T93" s="30">
        <f>IF(I93=0,0,VLOOKUP(O93,属性值!$D$4:$I$203,6,0))</f>
        <v>0</v>
      </c>
      <c r="U93" s="34" t="str">
        <f t="shared" si="30"/>
        <v>1,0</v>
      </c>
      <c r="V93" s="34" t="str">
        <f t="shared" si="31"/>
        <v>2,0</v>
      </c>
      <c r="W93" s="34" t="str">
        <f t="shared" si="32"/>
        <v>3,0</v>
      </c>
      <c r="X93" s="34" t="str">
        <f t="shared" si="33"/>
        <v>4,599</v>
      </c>
      <c r="Y93" s="34" t="str">
        <f t="shared" si="34"/>
        <v>2,0</v>
      </c>
      <c r="Z93" s="1" t="str">
        <f t="shared" si="35"/>
        <v>4,599</v>
      </c>
      <c r="AA93">
        <f t="shared" si="40"/>
        <v>1</v>
      </c>
      <c r="AB93" s="1">
        <f t="shared" si="41"/>
        <v>2</v>
      </c>
      <c r="AC93" t="s">
        <v>20</v>
      </c>
      <c r="AD93" s="1" t="str">
        <f t="shared" si="36"/>
        <v>6109201</v>
      </c>
      <c r="AE93" s="1" t="str">
        <f t="shared" si="37"/>
        <v>6109203</v>
      </c>
    </row>
    <row r="94" spans="1:31" x14ac:dyDescent="0.2">
      <c r="A94" s="1">
        <f t="shared" si="44"/>
        <v>6</v>
      </c>
      <c r="B94" s="1" t="str">
        <f t="shared" si="25"/>
        <v>6109203</v>
      </c>
      <c r="C94" t="s">
        <v>93</v>
      </c>
      <c r="D94" s="9" t="str">
        <f t="shared" si="1"/>
        <v>09</v>
      </c>
      <c r="E94">
        <f t="shared" si="42"/>
        <v>9</v>
      </c>
      <c r="F94" s="1">
        <f t="shared" si="43"/>
        <v>690</v>
      </c>
      <c r="G94" s="4" t="str">
        <f t="shared" si="26"/>
        <v>6901203</v>
      </c>
      <c r="H94" s="9" t="str">
        <f t="shared" si="3"/>
        <v>03</v>
      </c>
      <c r="I94">
        <v>3</v>
      </c>
      <c r="J94" s="1" t="str">
        <f t="shared" si="27"/>
        <v>1293</v>
      </c>
      <c r="K94">
        <f t="shared" si="38"/>
        <v>6100002</v>
      </c>
      <c r="L94" s="1">
        <f>IF(I94=0,0,VLOOKUP(J94,消耗材料!$I$2:$L$201,4,0))</f>
        <v>138</v>
      </c>
      <c r="M94" s="30" t="str">
        <f t="shared" si="28"/>
        <v>6100002,138</v>
      </c>
      <c r="N94" s="31">
        <f t="shared" si="39"/>
        <v>2</v>
      </c>
      <c r="O94" s="31" t="str">
        <f t="shared" si="29"/>
        <v>239</v>
      </c>
      <c r="P94" s="30">
        <f>IF(I94=0,0,VLOOKUP(O94,属性值!$D$4:$I$203,2,0))</f>
        <v>0</v>
      </c>
      <c r="Q94" s="30">
        <f>IF(I94=0,0,VLOOKUP(O94,属性值!$D$4:$I$203,3,0))</f>
        <v>0</v>
      </c>
      <c r="R94" s="30">
        <f>IF(I94=0,0,VLOOKUP(O94,属性值!$D$4:$I$203,4,0))</f>
        <v>0</v>
      </c>
      <c r="S94" s="30">
        <f>IF(I94=0,0,VLOOKUP(O94,属性值!$D$4:$I$203,5,0))</f>
        <v>1027</v>
      </c>
      <c r="T94" s="30">
        <f>IF(I94=0,0,VLOOKUP(O94,属性值!$D$4:$I$203,6,0))</f>
        <v>0</v>
      </c>
      <c r="U94" s="34" t="str">
        <f t="shared" si="30"/>
        <v>1,0</v>
      </c>
      <c r="V94" s="34" t="str">
        <f t="shared" si="31"/>
        <v>2,0</v>
      </c>
      <c r="W94" s="34" t="str">
        <f t="shared" si="32"/>
        <v>3,0</v>
      </c>
      <c r="X94" s="34" t="str">
        <f t="shared" si="33"/>
        <v>4,1027</v>
      </c>
      <c r="Y94" s="34" t="str">
        <f t="shared" si="34"/>
        <v>2,0</v>
      </c>
      <c r="Z94" s="1" t="str">
        <f t="shared" si="35"/>
        <v>4,1027</v>
      </c>
      <c r="AA94">
        <f t="shared" si="40"/>
        <v>1</v>
      </c>
      <c r="AB94" s="1">
        <f t="shared" si="41"/>
        <v>2</v>
      </c>
      <c r="AC94" t="s">
        <v>20</v>
      </c>
      <c r="AD94" s="1" t="str">
        <f t="shared" si="36"/>
        <v>6109202</v>
      </c>
      <c r="AE94" s="1" t="str">
        <f t="shared" si="37"/>
        <v>6109204</v>
      </c>
    </row>
    <row r="95" spans="1:31" x14ac:dyDescent="0.2">
      <c r="A95" s="1">
        <f t="shared" si="44"/>
        <v>6</v>
      </c>
      <c r="B95" s="1" t="str">
        <f t="shared" si="25"/>
        <v>6109204</v>
      </c>
      <c r="C95" t="s">
        <v>93</v>
      </c>
      <c r="D95" s="9" t="str">
        <f t="shared" si="1"/>
        <v>09</v>
      </c>
      <c r="E95">
        <f t="shared" si="42"/>
        <v>9</v>
      </c>
      <c r="F95" s="1">
        <f t="shared" si="43"/>
        <v>690</v>
      </c>
      <c r="G95" s="4" t="str">
        <f t="shared" si="26"/>
        <v>6901204</v>
      </c>
      <c r="H95" s="9" t="str">
        <f t="shared" si="3"/>
        <v>04</v>
      </c>
      <c r="I95">
        <v>4</v>
      </c>
      <c r="J95" s="1" t="str">
        <f t="shared" si="27"/>
        <v>1294</v>
      </c>
      <c r="K95">
        <f t="shared" si="38"/>
        <v>6100002</v>
      </c>
      <c r="L95" s="1">
        <f>IF(I95=0,0,VLOOKUP(J95,消耗材料!$I$2:$L$201,4,0))</f>
        <v>242</v>
      </c>
      <c r="M95" s="30" t="str">
        <f t="shared" si="28"/>
        <v>6100002,242</v>
      </c>
      <c r="N95" s="31">
        <f t="shared" si="39"/>
        <v>2</v>
      </c>
      <c r="O95" s="31" t="str">
        <f t="shared" si="29"/>
        <v>249</v>
      </c>
      <c r="P95" s="30">
        <f>IF(I95=0,0,VLOOKUP(O95,属性值!$D$4:$I$203,2,0))</f>
        <v>0</v>
      </c>
      <c r="Q95" s="30">
        <f>IF(I95=0,0,VLOOKUP(O95,属性值!$D$4:$I$203,3,0))</f>
        <v>0</v>
      </c>
      <c r="R95" s="30">
        <f>IF(I95=0,0,VLOOKUP(O95,属性值!$D$4:$I$203,4,0))</f>
        <v>0</v>
      </c>
      <c r="S95" s="30">
        <f>IF(I95=0,0,VLOOKUP(O95,属性值!$D$4:$I$203,5,0))</f>
        <v>1550</v>
      </c>
      <c r="T95" s="30">
        <f>IF(I95=0,0,VLOOKUP(O95,属性值!$D$4:$I$203,6,0))</f>
        <v>0</v>
      </c>
      <c r="U95" s="34" t="str">
        <f t="shared" si="30"/>
        <v>1,0</v>
      </c>
      <c r="V95" s="34" t="str">
        <f t="shared" si="31"/>
        <v>2,0</v>
      </c>
      <c r="W95" s="34" t="str">
        <f t="shared" si="32"/>
        <v>3,0</v>
      </c>
      <c r="X95" s="34" t="str">
        <f t="shared" si="33"/>
        <v>4,1550</v>
      </c>
      <c r="Y95" s="34" t="str">
        <f t="shared" si="34"/>
        <v>2,0</v>
      </c>
      <c r="Z95" s="1" t="str">
        <f t="shared" si="35"/>
        <v>4,1550</v>
      </c>
      <c r="AA95">
        <f t="shared" si="40"/>
        <v>1</v>
      </c>
      <c r="AB95" s="1">
        <f t="shared" si="41"/>
        <v>2</v>
      </c>
      <c r="AC95" t="s">
        <v>20</v>
      </c>
      <c r="AD95" s="1" t="str">
        <f t="shared" si="36"/>
        <v>6109203</v>
      </c>
      <c r="AE95" s="1" t="str">
        <f t="shared" si="37"/>
        <v>6109205</v>
      </c>
    </row>
    <row r="96" spans="1:31" x14ac:dyDescent="0.2">
      <c r="A96" s="1">
        <f t="shared" si="44"/>
        <v>6</v>
      </c>
      <c r="B96" s="1" t="str">
        <f t="shared" si="25"/>
        <v>6109205</v>
      </c>
      <c r="C96" t="s">
        <v>93</v>
      </c>
      <c r="D96" s="9" t="str">
        <f t="shared" si="1"/>
        <v>09</v>
      </c>
      <c r="E96">
        <f t="shared" si="42"/>
        <v>9</v>
      </c>
      <c r="F96" s="1">
        <f t="shared" si="43"/>
        <v>690</v>
      </c>
      <c r="G96" s="4" t="str">
        <f t="shared" si="26"/>
        <v>6901205</v>
      </c>
      <c r="H96" s="9" t="str">
        <f t="shared" si="3"/>
        <v>05</v>
      </c>
      <c r="I96">
        <v>5</v>
      </c>
      <c r="J96" s="1" t="str">
        <f t="shared" si="27"/>
        <v>1295</v>
      </c>
      <c r="K96">
        <f t="shared" si="38"/>
        <v>6100002</v>
      </c>
      <c r="L96" s="1">
        <f>IF(I96=0,0,VLOOKUP(J96,消耗材料!$I$2:$L$201,4,0))</f>
        <v>380</v>
      </c>
      <c r="M96" s="30" t="str">
        <f t="shared" si="28"/>
        <v>6100002,380</v>
      </c>
      <c r="N96" s="31">
        <f t="shared" si="39"/>
        <v>2</v>
      </c>
      <c r="O96" s="31" t="str">
        <f t="shared" si="29"/>
        <v>259</v>
      </c>
      <c r="P96" s="30">
        <f>IF(I96=0,0,VLOOKUP(O96,属性值!$D$4:$I$203,2,0))</f>
        <v>0</v>
      </c>
      <c r="Q96" s="30">
        <f>IF(I96=0,0,VLOOKUP(O96,属性值!$D$4:$I$203,3,0))</f>
        <v>0</v>
      </c>
      <c r="R96" s="30">
        <f>IF(I96=0,0,VLOOKUP(O96,属性值!$D$4:$I$203,4,0))</f>
        <v>0</v>
      </c>
      <c r="S96" s="30">
        <f>IF(I96=0,0,VLOOKUP(O96,属性值!$D$4:$I$203,5,0))</f>
        <v>2181</v>
      </c>
      <c r="T96" s="30">
        <f>IF(I96=0,0,VLOOKUP(O96,属性值!$D$4:$I$203,6,0))</f>
        <v>0</v>
      </c>
      <c r="U96" s="34" t="str">
        <f t="shared" si="30"/>
        <v>1,0</v>
      </c>
      <c r="V96" s="34" t="str">
        <f t="shared" si="31"/>
        <v>2,0</v>
      </c>
      <c r="W96" s="34" t="str">
        <f t="shared" si="32"/>
        <v>3,0</v>
      </c>
      <c r="X96" s="34" t="str">
        <f t="shared" si="33"/>
        <v>4,2181</v>
      </c>
      <c r="Y96" s="34" t="str">
        <f t="shared" si="34"/>
        <v>2,0</v>
      </c>
      <c r="Z96" s="1" t="str">
        <f t="shared" si="35"/>
        <v>4,2181</v>
      </c>
      <c r="AA96">
        <f t="shared" si="40"/>
        <v>1</v>
      </c>
      <c r="AB96" s="1">
        <f t="shared" si="41"/>
        <v>2</v>
      </c>
      <c r="AC96" t="s">
        <v>20</v>
      </c>
      <c r="AD96" s="1" t="str">
        <f t="shared" si="36"/>
        <v>6109204</v>
      </c>
      <c r="AE96" s="1" t="str">
        <f t="shared" si="37"/>
        <v>6109206</v>
      </c>
    </row>
    <row r="97" spans="1:31" x14ac:dyDescent="0.2">
      <c r="A97" s="1">
        <f t="shared" si="44"/>
        <v>6</v>
      </c>
      <c r="B97" s="1" t="str">
        <f t="shared" si="25"/>
        <v>6109206</v>
      </c>
      <c r="C97" t="s">
        <v>93</v>
      </c>
      <c r="D97" s="9" t="str">
        <f t="shared" si="1"/>
        <v>09</v>
      </c>
      <c r="E97">
        <f t="shared" ref="E97:E101" si="46">E96</f>
        <v>9</v>
      </c>
      <c r="F97" s="1">
        <f t="shared" si="43"/>
        <v>690</v>
      </c>
      <c r="G97" s="4" t="str">
        <f t="shared" si="26"/>
        <v>6901206</v>
      </c>
      <c r="H97" s="9" t="str">
        <f t="shared" si="3"/>
        <v>06</v>
      </c>
      <c r="I97">
        <v>6</v>
      </c>
      <c r="J97" s="1" t="str">
        <f t="shared" si="27"/>
        <v>1296</v>
      </c>
      <c r="K97">
        <f t="shared" si="38"/>
        <v>6100002</v>
      </c>
      <c r="L97" s="1">
        <f>IF(I97=0,0,VLOOKUP(J97,消耗材料!$I$2:$L$201,4,0))</f>
        <v>556</v>
      </c>
      <c r="M97" s="30" t="str">
        <f t="shared" si="28"/>
        <v>6100002,556</v>
      </c>
      <c r="N97" s="31">
        <f t="shared" si="39"/>
        <v>2</v>
      </c>
      <c r="O97" s="31" t="str">
        <f t="shared" si="29"/>
        <v>269</v>
      </c>
      <c r="P97" s="30">
        <f>IF(I97=0,0,VLOOKUP(O97,属性值!$D$4:$I$203,2,0))</f>
        <v>0</v>
      </c>
      <c r="Q97" s="30">
        <f>IF(I97=0,0,VLOOKUP(O97,属性值!$D$4:$I$203,3,0))</f>
        <v>0</v>
      </c>
      <c r="R97" s="30">
        <f>IF(I97=0,0,VLOOKUP(O97,属性值!$D$4:$I$203,4,0))</f>
        <v>0</v>
      </c>
      <c r="S97" s="30">
        <f>IF(I97=0,0,VLOOKUP(O97,属性值!$D$4:$I$203,5,0))</f>
        <v>2929</v>
      </c>
      <c r="T97" s="30">
        <f>IF(I97=0,0,VLOOKUP(O97,属性值!$D$4:$I$203,6,0))</f>
        <v>0</v>
      </c>
      <c r="U97" s="34" t="str">
        <f t="shared" si="30"/>
        <v>1,0</v>
      </c>
      <c r="V97" s="34" t="str">
        <f t="shared" si="31"/>
        <v>2,0</v>
      </c>
      <c r="W97" s="34" t="str">
        <f t="shared" si="32"/>
        <v>3,0</v>
      </c>
      <c r="X97" s="34" t="str">
        <f t="shared" si="33"/>
        <v>4,2929</v>
      </c>
      <c r="Y97" s="34" t="str">
        <f t="shared" si="34"/>
        <v>2,0</v>
      </c>
      <c r="Z97" s="1" t="str">
        <f t="shared" si="35"/>
        <v>4,2929</v>
      </c>
      <c r="AA97">
        <f t="shared" si="40"/>
        <v>1</v>
      </c>
      <c r="AB97" s="1">
        <f t="shared" si="41"/>
        <v>2</v>
      </c>
      <c r="AC97" t="str">
        <f>AC91</f>
        <v>10005.png</v>
      </c>
      <c r="AD97" s="1" t="str">
        <f t="shared" si="36"/>
        <v>6109205</v>
      </c>
      <c r="AE97" s="1" t="str">
        <f t="shared" si="37"/>
        <v>6109207</v>
      </c>
    </row>
    <row r="98" spans="1:31" x14ac:dyDescent="0.2">
      <c r="A98" s="1">
        <f t="shared" si="44"/>
        <v>6</v>
      </c>
      <c r="B98" s="1" t="str">
        <f t="shared" si="25"/>
        <v>6109207</v>
      </c>
      <c r="C98" t="s">
        <v>93</v>
      </c>
      <c r="D98" s="9" t="str">
        <f t="shared" ref="D98:D101" si="47">IF(E98&lt;10,"0"&amp;E98,E98)</f>
        <v>09</v>
      </c>
      <c r="E98">
        <f t="shared" si="46"/>
        <v>9</v>
      </c>
      <c r="F98" s="1">
        <f t="shared" si="43"/>
        <v>690</v>
      </c>
      <c r="G98" s="4" t="str">
        <f t="shared" si="26"/>
        <v>6901207</v>
      </c>
      <c r="H98" s="9" t="str">
        <f t="shared" ref="H98:H101" si="48">IF(I98&lt;10,"0"&amp;I98,I98)</f>
        <v>07</v>
      </c>
      <c r="I98">
        <v>7</v>
      </c>
      <c r="J98" s="1" t="str">
        <f t="shared" si="27"/>
        <v>1297</v>
      </c>
      <c r="K98">
        <f t="shared" si="38"/>
        <v>6100002</v>
      </c>
      <c r="L98" s="1">
        <f>IF(I98=0,0,VLOOKUP(J98,消耗材料!$I$2:$L$201,4,0))</f>
        <v>774</v>
      </c>
      <c r="M98" s="30" t="str">
        <f t="shared" si="28"/>
        <v>6100002,774</v>
      </c>
      <c r="N98" s="31">
        <f t="shared" si="39"/>
        <v>2</v>
      </c>
      <c r="O98" s="31" t="str">
        <f t="shared" si="29"/>
        <v>279</v>
      </c>
      <c r="P98" s="30">
        <f>IF(I98=0,0,VLOOKUP(O98,属性值!$D$4:$I$203,2,0))</f>
        <v>0</v>
      </c>
      <c r="Q98" s="30">
        <f>IF(I98=0,0,VLOOKUP(O98,属性值!$D$4:$I$203,3,0))</f>
        <v>0</v>
      </c>
      <c r="R98" s="30">
        <f>IF(I98=0,0,VLOOKUP(O98,属性值!$D$4:$I$203,4,0))</f>
        <v>0</v>
      </c>
      <c r="S98" s="30">
        <f>IF(I98=0,0,VLOOKUP(O98,属性值!$D$4:$I$203,5,0))</f>
        <v>3810</v>
      </c>
      <c r="T98" s="30">
        <f>IF(I98=0,0,VLOOKUP(O98,属性值!$D$4:$I$203,6,0))</f>
        <v>0</v>
      </c>
      <c r="U98" s="34" t="str">
        <f t="shared" si="30"/>
        <v>1,0</v>
      </c>
      <c r="V98" s="34" t="str">
        <f t="shared" si="31"/>
        <v>2,0</v>
      </c>
      <c r="W98" s="34" t="str">
        <f t="shared" si="32"/>
        <v>3,0</v>
      </c>
      <c r="X98" s="34" t="str">
        <f t="shared" si="33"/>
        <v>4,3810</v>
      </c>
      <c r="Y98" s="34" t="str">
        <f t="shared" si="34"/>
        <v>2,0</v>
      </c>
      <c r="Z98" s="1" t="str">
        <f t="shared" si="35"/>
        <v>4,3810</v>
      </c>
      <c r="AA98">
        <f t="shared" si="40"/>
        <v>1</v>
      </c>
      <c r="AB98" s="1">
        <f t="shared" si="41"/>
        <v>2</v>
      </c>
      <c r="AC98" t="str">
        <f t="shared" ref="AC98:AC101" si="49">AC92</f>
        <v>10005.png</v>
      </c>
      <c r="AD98" s="1" t="str">
        <f t="shared" si="36"/>
        <v>6109206</v>
      </c>
      <c r="AE98" s="1" t="str">
        <f t="shared" si="37"/>
        <v>6109208</v>
      </c>
    </row>
    <row r="99" spans="1:31" x14ac:dyDescent="0.2">
      <c r="A99" s="1">
        <f t="shared" si="44"/>
        <v>6</v>
      </c>
      <c r="B99" s="1" t="str">
        <f t="shared" si="25"/>
        <v>6109208</v>
      </c>
      <c r="C99" t="s">
        <v>93</v>
      </c>
      <c r="D99" s="9" t="str">
        <f t="shared" si="47"/>
        <v>09</v>
      </c>
      <c r="E99">
        <f t="shared" si="46"/>
        <v>9</v>
      </c>
      <c r="F99" s="1">
        <f t="shared" si="43"/>
        <v>690</v>
      </c>
      <c r="G99" s="4" t="str">
        <f t="shared" si="26"/>
        <v>6901208</v>
      </c>
      <c r="H99" s="9" t="str">
        <f t="shared" si="48"/>
        <v>08</v>
      </c>
      <c r="I99">
        <v>8</v>
      </c>
      <c r="J99" s="1" t="str">
        <f t="shared" si="27"/>
        <v>1298</v>
      </c>
      <c r="K99">
        <f t="shared" si="38"/>
        <v>6100002</v>
      </c>
      <c r="L99" s="1">
        <f>IF(I99=0,0,VLOOKUP(J99,消耗材料!$I$2:$L$201,4,0))</f>
        <v>1036</v>
      </c>
      <c r="M99" s="30" t="str">
        <f t="shared" si="28"/>
        <v>6100002,1036</v>
      </c>
      <c r="N99" s="31">
        <f t="shared" si="39"/>
        <v>2</v>
      </c>
      <c r="O99" s="31" t="str">
        <f t="shared" si="29"/>
        <v>289</v>
      </c>
      <c r="P99" s="30">
        <f>IF(I99=0,0,VLOOKUP(O99,属性值!$D$4:$I$203,2,0))</f>
        <v>0</v>
      </c>
      <c r="Q99" s="30">
        <f>IF(I99=0,0,VLOOKUP(O99,属性值!$D$4:$I$203,3,0))</f>
        <v>0</v>
      </c>
      <c r="R99" s="30">
        <f>IF(I99=0,0,VLOOKUP(O99,属性值!$D$4:$I$203,4,0))</f>
        <v>0</v>
      </c>
      <c r="S99" s="30">
        <f>IF(I99=0,0,VLOOKUP(O99,属性值!$D$4:$I$203,5,0))</f>
        <v>4836</v>
      </c>
      <c r="T99" s="30">
        <f>IF(I99=0,0,VLOOKUP(O99,属性值!$D$4:$I$203,6,0))</f>
        <v>0</v>
      </c>
      <c r="U99" s="34" t="str">
        <f t="shared" si="30"/>
        <v>1,0</v>
      </c>
      <c r="V99" s="34" t="str">
        <f t="shared" si="31"/>
        <v>2,0</v>
      </c>
      <c r="W99" s="34" t="str">
        <f t="shared" si="32"/>
        <v>3,0</v>
      </c>
      <c r="X99" s="34" t="str">
        <f t="shared" si="33"/>
        <v>4,4836</v>
      </c>
      <c r="Y99" s="34" t="str">
        <f t="shared" si="34"/>
        <v>2,0</v>
      </c>
      <c r="Z99" s="1" t="str">
        <f t="shared" si="35"/>
        <v>4,4836</v>
      </c>
      <c r="AA99">
        <f t="shared" si="40"/>
        <v>1</v>
      </c>
      <c r="AB99" s="1">
        <f t="shared" si="41"/>
        <v>2</v>
      </c>
      <c r="AC99" t="str">
        <f t="shared" si="49"/>
        <v>10005.png</v>
      </c>
      <c r="AD99" s="1" t="str">
        <f t="shared" si="36"/>
        <v>6109207</v>
      </c>
      <c r="AE99" s="1" t="str">
        <f t="shared" si="37"/>
        <v>6109209</v>
      </c>
    </row>
    <row r="100" spans="1:31" x14ac:dyDescent="0.2">
      <c r="A100" s="1">
        <f t="shared" si="44"/>
        <v>6</v>
      </c>
      <c r="B100" s="1" t="str">
        <f t="shared" si="25"/>
        <v>6109209</v>
      </c>
      <c r="C100" t="s">
        <v>93</v>
      </c>
      <c r="D100" s="9" t="str">
        <f t="shared" si="47"/>
        <v>09</v>
      </c>
      <c r="E100">
        <f t="shared" si="46"/>
        <v>9</v>
      </c>
      <c r="F100" s="1">
        <f t="shared" si="43"/>
        <v>690</v>
      </c>
      <c r="G100" s="4" t="str">
        <f t="shared" si="26"/>
        <v>6901209</v>
      </c>
      <c r="H100" s="9" t="str">
        <f t="shared" si="48"/>
        <v>09</v>
      </c>
      <c r="I100">
        <v>9</v>
      </c>
      <c r="J100" s="1" t="str">
        <f t="shared" si="27"/>
        <v>1299</v>
      </c>
      <c r="K100">
        <f t="shared" si="38"/>
        <v>6100002</v>
      </c>
      <c r="L100" s="1">
        <f>IF(I100=0,0,VLOOKUP(J100,消耗材料!$I$2:$L$201,4,0))</f>
        <v>1348</v>
      </c>
      <c r="M100" s="30" t="str">
        <f t="shared" si="28"/>
        <v>6100002,1348</v>
      </c>
      <c r="N100" s="31">
        <f t="shared" si="39"/>
        <v>2</v>
      </c>
      <c r="O100" s="31" t="str">
        <f t="shared" si="29"/>
        <v>299</v>
      </c>
      <c r="P100" s="30">
        <f>IF(I100=0,0,VLOOKUP(O100,属性值!$D$4:$I$203,2,0))</f>
        <v>0</v>
      </c>
      <c r="Q100" s="30">
        <f>IF(I100=0,0,VLOOKUP(O100,属性值!$D$4:$I$203,3,0))</f>
        <v>0</v>
      </c>
      <c r="R100" s="30">
        <f>IF(I100=0,0,VLOOKUP(O100,属性值!$D$4:$I$203,4,0))</f>
        <v>0</v>
      </c>
      <c r="S100" s="30">
        <f>IF(I100=0,0,VLOOKUP(O100,属性值!$D$4:$I$203,5,0))</f>
        <v>6024</v>
      </c>
      <c r="T100" s="30">
        <f>IF(I100=0,0,VLOOKUP(O100,属性值!$D$4:$I$203,6,0))</f>
        <v>0</v>
      </c>
      <c r="U100" s="34" t="str">
        <f t="shared" si="30"/>
        <v>1,0</v>
      </c>
      <c r="V100" s="34" t="str">
        <f t="shared" si="31"/>
        <v>2,0</v>
      </c>
      <c r="W100" s="34" t="str">
        <f t="shared" si="32"/>
        <v>3,0</v>
      </c>
      <c r="X100" s="34" t="str">
        <f t="shared" si="33"/>
        <v>4,6024</v>
      </c>
      <c r="Y100" s="34" t="str">
        <f t="shared" si="34"/>
        <v>2,0</v>
      </c>
      <c r="Z100" s="1" t="str">
        <f t="shared" si="35"/>
        <v>4,6024</v>
      </c>
      <c r="AA100">
        <f t="shared" si="40"/>
        <v>1</v>
      </c>
      <c r="AB100" s="1">
        <f t="shared" si="41"/>
        <v>2</v>
      </c>
      <c r="AC100" t="str">
        <f t="shared" si="49"/>
        <v>10005.png</v>
      </c>
      <c r="AD100" s="1" t="str">
        <f t="shared" si="36"/>
        <v>6109208</v>
      </c>
      <c r="AE100" s="1" t="str">
        <f t="shared" si="37"/>
        <v>6109210</v>
      </c>
    </row>
    <row r="101" spans="1:31" x14ac:dyDescent="0.2">
      <c r="A101" s="1">
        <f t="shared" si="44"/>
        <v>6</v>
      </c>
      <c r="B101" s="1" t="str">
        <f t="shared" si="25"/>
        <v>6109210</v>
      </c>
      <c r="C101" t="s">
        <v>93</v>
      </c>
      <c r="D101" s="9" t="str">
        <f t="shared" si="47"/>
        <v>09</v>
      </c>
      <c r="E101">
        <f t="shared" si="46"/>
        <v>9</v>
      </c>
      <c r="F101" s="1">
        <f t="shared" si="43"/>
        <v>690</v>
      </c>
      <c r="G101" s="4" t="str">
        <f t="shared" si="26"/>
        <v>6901210</v>
      </c>
      <c r="H101" s="9">
        <f t="shared" si="48"/>
        <v>10</v>
      </c>
      <c r="I101">
        <v>10</v>
      </c>
      <c r="J101" s="1" t="str">
        <f t="shared" si="27"/>
        <v>12910</v>
      </c>
      <c r="K101">
        <f t="shared" si="38"/>
        <v>6100002</v>
      </c>
      <c r="L101" s="1">
        <f>IF(I101=0,0,VLOOKUP(J101,消耗材料!$I$2:$L$201,4,0))</f>
        <v>1714</v>
      </c>
      <c r="M101" s="30" t="str">
        <f t="shared" si="28"/>
        <v>6100002,1714</v>
      </c>
      <c r="N101" s="31">
        <f t="shared" si="39"/>
        <v>2</v>
      </c>
      <c r="O101" s="31" t="str">
        <f t="shared" si="29"/>
        <v>2109</v>
      </c>
      <c r="P101" s="30">
        <f>IF(I101=0,0,VLOOKUP(O101,属性值!$D$4:$I$203,2,0))</f>
        <v>0</v>
      </c>
      <c r="Q101" s="30">
        <f>IF(I101=0,0,VLOOKUP(O101,属性值!$D$4:$I$203,3,0))</f>
        <v>0</v>
      </c>
      <c r="R101" s="30">
        <f>IF(I101=0,0,VLOOKUP(O101,属性值!$D$4:$I$203,4,0))</f>
        <v>0</v>
      </c>
      <c r="S101" s="30">
        <f>IF(I101=0,0,VLOOKUP(O101,属性值!$D$4:$I$203,5,0))</f>
        <v>7392</v>
      </c>
      <c r="T101" s="30">
        <f>IF(I101=0,0,VLOOKUP(O101,属性值!$D$4:$I$203,6,0))</f>
        <v>0</v>
      </c>
      <c r="U101" s="34" t="str">
        <f t="shared" si="30"/>
        <v>1,0</v>
      </c>
      <c r="V101" s="34" t="str">
        <f t="shared" si="31"/>
        <v>2,0</v>
      </c>
      <c r="W101" s="34" t="str">
        <f t="shared" si="32"/>
        <v>3,0</v>
      </c>
      <c r="X101" s="34" t="str">
        <f t="shared" si="33"/>
        <v>4,7392</v>
      </c>
      <c r="Y101" s="34" t="str">
        <f t="shared" si="34"/>
        <v>2,0</v>
      </c>
      <c r="Z101" s="1" t="str">
        <f t="shared" si="35"/>
        <v>4,7392</v>
      </c>
      <c r="AA101">
        <f t="shared" si="40"/>
        <v>1</v>
      </c>
      <c r="AB101" s="1">
        <f t="shared" si="41"/>
        <v>2</v>
      </c>
      <c r="AC101" t="str">
        <f t="shared" si="49"/>
        <v>10005.png</v>
      </c>
      <c r="AD101" s="1" t="str">
        <f t="shared" si="36"/>
        <v>6109209</v>
      </c>
      <c r="AE101" s="1">
        <f t="shared" si="37"/>
        <v>0</v>
      </c>
    </row>
    <row r="102" spans="1:31" s="2" customFormat="1" x14ac:dyDescent="0.2">
      <c r="A102" s="1">
        <f t="shared" si="44"/>
        <v>6</v>
      </c>
      <c r="B102" s="1" t="str">
        <f t="shared" si="25"/>
        <v>6110200</v>
      </c>
      <c r="C102" s="1" t="s">
        <v>94</v>
      </c>
      <c r="D102" s="9">
        <f t="shared" ref="D102:D215" si="50">IF(E102&lt;10,"0"&amp;E102,E102)</f>
        <v>10</v>
      </c>
      <c r="E102">
        <v>10</v>
      </c>
      <c r="F102" s="1">
        <f t="shared" si="43"/>
        <v>690</v>
      </c>
      <c r="G102" s="4" t="str">
        <f t="shared" si="26"/>
        <v>6901200</v>
      </c>
      <c r="H102" s="9" t="str">
        <f t="shared" ref="H102:H215" si="51">IF(I102&lt;10,"0"&amp;I102,I102)</f>
        <v>00</v>
      </c>
      <c r="I102" s="2">
        <v>0</v>
      </c>
      <c r="J102" s="1" t="str">
        <f t="shared" si="27"/>
        <v>12100</v>
      </c>
      <c r="K102">
        <f t="shared" si="38"/>
        <v>6100002</v>
      </c>
      <c r="L102" s="1">
        <f>IF(I102=0,0,VLOOKUP(J102,消耗材料!$I$2:$L$201,4,0))</f>
        <v>0</v>
      </c>
      <c r="M102" s="30" t="str">
        <f t="shared" si="28"/>
        <v>6100002,0</v>
      </c>
      <c r="N102" s="31">
        <f t="shared" si="39"/>
        <v>2</v>
      </c>
      <c r="O102" s="31" t="str">
        <f t="shared" si="29"/>
        <v>2010</v>
      </c>
      <c r="P102" s="30">
        <f>IF(I102=0,0,VLOOKUP(O102,属性值!$D$4:$I$203,2,0))</f>
        <v>0</v>
      </c>
      <c r="Q102" s="30">
        <f>IF(I102=0,0,VLOOKUP(O102,属性值!$D$4:$I$203,3,0))</f>
        <v>0</v>
      </c>
      <c r="R102" s="30">
        <f>IF(I102=0,0,VLOOKUP(O102,属性值!$D$4:$I$203,4,0))</f>
        <v>0</v>
      </c>
      <c r="S102" s="30">
        <f>IF(I102=0,0,VLOOKUP(O102,属性值!$D$4:$I$203,5,0))</f>
        <v>0</v>
      </c>
      <c r="T102" s="30">
        <f>IF(I102=0,0,VLOOKUP(O102,属性值!$D$4:$I$203,6,0))</f>
        <v>0</v>
      </c>
      <c r="U102" s="34" t="str">
        <f t="shared" si="30"/>
        <v>1,0</v>
      </c>
      <c r="V102" s="34" t="str">
        <f t="shared" si="31"/>
        <v>2,0</v>
      </c>
      <c r="W102" s="34" t="str">
        <f t="shared" si="32"/>
        <v>3,0</v>
      </c>
      <c r="X102" s="34" t="str">
        <f t="shared" si="33"/>
        <v>4,0</v>
      </c>
      <c r="Y102" s="34" t="str">
        <f t="shared" si="34"/>
        <v>2,0</v>
      </c>
      <c r="Z102" s="1" t="str">
        <f t="shared" si="35"/>
        <v>2,0</v>
      </c>
      <c r="AA102">
        <f t="shared" si="40"/>
        <v>1</v>
      </c>
      <c r="AB102" s="1">
        <f t="shared" si="41"/>
        <v>2</v>
      </c>
      <c r="AC102" s="1" t="s">
        <v>22</v>
      </c>
      <c r="AD102" s="1">
        <f t="shared" si="36"/>
        <v>0</v>
      </c>
      <c r="AE102" s="1" t="str">
        <f t="shared" si="37"/>
        <v>6110201</v>
      </c>
    </row>
    <row r="103" spans="1:31" x14ac:dyDescent="0.2">
      <c r="A103" s="1">
        <f t="shared" si="44"/>
        <v>6</v>
      </c>
      <c r="B103" s="1" t="str">
        <f t="shared" si="25"/>
        <v>6110201</v>
      </c>
      <c r="C103" t="s">
        <v>94</v>
      </c>
      <c r="D103" s="9">
        <f t="shared" si="50"/>
        <v>10</v>
      </c>
      <c r="E103">
        <f t="shared" si="42"/>
        <v>10</v>
      </c>
      <c r="F103" s="1">
        <f t="shared" si="43"/>
        <v>690</v>
      </c>
      <c r="G103" s="4" t="str">
        <f t="shared" si="26"/>
        <v>6901201</v>
      </c>
      <c r="H103" s="9" t="str">
        <f t="shared" si="51"/>
        <v>01</v>
      </c>
      <c r="I103">
        <v>1</v>
      </c>
      <c r="J103" s="1" t="str">
        <f t="shared" si="27"/>
        <v>12101</v>
      </c>
      <c r="K103">
        <f t="shared" si="38"/>
        <v>6100002</v>
      </c>
      <c r="L103" s="1">
        <f>IF(I103=0,0,VLOOKUP(J103,消耗材料!$I$2:$L$201,4,0))</f>
        <v>11</v>
      </c>
      <c r="M103" s="30" t="str">
        <f t="shared" si="28"/>
        <v>6100002,11</v>
      </c>
      <c r="N103" s="31">
        <f t="shared" si="39"/>
        <v>2</v>
      </c>
      <c r="O103" s="31" t="str">
        <f t="shared" si="29"/>
        <v>2110</v>
      </c>
      <c r="P103" s="30">
        <f>IF(I103=0,0,VLOOKUP(O103,属性值!$D$4:$I$203,2,0))</f>
        <v>0</v>
      </c>
      <c r="Q103" s="30">
        <f>IF(I103=0,0,VLOOKUP(O103,属性值!$D$4:$I$203,3,0))</f>
        <v>0</v>
      </c>
      <c r="R103" s="30">
        <f>IF(I103=0,0,VLOOKUP(O103,属性值!$D$4:$I$203,4,0))</f>
        <v>0</v>
      </c>
      <c r="S103" s="30">
        <f>IF(I103=0,0,VLOOKUP(O103,属性值!$D$4:$I$203,5,0))</f>
        <v>0</v>
      </c>
      <c r="T103" s="30">
        <f>IF(I103=0,0,VLOOKUP(O103,属性值!$D$4:$I$203,6,0))</f>
        <v>177</v>
      </c>
      <c r="U103" s="34" t="str">
        <f t="shared" si="30"/>
        <v>1,0</v>
      </c>
      <c r="V103" s="34" t="str">
        <f t="shared" si="31"/>
        <v>2,0</v>
      </c>
      <c r="W103" s="34" t="str">
        <f t="shared" si="32"/>
        <v>3,0</v>
      </c>
      <c r="X103" s="34" t="str">
        <f t="shared" si="33"/>
        <v>4,0</v>
      </c>
      <c r="Y103" s="34" t="str">
        <f t="shared" si="34"/>
        <v>2,177</v>
      </c>
      <c r="Z103" s="1" t="str">
        <f t="shared" si="35"/>
        <v>2,177</v>
      </c>
      <c r="AA103">
        <f t="shared" si="40"/>
        <v>1</v>
      </c>
      <c r="AB103" s="1">
        <f t="shared" si="41"/>
        <v>2</v>
      </c>
      <c r="AC103" t="s">
        <v>22</v>
      </c>
      <c r="AD103" s="1" t="str">
        <f t="shared" si="36"/>
        <v>6110200</v>
      </c>
      <c r="AE103" s="1" t="str">
        <f t="shared" si="37"/>
        <v>6110202</v>
      </c>
    </row>
    <row r="104" spans="1:31" x14ac:dyDescent="0.2">
      <c r="A104" s="1">
        <f t="shared" si="44"/>
        <v>6</v>
      </c>
      <c r="B104" s="1" t="str">
        <f t="shared" si="25"/>
        <v>6110202</v>
      </c>
      <c r="C104" t="s">
        <v>94</v>
      </c>
      <c r="D104" s="9">
        <f t="shared" si="50"/>
        <v>10</v>
      </c>
      <c r="E104">
        <f t="shared" si="42"/>
        <v>10</v>
      </c>
      <c r="F104" s="1">
        <f t="shared" si="43"/>
        <v>690</v>
      </c>
      <c r="G104" s="4" t="str">
        <f t="shared" si="26"/>
        <v>6901202</v>
      </c>
      <c r="H104" s="9" t="str">
        <f t="shared" si="51"/>
        <v>02</v>
      </c>
      <c r="I104">
        <v>2</v>
      </c>
      <c r="J104" s="1" t="str">
        <f t="shared" si="27"/>
        <v>12102</v>
      </c>
      <c r="K104">
        <f t="shared" si="38"/>
        <v>6100002</v>
      </c>
      <c r="L104" s="1">
        <f>IF(I104=0,0,VLOOKUP(J104,消耗材料!$I$2:$L$201,4,0))</f>
        <v>36</v>
      </c>
      <c r="M104" s="30" t="str">
        <f t="shared" si="28"/>
        <v>6100002,36</v>
      </c>
      <c r="N104" s="31">
        <f t="shared" si="39"/>
        <v>2</v>
      </c>
      <c r="O104" s="31" t="str">
        <f t="shared" si="29"/>
        <v>2210</v>
      </c>
      <c r="P104" s="30">
        <f>IF(I104=0,0,VLOOKUP(O104,属性值!$D$4:$I$203,2,0))</f>
        <v>0</v>
      </c>
      <c r="Q104" s="30">
        <f>IF(I104=0,0,VLOOKUP(O104,属性值!$D$4:$I$203,3,0))</f>
        <v>0</v>
      </c>
      <c r="R104" s="30">
        <f>IF(I104=0,0,VLOOKUP(O104,属性值!$D$4:$I$203,4,0))</f>
        <v>0</v>
      </c>
      <c r="S104" s="30">
        <f>IF(I104=0,0,VLOOKUP(O104,属性值!$D$4:$I$203,5,0))</f>
        <v>0</v>
      </c>
      <c r="T104" s="30">
        <f>IF(I104=0,0,VLOOKUP(O104,属性值!$D$4:$I$203,6,0))</f>
        <v>409</v>
      </c>
      <c r="U104" s="34" t="str">
        <f t="shared" si="30"/>
        <v>1,0</v>
      </c>
      <c r="V104" s="34" t="str">
        <f t="shared" si="31"/>
        <v>2,0</v>
      </c>
      <c r="W104" s="34" t="str">
        <f t="shared" si="32"/>
        <v>3,0</v>
      </c>
      <c r="X104" s="34" t="str">
        <f t="shared" si="33"/>
        <v>4,0</v>
      </c>
      <c r="Y104" s="34" t="str">
        <f t="shared" si="34"/>
        <v>2,409</v>
      </c>
      <c r="Z104" s="1" t="str">
        <f t="shared" si="35"/>
        <v>2,409</v>
      </c>
      <c r="AA104">
        <f t="shared" si="40"/>
        <v>1</v>
      </c>
      <c r="AB104" s="1">
        <f t="shared" si="41"/>
        <v>2</v>
      </c>
      <c r="AC104" t="s">
        <v>22</v>
      </c>
      <c r="AD104" s="1" t="str">
        <f t="shared" si="36"/>
        <v>6110201</v>
      </c>
      <c r="AE104" s="1" t="str">
        <f t="shared" si="37"/>
        <v>6110203</v>
      </c>
    </row>
    <row r="105" spans="1:31" x14ac:dyDescent="0.2">
      <c r="A105" s="1">
        <f t="shared" si="44"/>
        <v>6</v>
      </c>
      <c r="B105" s="1" t="str">
        <f t="shared" si="25"/>
        <v>6110203</v>
      </c>
      <c r="C105" t="s">
        <v>94</v>
      </c>
      <c r="D105" s="9">
        <f t="shared" si="50"/>
        <v>10</v>
      </c>
      <c r="E105">
        <f t="shared" si="42"/>
        <v>10</v>
      </c>
      <c r="F105" s="1">
        <f t="shared" si="43"/>
        <v>690</v>
      </c>
      <c r="G105" s="4" t="str">
        <f t="shared" si="26"/>
        <v>6901203</v>
      </c>
      <c r="H105" s="9" t="str">
        <f t="shared" si="51"/>
        <v>03</v>
      </c>
      <c r="I105">
        <v>3</v>
      </c>
      <c r="J105" s="1" t="str">
        <f t="shared" si="27"/>
        <v>12103</v>
      </c>
      <c r="K105">
        <f t="shared" si="38"/>
        <v>6100002</v>
      </c>
      <c r="L105" s="1">
        <f>IF(I105=0,0,VLOOKUP(J105,消耗材料!$I$2:$L$201,4,0))</f>
        <v>76</v>
      </c>
      <c r="M105" s="30" t="str">
        <f t="shared" si="28"/>
        <v>6100002,76</v>
      </c>
      <c r="N105" s="31">
        <f t="shared" si="39"/>
        <v>2</v>
      </c>
      <c r="O105" s="31" t="str">
        <f t="shared" si="29"/>
        <v>2310</v>
      </c>
      <c r="P105" s="30">
        <f>IF(I105=0,0,VLOOKUP(O105,属性值!$D$4:$I$203,2,0))</f>
        <v>0</v>
      </c>
      <c r="Q105" s="30">
        <f>IF(I105=0,0,VLOOKUP(O105,属性值!$D$4:$I$203,3,0))</f>
        <v>0</v>
      </c>
      <c r="R105" s="30">
        <f>IF(I105=0,0,VLOOKUP(O105,属性值!$D$4:$I$203,4,0))</f>
        <v>0</v>
      </c>
      <c r="S105" s="30">
        <f>IF(I105=0,0,VLOOKUP(O105,属性值!$D$4:$I$203,5,0))</f>
        <v>0</v>
      </c>
      <c r="T105" s="30">
        <f>IF(I105=0,0,VLOOKUP(O105,属性值!$D$4:$I$203,6,0))</f>
        <v>700</v>
      </c>
      <c r="U105" s="34" t="str">
        <f t="shared" si="30"/>
        <v>1,0</v>
      </c>
      <c r="V105" s="34" t="str">
        <f t="shared" si="31"/>
        <v>2,0</v>
      </c>
      <c r="W105" s="34" t="str">
        <f t="shared" si="32"/>
        <v>3,0</v>
      </c>
      <c r="X105" s="34" t="str">
        <f t="shared" si="33"/>
        <v>4,0</v>
      </c>
      <c r="Y105" s="34" t="str">
        <f t="shared" si="34"/>
        <v>2,700</v>
      </c>
      <c r="Z105" s="1" t="str">
        <f t="shared" si="35"/>
        <v>2,700</v>
      </c>
      <c r="AA105">
        <f t="shared" si="40"/>
        <v>1</v>
      </c>
      <c r="AB105" s="1">
        <f t="shared" si="41"/>
        <v>2</v>
      </c>
      <c r="AC105" t="s">
        <v>22</v>
      </c>
      <c r="AD105" s="1" t="str">
        <f t="shared" si="36"/>
        <v>6110202</v>
      </c>
      <c r="AE105" s="1" t="str">
        <f t="shared" si="37"/>
        <v>6110204</v>
      </c>
    </row>
    <row r="106" spans="1:31" x14ac:dyDescent="0.2">
      <c r="A106" s="1">
        <f t="shared" si="44"/>
        <v>6</v>
      </c>
      <c r="B106" s="1" t="str">
        <f t="shared" si="25"/>
        <v>6110204</v>
      </c>
      <c r="C106" t="s">
        <v>94</v>
      </c>
      <c r="D106" s="9">
        <f t="shared" si="50"/>
        <v>10</v>
      </c>
      <c r="E106">
        <f t="shared" si="42"/>
        <v>10</v>
      </c>
      <c r="F106" s="1">
        <f t="shared" si="43"/>
        <v>690</v>
      </c>
      <c r="G106" s="4" t="str">
        <f t="shared" si="26"/>
        <v>6901204</v>
      </c>
      <c r="H106" s="9" t="str">
        <f t="shared" si="51"/>
        <v>04</v>
      </c>
      <c r="I106">
        <v>4</v>
      </c>
      <c r="J106" s="1" t="str">
        <f t="shared" si="27"/>
        <v>12104</v>
      </c>
      <c r="K106">
        <f t="shared" si="38"/>
        <v>6100002</v>
      </c>
      <c r="L106" s="1">
        <f>IF(I106=0,0,VLOOKUP(J106,消耗材料!$I$2:$L$201,4,0))</f>
        <v>133</v>
      </c>
      <c r="M106" s="30" t="str">
        <f t="shared" si="28"/>
        <v>6100002,133</v>
      </c>
      <c r="N106" s="31">
        <f t="shared" si="39"/>
        <v>2</v>
      </c>
      <c r="O106" s="31" t="str">
        <f t="shared" si="29"/>
        <v>2410</v>
      </c>
      <c r="P106" s="30">
        <f>IF(I106=0,0,VLOOKUP(O106,属性值!$D$4:$I$203,2,0))</f>
        <v>0</v>
      </c>
      <c r="Q106" s="30">
        <f>IF(I106=0,0,VLOOKUP(O106,属性值!$D$4:$I$203,3,0))</f>
        <v>0</v>
      </c>
      <c r="R106" s="30">
        <f>IF(I106=0,0,VLOOKUP(O106,属性值!$D$4:$I$203,4,0))</f>
        <v>0</v>
      </c>
      <c r="S106" s="30">
        <f>IF(I106=0,0,VLOOKUP(O106,属性值!$D$4:$I$203,5,0))</f>
        <v>0</v>
      </c>
      <c r="T106" s="30">
        <f>IF(I106=0,0,VLOOKUP(O106,属性值!$D$4:$I$203,6,0))</f>
        <v>1057</v>
      </c>
      <c r="U106" s="34" t="str">
        <f t="shared" si="30"/>
        <v>1,0</v>
      </c>
      <c r="V106" s="34" t="str">
        <f t="shared" si="31"/>
        <v>2,0</v>
      </c>
      <c r="W106" s="34" t="str">
        <f t="shared" si="32"/>
        <v>3,0</v>
      </c>
      <c r="X106" s="34" t="str">
        <f t="shared" si="33"/>
        <v>4,0</v>
      </c>
      <c r="Y106" s="34" t="str">
        <f t="shared" si="34"/>
        <v>2,1057</v>
      </c>
      <c r="Z106" s="1" t="str">
        <f t="shared" si="35"/>
        <v>2,1057</v>
      </c>
      <c r="AA106">
        <f t="shared" si="40"/>
        <v>1</v>
      </c>
      <c r="AB106" s="1">
        <f t="shared" si="41"/>
        <v>2</v>
      </c>
      <c r="AC106" t="s">
        <v>22</v>
      </c>
      <c r="AD106" s="1" t="str">
        <f t="shared" si="36"/>
        <v>6110203</v>
      </c>
      <c r="AE106" s="1" t="str">
        <f t="shared" si="37"/>
        <v>6110205</v>
      </c>
    </row>
    <row r="107" spans="1:31" x14ac:dyDescent="0.2">
      <c r="A107" s="1">
        <f t="shared" si="44"/>
        <v>6</v>
      </c>
      <c r="B107" s="1" t="str">
        <f t="shared" si="25"/>
        <v>6110205</v>
      </c>
      <c r="C107" t="s">
        <v>94</v>
      </c>
      <c r="D107" s="9">
        <f t="shared" si="50"/>
        <v>10</v>
      </c>
      <c r="E107">
        <f t="shared" si="42"/>
        <v>10</v>
      </c>
      <c r="F107" s="1">
        <f t="shared" si="43"/>
        <v>690</v>
      </c>
      <c r="G107" s="4" t="str">
        <f t="shared" si="26"/>
        <v>6901205</v>
      </c>
      <c r="H107" s="9" t="str">
        <f t="shared" si="51"/>
        <v>05</v>
      </c>
      <c r="I107">
        <v>5</v>
      </c>
      <c r="J107" s="1" t="str">
        <f t="shared" si="27"/>
        <v>12105</v>
      </c>
      <c r="K107">
        <f t="shared" si="38"/>
        <v>6100002</v>
      </c>
      <c r="L107" s="1">
        <f>IF(I107=0,0,VLOOKUP(J107,消耗材料!$I$2:$L$201,4,0))</f>
        <v>209</v>
      </c>
      <c r="M107" s="30" t="str">
        <f t="shared" si="28"/>
        <v>6100002,209</v>
      </c>
      <c r="N107" s="31">
        <f t="shared" si="39"/>
        <v>2</v>
      </c>
      <c r="O107" s="31" t="str">
        <f t="shared" si="29"/>
        <v>2510</v>
      </c>
      <c r="P107" s="30">
        <f>IF(I107=0,0,VLOOKUP(O107,属性值!$D$4:$I$203,2,0))</f>
        <v>0</v>
      </c>
      <c r="Q107" s="30">
        <f>IF(I107=0,0,VLOOKUP(O107,属性值!$D$4:$I$203,3,0))</f>
        <v>0</v>
      </c>
      <c r="R107" s="30">
        <f>IF(I107=0,0,VLOOKUP(O107,属性值!$D$4:$I$203,4,0))</f>
        <v>0</v>
      </c>
      <c r="S107" s="30">
        <f>IF(I107=0,0,VLOOKUP(O107,属性值!$D$4:$I$203,5,0))</f>
        <v>0</v>
      </c>
      <c r="T107" s="30">
        <f>IF(I107=0,0,VLOOKUP(O107,属性值!$D$4:$I$203,6,0))</f>
        <v>1487</v>
      </c>
      <c r="U107" s="34" t="str">
        <f t="shared" si="30"/>
        <v>1,0</v>
      </c>
      <c r="V107" s="34" t="str">
        <f t="shared" si="31"/>
        <v>2,0</v>
      </c>
      <c r="W107" s="34" t="str">
        <f t="shared" si="32"/>
        <v>3,0</v>
      </c>
      <c r="X107" s="34" t="str">
        <f t="shared" si="33"/>
        <v>4,0</v>
      </c>
      <c r="Y107" s="34" t="str">
        <f t="shared" si="34"/>
        <v>2,1487</v>
      </c>
      <c r="Z107" s="1" t="str">
        <f t="shared" si="35"/>
        <v>2,1487</v>
      </c>
      <c r="AA107">
        <f t="shared" si="40"/>
        <v>1</v>
      </c>
      <c r="AB107" s="1">
        <f t="shared" si="41"/>
        <v>2</v>
      </c>
      <c r="AC107" t="s">
        <v>22</v>
      </c>
      <c r="AD107" s="1" t="str">
        <f t="shared" si="36"/>
        <v>6110204</v>
      </c>
      <c r="AE107" s="1" t="str">
        <f t="shared" si="37"/>
        <v>6110206</v>
      </c>
    </row>
    <row r="108" spans="1:31" x14ac:dyDescent="0.2">
      <c r="A108" s="1">
        <f t="shared" ref="A108:A152" si="52">A107</f>
        <v>6</v>
      </c>
      <c r="B108" s="1" t="str">
        <f t="shared" si="25"/>
        <v>6110206</v>
      </c>
      <c r="C108" t="s">
        <v>94</v>
      </c>
      <c r="D108" s="9">
        <f t="shared" si="50"/>
        <v>10</v>
      </c>
      <c r="E108">
        <f t="shared" ref="E108:E162" si="53">E107</f>
        <v>10</v>
      </c>
      <c r="F108" s="1">
        <f t="shared" si="43"/>
        <v>690</v>
      </c>
      <c r="G108" s="4" t="str">
        <f t="shared" si="26"/>
        <v>6901206</v>
      </c>
      <c r="H108" s="9" t="str">
        <f t="shared" si="51"/>
        <v>06</v>
      </c>
      <c r="I108">
        <v>6</v>
      </c>
      <c r="J108" s="1" t="str">
        <f t="shared" si="27"/>
        <v>12106</v>
      </c>
      <c r="K108">
        <f t="shared" si="38"/>
        <v>6100002</v>
      </c>
      <c r="L108" s="1">
        <f>IF(I108=0,0,VLOOKUP(J108,消耗材料!$I$2:$L$201,4,0))</f>
        <v>306</v>
      </c>
      <c r="M108" s="30" t="str">
        <f t="shared" si="28"/>
        <v>6100002,306</v>
      </c>
      <c r="N108" s="31">
        <f t="shared" si="39"/>
        <v>2</v>
      </c>
      <c r="O108" s="31" t="str">
        <f t="shared" si="29"/>
        <v>2610</v>
      </c>
      <c r="P108" s="30">
        <f>IF(I108=0,0,VLOOKUP(O108,属性值!$D$4:$I$203,2,0))</f>
        <v>0</v>
      </c>
      <c r="Q108" s="30">
        <f>IF(I108=0,0,VLOOKUP(O108,属性值!$D$4:$I$203,3,0))</f>
        <v>0</v>
      </c>
      <c r="R108" s="30">
        <f>IF(I108=0,0,VLOOKUP(O108,属性值!$D$4:$I$203,4,0))</f>
        <v>0</v>
      </c>
      <c r="S108" s="30">
        <f>IF(I108=0,0,VLOOKUP(O108,属性值!$D$4:$I$203,5,0))</f>
        <v>0</v>
      </c>
      <c r="T108" s="30">
        <f>IF(I108=0,0,VLOOKUP(O108,属性值!$D$4:$I$203,6,0))</f>
        <v>1997</v>
      </c>
      <c r="U108" s="34" t="str">
        <f t="shared" si="30"/>
        <v>1,0</v>
      </c>
      <c r="V108" s="34" t="str">
        <f t="shared" si="31"/>
        <v>2,0</v>
      </c>
      <c r="W108" s="34" t="str">
        <f t="shared" si="32"/>
        <v>3,0</v>
      </c>
      <c r="X108" s="34" t="str">
        <f t="shared" si="33"/>
        <v>4,0</v>
      </c>
      <c r="Y108" s="34" t="str">
        <f t="shared" si="34"/>
        <v>2,1997</v>
      </c>
      <c r="Z108" s="1" t="str">
        <f t="shared" si="35"/>
        <v>2,1997</v>
      </c>
      <c r="AA108">
        <f t="shared" si="40"/>
        <v>1</v>
      </c>
      <c r="AB108" s="1">
        <f t="shared" si="41"/>
        <v>2</v>
      </c>
      <c r="AC108" t="str">
        <f>AC102</f>
        <v>10006.png</v>
      </c>
      <c r="AD108" s="1" t="str">
        <f t="shared" si="36"/>
        <v>6110205</v>
      </c>
      <c r="AE108" s="1" t="str">
        <f t="shared" si="37"/>
        <v>6110207</v>
      </c>
    </row>
    <row r="109" spans="1:31" x14ac:dyDescent="0.2">
      <c r="A109" s="1">
        <f t="shared" si="52"/>
        <v>6</v>
      </c>
      <c r="B109" s="1" t="str">
        <f t="shared" si="25"/>
        <v>6110207</v>
      </c>
      <c r="C109" t="s">
        <v>94</v>
      </c>
      <c r="D109" s="9">
        <f t="shared" si="50"/>
        <v>10</v>
      </c>
      <c r="E109">
        <f t="shared" si="53"/>
        <v>10</v>
      </c>
      <c r="F109" s="1">
        <f t="shared" si="43"/>
        <v>690</v>
      </c>
      <c r="G109" s="4" t="str">
        <f t="shared" si="26"/>
        <v>6901207</v>
      </c>
      <c r="H109" s="9" t="str">
        <f t="shared" si="51"/>
        <v>07</v>
      </c>
      <c r="I109">
        <v>7</v>
      </c>
      <c r="J109" s="1" t="str">
        <f t="shared" si="27"/>
        <v>12107</v>
      </c>
      <c r="K109">
        <f t="shared" si="38"/>
        <v>6100002</v>
      </c>
      <c r="L109" s="1">
        <f>IF(I109=0,0,VLOOKUP(J109,消耗材料!$I$2:$L$201,4,0))</f>
        <v>425</v>
      </c>
      <c r="M109" s="30" t="str">
        <f t="shared" si="28"/>
        <v>6100002,425</v>
      </c>
      <c r="N109" s="31">
        <f t="shared" si="39"/>
        <v>2</v>
      </c>
      <c r="O109" s="31" t="str">
        <f t="shared" si="29"/>
        <v>2710</v>
      </c>
      <c r="P109" s="30">
        <f>IF(I109=0,0,VLOOKUP(O109,属性值!$D$4:$I$203,2,0))</f>
        <v>0</v>
      </c>
      <c r="Q109" s="30">
        <f>IF(I109=0,0,VLOOKUP(O109,属性值!$D$4:$I$203,3,0))</f>
        <v>0</v>
      </c>
      <c r="R109" s="30">
        <f>IF(I109=0,0,VLOOKUP(O109,属性值!$D$4:$I$203,4,0))</f>
        <v>0</v>
      </c>
      <c r="S109" s="30">
        <f>IF(I109=0,0,VLOOKUP(O109,属性值!$D$4:$I$203,5,0))</f>
        <v>0</v>
      </c>
      <c r="T109" s="30">
        <f>IF(I109=0,0,VLOOKUP(O109,属性值!$D$4:$I$203,6,0))</f>
        <v>2598</v>
      </c>
      <c r="U109" s="34" t="str">
        <f t="shared" si="30"/>
        <v>1,0</v>
      </c>
      <c r="V109" s="34" t="str">
        <f t="shared" si="31"/>
        <v>2,0</v>
      </c>
      <c r="W109" s="34" t="str">
        <f t="shared" si="32"/>
        <v>3,0</v>
      </c>
      <c r="X109" s="34" t="str">
        <f t="shared" si="33"/>
        <v>4,0</v>
      </c>
      <c r="Y109" s="34" t="str">
        <f t="shared" si="34"/>
        <v>2,2598</v>
      </c>
      <c r="Z109" s="1" t="str">
        <f t="shared" si="35"/>
        <v>2,2598</v>
      </c>
      <c r="AA109">
        <f t="shared" si="40"/>
        <v>1</v>
      </c>
      <c r="AB109" s="1">
        <f t="shared" si="41"/>
        <v>2</v>
      </c>
      <c r="AC109" t="str">
        <f t="shared" ref="AC109:AC112" si="54">AC103</f>
        <v>10006.png</v>
      </c>
      <c r="AD109" s="1" t="str">
        <f t="shared" si="36"/>
        <v>6110206</v>
      </c>
      <c r="AE109" s="1" t="str">
        <f t="shared" si="37"/>
        <v>6110208</v>
      </c>
    </row>
    <row r="110" spans="1:31" x14ac:dyDescent="0.2">
      <c r="A110" s="1">
        <f t="shared" si="52"/>
        <v>6</v>
      </c>
      <c r="B110" s="1" t="str">
        <f t="shared" si="25"/>
        <v>6110208</v>
      </c>
      <c r="C110" t="s">
        <v>94</v>
      </c>
      <c r="D110" s="9">
        <f t="shared" si="50"/>
        <v>10</v>
      </c>
      <c r="E110">
        <f t="shared" si="53"/>
        <v>10</v>
      </c>
      <c r="F110" s="1">
        <f t="shared" si="43"/>
        <v>690</v>
      </c>
      <c r="G110" s="4" t="str">
        <f t="shared" si="26"/>
        <v>6901208</v>
      </c>
      <c r="H110" s="9" t="str">
        <f t="shared" si="51"/>
        <v>08</v>
      </c>
      <c r="I110">
        <v>8</v>
      </c>
      <c r="J110" s="1" t="str">
        <f t="shared" si="27"/>
        <v>12108</v>
      </c>
      <c r="K110">
        <f t="shared" si="38"/>
        <v>6100002</v>
      </c>
      <c r="L110" s="1">
        <f>IF(I110=0,0,VLOOKUP(J110,消耗材料!$I$2:$L$201,4,0))</f>
        <v>570</v>
      </c>
      <c r="M110" s="30" t="str">
        <f t="shared" si="28"/>
        <v>6100002,570</v>
      </c>
      <c r="N110" s="31">
        <f t="shared" si="39"/>
        <v>2</v>
      </c>
      <c r="O110" s="31" t="str">
        <f t="shared" si="29"/>
        <v>2810</v>
      </c>
      <c r="P110" s="30">
        <f>IF(I110=0,0,VLOOKUP(O110,属性值!$D$4:$I$203,2,0))</f>
        <v>0</v>
      </c>
      <c r="Q110" s="30">
        <f>IF(I110=0,0,VLOOKUP(O110,属性值!$D$4:$I$203,3,0))</f>
        <v>0</v>
      </c>
      <c r="R110" s="30">
        <f>IF(I110=0,0,VLOOKUP(O110,属性值!$D$4:$I$203,4,0))</f>
        <v>0</v>
      </c>
      <c r="S110" s="30">
        <f>IF(I110=0,0,VLOOKUP(O110,属性值!$D$4:$I$203,5,0))</f>
        <v>0</v>
      </c>
      <c r="T110" s="30">
        <f>IF(I110=0,0,VLOOKUP(O110,属性值!$D$4:$I$203,6,0))</f>
        <v>3297</v>
      </c>
      <c r="U110" s="34" t="str">
        <f t="shared" si="30"/>
        <v>1,0</v>
      </c>
      <c r="V110" s="34" t="str">
        <f t="shared" si="31"/>
        <v>2,0</v>
      </c>
      <c r="W110" s="34" t="str">
        <f t="shared" si="32"/>
        <v>3,0</v>
      </c>
      <c r="X110" s="34" t="str">
        <f t="shared" si="33"/>
        <v>4,0</v>
      </c>
      <c r="Y110" s="34" t="str">
        <f t="shared" si="34"/>
        <v>2,3297</v>
      </c>
      <c r="Z110" s="1" t="str">
        <f t="shared" si="35"/>
        <v>2,3297</v>
      </c>
      <c r="AA110">
        <f t="shared" si="40"/>
        <v>1</v>
      </c>
      <c r="AB110" s="1">
        <f t="shared" si="41"/>
        <v>2</v>
      </c>
      <c r="AC110" t="str">
        <f t="shared" si="54"/>
        <v>10006.png</v>
      </c>
      <c r="AD110" s="1" t="str">
        <f t="shared" si="36"/>
        <v>6110207</v>
      </c>
      <c r="AE110" s="1" t="str">
        <f t="shared" si="37"/>
        <v>6110209</v>
      </c>
    </row>
    <row r="111" spans="1:31" x14ac:dyDescent="0.2">
      <c r="A111" s="1">
        <f t="shared" si="52"/>
        <v>6</v>
      </c>
      <c r="B111" s="1" t="str">
        <f t="shared" si="25"/>
        <v>6110209</v>
      </c>
      <c r="C111" t="s">
        <v>94</v>
      </c>
      <c r="D111" s="9">
        <f t="shared" si="50"/>
        <v>10</v>
      </c>
      <c r="E111">
        <f t="shared" si="53"/>
        <v>10</v>
      </c>
      <c r="F111" s="1">
        <f t="shared" si="43"/>
        <v>690</v>
      </c>
      <c r="G111" s="4" t="str">
        <f t="shared" si="26"/>
        <v>6901209</v>
      </c>
      <c r="H111" s="9" t="str">
        <f t="shared" si="51"/>
        <v>09</v>
      </c>
      <c r="I111">
        <v>9</v>
      </c>
      <c r="J111" s="1" t="str">
        <f t="shared" si="27"/>
        <v>12109</v>
      </c>
      <c r="K111">
        <f t="shared" si="38"/>
        <v>6100002</v>
      </c>
      <c r="L111" s="1">
        <f>IF(I111=0,0,VLOOKUP(J111,消耗材料!$I$2:$L$201,4,0))</f>
        <v>742</v>
      </c>
      <c r="M111" s="30" t="str">
        <f t="shared" si="28"/>
        <v>6100002,742</v>
      </c>
      <c r="N111" s="31">
        <f t="shared" si="39"/>
        <v>2</v>
      </c>
      <c r="O111" s="31" t="str">
        <f t="shared" si="29"/>
        <v>2910</v>
      </c>
      <c r="P111" s="30">
        <f>IF(I111=0,0,VLOOKUP(O111,属性值!$D$4:$I$203,2,0))</f>
        <v>0</v>
      </c>
      <c r="Q111" s="30">
        <f>IF(I111=0,0,VLOOKUP(O111,属性值!$D$4:$I$203,3,0))</f>
        <v>0</v>
      </c>
      <c r="R111" s="30">
        <f>IF(I111=0,0,VLOOKUP(O111,属性值!$D$4:$I$203,4,0))</f>
        <v>0</v>
      </c>
      <c r="S111" s="30">
        <f>IF(I111=0,0,VLOOKUP(O111,属性值!$D$4:$I$203,5,0))</f>
        <v>0</v>
      </c>
      <c r="T111" s="30">
        <f>IF(I111=0,0,VLOOKUP(O111,属性值!$D$4:$I$203,6,0))</f>
        <v>4107</v>
      </c>
      <c r="U111" s="34" t="str">
        <f t="shared" si="30"/>
        <v>1,0</v>
      </c>
      <c r="V111" s="34" t="str">
        <f t="shared" si="31"/>
        <v>2,0</v>
      </c>
      <c r="W111" s="34" t="str">
        <f t="shared" si="32"/>
        <v>3,0</v>
      </c>
      <c r="X111" s="34" t="str">
        <f t="shared" si="33"/>
        <v>4,0</v>
      </c>
      <c r="Y111" s="34" t="str">
        <f t="shared" si="34"/>
        <v>2,4107</v>
      </c>
      <c r="Z111" s="1" t="str">
        <f t="shared" si="35"/>
        <v>2,4107</v>
      </c>
      <c r="AA111">
        <f t="shared" si="40"/>
        <v>1</v>
      </c>
      <c r="AB111" s="1">
        <f t="shared" si="41"/>
        <v>2</v>
      </c>
      <c r="AC111" t="str">
        <f t="shared" si="54"/>
        <v>10006.png</v>
      </c>
      <c r="AD111" s="1" t="str">
        <f t="shared" si="36"/>
        <v>6110208</v>
      </c>
      <c r="AE111" s="1" t="str">
        <f t="shared" si="37"/>
        <v>6110210</v>
      </c>
    </row>
    <row r="112" spans="1:31" x14ac:dyDescent="0.2">
      <c r="A112" s="1">
        <f t="shared" si="52"/>
        <v>6</v>
      </c>
      <c r="B112" s="1" t="str">
        <f t="shared" si="25"/>
        <v>6110210</v>
      </c>
      <c r="C112" t="s">
        <v>94</v>
      </c>
      <c r="D112" s="9">
        <f t="shared" si="50"/>
        <v>10</v>
      </c>
      <c r="E112">
        <f t="shared" si="53"/>
        <v>10</v>
      </c>
      <c r="F112" s="1">
        <f t="shared" si="43"/>
        <v>690</v>
      </c>
      <c r="G112" s="4" t="str">
        <f t="shared" si="26"/>
        <v>6901210</v>
      </c>
      <c r="H112" s="9">
        <f t="shared" si="51"/>
        <v>10</v>
      </c>
      <c r="I112">
        <v>10</v>
      </c>
      <c r="J112" s="1" t="str">
        <f t="shared" si="27"/>
        <v>121010</v>
      </c>
      <c r="K112">
        <f t="shared" si="38"/>
        <v>6100002</v>
      </c>
      <c r="L112" s="1">
        <f>IF(I112=0,0,VLOOKUP(J112,消耗材料!$I$2:$L$201,4,0))</f>
        <v>943</v>
      </c>
      <c r="M112" s="30" t="str">
        <f t="shared" si="28"/>
        <v>6100002,943</v>
      </c>
      <c r="N112" s="31">
        <f t="shared" si="39"/>
        <v>2</v>
      </c>
      <c r="O112" s="31" t="str">
        <f t="shared" si="29"/>
        <v>21010</v>
      </c>
      <c r="P112" s="30">
        <f>IF(I112=0,0,VLOOKUP(O112,属性值!$D$4:$I$203,2,0))</f>
        <v>0</v>
      </c>
      <c r="Q112" s="30">
        <f>IF(I112=0,0,VLOOKUP(O112,属性值!$D$4:$I$203,3,0))</f>
        <v>0</v>
      </c>
      <c r="R112" s="30">
        <f>IF(I112=0,0,VLOOKUP(O112,属性值!$D$4:$I$203,4,0))</f>
        <v>0</v>
      </c>
      <c r="S112" s="30">
        <f>IF(I112=0,0,VLOOKUP(O112,属性值!$D$4:$I$203,5,0))</f>
        <v>0</v>
      </c>
      <c r="T112" s="30">
        <f>IF(I112=0,0,VLOOKUP(O112,属性值!$D$4:$I$203,6,0))</f>
        <v>5040</v>
      </c>
      <c r="U112" s="34" t="str">
        <f t="shared" si="30"/>
        <v>1,0</v>
      </c>
      <c r="V112" s="34" t="str">
        <f t="shared" si="31"/>
        <v>2,0</v>
      </c>
      <c r="W112" s="34" t="str">
        <f t="shared" si="32"/>
        <v>3,0</v>
      </c>
      <c r="X112" s="34" t="str">
        <f t="shared" si="33"/>
        <v>4,0</v>
      </c>
      <c r="Y112" s="34" t="str">
        <f t="shared" si="34"/>
        <v>2,5040</v>
      </c>
      <c r="Z112" s="1" t="str">
        <f t="shared" si="35"/>
        <v>2,5040</v>
      </c>
      <c r="AA112">
        <f t="shared" si="40"/>
        <v>1</v>
      </c>
      <c r="AB112" s="1">
        <f t="shared" si="41"/>
        <v>2</v>
      </c>
      <c r="AC112" t="str">
        <f t="shared" si="54"/>
        <v>10006.png</v>
      </c>
      <c r="AD112" s="1" t="str">
        <f t="shared" si="36"/>
        <v>6110209</v>
      </c>
      <c r="AE112" s="1">
        <f t="shared" si="37"/>
        <v>0</v>
      </c>
    </row>
    <row r="113" spans="1:31" s="12" customFormat="1" x14ac:dyDescent="0.2">
      <c r="A113" s="1">
        <f t="shared" si="52"/>
        <v>6</v>
      </c>
      <c r="B113" s="1" t="str">
        <f t="shared" si="25"/>
        <v>6201100</v>
      </c>
      <c r="C113" s="12" t="s">
        <v>95</v>
      </c>
      <c r="D113" s="14" t="str">
        <f t="shared" si="50"/>
        <v>01</v>
      </c>
      <c r="E113" s="13">
        <v>1</v>
      </c>
      <c r="F113" s="1">
        <f t="shared" si="43"/>
        <v>690</v>
      </c>
      <c r="G113" s="4" t="str">
        <f t="shared" si="26"/>
        <v>6902100</v>
      </c>
      <c r="H113" s="14" t="str">
        <f t="shared" si="51"/>
        <v>00</v>
      </c>
      <c r="I113" s="12">
        <v>0</v>
      </c>
      <c r="J113" s="1" t="str">
        <f t="shared" si="27"/>
        <v>2110</v>
      </c>
      <c r="K113">
        <v>6100005</v>
      </c>
      <c r="L113" s="1">
        <f>IF(I113=0,0,VLOOKUP(J113,消耗材料!$I$2:$L$201,4,0))</f>
        <v>0</v>
      </c>
      <c r="M113" s="30" t="str">
        <f t="shared" si="28"/>
        <v>6100005,0</v>
      </c>
      <c r="N113" s="31">
        <v>3</v>
      </c>
      <c r="O113" s="31" t="str">
        <f t="shared" si="29"/>
        <v>301</v>
      </c>
      <c r="P113" s="30">
        <f>IF(I113=0,0,VLOOKUP(O113,属性值!$D$4:$I$203,2,0))</f>
        <v>0</v>
      </c>
      <c r="Q113" s="30">
        <f>IF(I113=0,0,VLOOKUP(O113,属性值!$D$4:$I$203,3,0))</f>
        <v>0</v>
      </c>
      <c r="R113" s="30">
        <f>IF(I113=0,0,VLOOKUP(O113,属性值!$D$4:$I$203,4,0))</f>
        <v>0</v>
      </c>
      <c r="S113" s="30">
        <f>IF(I113=0,0,VLOOKUP(O113,属性值!$D$4:$I$203,5,0))</f>
        <v>0</v>
      </c>
      <c r="T113" s="30">
        <f>IF(I113=0,0,VLOOKUP(O113,属性值!$D$4:$I$203,6,0))</f>
        <v>0</v>
      </c>
      <c r="U113" s="34" t="str">
        <f t="shared" si="30"/>
        <v>1,0</v>
      </c>
      <c r="V113" s="34" t="str">
        <f t="shared" si="31"/>
        <v>2,0</v>
      </c>
      <c r="W113" s="34" t="str">
        <f t="shared" si="32"/>
        <v>3,0</v>
      </c>
      <c r="X113" s="34" t="str">
        <f t="shared" si="33"/>
        <v>4,0</v>
      </c>
      <c r="Y113" s="34" t="str">
        <f t="shared" si="34"/>
        <v>2,0</v>
      </c>
      <c r="Z113" s="1" t="str">
        <f t="shared" si="35"/>
        <v>1,0</v>
      </c>
      <c r="AA113">
        <v>2</v>
      </c>
      <c r="AB113" s="1">
        <v>1</v>
      </c>
      <c r="AC113" s="12" t="s">
        <v>23</v>
      </c>
      <c r="AD113" s="1">
        <f t="shared" si="36"/>
        <v>0</v>
      </c>
      <c r="AE113" s="1" t="str">
        <f t="shared" si="37"/>
        <v>6201101</v>
      </c>
    </row>
    <row r="114" spans="1:31" x14ac:dyDescent="0.2">
      <c r="A114" s="1">
        <f t="shared" si="52"/>
        <v>6</v>
      </c>
      <c r="B114" s="1" t="str">
        <f t="shared" si="25"/>
        <v>6201101</v>
      </c>
      <c r="C114" t="s">
        <v>95</v>
      </c>
      <c r="D114" s="9" t="str">
        <f t="shared" si="50"/>
        <v>01</v>
      </c>
      <c r="E114">
        <f t="shared" si="53"/>
        <v>1</v>
      </c>
      <c r="F114" s="1">
        <f t="shared" si="43"/>
        <v>690</v>
      </c>
      <c r="G114" s="4" t="str">
        <f t="shared" si="26"/>
        <v>6902101</v>
      </c>
      <c r="H114" s="9" t="str">
        <f t="shared" si="51"/>
        <v>01</v>
      </c>
      <c r="I114">
        <v>1</v>
      </c>
      <c r="J114" s="1" t="str">
        <f t="shared" si="27"/>
        <v>2111</v>
      </c>
      <c r="K114">
        <f t="shared" si="38"/>
        <v>6100005</v>
      </c>
      <c r="L114" s="1">
        <f>IF(I114=0,0,VLOOKUP(J114,消耗材料!$I$2:$L$201,4,0))</f>
        <v>8</v>
      </c>
      <c r="M114" s="30" t="str">
        <f t="shared" si="28"/>
        <v>6100005,8</v>
      </c>
      <c r="N114" s="31">
        <f t="shared" si="39"/>
        <v>3</v>
      </c>
      <c r="O114" s="31" t="str">
        <f t="shared" si="29"/>
        <v>311</v>
      </c>
      <c r="P114" s="30">
        <f>IF(I114=0,0,VLOOKUP(O114,属性值!$D$4:$I$203,2,0))</f>
        <v>10146</v>
      </c>
      <c r="Q114" s="30">
        <f>IF(I114=0,0,VLOOKUP(O114,属性值!$D$4:$I$203,3,0))</f>
        <v>0</v>
      </c>
      <c r="R114" s="30">
        <f>IF(I114=0,0,VLOOKUP(O114,属性值!$D$4:$I$203,4,0))</f>
        <v>0</v>
      </c>
      <c r="S114" s="30">
        <f>IF(I114=0,0,VLOOKUP(O114,属性值!$D$4:$I$203,5,0))</f>
        <v>0</v>
      </c>
      <c r="T114" s="30">
        <f>IF(I114=0,0,VLOOKUP(O114,属性值!$D$4:$I$203,6,0))</f>
        <v>0</v>
      </c>
      <c r="U114" s="34" t="str">
        <f t="shared" si="30"/>
        <v>1,10146</v>
      </c>
      <c r="V114" s="34" t="str">
        <f t="shared" si="31"/>
        <v>2,0</v>
      </c>
      <c r="W114" s="34" t="str">
        <f t="shared" si="32"/>
        <v>3,0</v>
      </c>
      <c r="X114" s="34" t="str">
        <f t="shared" si="33"/>
        <v>4,0</v>
      </c>
      <c r="Y114" s="34" t="str">
        <f t="shared" si="34"/>
        <v>2,0</v>
      </c>
      <c r="Z114" s="1" t="str">
        <f t="shared" si="35"/>
        <v>1,10146</v>
      </c>
      <c r="AA114">
        <f t="shared" si="40"/>
        <v>2</v>
      </c>
      <c r="AB114" s="1">
        <f t="shared" si="41"/>
        <v>1</v>
      </c>
      <c r="AC114" t="s">
        <v>23</v>
      </c>
      <c r="AD114" s="1" t="str">
        <f t="shared" si="36"/>
        <v>6201100</v>
      </c>
      <c r="AE114" s="1" t="str">
        <f t="shared" si="37"/>
        <v>6201102</v>
      </c>
    </row>
    <row r="115" spans="1:31" x14ac:dyDescent="0.2">
      <c r="A115" s="1">
        <f t="shared" si="52"/>
        <v>6</v>
      </c>
      <c r="B115" s="1" t="str">
        <f t="shared" si="25"/>
        <v>6201102</v>
      </c>
      <c r="C115" t="s">
        <v>95</v>
      </c>
      <c r="D115" s="9" t="str">
        <f t="shared" si="50"/>
        <v>01</v>
      </c>
      <c r="E115">
        <f t="shared" si="53"/>
        <v>1</v>
      </c>
      <c r="F115" s="1">
        <f t="shared" si="43"/>
        <v>690</v>
      </c>
      <c r="G115" s="4" t="str">
        <f t="shared" si="26"/>
        <v>6902102</v>
      </c>
      <c r="H115" s="9" t="str">
        <f t="shared" si="51"/>
        <v>02</v>
      </c>
      <c r="I115">
        <v>2</v>
      </c>
      <c r="J115" s="1" t="str">
        <f t="shared" si="27"/>
        <v>2112</v>
      </c>
      <c r="K115">
        <f t="shared" si="38"/>
        <v>6100005</v>
      </c>
      <c r="L115" s="1">
        <f>IF(I115=0,0,VLOOKUP(J115,消耗材料!$I$2:$L$201,4,0))</f>
        <v>17</v>
      </c>
      <c r="M115" s="30" t="str">
        <f t="shared" si="28"/>
        <v>6100005,17</v>
      </c>
      <c r="N115" s="31">
        <f t="shared" si="39"/>
        <v>3</v>
      </c>
      <c r="O115" s="31" t="str">
        <f t="shared" si="29"/>
        <v>321</v>
      </c>
      <c r="P115" s="30">
        <f>IF(I115=0,0,VLOOKUP(O115,属性值!$D$4:$I$203,2,0))</f>
        <v>20998</v>
      </c>
      <c r="Q115" s="30">
        <f>IF(I115=0,0,VLOOKUP(O115,属性值!$D$4:$I$203,3,0))</f>
        <v>0</v>
      </c>
      <c r="R115" s="30">
        <f>IF(I115=0,0,VLOOKUP(O115,属性值!$D$4:$I$203,4,0))</f>
        <v>0</v>
      </c>
      <c r="S115" s="30">
        <f>IF(I115=0,0,VLOOKUP(O115,属性值!$D$4:$I$203,5,0))</f>
        <v>0</v>
      </c>
      <c r="T115" s="30">
        <f>IF(I115=0,0,VLOOKUP(O115,属性值!$D$4:$I$203,6,0))</f>
        <v>0</v>
      </c>
      <c r="U115" s="34" t="str">
        <f t="shared" si="30"/>
        <v>1,20998</v>
      </c>
      <c r="V115" s="34" t="str">
        <f t="shared" si="31"/>
        <v>2,0</v>
      </c>
      <c r="W115" s="34" t="str">
        <f t="shared" si="32"/>
        <v>3,0</v>
      </c>
      <c r="X115" s="34" t="str">
        <f t="shared" si="33"/>
        <v>4,0</v>
      </c>
      <c r="Y115" s="34" t="str">
        <f t="shared" si="34"/>
        <v>2,0</v>
      </c>
      <c r="Z115" s="1" t="str">
        <f t="shared" si="35"/>
        <v>1,20998</v>
      </c>
      <c r="AA115">
        <f t="shared" si="40"/>
        <v>2</v>
      </c>
      <c r="AB115" s="1">
        <f t="shared" si="41"/>
        <v>1</v>
      </c>
      <c r="AC115" t="s">
        <v>23</v>
      </c>
      <c r="AD115" s="1" t="str">
        <f t="shared" si="36"/>
        <v>6201101</v>
      </c>
      <c r="AE115" s="1" t="str">
        <f t="shared" si="37"/>
        <v>6201103</v>
      </c>
    </row>
    <row r="116" spans="1:31" x14ac:dyDescent="0.2">
      <c r="A116" s="1">
        <f t="shared" si="52"/>
        <v>6</v>
      </c>
      <c r="B116" s="1" t="str">
        <f t="shared" si="25"/>
        <v>6201103</v>
      </c>
      <c r="C116" t="s">
        <v>95</v>
      </c>
      <c r="D116" s="9" t="str">
        <f t="shared" si="50"/>
        <v>01</v>
      </c>
      <c r="E116">
        <f t="shared" si="53"/>
        <v>1</v>
      </c>
      <c r="F116" s="1">
        <f t="shared" si="43"/>
        <v>690</v>
      </c>
      <c r="G116" s="4" t="str">
        <f t="shared" si="26"/>
        <v>6902103</v>
      </c>
      <c r="H116" s="9" t="str">
        <f t="shared" si="51"/>
        <v>03</v>
      </c>
      <c r="I116">
        <v>3</v>
      </c>
      <c r="J116" s="1" t="str">
        <f t="shared" si="27"/>
        <v>2113</v>
      </c>
      <c r="K116">
        <f t="shared" si="38"/>
        <v>6100005</v>
      </c>
      <c r="L116" s="1">
        <f>IF(I116=0,0,VLOOKUP(J116,消耗材料!$I$2:$L$201,4,0))</f>
        <v>30</v>
      </c>
      <c r="M116" s="30" t="str">
        <f t="shared" si="28"/>
        <v>6100005,30</v>
      </c>
      <c r="N116" s="31">
        <f t="shared" si="39"/>
        <v>3</v>
      </c>
      <c r="O116" s="31" t="str">
        <f t="shared" si="29"/>
        <v>331</v>
      </c>
      <c r="P116" s="30">
        <f>IF(I116=0,0,VLOOKUP(O116,属性值!$D$4:$I$203,2,0))</f>
        <v>32676</v>
      </c>
      <c r="Q116" s="30">
        <f>IF(I116=0,0,VLOOKUP(O116,属性值!$D$4:$I$203,3,0))</f>
        <v>0</v>
      </c>
      <c r="R116" s="30">
        <f>IF(I116=0,0,VLOOKUP(O116,属性值!$D$4:$I$203,4,0))</f>
        <v>0</v>
      </c>
      <c r="S116" s="30">
        <f>IF(I116=0,0,VLOOKUP(O116,属性值!$D$4:$I$203,5,0))</f>
        <v>0</v>
      </c>
      <c r="T116" s="30">
        <f>IF(I116=0,0,VLOOKUP(O116,属性值!$D$4:$I$203,6,0))</f>
        <v>0</v>
      </c>
      <c r="U116" s="34" t="str">
        <f t="shared" si="30"/>
        <v>1,32676</v>
      </c>
      <c r="V116" s="34" t="str">
        <f t="shared" si="31"/>
        <v>2,0</v>
      </c>
      <c r="W116" s="34" t="str">
        <f t="shared" si="32"/>
        <v>3,0</v>
      </c>
      <c r="X116" s="34" t="str">
        <f t="shared" si="33"/>
        <v>4,0</v>
      </c>
      <c r="Y116" s="34" t="str">
        <f t="shared" si="34"/>
        <v>2,0</v>
      </c>
      <c r="Z116" s="1" t="str">
        <f t="shared" si="35"/>
        <v>1,32676</v>
      </c>
      <c r="AA116">
        <f t="shared" si="40"/>
        <v>2</v>
      </c>
      <c r="AB116" s="1">
        <f t="shared" si="41"/>
        <v>1</v>
      </c>
      <c r="AC116" t="s">
        <v>23</v>
      </c>
      <c r="AD116" s="1" t="str">
        <f t="shared" si="36"/>
        <v>6201102</v>
      </c>
      <c r="AE116" s="1" t="str">
        <f t="shared" si="37"/>
        <v>6201104</v>
      </c>
    </row>
    <row r="117" spans="1:31" x14ac:dyDescent="0.2">
      <c r="A117" s="1">
        <f t="shared" si="52"/>
        <v>6</v>
      </c>
      <c r="B117" s="1" t="str">
        <f t="shared" si="25"/>
        <v>6201104</v>
      </c>
      <c r="C117" t="s">
        <v>95</v>
      </c>
      <c r="D117" s="9" t="str">
        <f t="shared" si="50"/>
        <v>01</v>
      </c>
      <c r="E117">
        <f t="shared" si="53"/>
        <v>1</v>
      </c>
      <c r="F117" s="1">
        <f t="shared" si="43"/>
        <v>690</v>
      </c>
      <c r="G117" s="4" t="str">
        <f t="shared" si="26"/>
        <v>6902104</v>
      </c>
      <c r="H117" s="9" t="str">
        <f t="shared" si="51"/>
        <v>04</v>
      </c>
      <c r="I117">
        <v>4</v>
      </c>
      <c r="J117" s="1" t="str">
        <f t="shared" si="27"/>
        <v>2114</v>
      </c>
      <c r="K117">
        <f t="shared" si="38"/>
        <v>6100005</v>
      </c>
      <c r="L117" s="1">
        <f>IF(I117=0,0,VLOOKUP(J117,消耗材料!$I$2:$L$201,4,0))</f>
        <v>46</v>
      </c>
      <c r="M117" s="30" t="str">
        <f t="shared" si="28"/>
        <v>6100005,46</v>
      </c>
      <c r="N117" s="31">
        <f t="shared" si="39"/>
        <v>3</v>
      </c>
      <c r="O117" s="31" t="str">
        <f t="shared" si="29"/>
        <v>341</v>
      </c>
      <c r="P117" s="30">
        <f>IF(I117=0,0,VLOOKUP(O117,属性值!$D$4:$I$203,2,0))</f>
        <v>45312</v>
      </c>
      <c r="Q117" s="30">
        <f>IF(I117=0,0,VLOOKUP(O117,属性值!$D$4:$I$203,3,0))</f>
        <v>0</v>
      </c>
      <c r="R117" s="30">
        <f>IF(I117=0,0,VLOOKUP(O117,属性值!$D$4:$I$203,4,0))</f>
        <v>0</v>
      </c>
      <c r="S117" s="30">
        <f>IF(I117=0,0,VLOOKUP(O117,属性值!$D$4:$I$203,5,0))</f>
        <v>0</v>
      </c>
      <c r="T117" s="30">
        <f>IF(I117=0,0,VLOOKUP(O117,属性值!$D$4:$I$203,6,0))</f>
        <v>0</v>
      </c>
      <c r="U117" s="34" t="str">
        <f t="shared" si="30"/>
        <v>1,45312</v>
      </c>
      <c r="V117" s="34" t="str">
        <f t="shared" si="31"/>
        <v>2,0</v>
      </c>
      <c r="W117" s="34" t="str">
        <f t="shared" si="32"/>
        <v>3,0</v>
      </c>
      <c r="X117" s="34" t="str">
        <f t="shared" si="33"/>
        <v>4,0</v>
      </c>
      <c r="Y117" s="34" t="str">
        <f t="shared" si="34"/>
        <v>2,0</v>
      </c>
      <c r="Z117" s="1" t="str">
        <f t="shared" si="35"/>
        <v>1,45312</v>
      </c>
      <c r="AA117">
        <f t="shared" si="40"/>
        <v>2</v>
      </c>
      <c r="AB117" s="1">
        <f t="shared" si="41"/>
        <v>1</v>
      </c>
      <c r="AC117" t="s">
        <v>23</v>
      </c>
      <c r="AD117" s="1" t="str">
        <f t="shared" si="36"/>
        <v>6201103</v>
      </c>
      <c r="AE117" s="1" t="str">
        <f t="shared" si="37"/>
        <v>6201105</v>
      </c>
    </row>
    <row r="118" spans="1:31" x14ac:dyDescent="0.2">
      <c r="A118" s="1">
        <f t="shared" si="52"/>
        <v>6</v>
      </c>
      <c r="B118" s="1" t="str">
        <f t="shared" si="25"/>
        <v>6201105</v>
      </c>
      <c r="C118" t="s">
        <v>95</v>
      </c>
      <c r="D118" s="9" t="str">
        <f t="shared" si="50"/>
        <v>01</v>
      </c>
      <c r="E118">
        <f t="shared" si="53"/>
        <v>1</v>
      </c>
      <c r="F118" s="1">
        <f t="shared" si="43"/>
        <v>690</v>
      </c>
      <c r="G118" s="4" t="str">
        <f t="shared" si="26"/>
        <v>6902105</v>
      </c>
      <c r="H118" s="9" t="str">
        <f t="shared" si="51"/>
        <v>05</v>
      </c>
      <c r="I118">
        <v>5</v>
      </c>
      <c r="J118" s="1" t="str">
        <f t="shared" si="27"/>
        <v>2115</v>
      </c>
      <c r="K118">
        <f t="shared" si="38"/>
        <v>6100005</v>
      </c>
      <c r="L118" s="1">
        <f>IF(I118=0,0,VLOOKUP(J118,消耗材料!$I$2:$L$201,4,0))</f>
        <v>67</v>
      </c>
      <c r="M118" s="30" t="str">
        <f t="shared" si="28"/>
        <v>6100005,67</v>
      </c>
      <c r="N118" s="31">
        <f t="shared" si="39"/>
        <v>3</v>
      </c>
      <c r="O118" s="31" t="str">
        <f t="shared" si="29"/>
        <v>351</v>
      </c>
      <c r="P118" s="30">
        <f>IF(I118=0,0,VLOOKUP(O118,属性值!$D$4:$I$203,2,0))</f>
        <v>59062</v>
      </c>
      <c r="Q118" s="30">
        <f>IF(I118=0,0,VLOOKUP(O118,属性值!$D$4:$I$203,3,0))</f>
        <v>0</v>
      </c>
      <c r="R118" s="30">
        <f>IF(I118=0,0,VLOOKUP(O118,属性值!$D$4:$I$203,4,0))</f>
        <v>0</v>
      </c>
      <c r="S118" s="30">
        <f>IF(I118=0,0,VLOOKUP(O118,属性值!$D$4:$I$203,5,0))</f>
        <v>0</v>
      </c>
      <c r="T118" s="30">
        <f>IF(I118=0,0,VLOOKUP(O118,属性值!$D$4:$I$203,6,0))</f>
        <v>0</v>
      </c>
      <c r="U118" s="34" t="str">
        <f t="shared" si="30"/>
        <v>1,59062</v>
      </c>
      <c r="V118" s="34" t="str">
        <f t="shared" si="31"/>
        <v>2,0</v>
      </c>
      <c r="W118" s="34" t="str">
        <f t="shared" si="32"/>
        <v>3,0</v>
      </c>
      <c r="X118" s="34" t="str">
        <f t="shared" si="33"/>
        <v>4,0</v>
      </c>
      <c r="Y118" s="34" t="str">
        <f t="shared" si="34"/>
        <v>2,0</v>
      </c>
      <c r="Z118" s="1" t="str">
        <f t="shared" si="35"/>
        <v>1,59062</v>
      </c>
      <c r="AA118">
        <f t="shared" si="40"/>
        <v>2</v>
      </c>
      <c r="AB118" s="1">
        <f t="shared" si="41"/>
        <v>1</v>
      </c>
      <c r="AC118" t="s">
        <v>23</v>
      </c>
      <c r="AD118" s="1" t="str">
        <f t="shared" si="36"/>
        <v>6201104</v>
      </c>
      <c r="AE118" s="1" t="str">
        <f t="shared" si="37"/>
        <v>6201106</v>
      </c>
    </row>
    <row r="119" spans="1:31" x14ac:dyDescent="0.2">
      <c r="A119" s="1">
        <f t="shared" si="52"/>
        <v>6</v>
      </c>
      <c r="B119" s="1" t="str">
        <f t="shared" si="25"/>
        <v>6201106</v>
      </c>
      <c r="C119" t="s">
        <v>95</v>
      </c>
      <c r="D119" s="9" t="str">
        <f t="shared" si="50"/>
        <v>01</v>
      </c>
      <c r="E119">
        <f t="shared" ref="E119:E123" si="55">E118</f>
        <v>1</v>
      </c>
      <c r="F119" s="1">
        <f t="shared" si="43"/>
        <v>690</v>
      </c>
      <c r="G119" s="4" t="str">
        <f t="shared" si="26"/>
        <v>6902106</v>
      </c>
      <c r="H119" s="9" t="str">
        <f t="shared" si="51"/>
        <v>06</v>
      </c>
      <c r="I119">
        <v>6</v>
      </c>
      <c r="J119" s="1" t="str">
        <f t="shared" si="27"/>
        <v>2116</v>
      </c>
      <c r="K119">
        <f t="shared" si="38"/>
        <v>6100005</v>
      </c>
      <c r="L119" s="1">
        <f>IF(I119=0,0,VLOOKUP(J119,消耗材料!$I$2:$L$201,4,0))</f>
        <v>92</v>
      </c>
      <c r="M119" s="30" t="str">
        <f t="shared" si="28"/>
        <v>6100005,92</v>
      </c>
      <c r="N119" s="31">
        <f t="shared" si="39"/>
        <v>3</v>
      </c>
      <c r="O119" s="31" t="str">
        <f t="shared" si="29"/>
        <v>361</v>
      </c>
      <c r="P119" s="30">
        <f>IF(I119=0,0,VLOOKUP(O119,属性值!$D$4:$I$203,2,0))</f>
        <v>74100</v>
      </c>
      <c r="Q119" s="30">
        <f>IF(I119=0,0,VLOOKUP(O119,属性值!$D$4:$I$203,3,0))</f>
        <v>0</v>
      </c>
      <c r="R119" s="30">
        <f>IF(I119=0,0,VLOOKUP(O119,属性值!$D$4:$I$203,4,0))</f>
        <v>0</v>
      </c>
      <c r="S119" s="30">
        <f>IF(I119=0,0,VLOOKUP(O119,属性值!$D$4:$I$203,5,0))</f>
        <v>0</v>
      </c>
      <c r="T119" s="30">
        <f>IF(I119=0,0,VLOOKUP(O119,属性值!$D$4:$I$203,6,0))</f>
        <v>0</v>
      </c>
      <c r="U119" s="34" t="str">
        <f t="shared" si="30"/>
        <v>1,74100</v>
      </c>
      <c r="V119" s="34" t="str">
        <f t="shared" si="31"/>
        <v>2,0</v>
      </c>
      <c r="W119" s="34" t="str">
        <f t="shared" si="32"/>
        <v>3,0</v>
      </c>
      <c r="X119" s="34" t="str">
        <f t="shared" si="33"/>
        <v>4,0</v>
      </c>
      <c r="Y119" s="34" t="str">
        <f t="shared" si="34"/>
        <v>2,0</v>
      </c>
      <c r="Z119" s="1" t="str">
        <f t="shared" si="35"/>
        <v>1,74100</v>
      </c>
      <c r="AA119">
        <f t="shared" si="40"/>
        <v>2</v>
      </c>
      <c r="AB119" s="1">
        <f t="shared" si="41"/>
        <v>1</v>
      </c>
      <c r="AC119" t="str">
        <f>AC113</f>
        <v>10069.png</v>
      </c>
      <c r="AD119" s="1" t="str">
        <f t="shared" si="36"/>
        <v>6201105</v>
      </c>
      <c r="AE119" s="1" t="str">
        <f t="shared" si="37"/>
        <v>6201107</v>
      </c>
    </row>
    <row r="120" spans="1:31" x14ac:dyDescent="0.2">
      <c r="A120" s="1">
        <f t="shared" si="52"/>
        <v>6</v>
      </c>
      <c r="B120" s="1" t="str">
        <f t="shared" si="25"/>
        <v>6201107</v>
      </c>
      <c r="C120" t="s">
        <v>95</v>
      </c>
      <c r="D120" s="9" t="str">
        <f t="shared" si="50"/>
        <v>01</v>
      </c>
      <c r="E120">
        <f t="shared" si="55"/>
        <v>1</v>
      </c>
      <c r="F120" s="1">
        <f t="shared" si="43"/>
        <v>690</v>
      </c>
      <c r="G120" s="4" t="str">
        <f t="shared" si="26"/>
        <v>6902107</v>
      </c>
      <c r="H120" s="9" t="str">
        <f t="shared" si="51"/>
        <v>07</v>
      </c>
      <c r="I120">
        <v>7</v>
      </c>
      <c r="J120" s="1" t="str">
        <f t="shared" si="27"/>
        <v>2117</v>
      </c>
      <c r="K120">
        <f t="shared" si="38"/>
        <v>6100005</v>
      </c>
      <c r="L120" s="1">
        <f>IF(I120=0,0,VLOOKUP(J120,消耗材料!$I$2:$L$201,4,0))</f>
        <v>122</v>
      </c>
      <c r="M120" s="30" t="str">
        <f t="shared" si="28"/>
        <v>6100005,122</v>
      </c>
      <c r="N120" s="31">
        <f t="shared" si="39"/>
        <v>3</v>
      </c>
      <c r="O120" s="31" t="str">
        <f t="shared" si="29"/>
        <v>371</v>
      </c>
      <c r="P120" s="30">
        <f>IF(I120=0,0,VLOOKUP(O120,属性值!$D$4:$I$203,2,0))</f>
        <v>90614</v>
      </c>
      <c r="Q120" s="30">
        <f>IF(I120=0,0,VLOOKUP(O120,属性值!$D$4:$I$203,3,0))</f>
        <v>0</v>
      </c>
      <c r="R120" s="30">
        <f>IF(I120=0,0,VLOOKUP(O120,属性值!$D$4:$I$203,4,0))</f>
        <v>0</v>
      </c>
      <c r="S120" s="30">
        <f>IF(I120=0,0,VLOOKUP(O120,属性值!$D$4:$I$203,5,0))</f>
        <v>0</v>
      </c>
      <c r="T120" s="30">
        <f>IF(I120=0,0,VLOOKUP(O120,属性值!$D$4:$I$203,6,0))</f>
        <v>0</v>
      </c>
      <c r="U120" s="34" t="str">
        <f t="shared" si="30"/>
        <v>1,90614</v>
      </c>
      <c r="V120" s="34" t="str">
        <f t="shared" si="31"/>
        <v>2,0</v>
      </c>
      <c r="W120" s="34" t="str">
        <f t="shared" si="32"/>
        <v>3,0</v>
      </c>
      <c r="X120" s="34" t="str">
        <f t="shared" si="33"/>
        <v>4,0</v>
      </c>
      <c r="Y120" s="34" t="str">
        <f t="shared" si="34"/>
        <v>2,0</v>
      </c>
      <c r="Z120" s="1" t="str">
        <f t="shared" si="35"/>
        <v>1,90614</v>
      </c>
      <c r="AA120">
        <f t="shared" si="40"/>
        <v>2</v>
      </c>
      <c r="AB120" s="1">
        <f t="shared" si="41"/>
        <v>1</v>
      </c>
      <c r="AC120" t="str">
        <f t="shared" ref="AC120:AC123" si="56">AC114</f>
        <v>10069.png</v>
      </c>
      <c r="AD120" s="1" t="str">
        <f t="shared" si="36"/>
        <v>6201106</v>
      </c>
      <c r="AE120" s="1" t="str">
        <f t="shared" si="37"/>
        <v>6201108</v>
      </c>
    </row>
    <row r="121" spans="1:31" x14ac:dyDescent="0.2">
      <c r="A121" s="1">
        <f t="shared" si="52"/>
        <v>6</v>
      </c>
      <c r="B121" s="1" t="str">
        <f t="shared" si="25"/>
        <v>6201108</v>
      </c>
      <c r="C121" t="s">
        <v>95</v>
      </c>
      <c r="D121" s="9" t="str">
        <f t="shared" si="50"/>
        <v>01</v>
      </c>
      <c r="E121">
        <f t="shared" si="55"/>
        <v>1</v>
      </c>
      <c r="F121" s="1">
        <f t="shared" si="43"/>
        <v>690</v>
      </c>
      <c r="G121" s="4" t="str">
        <f t="shared" si="26"/>
        <v>6902108</v>
      </c>
      <c r="H121" s="9" t="str">
        <f t="shared" si="51"/>
        <v>08</v>
      </c>
      <c r="I121">
        <v>8</v>
      </c>
      <c r="J121" s="1" t="str">
        <f t="shared" si="27"/>
        <v>2118</v>
      </c>
      <c r="K121">
        <f t="shared" si="38"/>
        <v>6100005</v>
      </c>
      <c r="L121" s="1">
        <f>IF(I121=0,0,VLOOKUP(J121,消耗材料!$I$2:$L$201,4,0))</f>
        <v>159</v>
      </c>
      <c r="M121" s="30" t="str">
        <f t="shared" si="28"/>
        <v>6100005,159</v>
      </c>
      <c r="N121" s="31">
        <f t="shared" si="39"/>
        <v>3</v>
      </c>
      <c r="O121" s="31" t="str">
        <f t="shared" si="29"/>
        <v>381</v>
      </c>
      <c r="P121" s="30">
        <f>IF(I121=0,0,VLOOKUP(O121,属性值!$D$4:$I$203,2,0))</f>
        <v>108816</v>
      </c>
      <c r="Q121" s="30">
        <f>IF(I121=0,0,VLOOKUP(O121,属性值!$D$4:$I$203,3,0))</f>
        <v>0</v>
      </c>
      <c r="R121" s="30">
        <f>IF(I121=0,0,VLOOKUP(O121,属性值!$D$4:$I$203,4,0))</f>
        <v>0</v>
      </c>
      <c r="S121" s="30">
        <f>IF(I121=0,0,VLOOKUP(O121,属性值!$D$4:$I$203,5,0))</f>
        <v>0</v>
      </c>
      <c r="T121" s="30">
        <f>IF(I121=0,0,VLOOKUP(O121,属性值!$D$4:$I$203,6,0))</f>
        <v>0</v>
      </c>
      <c r="U121" s="34" t="str">
        <f t="shared" si="30"/>
        <v>1,108816</v>
      </c>
      <c r="V121" s="34" t="str">
        <f t="shared" si="31"/>
        <v>2,0</v>
      </c>
      <c r="W121" s="34" t="str">
        <f t="shared" si="32"/>
        <v>3,0</v>
      </c>
      <c r="X121" s="34" t="str">
        <f t="shared" si="33"/>
        <v>4,0</v>
      </c>
      <c r="Y121" s="34" t="str">
        <f t="shared" si="34"/>
        <v>2,0</v>
      </c>
      <c r="Z121" s="1" t="str">
        <f t="shared" si="35"/>
        <v>1,108816</v>
      </c>
      <c r="AA121">
        <f t="shared" si="40"/>
        <v>2</v>
      </c>
      <c r="AB121" s="1">
        <f t="shared" si="41"/>
        <v>1</v>
      </c>
      <c r="AC121" t="str">
        <f t="shared" si="56"/>
        <v>10069.png</v>
      </c>
      <c r="AD121" s="1" t="str">
        <f t="shared" si="36"/>
        <v>6201107</v>
      </c>
      <c r="AE121" s="1" t="str">
        <f t="shared" si="37"/>
        <v>6201109</v>
      </c>
    </row>
    <row r="122" spans="1:31" x14ac:dyDescent="0.2">
      <c r="A122" s="1">
        <f t="shared" si="52"/>
        <v>6</v>
      </c>
      <c r="B122" s="1" t="str">
        <f t="shared" si="25"/>
        <v>6201109</v>
      </c>
      <c r="C122" t="s">
        <v>95</v>
      </c>
      <c r="D122" s="9" t="str">
        <f t="shared" si="50"/>
        <v>01</v>
      </c>
      <c r="E122">
        <f t="shared" si="55"/>
        <v>1</v>
      </c>
      <c r="F122" s="1">
        <f t="shared" si="43"/>
        <v>690</v>
      </c>
      <c r="G122" s="4" t="str">
        <f t="shared" si="26"/>
        <v>6902109</v>
      </c>
      <c r="H122" s="9" t="str">
        <f t="shared" si="51"/>
        <v>09</v>
      </c>
      <c r="I122">
        <v>9</v>
      </c>
      <c r="J122" s="1" t="str">
        <f t="shared" si="27"/>
        <v>2119</v>
      </c>
      <c r="K122">
        <f t="shared" si="38"/>
        <v>6100005</v>
      </c>
      <c r="L122" s="1">
        <f>IF(I122=0,0,VLOOKUP(J122,消耗材料!$I$2:$L$201,4,0))</f>
        <v>204</v>
      </c>
      <c r="M122" s="30" t="str">
        <f t="shared" si="28"/>
        <v>6100005,204</v>
      </c>
      <c r="N122" s="31">
        <f t="shared" si="39"/>
        <v>3</v>
      </c>
      <c r="O122" s="31" t="str">
        <f t="shared" si="29"/>
        <v>391</v>
      </c>
      <c r="P122" s="30">
        <f>IF(I122=0,0,VLOOKUP(O122,属性值!$D$4:$I$203,2,0))</f>
        <v>128928</v>
      </c>
      <c r="Q122" s="30">
        <f>IF(I122=0,0,VLOOKUP(O122,属性值!$D$4:$I$203,3,0))</f>
        <v>0</v>
      </c>
      <c r="R122" s="30">
        <f>IF(I122=0,0,VLOOKUP(O122,属性值!$D$4:$I$203,4,0))</f>
        <v>0</v>
      </c>
      <c r="S122" s="30">
        <f>IF(I122=0,0,VLOOKUP(O122,属性值!$D$4:$I$203,5,0))</f>
        <v>0</v>
      </c>
      <c r="T122" s="30">
        <f>IF(I122=0,0,VLOOKUP(O122,属性值!$D$4:$I$203,6,0))</f>
        <v>0</v>
      </c>
      <c r="U122" s="34" t="str">
        <f t="shared" si="30"/>
        <v>1,128928</v>
      </c>
      <c r="V122" s="34" t="str">
        <f t="shared" si="31"/>
        <v>2,0</v>
      </c>
      <c r="W122" s="34" t="str">
        <f t="shared" si="32"/>
        <v>3,0</v>
      </c>
      <c r="X122" s="34" t="str">
        <f t="shared" si="33"/>
        <v>4,0</v>
      </c>
      <c r="Y122" s="34" t="str">
        <f t="shared" si="34"/>
        <v>2,0</v>
      </c>
      <c r="Z122" s="1" t="str">
        <f t="shared" si="35"/>
        <v>1,128928</v>
      </c>
      <c r="AA122">
        <f t="shared" si="40"/>
        <v>2</v>
      </c>
      <c r="AB122" s="1">
        <f t="shared" si="41"/>
        <v>1</v>
      </c>
      <c r="AC122" t="str">
        <f t="shared" si="56"/>
        <v>10069.png</v>
      </c>
      <c r="AD122" s="1" t="str">
        <f t="shared" si="36"/>
        <v>6201108</v>
      </c>
      <c r="AE122" s="1" t="str">
        <f t="shared" si="37"/>
        <v>6201110</v>
      </c>
    </row>
    <row r="123" spans="1:31" x14ac:dyDescent="0.2">
      <c r="A123" s="1">
        <f t="shared" si="52"/>
        <v>6</v>
      </c>
      <c r="B123" s="1" t="str">
        <f t="shared" si="25"/>
        <v>6201110</v>
      </c>
      <c r="C123" t="s">
        <v>95</v>
      </c>
      <c r="D123" s="9" t="str">
        <f t="shared" si="50"/>
        <v>01</v>
      </c>
      <c r="E123">
        <f t="shared" si="55"/>
        <v>1</v>
      </c>
      <c r="F123" s="1">
        <f t="shared" si="43"/>
        <v>690</v>
      </c>
      <c r="G123" s="4" t="str">
        <f t="shared" si="26"/>
        <v>6902110</v>
      </c>
      <c r="H123" s="9">
        <f t="shared" si="51"/>
        <v>10</v>
      </c>
      <c r="I123">
        <v>10</v>
      </c>
      <c r="J123" s="1" t="str">
        <f t="shared" si="27"/>
        <v>21110</v>
      </c>
      <c r="K123">
        <f t="shared" si="38"/>
        <v>6100005</v>
      </c>
      <c r="L123" s="1">
        <f>IF(I123=0,0,VLOOKUP(J123,消耗材料!$I$2:$L$201,4,0))</f>
        <v>257</v>
      </c>
      <c r="M123" s="30" t="str">
        <f t="shared" si="28"/>
        <v>6100005,257</v>
      </c>
      <c r="N123" s="31">
        <f t="shared" si="39"/>
        <v>3</v>
      </c>
      <c r="O123" s="31" t="str">
        <f t="shared" si="29"/>
        <v>3101</v>
      </c>
      <c r="P123" s="30">
        <f>IF(I123=0,0,VLOOKUP(O123,属性值!$D$4:$I$203,2,0))</f>
        <v>151200</v>
      </c>
      <c r="Q123" s="30">
        <f>IF(I123=0,0,VLOOKUP(O123,属性值!$D$4:$I$203,3,0))</f>
        <v>0</v>
      </c>
      <c r="R123" s="30">
        <f>IF(I123=0,0,VLOOKUP(O123,属性值!$D$4:$I$203,4,0))</f>
        <v>0</v>
      </c>
      <c r="S123" s="30">
        <f>IF(I123=0,0,VLOOKUP(O123,属性值!$D$4:$I$203,5,0))</f>
        <v>0</v>
      </c>
      <c r="T123" s="30">
        <f>IF(I123=0,0,VLOOKUP(O123,属性值!$D$4:$I$203,6,0))</f>
        <v>0</v>
      </c>
      <c r="U123" s="34" t="str">
        <f t="shared" si="30"/>
        <v>1,151200</v>
      </c>
      <c r="V123" s="34" t="str">
        <f t="shared" si="31"/>
        <v>2,0</v>
      </c>
      <c r="W123" s="34" t="str">
        <f t="shared" si="32"/>
        <v>3,0</v>
      </c>
      <c r="X123" s="34" t="str">
        <f t="shared" si="33"/>
        <v>4,0</v>
      </c>
      <c r="Y123" s="34" t="str">
        <f t="shared" si="34"/>
        <v>2,0</v>
      </c>
      <c r="Z123" s="1" t="str">
        <f t="shared" si="35"/>
        <v>1,151200</v>
      </c>
      <c r="AA123">
        <f t="shared" si="40"/>
        <v>2</v>
      </c>
      <c r="AB123" s="1">
        <f t="shared" si="41"/>
        <v>1</v>
      </c>
      <c r="AC123" t="str">
        <f t="shared" si="56"/>
        <v>10069.png</v>
      </c>
      <c r="AD123" s="1" t="str">
        <f t="shared" si="36"/>
        <v>6201109</v>
      </c>
      <c r="AE123" s="1">
        <f t="shared" si="37"/>
        <v>0</v>
      </c>
    </row>
    <row r="124" spans="1:31" s="1" customFormat="1" x14ac:dyDescent="0.2">
      <c r="A124" s="1">
        <f t="shared" si="52"/>
        <v>6</v>
      </c>
      <c r="B124" s="1" t="str">
        <f t="shared" si="25"/>
        <v>6202100</v>
      </c>
      <c r="C124" s="1" t="s">
        <v>96</v>
      </c>
      <c r="D124" s="9" t="str">
        <f t="shared" si="50"/>
        <v>02</v>
      </c>
      <c r="E124">
        <v>2</v>
      </c>
      <c r="F124" s="1">
        <f t="shared" si="43"/>
        <v>690</v>
      </c>
      <c r="G124" s="4" t="str">
        <f t="shared" si="26"/>
        <v>6902100</v>
      </c>
      <c r="H124" s="9" t="str">
        <f t="shared" si="51"/>
        <v>00</v>
      </c>
      <c r="I124" s="1">
        <v>0</v>
      </c>
      <c r="J124" s="1" t="str">
        <f t="shared" si="27"/>
        <v>2120</v>
      </c>
      <c r="K124">
        <f t="shared" si="38"/>
        <v>6100005</v>
      </c>
      <c r="L124" s="1">
        <f>IF(I124=0,0,VLOOKUP(J124,消耗材料!$I$2:$L$201,4,0))</f>
        <v>0</v>
      </c>
      <c r="M124" s="30" t="str">
        <f t="shared" si="28"/>
        <v>6100005,0</v>
      </c>
      <c r="N124" s="31">
        <f t="shared" si="39"/>
        <v>3</v>
      </c>
      <c r="O124" s="31" t="str">
        <f t="shared" si="29"/>
        <v>302</v>
      </c>
      <c r="P124" s="30">
        <f>IF(I124=0,0,VLOOKUP(O124,属性值!$D$4:$I$203,2,0))</f>
        <v>0</v>
      </c>
      <c r="Q124" s="30">
        <f>IF(I124=0,0,VLOOKUP(O124,属性值!$D$4:$I$203,3,0))</f>
        <v>0</v>
      </c>
      <c r="R124" s="30">
        <f>IF(I124=0,0,VLOOKUP(O124,属性值!$D$4:$I$203,4,0))</f>
        <v>0</v>
      </c>
      <c r="S124" s="30">
        <f>IF(I124=0,0,VLOOKUP(O124,属性值!$D$4:$I$203,5,0))</f>
        <v>0</v>
      </c>
      <c r="T124" s="30">
        <f>IF(I124=0,0,VLOOKUP(O124,属性值!$D$4:$I$203,6,0))</f>
        <v>0</v>
      </c>
      <c r="U124" s="34" t="str">
        <f t="shared" si="30"/>
        <v>1,0</v>
      </c>
      <c r="V124" s="34" t="str">
        <f t="shared" si="31"/>
        <v>2,0</v>
      </c>
      <c r="W124" s="34" t="str">
        <f t="shared" si="32"/>
        <v>3,0</v>
      </c>
      <c r="X124" s="34" t="str">
        <f t="shared" si="33"/>
        <v>4,0</v>
      </c>
      <c r="Y124" s="34" t="str">
        <f t="shared" si="34"/>
        <v>2,0</v>
      </c>
      <c r="Z124" s="1" t="str">
        <f t="shared" si="35"/>
        <v>2,0</v>
      </c>
      <c r="AA124">
        <f t="shared" si="40"/>
        <v>2</v>
      </c>
      <c r="AB124" s="1">
        <f t="shared" si="41"/>
        <v>1</v>
      </c>
      <c r="AC124" s="1" t="s">
        <v>24</v>
      </c>
      <c r="AD124" s="1">
        <f t="shared" si="36"/>
        <v>0</v>
      </c>
      <c r="AE124" s="1" t="str">
        <f t="shared" si="37"/>
        <v>6202101</v>
      </c>
    </row>
    <row r="125" spans="1:31" x14ac:dyDescent="0.2">
      <c r="A125" s="1">
        <f t="shared" si="52"/>
        <v>6</v>
      </c>
      <c r="B125" s="1" t="str">
        <f t="shared" si="25"/>
        <v>6202101</v>
      </c>
      <c r="C125" t="s">
        <v>96</v>
      </c>
      <c r="D125" s="9" t="str">
        <f t="shared" si="50"/>
        <v>02</v>
      </c>
      <c r="E125">
        <f t="shared" si="53"/>
        <v>2</v>
      </c>
      <c r="F125" s="1">
        <f t="shared" si="43"/>
        <v>690</v>
      </c>
      <c r="G125" s="4" t="str">
        <f t="shared" si="26"/>
        <v>6902101</v>
      </c>
      <c r="H125" s="9" t="str">
        <f t="shared" si="51"/>
        <v>01</v>
      </c>
      <c r="I125">
        <v>1</v>
      </c>
      <c r="J125" s="1" t="str">
        <f t="shared" si="27"/>
        <v>2121</v>
      </c>
      <c r="K125">
        <f t="shared" si="38"/>
        <v>6100005</v>
      </c>
      <c r="L125" s="1">
        <f>IF(I125=0,0,VLOOKUP(J125,消耗材料!$I$2:$L$201,4,0))</f>
        <v>5</v>
      </c>
      <c r="M125" s="30" t="str">
        <f t="shared" si="28"/>
        <v>6100005,5</v>
      </c>
      <c r="N125" s="31">
        <f t="shared" si="39"/>
        <v>3</v>
      </c>
      <c r="O125" s="31" t="str">
        <f t="shared" si="29"/>
        <v>312</v>
      </c>
      <c r="P125" s="30">
        <f>IF(I125=0,0,VLOOKUP(O125,属性值!$D$4:$I$203,2,0))</f>
        <v>0</v>
      </c>
      <c r="Q125" s="30">
        <f>IF(I125=0,0,VLOOKUP(O125,属性值!$D$4:$I$203,3,0))</f>
        <v>564</v>
      </c>
      <c r="R125" s="30">
        <f>IF(I125=0,0,VLOOKUP(O125,属性值!$D$4:$I$203,4,0))</f>
        <v>0</v>
      </c>
      <c r="S125" s="30">
        <f>IF(I125=0,0,VLOOKUP(O125,属性值!$D$4:$I$203,5,0))</f>
        <v>0</v>
      </c>
      <c r="T125" s="30">
        <f>IF(I125=0,0,VLOOKUP(O125,属性值!$D$4:$I$203,6,0))</f>
        <v>0</v>
      </c>
      <c r="U125" s="34" t="str">
        <f t="shared" si="30"/>
        <v>1,0</v>
      </c>
      <c r="V125" s="34" t="str">
        <f t="shared" si="31"/>
        <v>2,564</v>
      </c>
      <c r="W125" s="34" t="str">
        <f t="shared" si="32"/>
        <v>3,0</v>
      </c>
      <c r="X125" s="34" t="str">
        <f t="shared" si="33"/>
        <v>4,0</v>
      </c>
      <c r="Y125" s="34" t="str">
        <f t="shared" si="34"/>
        <v>2,0</v>
      </c>
      <c r="Z125" s="1" t="str">
        <f t="shared" si="35"/>
        <v>2,564</v>
      </c>
      <c r="AA125">
        <f t="shared" si="40"/>
        <v>2</v>
      </c>
      <c r="AB125" s="1">
        <f t="shared" si="41"/>
        <v>1</v>
      </c>
      <c r="AC125" t="s">
        <v>24</v>
      </c>
      <c r="AD125" s="1" t="str">
        <f t="shared" si="36"/>
        <v>6202100</v>
      </c>
      <c r="AE125" s="1" t="str">
        <f t="shared" si="37"/>
        <v>6202102</v>
      </c>
    </row>
    <row r="126" spans="1:31" x14ac:dyDescent="0.2">
      <c r="A126" s="1">
        <f t="shared" si="52"/>
        <v>6</v>
      </c>
      <c r="B126" s="1" t="str">
        <f t="shared" si="25"/>
        <v>6202102</v>
      </c>
      <c r="C126" t="s">
        <v>96</v>
      </c>
      <c r="D126" s="9" t="str">
        <f t="shared" si="50"/>
        <v>02</v>
      </c>
      <c r="E126">
        <f t="shared" si="53"/>
        <v>2</v>
      </c>
      <c r="F126" s="1">
        <f t="shared" si="43"/>
        <v>690</v>
      </c>
      <c r="G126" s="4" t="str">
        <f t="shared" si="26"/>
        <v>6902102</v>
      </c>
      <c r="H126" s="9" t="str">
        <f t="shared" si="51"/>
        <v>02</v>
      </c>
      <c r="I126">
        <v>2</v>
      </c>
      <c r="J126" s="1" t="str">
        <f t="shared" si="27"/>
        <v>2122</v>
      </c>
      <c r="K126">
        <f t="shared" si="38"/>
        <v>6100005</v>
      </c>
      <c r="L126" s="1">
        <f>IF(I126=0,0,VLOOKUP(J126,消耗材料!$I$2:$L$201,4,0))</f>
        <v>11</v>
      </c>
      <c r="M126" s="30" t="str">
        <f t="shared" si="28"/>
        <v>6100005,11</v>
      </c>
      <c r="N126" s="31">
        <f t="shared" si="39"/>
        <v>3</v>
      </c>
      <c r="O126" s="31" t="str">
        <f t="shared" si="29"/>
        <v>322</v>
      </c>
      <c r="P126" s="30">
        <f>IF(I126=0,0,VLOOKUP(O126,属性值!$D$4:$I$203,2,0))</f>
        <v>0</v>
      </c>
      <c r="Q126" s="30">
        <f>IF(I126=0,0,VLOOKUP(O126,属性值!$D$4:$I$203,3,0))</f>
        <v>1167</v>
      </c>
      <c r="R126" s="30">
        <f>IF(I126=0,0,VLOOKUP(O126,属性值!$D$4:$I$203,4,0))</f>
        <v>0</v>
      </c>
      <c r="S126" s="30">
        <f>IF(I126=0,0,VLOOKUP(O126,属性值!$D$4:$I$203,5,0))</f>
        <v>0</v>
      </c>
      <c r="T126" s="30">
        <f>IF(I126=0,0,VLOOKUP(O126,属性值!$D$4:$I$203,6,0))</f>
        <v>0</v>
      </c>
      <c r="U126" s="34" t="str">
        <f t="shared" si="30"/>
        <v>1,0</v>
      </c>
      <c r="V126" s="34" t="str">
        <f t="shared" si="31"/>
        <v>2,1167</v>
      </c>
      <c r="W126" s="34" t="str">
        <f t="shared" si="32"/>
        <v>3,0</v>
      </c>
      <c r="X126" s="34" t="str">
        <f t="shared" si="33"/>
        <v>4,0</v>
      </c>
      <c r="Y126" s="34" t="str">
        <f t="shared" si="34"/>
        <v>2,0</v>
      </c>
      <c r="Z126" s="1" t="str">
        <f t="shared" si="35"/>
        <v>2,1167</v>
      </c>
      <c r="AA126">
        <f t="shared" si="40"/>
        <v>2</v>
      </c>
      <c r="AB126" s="1">
        <f t="shared" si="41"/>
        <v>1</v>
      </c>
      <c r="AC126" t="s">
        <v>24</v>
      </c>
      <c r="AD126" s="1" t="str">
        <f t="shared" si="36"/>
        <v>6202101</v>
      </c>
      <c r="AE126" s="1" t="str">
        <f t="shared" si="37"/>
        <v>6202103</v>
      </c>
    </row>
    <row r="127" spans="1:31" x14ac:dyDescent="0.2">
      <c r="A127" s="1">
        <f t="shared" si="52"/>
        <v>6</v>
      </c>
      <c r="B127" s="1" t="str">
        <f t="shared" si="25"/>
        <v>6202103</v>
      </c>
      <c r="C127" t="s">
        <v>96</v>
      </c>
      <c r="D127" s="9" t="str">
        <f t="shared" si="50"/>
        <v>02</v>
      </c>
      <c r="E127">
        <f t="shared" si="53"/>
        <v>2</v>
      </c>
      <c r="F127" s="1">
        <f t="shared" si="43"/>
        <v>690</v>
      </c>
      <c r="G127" s="4" t="str">
        <f t="shared" si="26"/>
        <v>6902103</v>
      </c>
      <c r="H127" s="9" t="str">
        <f t="shared" si="51"/>
        <v>03</v>
      </c>
      <c r="I127">
        <v>3</v>
      </c>
      <c r="J127" s="1" t="str">
        <f t="shared" si="27"/>
        <v>2123</v>
      </c>
      <c r="K127">
        <f t="shared" si="38"/>
        <v>6100005</v>
      </c>
      <c r="L127" s="1">
        <f>IF(I127=0,0,VLOOKUP(J127,消耗材料!$I$2:$L$201,4,0))</f>
        <v>19</v>
      </c>
      <c r="M127" s="30" t="str">
        <f t="shared" si="28"/>
        <v>6100005,19</v>
      </c>
      <c r="N127" s="31">
        <f t="shared" si="39"/>
        <v>3</v>
      </c>
      <c r="O127" s="31" t="str">
        <f t="shared" si="29"/>
        <v>332</v>
      </c>
      <c r="P127" s="30">
        <f>IF(I127=0,0,VLOOKUP(O127,属性值!$D$4:$I$203,2,0))</f>
        <v>0</v>
      </c>
      <c r="Q127" s="30">
        <f>IF(I127=0,0,VLOOKUP(O127,属性值!$D$4:$I$203,3,0))</f>
        <v>1815</v>
      </c>
      <c r="R127" s="30">
        <f>IF(I127=0,0,VLOOKUP(O127,属性值!$D$4:$I$203,4,0))</f>
        <v>0</v>
      </c>
      <c r="S127" s="30">
        <f>IF(I127=0,0,VLOOKUP(O127,属性值!$D$4:$I$203,5,0))</f>
        <v>0</v>
      </c>
      <c r="T127" s="30">
        <f>IF(I127=0,0,VLOOKUP(O127,属性值!$D$4:$I$203,6,0))</f>
        <v>0</v>
      </c>
      <c r="U127" s="34" t="str">
        <f t="shared" si="30"/>
        <v>1,0</v>
      </c>
      <c r="V127" s="34" t="str">
        <f t="shared" si="31"/>
        <v>2,1815</v>
      </c>
      <c r="W127" s="34" t="str">
        <f t="shared" si="32"/>
        <v>3,0</v>
      </c>
      <c r="X127" s="34" t="str">
        <f t="shared" si="33"/>
        <v>4,0</v>
      </c>
      <c r="Y127" s="34" t="str">
        <f t="shared" si="34"/>
        <v>2,0</v>
      </c>
      <c r="Z127" s="1" t="str">
        <f t="shared" si="35"/>
        <v>2,1815</v>
      </c>
      <c r="AA127">
        <f t="shared" si="40"/>
        <v>2</v>
      </c>
      <c r="AB127" s="1">
        <f t="shared" si="41"/>
        <v>1</v>
      </c>
      <c r="AC127" t="s">
        <v>24</v>
      </c>
      <c r="AD127" s="1" t="str">
        <f t="shared" si="36"/>
        <v>6202102</v>
      </c>
      <c r="AE127" s="1" t="str">
        <f t="shared" si="37"/>
        <v>6202104</v>
      </c>
    </row>
    <row r="128" spans="1:31" x14ac:dyDescent="0.2">
      <c r="A128" s="1">
        <f t="shared" si="52"/>
        <v>6</v>
      </c>
      <c r="B128" s="1" t="str">
        <f t="shared" si="25"/>
        <v>6202104</v>
      </c>
      <c r="C128" t="s">
        <v>96</v>
      </c>
      <c r="D128" s="9" t="str">
        <f t="shared" si="50"/>
        <v>02</v>
      </c>
      <c r="E128">
        <f t="shared" si="53"/>
        <v>2</v>
      </c>
      <c r="F128" s="1">
        <f t="shared" si="43"/>
        <v>690</v>
      </c>
      <c r="G128" s="4" t="str">
        <f t="shared" si="26"/>
        <v>6902104</v>
      </c>
      <c r="H128" s="9" t="str">
        <f t="shared" si="51"/>
        <v>04</v>
      </c>
      <c r="I128">
        <v>4</v>
      </c>
      <c r="J128" s="1" t="str">
        <f t="shared" si="27"/>
        <v>2124</v>
      </c>
      <c r="K128">
        <f t="shared" si="38"/>
        <v>6100005</v>
      </c>
      <c r="L128" s="1">
        <f>IF(I128=0,0,VLOOKUP(J128,消耗材料!$I$2:$L$201,4,0))</f>
        <v>29</v>
      </c>
      <c r="M128" s="30" t="str">
        <f t="shared" si="28"/>
        <v>6100005,29</v>
      </c>
      <c r="N128" s="31">
        <f t="shared" si="39"/>
        <v>3</v>
      </c>
      <c r="O128" s="31" t="str">
        <f t="shared" si="29"/>
        <v>342</v>
      </c>
      <c r="P128" s="30">
        <f>IF(I128=0,0,VLOOKUP(O128,属性值!$D$4:$I$203,2,0))</f>
        <v>0</v>
      </c>
      <c r="Q128" s="30">
        <f>IF(I128=0,0,VLOOKUP(O128,属性值!$D$4:$I$203,3,0))</f>
        <v>2517</v>
      </c>
      <c r="R128" s="30">
        <f>IF(I128=0,0,VLOOKUP(O128,属性值!$D$4:$I$203,4,0))</f>
        <v>0</v>
      </c>
      <c r="S128" s="30">
        <f>IF(I128=0,0,VLOOKUP(O128,属性值!$D$4:$I$203,5,0))</f>
        <v>0</v>
      </c>
      <c r="T128" s="30">
        <f>IF(I128=0,0,VLOOKUP(O128,属性值!$D$4:$I$203,6,0))</f>
        <v>0</v>
      </c>
      <c r="U128" s="34" t="str">
        <f t="shared" si="30"/>
        <v>1,0</v>
      </c>
      <c r="V128" s="34" t="str">
        <f t="shared" si="31"/>
        <v>2,2517</v>
      </c>
      <c r="W128" s="34" t="str">
        <f t="shared" si="32"/>
        <v>3,0</v>
      </c>
      <c r="X128" s="34" t="str">
        <f t="shared" si="33"/>
        <v>4,0</v>
      </c>
      <c r="Y128" s="34" t="str">
        <f t="shared" si="34"/>
        <v>2,0</v>
      </c>
      <c r="Z128" s="1" t="str">
        <f t="shared" si="35"/>
        <v>2,2517</v>
      </c>
      <c r="AA128">
        <f t="shared" si="40"/>
        <v>2</v>
      </c>
      <c r="AB128" s="1">
        <f t="shared" si="41"/>
        <v>1</v>
      </c>
      <c r="AC128" t="s">
        <v>24</v>
      </c>
      <c r="AD128" s="1" t="str">
        <f t="shared" si="36"/>
        <v>6202103</v>
      </c>
      <c r="AE128" s="1" t="str">
        <f t="shared" si="37"/>
        <v>6202105</v>
      </c>
    </row>
    <row r="129" spans="1:31" x14ac:dyDescent="0.2">
      <c r="A129" s="1">
        <f t="shared" si="52"/>
        <v>6</v>
      </c>
      <c r="B129" s="1" t="str">
        <f t="shared" si="25"/>
        <v>6202105</v>
      </c>
      <c r="C129" t="s">
        <v>96</v>
      </c>
      <c r="D129" s="9" t="str">
        <f t="shared" si="50"/>
        <v>02</v>
      </c>
      <c r="E129">
        <f t="shared" si="53"/>
        <v>2</v>
      </c>
      <c r="F129" s="1">
        <f t="shared" si="43"/>
        <v>690</v>
      </c>
      <c r="G129" s="4" t="str">
        <f t="shared" si="26"/>
        <v>6902105</v>
      </c>
      <c r="H129" s="9" t="str">
        <f t="shared" si="51"/>
        <v>05</v>
      </c>
      <c r="I129">
        <v>5</v>
      </c>
      <c r="J129" s="1" t="str">
        <f t="shared" si="27"/>
        <v>2125</v>
      </c>
      <c r="K129">
        <f t="shared" si="38"/>
        <v>6100005</v>
      </c>
      <c r="L129" s="1">
        <f>IF(I129=0,0,VLOOKUP(J129,消耗材料!$I$2:$L$201,4,0))</f>
        <v>42</v>
      </c>
      <c r="M129" s="30" t="str">
        <f t="shared" si="28"/>
        <v>6100005,42</v>
      </c>
      <c r="N129" s="31">
        <f t="shared" si="39"/>
        <v>3</v>
      </c>
      <c r="O129" s="31" t="str">
        <f t="shared" si="29"/>
        <v>352</v>
      </c>
      <c r="P129" s="30">
        <f>IF(I129=0,0,VLOOKUP(O129,属性值!$D$4:$I$203,2,0))</f>
        <v>0</v>
      </c>
      <c r="Q129" s="30">
        <f>IF(I129=0,0,VLOOKUP(O129,属性值!$D$4:$I$203,3,0))</f>
        <v>3281</v>
      </c>
      <c r="R129" s="30">
        <f>IF(I129=0,0,VLOOKUP(O129,属性值!$D$4:$I$203,4,0))</f>
        <v>0</v>
      </c>
      <c r="S129" s="30">
        <f>IF(I129=0,0,VLOOKUP(O129,属性值!$D$4:$I$203,5,0))</f>
        <v>0</v>
      </c>
      <c r="T129" s="30">
        <f>IF(I129=0,0,VLOOKUP(O129,属性值!$D$4:$I$203,6,0))</f>
        <v>0</v>
      </c>
      <c r="U129" s="34" t="str">
        <f t="shared" si="30"/>
        <v>1,0</v>
      </c>
      <c r="V129" s="34" t="str">
        <f t="shared" si="31"/>
        <v>2,3281</v>
      </c>
      <c r="W129" s="34" t="str">
        <f t="shared" si="32"/>
        <v>3,0</v>
      </c>
      <c r="X129" s="34" t="str">
        <f t="shared" si="33"/>
        <v>4,0</v>
      </c>
      <c r="Y129" s="34" t="str">
        <f t="shared" si="34"/>
        <v>2,0</v>
      </c>
      <c r="Z129" s="1" t="str">
        <f t="shared" si="35"/>
        <v>2,3281</v>
      </c>
      <c r="AA129">
        <f t="shared" si="40"/>
        <v>2</v>
      </c>
      <c r="AB129" s="1">
        <f t="shared" si="41"/>
        <v>1</v>
      </c>
      <c r="AC129" t="s">
        <v>24</v>
      </c>
      <c r="AD129" s="1" t="str">
        <f t="shared" si="36"/>
        <v>6202104</v>
      </c>
      <c r="AE129" s="1" t="str">
        <f t="shared" si="37"/>
        <v>6202106</v>
      </c>
    </row>
    <row r="130" spans="1:31" x14ac:dyDescent="0.2">
      <c r="A130" s="1">
        <f t="shared" si="52"/>
        <v>6</v>
      </c>
      <c r="B130" s="1" t="str">
        <f t="shared" si="25"/>
        <v>6202106</v>
      </c>
      <c r="C130" t="s">
        <v>96</v>
      </c>
      <c r="D130" s="9" t="str">
        <f t="shared" si="50"/>
        <v>02</v>
      </c>
      <c r="E130">
        <f t="shared" ref="E130:E134" si="57">E129</f>
        <v>2</v>
      </c>
      <c r="F130" s="1">
        <f t="shared" si="43"/>
        <v>690</v>
      </c>
      <c r="G130" s="4" t="str">
        <f t="shared" si="26"/>
        <v>6902106</v>
      </c>
      <c r="H130" s="9" t="str">
        <f t="shared" si="51"/>
        <v>06</v>
      </c>
      <c r="I130">
        <v>6</v>
      </c>
      <c r="J130" s="1" t="str">
        <f t="shared" si="27"/>
        <v>2126</v>
      </c>
      <c r="K130">
        <f t="shared" si="38"/>
        <v>6100005</v>
      </c>
      <c r="L130" s="1">
        <f>IF(I130=0,0,VLOOKUP(J130,消耗材料!$I$2:$L$201,4,0))</f>
        <v>57</v>
      </c>
      <c r="M130" s="30" t="str">
        <f t="shared" si="28"/>
        <v>6100005,57</v>
      </c>
      <c r="N130" s="31">
        <f t="shared" si="39"/>
        <v>3</v>
      </c>
      <c r="O130" s="31" t="str">
        <f t="shared" si="29"/>
        <v>362</v>
      </c>
      <c r="P130" s="30">
        <f>IF(I130=0,0,VLOOKUP(O130,属性值!$D$4:$I$203,2,0))</f>
        <v>0</v>
      </c>
      <c r="Q130" s="30">
        <f>IF(I130=0,0,VLOOKUP(O130,属性值!$D$4:$I$203,3,0))</f>
        <v>4117</v>
      </c>
      <c r="R130" s="30">
        <f>IF(I130=0,0,VLOOKUP(O130,属性值!$D$4:$I$203,4,0))</f>
        <v>0</v>
      </c>
      <c r="S130" s="30">
        <f>IF(I130=0,0,VLOOKUP(O130,属性值!$D$4:$I$203,5,0))</f>
        <v>0</v>
      </c>
      <c r="T130" s="30">
        <f>IF(I130=0,0,VLOOKUP(O130,属性值!$D$4:$I$203,6,0))</f>
        <v>0</v>
      </c>
      <c r="U130" s="34" t="str">
        <f t="shared" si="30"/>
        <v>1,0</v>
      </c>
      <c r="V130" s="34" t="str">
        <f t="shared" si="31"/>
        <v>2,4117</v>
      </c>
      <c r="W130" s="34" t="str">
        <f t="shared" si="32"/>
        <v>3,0</v>
      </c>
      <c r="X130" s="34" t="str">
        <f t="shared" si="33"/>
        <v>4,0</v>
      </c>
      <c r="Y130" s="34" t="str">
        <f t="shared" si="34"/>
        <v>2,0</v>
      </c>
      <c r="Z130" s="1" t="str">
        <f t="shared" si="35"/>
        <v>2,4117</v>
      </c>
      <c r="AA130">
        <f t="shared" si="40"/>
        <v>2</v>
      </c>
      <c r="AB130" s="1">
        <f t="shared" si="41"/>
        <v>1</v>
      </c>
      <c r="AC130" t="str">
        <f>AC124</f>
        <v>10062.png</v>
      </c>
      <c r="AD130" s="1" t="str">
        <f t="shared" si="36"/>
        <v>6202105</v>
      </c>
      <c r="AE130" s="1" t="str">
        <f t="shared" si="37"/>
        <v>6202107</v>
      </c>
    </row>
    <row r="131" spans="1:31" x14ac:dyDescent="0.2">
      <c r="A131" s="1">
        <f t="shared" si="52"/>
        <v>6</v>
      </c>
      <c r="B131" s="1" t="str">
        <f t="shared" si="25"/>
        <v>6202107</v>
      </c>
      <c r="C131" t="s">
        <v>96</v>
      </c>
      <c r="D131" s="9" t="str">
        <f t="shared" si="50"/>
        <v>02</v>
      </c>
      <c r="E131">
        <f t="shared" si="57"/>
        <v>2</v>
      </c>
      <c r="F131" s="1">
        <f t="shared" si="43"/>
        <v>690</v>
      </c>
      <c r="G131" s="4" t="str">
        <f t="shared" si="26"/>
        <v>6902107</v>
      </c>
      <c r="H131" s="9" t="str">
        <f t="shared" si="51"/>
        <v>07</v>
      </c>
      <c r="I131">
        <v>7</v>
      </c>
      <c r="J131" s="1" t="str">
        <f t="shared" si="27"/>
        <v>2127</v>
      </c>
      <c r="K131">
        <f t="shared" si="38"/>
        <v>6100005</v>
      </c>
      <c r="L131" s="1">
        <f>IF(I131=0,0,VLOOKUP(J131,消耗材料!$I$2:$L$201,4,0))</f>
        <v>76</v>
      </c>
      <c r="M131" s="30" t="str">
        <f t="shared" si="28"/>
        <v>6100005,76</v>
      </c>
      <c r="N131" s="31">
        <f t="shared" si="39"/>
        <v>3</v>
      </c>
      <c r="O131" s="31" t="str">
        <f t="shared" si="29"/>
        <v>372</v>
      </c>
      <c r="P131" s="30">
        <f>IF(I131=0,0,VLOOKUP(O131,属性值!$D$4:$I$203,2,0))</f>
        <v>0</v>
      </c>
      <c r="Q131" s="30">
        <f>IF(I131=0,0,VLOOKUP(O131,属性值!$D$4:$I$203,3,0))</f>
        <v>5034</v>
      </c>
      <c r="R131" s="30">
        <f>IF(I131=0,0,VLOOKUP(O131,属性值!$D$4:$I$203,4,0))</f>
        <v>0</v>
      </c>
      <c r="S131" s="30">
        <f>IF(I131=0,0,VLOOKUP(O131,属性值!$D$4:$I$203,5,0))</f>
        <v>0</v>
      </c>
      <c r="T131" s="30">
        <f>IF(I131=0,0,VLOOKUP(O131,属性值!$D$4:$I$203,6,0))</f>
        <v>0</v>
      </c>
      <c r="U131" s="34" t="str">
        <f t="shared" si="30"/>
        <v>1,0</v>
      </c>
      <c r="V131" s="34" t="str">
        <f t="shared" si="31"/>
        <v>2,5034</v>
      </c>
      <c r="W131" s="34" t="str">
        <f t="shared" si="32"/>
        <v>3,0</v>
      </c>
      <c r="X131" s="34" t="str">
        <f t="shared" si="33"/>
        <v>4,0</v>
      </c>
      <c r="Y131" s="34" t="str">
        <f t="shared" si="34"/>
        <v>2,0</v>
      </c>
      <c r="Z131" s="1" t="str">
        <f t="shared" si="35"/>
        <v>2,5034</v>
      </c>
      <c r="AA131">
        <f t="shared" si="40"/>
        <v>2</v>
      </c>
      <c r="AB131" s="1">
        <f t="shared" si="41"/>
        <v>1</v>
      </c>
      <c r="AC131" t="str">
        <f t="shared" ref="AC131:AC134" si="58">AC125</f>
        <v>10062.png</v>
      </c>
      <c r="AD131" s="1" t="str">
        <f t="shared" si="36"/>
        <v>6202106</v>
      </c>
      <c r="AE131" s="1" t="str">
        <f t="shared" si="37"/>
        <v>6202108</v>
      </c>
    </row>
    <row r="132" spans="1:31" x14ac:dyDescent="0.2">
      <c r="A132" s="1">
        <f t="shared" si="52"/>
        <v>6</v>
      </c>
      <c r="B132" s="1" t="str">
        <f t="shared" ref="B132:B195" si="59">A132&amp;AA132&amp;D132&amp;AB132&amp;H132</f>
        <v>6202108</v>
      </c>
      <c r="C132" t="s">
        <v>96</v>
      </c>
      <c r="D132" s="9" t="str">
        <f t="shared" si="50"/>
        <v>02</v>
      </c>
      <c r="E132">
        <f t="shared" si="57"/>
        <v>2</v>
      </c>
      <c r="F132" s="1">
        <f t="shared" si="43"/>
        <v>690</v>
      </c>
      <c r="G132" s="4" t="str">
        <f t="shared" ref="G132:G195" si="60">F132&amp;AA132&amp;AB132&amp;H132</f>
        <v>6902108</v>
      </c>
      <c r="H132" s="9" t="str">
        <f t="shared" si="51"/>
        <v>08</v>
      </c>
      <c r="I132">
        <v>8</v>
      </c>
      <c r="J132" s="1" t="str">
        <f t="shared" ref="J132:J195" si="61">AA132&amp;AB132&amp;E132&amp;I132</f>
        <v>2128</v>
      </c>
      <c r="K132">
        <f t="shared" si="38"/>
        <v>6100005</v>
      </c>
      <c r="L132" s="1">
        <f>IF(I132=0,0,VLOOKUP(J132,消耗材料!$I$2:$L$201,4,0))</f>
        <v>100</v>
      </c>
      <c r="M132" s="30" t="str">
        <f t="shared" ref="M132:M195" si="62">K132&amp;","&amp;L132</f>
        <v>6100005,100</v>
      </c>
      <c r="N132" s="31">
        <f t="shared" si="39"/>
        <v>3</v>
      </c>
      <c r="O132" s="31" t="str">
        <f t="shared" ref="O132:O195" si="63">N132&amp;I132&amp;E132</f>
        <v>382</v>
      </c>
      <c r="P132" s="30">
        <f>IF(I132=0,0,VLOOKUP(O132,属性值!$D$4:$I$203,2,0))</f>
        <v>0</v>
      </c>
      <c r="Q132" s="30">
        <f>IF(I132=0,0,VLOOKUP(O132,属性值!$D$4:$I$203,3,0))</f>
        <v>6045</v>
      </c>
      <c r="R132" s="30">
        <f>IF(I132=0,0,VLOOKUP(O132,属性值!$D$4:$I$203,4,0))</f>
        <v>0</v>
      </c>
      <c r="S132" s="30">
        <f>IF(I132=0,0,VLOOKUP(O132,属性值!$D$4:$I$203,5,0))</f>
        <v>0</v>
      </c>
      <c r="T132" s="30">
        <f>IF(I132=0,0,VLOOKUP(O132,属性值!$D$4:$I$203,6,0))</f>
        <v>0</v>
      </c>
      <c r="U132" s="34" t="str">
        <f t="shared" ref="U132:U195" si="64">$P$1&amp;","&amp;P132</f>
        <v>1,0</v>
      </c>
      <c r="V132" s="34" t="str">
        <f t="shared" ref="V132:V195" si="65">$Q$1&amp;","&amp;Q132</f>
        <v>2,6045</v>
      </c>
      <c r="W132" s="34" t="str">
        <f t="shared" ref="W132:W195" si="66">$R$1&amp;","&amp;R132</f>
        <v>3,0</v>
      </c>
      <c r="X132" s="34" t="str">
        <f t="shared" ref="X132:X195" si="67">$S$1&amp;","&amp;S132</f>
        <v>4,0</v>
      </c>
      <c r="Y132" s="34" t="str">
        <f t="shared" ref="Y132:Y195" si="68">$T$1&amp;","&amp;T132</f>
        <v>2,0</v>
      </c>
      <c r="Z132" s="1" t="str">
        <f t="shared" ref="Z132:Z195" si="69">IF(E132=1,U132,IF(E132=2,V132,IF(E132=3,W132,IF(E132=4,X132,IF(E132=5,Y132,IF(E132=6,U132,IF(E132=7,V132,IF(E132=8,W132,IF(E132=9,X132,IF(E132=10,Y132,0))))))))))</f>
        <v>2,6045</v>
      </c>
      <c r="AA132">
        <f t="shared" si="40"/>
        <v>2</v>
      </c>
      <c r="AB132" s="1">
        <f t="shared" si="41"/>
        <v>1</v>
      </c>
      <c r="AC132" t="str">
        <f t="shared" si="58"/>
        <v>10062.png</v>
      </c>
      <c r="AD132" s="1" t="str">
        <f t="shared" ref="AD132:AD195" si="70">IF(I132=0,0,B131)</f>
        <v>6202107</v>
      </c>
      <c r="AE132" s="1" t="str">
        <f t="shared" ref="AE132:AE195" si="71">IF(I132=10,0,B133)</f>
        <v>6202109</v>
      </c>
    </row>
    <row r="133" spans="1:31" x14ac:dyDescent="0.2">
      <c r="A133" s="1">
        <f t="shared" si="52"/>
        <v>6</v>
      </c>
      <c r="B133" s="1" t="str">
        <f t="shared" si="59"/>
        <v>6202109</v>
      </c>
      <c r="C133" t="s">
        <v>96</v>
      </c>
      <c r="D133" s="9" t="str">
        <f t="shared" si="50"/>
        <v>02</v>
      </c>
      <c r="E133">
        <f t="shared" si="57"/>
        <v>2</v>
      </c>
      <c r="F133" s="1">
        <f t="shared" si="43"/>
        <v>690</v>
      </c>
      <c r="G133" s="4" t="str">
        <f t="shared" si="60"/>
        <v>6902109</v>
      </c>
      <c r="H133" s="9" t="str">
        <f t="shared" si="51"/>
        <v>09</v>
      </c>
      <c r="I133">
        <v>9</v>
      </c>
      <c r="J133" s="1" t="str">
        <f t="shared" si="61"/>
        <v>2129</v>
      </c>
      <c r="K133">
        <f t="shared" ref="K133:K196" si="72">K132</f>
        <v>6100005</v>
      </c>
      <c r="L133" s="1">
        <f>IF(I133=0,0,VLOOKUP(J133,消耗材料!$I$2:$L$201,4,0))</f>
        <v>127</v>
      </c>
      <c r="M133" s="30" t="str">
        <f t="shared" si="62"/>
        <v>6100005,127</v>
      </c>
      <c r="N133" s="31">
        <f t="shared" ref="N133:N196" si="73">N132</f>
        <v>3</v>
      </c>
      <c r="O133" s="31" t="str">
        <f t="shared" si="63"/>
        <v>392</v>
      </c>
      <c r="P133" s="30">
        <f>IF(I133=0,0,VLOOKUP(O133,属性值!$D$4:$I$203,2,0))</f>
        <v>0</v>
      </c>
      <c r="Q133" s="30">
        <f>IF(I133=0,0,VLOOKUP(O133,属性值!$D$4:$I$203,3,0))</f>
        <v>7163</v>
      </c>
      <c r="R133" s="30">
        <f>IF(I133=0,0,VLOOKUP(O133,属性值!$D$4:$I$203,4,0))</f>
        <v>0</v>
      </c>
      <c r="S133" s="30">
        <f>IF(I133=0,0,VLOOKUP(O133,属性值!$D$4:$I$203,5,0))</f>
        <v>0</v>
      </c>
      <c r="T133" s="30">
        <f>IF(I133=0,0,VLOOKUP(O133,属性值!$D$4:$I$203,6,0))</f>
        <v>0</v>
      </c>
      <c r="U133" s="34" t="str">
        <f t="shared" si="64"/>
        <v>1,0</v>
      </c>
      <c r="V133" s="34" t="str">
        <f t="shared" si="65"/>
        <v>2,7163</v>
      </c>
      <c r="W133" s="34" t="str">
        <f t="shared" si="66"/>
        <v>3,0</v>
      </c>
      <c r="X133" s="34" t="str">
        <f t="shared" si="67"/>
        <v>4,0</v>
      </c>
      <c r="Y133" s="34" t="str">
        <f t="shared" si="68"/>
        <v>2,0</v>
      </c>
      <c r="Z133" s="1" t="str">
        <f t="shared" si="69"/>
        <v>2,7163</v>
      </c>
      <c r="AA133">
        <f t="shared" ref="AA133:AA196" si="74">AA132</f>
        <v>2</v>
      </c>
      <c r="AB133" s="1">
        <f t="shared" ref="AB133:AB196" si="75">AB132</f>
        <v>1</v>
      </c>
      <c r="AC133" t="str">
        <f t="shared" si="58"/>
        <v>10062.png</v>
      </c>
      <c r="AD133" s="1" t="str">
        <f t="shared" si="70"/>
        <v>6202108</v>
      </c>
      <c r="AE133" s="1" t="str">
        <f t="shared" si="71"/>
        <v>6202110</v>
      </c>
    </row>
    <row r="134" spans="1:31" x14ac:dyDescent="0.2">
      <c r="A134" s="1">
        <f t="shared" si="52"/>
        <v>6</v>
      </c>
      <c r="B134" s="1" t="str">
        <f t="shared" si="59"/>
        <v>6202110</v>
      </c>
      <c r="C134" t="s">
        <v>96</v>
      </c>
      <c r="D134" s="9" t="str">
        <f t="shared" si="50"/>
        <v>02</v>
      </c>
      <c r="E134">
        <f t="shared" si="57"/>
        <v>2</v>
      </c>
      <c r="F134" s="1">
        <f t="shared" si="43"/>
        <v>690</v>
      </c>
      <c r="G134" s="4" t="str">
        <f t="shared" si="60"/>
        <v>6902110</v>
      </c>
      <c r="H134" s="9">
        <f t="shared" si="51"/>
        <v>10</v>
      </c>
      <c r="I134">
        <v>10</v>
      </c>
      <c r="J134" s="1" t="str">
        <f t="shared" si="61"/>
        <v>21210</v>
      </c>
      <c r="K134">
        <f t="shared" si="72"/>
        <v>6100005</v>
      </c>
      <c r="L134" s="1">
        <f>IF(I134=0,0,VLOOKUP(J134,消耗材料!$I$2:$L$201,4,0))</f>
        <v>161</v>
      </c>
      <c r="M134" s="30" t="str">
        <f t="shared" si="62"/>
        <v>6100005,161</v>
      </c>
      <c r="N134" s="31">
        <f t="shared" si="73"/>
        <v>3</v>
      </c>
      <c r="O134" s="31" t="str">
        <f t="shared" si="63"/>
        <v>3102</v>
      </c>
      <c r="P134" s="30">
        <f>IF(I134=0,0,VLOOKUP(O134,属性值!$D$4:$I$203,2,0))</f>
        <v>0</v>
      </c>
      <c r="Q134" s="30">
        <f>IF(I134=0,0,VLOOKUP(O134,属性值!$D$4:$I$203,3,0))</f>
        <v>8400</v>
      </c>
      <c r="R134" s="30">
        <f>IF(I134=0,0,VLOOKUP(O134,属性值!$D$4:$I$203,4,0))</f>
        <v>0</v>
      </c>
      <c r="S134" s="30">
        <f>IF(I134=0,0,VLOOKUP(O134,属性值!$D$4:$I$203,5,0))</f>
        <v>0</v>
      </c>
      <c r="T134" s="30">
        <f>IF(I134=0,0,VLOOKUP(O134,属性值!$D$4:$I$203,6,0))</f>
        <v>0</v>
      </c>
      <c r="U134" s="34" t="str">
        <f t="shared" si="64"/>
        <v>1,0</v>
      </c>
      <c r="V134" s="34" t="str">
        <f t="shared" si="65"/>
        <v>2,8400</v>
      </c>
      <c r="W134" s="34" t="str">
        <f t="shared" si="66"/>
        <v>3,0</v>
      </c>
      <c r="X134" s="34" t="str">
        <f t="shared" si="67"/>
        <v>4,0</v>
      </c>
      <c r="Y134" s="34" t="str">
        <f t="shared" si="68"/>
        <v>2,0</v>
      </c>
      <c r="Z134" s="1" t="str">
        <f t="shared" si="69"/>
        <v>2,8400</v>
      </c>
      <c r="AA134">
        <f t="shared" si="74"/>
        <v>2</v>
      </c>
      <c r="AB134" s="1">
        <f t="shared" si="75"/>
        <v>1</v>
      </c>
      <c r="AC134" t="str">
        <f t="shared" si="58"/>
        <v>10062.png</v>
      </c>
      <c r="AD134" s="1" t="str">
        <f t="shared" si="70"/>
        <v>6202109</v>
      </c>
      <c r="AE134" s="1">
        <f t="shared" si="71"/>
        <v>0</v>
      </c>
    </row>
    <row r="135" spans="1:31" s="1" customFormat="1" x14ac:dyDescent="0.2">
      <c r="A135" s="1">
        <f t="shared" si="52"/>
        <v>6</v>
      </c>
      <c r="B135" s="1" t="str">
        <f t="shared" si="59"/>
        <v>6203100</v>
      </c>
      <c r="C135" s="1" t="s">
        <v>97</v>
      </c>
      <c r="D135" s="9" t="str">
        <f t="shared" si="50"/>
        <v>03</v>
      </c>
      <c r="E135">
        <v>3</v>
      </c>
      <c r="F135" s="1">
        <f t="shared" si="43"/>
        <v>690</v>
      </c>
      <c r="G135" s="4" t="str">
        <f t="shared" si="60"/>
        <v>6902100</v>
      </c>
      <c r="H135" s="9" t="str">
        <f t="shared" si="51"/>
        <v>00</v>
      </c>
      <c r="I135" s="1">
        <v>0</v>
      </c>
      <c r="J135" s="1" t="str">
        <f t="shared" si="61"/>
        <v>2130</v>
      </c>
      <c r="K135">
        <f t="shared" si="72"/>
        <v>6100005</v>
      </c>
      <c r="L135" s="1">
        <f>IF(I135=0,0,VLOOKUP(J135,消耗材料!$I$2:$L$201,4,0))</f>
        <v>0</v>
      </c>
      <c r="M135" s="30" t="str">
        <f t="shared" si="62"/>
        <v>6100005,0</v>
      </c>
      <c r="N135" s="31">
        <f t="shared" si="73"/>
        <v>3</v>
      </c>
      <c r="O135" s="31" t="str">
        <f t="shared" si="63"/>
        <v>303</v>
      </c>
      <c r="P135" s="30">
        <f>IF(I135=0,0,VLOOKUP(O135,属性值!$D$4:$I$203,2,0))</f>
        <v>0</v>
      </c>
      <c r="Q135" s="30">
        <f>IF(I135=0,0,VLOOKUP(O135,属性值!$D$4:$I$203,3,0))</f>
        <v>0</v>
      </c>
      <c r="R135" s="30">
        <f>IF(I135=0,0,VLOOKUP(O135,属性值!$D$4:$I$203,4,0))</f>
        <v>0</v>
      </c>
      <c r="S135" s="30">
        <f>IF(I135=0,0,VLOOKUP(O135,属性值!$D$4:$I$203,5,0))</f>
        <v>0</v>
      </c>
      <c r="T135" s="30">
        <f>IF(I135=0,0,VLOOKUP(O135,属性值!$D$4:$I$203,6,0))</f>
        <v>0</v>
      </c>
      <c r="U135" s="34" t="str">
        <f t="shared" si="64"/>
        <v>1,0</v>
      </c>
      <c r="V135" s="34" t="str">
        <f t="shared" si="65"/>
        <v>2,0</v>
      </c>
      <c r="W135" s="34" t="str">
        <f t="shared" si="66"/>
        <v>3,0</v>
      </c>
      <c r="X135" s="34" t="str">
        <f t="shared" si="67"/>
        <v>4,0</v>
      </c>
      <c r="Y135" s="34" t="str">
        <f t="shared" si="68"/>
        <v>2,0</v>
      </c>
      <c r="Z135" s="1" t="str">
        <f t="shared" si="69"/>
        <v>3,0</v>
      </c>
      <c r="AA135">
        <f t="shared" si="74"/>
        <v>2</v>
      </c>
      <c r="AB135" s="1">
        <f t="shared" si="75"/>
        <v>1</v>
      </c>
      <c r="AC135" s="1" t="s">
        <v>25</v>
      </c>
      <c r="AD135" s="1">
        <f t="shared" si="70"/>
        <v>0</v>
      </c>
      <c r="AE135" s="1" t="str">
        <f t="shared" si="71"/>
        <v>6203101</v>
      </c>
    </row>
    <row r="136" spans="1:31" x14ac:dyDescent="0.2">
      <c r="A136" s="1">
        <f t="shared" si="52"/>
        <v>6</v>
      </c>
      <c r="B136" s="1" t="str">
        <f t="shared" si="59"/>
        <v>6203101</v>
      </c>
      <c r="C136" t="s">
        <v>97</v>
      </c>
      <c r="D136" s="9" t="str">
        <f t="shared" si="50"/>
        <v>03</v>
      </c>
      <c r="E136">
        <f t="shared" si="53"/>
        <v>3</v>
      </c>
      <c r="F136" s="1">
        <f t="shared" si="43"/>
        <v>690</v>
      </c>
      <c r="G136" s="4" t="str">
        <f t="shared" si="60"/>
        <v>6902101</v>
      </c>
      <c r="H136" s="9" t="str">
        <f t="shared" si="51"/>
        <v>01</v>
      </c>
      <c r="I136">
        <v>1</v>
      </c>
      <c r="J136" s="1" t="str">
        <f t="shared" si="61"/>
        <v>2131</v>
      </c>
      <c r="K136">
        <f t="shared" si="72"/>
        <v>6100005</v>
      </c>
      <c r="L136" s="1">
        <f>IF(I136=0,0,VLOOKUP(J136,消耗材料!$I$2:$L$201,4,0))</f>
        <v>9</v>
      </c>
      <c r="M136" s="30" t="str">
        <f t="shared" si="62"/>
        <v>6100005,9</v>
      </c>
      <c r="N136" s="31">
        <f t="shared" si="73"/>
        <v>3</v>
      </c>
      <c r="O136" s="31" t="str">
        <f t="shared" si="63"/>
        <v>313</v>
      </c>
      <c r="P136" s="30">
        <f>IF(I136=0,0,VLOOKUP(O136,属性值!$D$4:$I$203,2,0))</f>
        <v>0</v>
      </c>
      <c r="Q136" s="30">
        <f>IF(I136=0,0,VLOOKUP(O136,属性值!$D$4:$I$203,3,0))</f>
        <v>0</v>
      </c>
      <c r="R136" s="30">
        <f>IF(I136=0,0,VLOOKUP(O136,属性值!$D$4:$I$203,4,0))</f>
        <v>705</v>
      </c>
      <c r="S136" s="30">
        <f>IF(I136=0,0,VLOOKUP(O136,属性值!$D$4:$I$203,5,0))</f>
        <v>0</v>
      </c>
      <c r="T136" s="30">
        <f>IF(I136=0,0,VLOOKUP(O136,属性值!$D$4:$I$203,6,0))</f>
        <v>0</v>
      </c>
      <c r="U136" s="34" t="str">
        <f t="shared" si="64"/>
        <v>1,0</v>
      </c>
      <c r="V136" s="34" t="str">
        <f t="shared" si="65"/>
        <v>2,0</v>
      </c>
      <c r="W136" s="34" t="str">
        <f t="shared" si="66"/>
        <v>3,705</v>
      </c>
      <c r="X136" s="34" t="str">
        <f t="shared" si="67"/>
        <v>4,0</v>
      </c>
      <c r="Y136" s="34" t="str">
        <f t="shared" si="68"/>
        <v>2,0</v>
      </c>
      <c r="Z136" s="1" t="str">
        <f t="shared" si="69"/>
        <v>3,705</v>
      </c>
      <c r="AA136">
        <f t="shared" si="74"/>
        <v>2</v>
      </c>
      <c r="AB136" s="1">
        <f t="shared" si="75"/>
        <v>1</v>
      </c>
      <c r="AC136" t="s">
        <v>25</v>
      </c>
      <c r="AD136" s="1" t="str">
        <f t="shared" si="70"/>
        <v>6203100</v>
      </c>
      <c r="AE136" s="1" t="str">
        <f t="shared" si="71"/>
        <v>6203102</v>
      </c>
    </row>
    <row r="137" spans="1:31" x14ac:dyDescent="0.2">
      <c r="A137" s="1">
        <f t="shared" si="52"/>
        <v>6</v>
      </c>
      <c r="B137" s="1" t="str">
        <f t="shared" si="59"/>
        <v>6203102</v>
      </c>
      <c r="C137" t="s">
        <v>97</v>
      </c>
      <c r="D137" s="9" t="str">
        <f t="shared" si="50"/>
        <v>03</v>
      </c>
      <c r="E137">
        <f t="shared" si="53"/>
        <v>3</v>
      </c>
      <c r="F137" s="1">
        <f t="shared" si="43"/>
        <v>690</v>
      </c>
      <c r="G137" s="4" t="str">
        <f t="shared" si="60"/>
        <v>6902102</v>
      </c>
      <c r="H137" s="9" t="str">
        <f t="shared" si="51"/>
        <v>02</v>
      </c>
      <c r="I137">
        <v>2</v>
      </c>
      <c r="J137" s="1" t="str">
        <f t="shared" si="61"/>
        <v>2132</v>
      </c>
      <c r="K137">
        <f t="shared" si="72"/>
        <v>6100005</v>
      </c>
      <c r="L137" s="1">
        <f>IF(I137=0,0,VLOOKUP(J137,消耗材料!$I$2:$L$201,4,0))</f>
        <v>22</v>
      </c>
      <c r="M137" s="30" t="str">
        <f t="shared" si="62"/>
        <v>6100005,22</v>
      </c>
      <c r="N137" s="31">
        <f t="shared" si="73"/>
        <v>3</v>
      </c>
      <c r="O137" s="31" t="str">
        <f t="shared" si="63"/>
        <v>323</v>
      </c>
      <c r="P137" s="30">
        <f>IF(I137=0,0,VLOOKUP(O137,属性值!$D$4:$I$203,2,0))</f>
        <v>0</v>
      </c>
      <c r="Q137" s="30">
        <f>IF(I137=0,0,VLOOKUP(O137,属性值!$D$4:$I$203,3,0))</f>
        <v>0</v>
      </c>
      <c r="R137" s="30">
        <f>IF(I137=0,0,VLOOKUP(O137,属性值!$D$4:$I$203,4,0))</f>
        <v>1458</v>
      </c>
      <c r="S137" s="30">
        <f>IF(I137=0,0,VLOOKUP(O137,属性值!$D$4:$I$203,5,0))</f>
        <v>0</v>
      </c>
      <c r="T137" s="30">
        <f>IF(I137=0,0,VLOOKUP(O137,属性值!$D$4:$I$203,6,0))</f>
        <v>0</v>
      </c>
      <c r="U137" s="34" t="str">
        <f t="shared" si="64"/>
        <v>1,0</v>
      </c>
      <c r="V137" s="34" t="str">
        <f t="shared" si="65"/>
        <v>2,0</v>
      </c>
      <c r="W137" s="34" t="str">
        <f t="shared" si="66"/>
        <v>3,1458</v>
      </c>
      <c r="X137" s="34" t="str">
        <f t="shared" si="67"/>
        <v>4,0</v>
      </c>
      <c r="Y137" s="34" t="str">
        <f t="shared" si="68"/>
        <v>2,0</v>
      </c>
      <c r="Z137" s="1" t="str">
        <f t="shared" si="69"/>
        <v>3,1458</v>
      </c>
      <c r="AA137">
        <f t="shared" si="74"/>
        <v>2</v>
      </c>
      <c r="AB137" s="1">
        <f t="shared" si="75"/>
        <v>1</v>
      </c>
      <c r="AC137" t="s">
        <v>25</v>
      </c>
      <c r="AD137" s="1" t="str">
        <f t="shared" si="70"/>
        <v>6203101</v>
      </c>
      <c r="AE137" s="1" t="str">
        <f t="shared" si="71"/>
        <v>6203103</v>
      </c>
    </row>
    <row r="138" spans="1:31" x14ac:dyDescent="0.2">
      <c r="A138" s="1">
        <f t="shared" si="52"/>
        <v>6</v>
      </c>
      <c r="B138" s="1" t="str">
        <f t="shared" si="59"/>
        <v>6203103</v>
      </c>
      <c r="C138" t="s">
        <v>97</v>
      </c>
      <c r="D138" s="9" t="str">
        <f t="shared" si="50"/>
        <v>03</v>
      </c>
      <c r="E138">
        <f t="shared" si="53"/>
        <v>3</v>
      </c>
      <c r="F138" s="1">
        <f t="shared" si="43"/>
        <v>690</v>
      </c>
      <c r="G138" s="4" t="str">
        <f t="shared" si="60"/>
        <v>6902103</v>
      </c>
      <c r="H138" s="9" t="str">
        <f t="shared" si="51"/>
        <v>03</v>
      </c>
      <c r="I138">
        <v>3</v>
      </c>
      <c r="J138" s="1" t="str">
        <f t="shared" si="61"/>
        <v>2133</v>
      </c>
      <c r="K138">
        <f t="shared" si="72"/>
        <v>6100005</v>
      </c>
      <c r="L138" s="1">
        <f>IF(I138=0,0,VLOOKUP(J138,消耗材料!$I$2:$L$201,4,0))</f>
        <v>38</v>
      </c>
      <c r="M138" s="30" t="str">
        <f t="shared" si="62"/>
        <v>6100005,38</v>
      </c>
      <c r="N138" s="31">
        <f t="shared" si="73"/>
        <v>3</v>
      </c>
      <c r="O138" s="31" t="str">
        <f t="shared" si="63"/>
        <v>333</v>
      </c>
      <c r="P138" s="30">
        <f>IF(I138=0,0,VLOOKUP(O138,属性值!$D$4:$I$203,2,0))</f>
        <v>0</v>
      </c>
      <c r="Q138" s="30">
        <f>IF(I138=0,0,VLOOKUP(O138,属性值!$D$4:$I$203,3,0))</f>
        <v>0</v>
      </c>
      <c r="R138" s="30">
        <f>IF(I138=0,0,VLOOKUP(O138,属性值!$D$4:$I$203,4,0))</f>
        <v>2269</v>
      </c>
      <c r="S138" s="30">
        <f>IF(I138=0,0,VLOOKUP(O138,属性值!$D$4:$I$203,5,0))</f>
        <v>0</v>
      </c>
      <c r="T138" s="30">
        <f>IF(I138=0,0,VLOOKUP(O138,属性值!$D$4:$I$203,6,0))</f>
        <v>0</v>
      </c>
      <c r="U138" s="34" t="str">
        <f t="shared" si="64"/>
        <v>1,0</v>
      </c>
      <c r="V138" s="34" t="str">
        <f t="shared" si="65"/>
        <v>2,0</v>
      </c>
      <c r="W138" s="34" t="str">
        <f t="shared" si="66"/>
        <v>3,2269</v>
      </c>
      <c r="X138" s="34" t="str">
        <f t="shared" si="67"/>
        <v>4,0</v>
      </c>
      <c r="Y138" s="34" t="str">
        <f t="shared" si="68"/>
        <v>2,0</v>
      </c>
      <c r="Z138" s="1" t="str">
        <f t="shared" si="69"/>
        <v>3,2269</v>
      </c>
      <c r="AA138">
        <f t="shared" si="74"/>
        <v>2</v>
      </c>
      <c r="AB138" s="1">
        <f t="shared" si="75"/>
        <v>1</v>
      </c>
      <c r="AC138" t="s">
        <v>25</v>
      </c>
      <c r="AD138" s="1" t="str">
        <f t="shared" si="70"/>
        <v>6203102</v>
      </c>
      <c r="AE138" s="1" t="str">
        <f t="shared" si="71"/>
        <v>6203104</v>
      </c>
    </row>
    <row r="139" spans="1:31" x14ac:dyDescent="0.2">
      <c r="A139" s="1">
        <f t="shared" si="52"/>
        <v>6</v>
      </c>
      <c r="B139" s="1" t="str">
        <f t="shared" si="59"/>
        <v>6203104</v>
      </c>
      <c r="C139" t="s">
        <v>97</v>
      </c>
      <c r="D139" s="9" t="str">
        <f t="shared" si="50"/>
        <v>03</v>
      </c>
      <c r="E139">
        <f t="shared" si="53"/>
        <v>3</v>
      </c>
      <c r="F139" s="1">
        <f t="shared" si="43"/>
        <v>690</v>
      </c>
      <c r="G139" s="4" t="str">
        <f t="shared" si="60"/>
        <v>6902104</v>
      </c>
      <c r="H139" s="9" t="str">
        <f t="shared" si="51"/>
        <v>04</v>
      </c>
      <c r="I139">
        <v>4</v>
      </c>
      <c r="J139" s="1" t="str">
        <f t="shared" si="61"/>
        <v>2134</v>
      </c>
      <c r="K139">
        <f t="shared" si="72"/>
        <v>6100005</v>
      </c>
      <c r="L139" s="1">
        <f>IF(I139=0,0,VLOOKUP(J139,消耗材料!$I$2:$L$201,4,0))</f>
        <v>58</v>
      </c>
      <c r="M139" s="30" t="str">
        <f t="shared" si="62"/>
        <v>6100005,58</v>
      </c>
      <c r="N139" s="31">
        <f t="shared" si="73"/>
        <v>3</v>
      </c>
      <c r="O139" s="31" t="str">
        <f t="shared" si="63"/>
        <v>343</v>
      </c>
      <c r="P139" s="30">
        <f>IF(I139=0,0,VLOOKUP(O139,属性值!$D$4:$I$203,2,0))</f>
        <v>0</v>
      </c>
      <c r="Q139" s="30">
        <f>IF(I139=0,0,VLOOKUP(O139,属性值!$D$4:$I$203,3,0))</f>
        <v>0</v>
      </c>
      <c r="R139" s="30">
        <f>IF(I139=0,0,VLOOKUP(O139,属性值!$D$4:$I$203,4,0))</f>
        <v>3147</v>
      </c>
      <c r="S139" s="30">
        <f>IF(I139=0,0,VLOOKUP(O139,属性值!$D$4:$I$203,5,0))</f>
        <v>0</v>
      </c>
      <c r="T139" s="30">
        <f>IF(I139=0,0,VLOOKUP(O139,属性值!$D$4:$I$203,6,0))</f>
        <v>0</v>
      </c>
      <c r="U139" s="34" t="str">
        <f t="shared" si="64"/>
        <v>1,0</v>
      </c>
      <c r="V139" s="34" t="str">
        <f t="shared" si="65"/>
        <v>2,0</v>
      </c>
      <c r="W139" s="34" t="str">
        <f t="shared" si="66"/>
        <v>3,3147</v>
      </c>
      <c r="X139" s="34" t="str">
        <f t="shared" si="67"/>
        <v>4,0</v>
      </c>
      <c r="Y139" s="34" t="str">
        <f t="shared" si="68"/>
        <v>2,0</v>
      </c>
      <c r="Z139" s="1" t="str">
        <f t="shared" si="69"/>
        <v>3,3147</v>
      </c>
      <c r="AA139">
        <f t="shared" si="74"/>
        <v>2</v>
      </c>
      <c r="AB139" s="1">
        <f t="shared" si="75"/>
        <v>1</v>
      </c>
      <c r="AC139" t="s">
        <v>25</v>
      </c>
      <c r="AD139" s="1" t="str">
        <f t="shared" si="70"/>
        <v>6203103</v>
      </c>
      <c r="AE139" s="1" t="str">
        <f t="shared" si="71"/>
        <v>6203105</v>
      </c>
    </row>
    <row r="140" spans="1:31" x14ac:dyDescent="0.2">
      <c r="A140" s="1">
        <f t="shared" si="52"/>
        <v>6</v>
      </c>
      <c r="B140" s="1" t="str">
        <f t="shared" si="59"/>
        <v>6203105</v>
      </c>
      <c r="C140" t="s">
        <v>97</v>
      </c>
      <c r="D140" s="9" t="str">
        <f t="shared" si="50"/>
        <v>03</v>
      </c>
      <c r="E140">
        <f t="shared" si="53"/>
        <v>3</v>
      </c>
      <c r="F140" s="1">
        <f t="shared" si="43"/>
        <v>690</v>
      </c>
      <c r="G140" s="4" t="str">
        <f t="shared" si="60"/>
        <v>6902105</v>
      </c>
      <c r="H140" s="9" t="str">
        <f t="shared" si="51"/>
        <v>05</v>
      </c>
      <c r="I140">
        <v>5</v>
      </c>
      <c r="J140" s="1" t="str">
        <f t="shared" si="61"/>
        <v>2135</v>
      </c>
      <c r="K140">
        <f t="shared" si="72"/>
        <v>6100005</v>
      </c>
      <c r="L140" s="1">
        <f>IF(I140=0,0,VLOOKUP(J140,消耗材料!$I$2:$L$201,4,0))</f>
        <v>83</v>
      </c>
      <c r="M140" s="30" t="str">
        <f t="shared" si="62"/>
        <v>6100005,83</v>
      </c>
      <c r="N140" s="31">
        <f t="shared" si="73"/>
        <v>3</v>
      </c>
      <c r="O140" s="31" t="str">
        <f t="shared" si="63"/>
        <v>353</v>
      </c>
      <c r="P140" s="30">
        <f>IF(I140=0,0,VLOOKUP(O140,属性值!$D$4:$I$203,2,0))</f>
        <v>0</v>
      </c>
      <c r="Q140" s="30">
        <f>IF(I140=0,0,VLOOKUP(O140,属性值!$D$4:$I$203,3,0))</f>
        <v>0</v>
      </c>
      <c r="R140" s="30">
        <f>IF(I140=0,0,VLOOKUP(O140,属性值!$D$4:$I$203,4,0))</f>
        <v>4102</v>
      </c>
      <c r="S140" s="30">
        <f>IF(I140=0,0,VLOOKUP(O140,属性值!$D$4:$I$203,5,0))</f>
        <v>0</v>
      </c>
      <c r="T140" s="30">
        <f>IF(I140=0,0,VLOOKUP(O140,属性值!$D$4:$I$203,6,0))</f>
        <v>0</v>
      </c>
      <c r="U140" s="34" t="str">
        <f t="shared" si="64"/>
        <v>1,0</v>
      </c>
      <c r="V140" s="34" t="str">
        <f t="shared" si="65"/>
        <v>2,0</v>
      </c>
      <c r="W140" s="34" t="str">
        <f t="shared" si="66"/>
        <v>3,4102</v>
      </c>
      <c r="X140" s="34" t="str">
        <f t="shared" si="67"/>
        <v>4,0</v>
      </c>
      <c r="Y140" s="34" t="str">
        <f t="shared" si="68"/>
        <v>2,0</v>
      </c>
      <c r="Z140" s="1" t="str">
        <f t="shared" si="69"/>
        <v>3,4102</v>
      </c>
      <c r="AA140">
        <f t="shared" si="74"/>
        <v>2</v>
      </c>
      <c r="AB140" s="1">
        <f t="shared" si="75"/>
        <v>1</v>
      </c>
      <c r="AC140" t="s">
        <v>25</v>
      </c>
      <c r="AD140" s="1" t="str">
        <f t="shared" si="70"/>
        <v>6203104</v>
      </c>
      <c r="AE140" s="1" t="str">
        <f t="shared" si="71"/>
        <v>6203106</v>
      </c>
    </row>
    <row r="141" spans="1:31" x14ac:dyDescent="0.2">
      <c r="A141" s="1">
        <f t="shared" si="52"/>
        <v>6</v>
      </c>
      <c r="B141" s="1" t="str">
        <f t="shared" si="59"/>
        <v>6203106</v>
      </c>
      <c r="C141" t="s">
        <v>97</v>
      </c>
      <c r="D141" s="9" t="str">
        <f t="shared" si="50"/>
        <v>03</v>
      </c>
      <c r="E141">
        <f t="shared" ref="E141:F145" si="76">E140</f>
        <v>3</v>
      </c>
      <c r="F141" s="1">
        <f t="shared" si="43"/>
        <v>690</v>
      </c>
      <c r="G141" s="4" t="str">
        <f t="shared" si="60"/>
        <v>6902106</v>
      </c>
      <c r="H141" s="9" t="str">
        <f t="shared" si="51"/>
        <v>06</v>
      </c>
      <c r="I141">
        <v>6</v>
      </c>
      <c r="J141" s="1" t="str">
        <f t="shared" si="61"/>
        <v>2136</v>
      </c>
      <c r="K141">
        <f t="shared" si="72"/>
        <v>6100005</v>
      </c>
      <c r="L141" s="1">
        <f>IF(I141=0,0,VLOOKUP(J141,消耗材料!$I$2:$L$201,4,0))</f>
        <v>115</v>
      </c>
      <c r="M141" s="30" t="str">
        <f t="shared" si="62"/>
        <v>6100005,115</v>
      </c>
      <c r="N141" s="31">
        <f t="shared" si="73"/>
        <v>3</v>
      </c>
      <c r="O141" s="31" t="str">
        <f t="shared" si="63"/>
        <v>363</v>
      </c>
      <c r="P141" s="30">
        <f>IF(I141=0,0,VLOOKUP(O141,属性值!$D$4:$I$203,2,0))</f>
        <v>0</v>
      </c>
      <c r="Q141" s="30">
        <f>IF(I141=0,0,VLOOKUP(O141,属性值!$D$4:$I$203,3,0))</f>
        <v>0</v>
      </c>
      <c r="R141" s="30">
        <f>IF(I141=0,0,VLOOKUP(O141,属性值!$D$4:$I$203,4,0))</f>
        <v>5146</v>
      </c>
      <c r="S141" s="30">
        <f>IF(I141=0,0,VLOOKUP(O141,属性值!$D$4:$I$203,5,0))</f>
        <v>0</v>
      </c>
      <c r="T141" s="30">
        <f>IF(I141=0,0,VLOOKUP(O141,属性值!$D$4:$I$203,6,0))</f>
        <v>0</v>
      </c>
      <c r="U141" s="34" t="str">
        <f t="shared" si="64"/>
        <v>1,0</v>
      </c>
      <c r="V141" s="34" t="str">
        <f t="shared" si="65"/>
        <v>2,0</v>
      </c>
      <c r="W141" s="34" t="str">
        <f t="shared" si="66"/>
        <v>3,5146</v>
      </c>
      <c r="X141" s="34" t="str">
        <f t="shared" si="67"/>
        <v>4,0</v>
      </c>
      <c r="Y141" s="34" t="str">
        <f t="shared" si="68"/>
        <v>2,0</v>
      </c>
      <c r="Z141" s="1" t="str">
        <f t="shared" si="69"/>
        <v>3,5146</v>
      </c>
      <c r="AA141">
        <f t="shared" si="74"/>
        <v>2</v>
      </c>
      <c r="AB141" s="1">
        <f t="shared" si="75"/>
        <v>1</v>
      </c>
      <c r="AC141" t="str">
        <f>AC135</f>
        <v>10065.png</v>
      </c>
      <c r="AD141" s="1" t="str">
        <f t="shared" si="70"/>
        <v>6203105</v>
      </c>
      <c r="AE141" s="1" t="str">
        <f t="shared" si="71"/>
        <v>6203107</v>
      </c>
    </row>
    <row r="142" spans="1:31" x14ac:dyDescent="0.2">
      <c r="A142" s="1">
        <f t="shared" si="52"/>
        <v>6</v>
      </c>
      <c r="B142" s="1" t="str">
        <f t="shared" si="59"/>
        <v>6203107</v>
      </c>
      <c r="C142" t="s">
        <v>97</v>
      </c>
      <c r="D142" s="9" t="str">
        <f t="shared" si="50"/>
        <v>03</v>
      </c>
      <c r="E142">
        <f t="shared" si="76"/>
        <v>3</v>
      </c>
      <c r="F142" s="1">
        <f t="shared" si="43"/>
        <v>690</v>
      </c>
      <c r="G142" s="4" t="str">
        <f t="shared" si="60"/>
        <v>6902107</v>
      </c>
      <c r="H142" s="9" t="str">
        <f t="shared" si="51"/>
        <v>07</v>
      </c>
      <c r="I142">
        <v>7</v>
      </c>
      <c r="J142" s="1" t="str">
        <f t="shared" si="61"/>
        <v>2137</v>
      </c>
      <c r="K142">
        <f t="shared" si="72"/>
        <v>6100005</v>
      </c>
      <c r="L142" s="1">
        <f>IF(I142=0,0,VLOOKUP(J142,消耗材料!$I$2:$L$201,4,0))</f>
        <v>153</v>
      </c>
      <c r="M142" s="30" t="str">
        <f t="shared" si="62"/>
        <v>6100005,153</v>
      </c>
      <c r="N142" s="31">
        <f t="shared" si="73"/>
        <v>3</v>
      </c>
      <c r="O142" s="31" t="str">
        <f t="shared" si="63"/>
        <v>373</v>
      </c>
      <c r="P142" s="30">
        <f>IF(I142=0,0,VLOOKUP(O142,属性值!$D$4:$I$203,2,0))</f>
        <v>0</v>
      </c>
      <c r="Q142" s="30">
        <f>IF(I142=0,0,VLOOKUP(O142,属性值!$D$4:$I$203,3,0))</f>
        <v>0</v>
      </c>
      <c r="R142" s="30">
        <f>IF(I142=0,0,VLOOKUP(O142,属性值!$D$4:$I$203,4,0))</f>
        <v>6293</v>
      </c>
      <c r="S142" s="30">
        <f>IF(I142=0,0,VLOOKUP(O142,属性值!$D$4:$I$203,5,0))</f>
        <v>0</v>
      </c>
      <c r="T142" s="30">
        <f>IF(I142=0,0,VLOOKUP(O142,属性值!$D$4:$I$203,6,0))</f>
        <v>0</v>
      </c>
      <c r="U142" s="34" t="str">
        <f t="shared" si="64"/>
        <v>1,0</v>
      </c>
      <c r="V142" s="34" t="str">
        <f t="shared" si="65"/>
        <v>2,0</v>
      </c>
      <c r="W142" s="34" t="str">
        <f t="shared" si="66"/>
        <v>3,6293</v>
      </c>
      <c r="X142" s="34" t="str">
        <f t="shared" si="67"/>
        <v>4,0</v>
      </c>
      <c r="Y142" s="34" t="str">
        <f t="shared" si="68"/>
        <v>2,0</v>
      </c>
      <c r="Z142" s="1" t="str">
        <f t="shared" si="69"/>
        <v>3,6293</v>
      </c>
      <c r="AA142">
        <f t="shared" si="74"/>
        <v>2</v>
      </c>
      <c r="AB142" s="1">
        <f t="shared" si="75"/>
        <v>1</v>
      </c>
      <c r="AC142" t="str">
        <f t="shared" ref="AC142:AC145" si="77">AC136</f>
        <v>10065.png</v>
      </c>
      <c r="AD142" s="1" t="str">
        <f t="shared" si="70"/>
        <v>6203106</v>
      </c>
      <c r="AE142" s="1" t="str">
        <f t="shared" si="71"/>
        <v>6203108</v>
      </c>
    </row>
    <row r="143" spans="1:31" x14ac:dyDescent="0.2">
      <c r="A143" s="1">
        <f t="shared" si="52"/>
        <v>6</v>
      </c>
      <c r="B143" s="1" t="str">
        <f t="shared" si="59"/>
        <v>6203108</v>
      </c>
      <c r="C143" t="s">
        <v>97</v>
      </c>
      <c r="D143" s="9" t="str">
        <f t="shared" si="50"/>
        <v>03</v>
      </c>
      <c r="E143">
        <f t="shared" si="76"/>
        <v>3</v>
      </c>
      <c r="F143" s="1">
        <f t="shared" si="43"/>
        <v>690</v>
      </c>
      <c r="G143" s="4" t="str">
        <f t="shared" si="60"/>
        <v>6902108</v>
      </c>
      <c r="H143" s="9" t="str">
        <f t="shared" si="51"/>
        <v>08</v>
      </c>
      <c r="I143">
        <v>8</v>
      </c>
      <c r="J143" s="1" t="str">
        <f t="shared" si="61"/>
        <v>2138</v>
      </c>
      <c r="K143">
        <f t="shared" si="72"/>
        <v>6100005</v>
      </c>
      <c r="L143" s="1">
        <f>IF(I143=0,0,VLOOKUP(J143,消耗材料!$I$2:$L$201,4,0))</f>
        <v>199</v>
      </c>
      <c r="M143" s="30" t="str">
        <f t="shared" si="62"/>
        <v>6100005,199</v>
      </c>
      <c r="N143" s="31">
        <f t="shared" si="73"/>
        <v>3</v>
      </c>
      <c r="O143" s="31" t="str">
        <f t="shared" si="63"/>
        <v>383</v>
      </c>
      <c r="P143" s="30">
        <f>IF(I143=0,0,VLOOKUP(O143,属性值!$D$4:$I$203,2,0))</f>
        <v>0</v>
      </c>
      <c r="Q143" s="30">
        <f>IF(I143=0,0,VLOOKUP(O143,属性值!$D$4:$I$203,3,0))</f>
        <v>0</v>
      </c>
      <c r="R143" s="30">
        <f>IF(I143=0,0,VLOOKUP(O143,属性值!$D$4:$I$203,4,0))</f>
        <v>7557</v>
      </c>
      <c r="S143" s="30">
        <f>IF(I143=0,0,VLOOKUP(O143,属性值!$D$4:$I$203,5,0))</f>
        <v>0</v>
      </c>
      <c r="T143" s="30">
        <f>IF(I143=0,0,VLOOKUP(O143,属性值!$D$4:$I$203,6,0))</f>
        <v>0</v>
      </c>
      <c r="U143" s="34" t="str">
        <f t="shared" si="64"/>
        <v>1,0</v>
      </c>
      <c r="V143" s="34" t="str">
        <f t="shared" si="65"/>
        <v>2,0</v>
      </c>
      <c r="W143" s="34" t="str">
        <f t="shared" si="66"/>
        <v>3,7557</v>
      </c>
      <c r="X143" s="34" t="str">
        <f t="shared" si="67"/>
        <v>4,0</v>
      </c>
      <c r="Y143" s="34" t="str">
        <f t="shared" si="68"/>
        <v>2,0</v>
      </c>
      <c r="Z143" s="1" t="str">
        <f t="shared" si="69"/>
        <v>3,7557</v>
      </c>
      <c r="AA143">
        <f t="shared" si="74"/>
        <v>2</v>
      </c>
      <c r="AB143" s="1">
        <f t="shared" si="75"/>
        <v>1</v>
      </c>
      <c r="AC143" t="str">
        <f t="shared" si="77"/>
        <v>10065.png</v>
      </c>
      <c r="AD143" s="1" t="str">
        <f t="shared" si="70"/>
        <v>6203107</v>
      </c>
      <c r="AE143" s="1" t="str">
        <f t="shared" si="71"/>
        <v>6203109</v>
      </c>
    </row>
    <row r="144" spans="1:31" x14ac:dyDescent="0.2">
      <c r="A144" s="1">
        <f t="shared" si="52"/>
        <v>6</v>
      </c>
      <c r="B144" s="1" t="str">
        <f t="shared" si="59"/>
        <v>6203109</v>
      </c>
      <c r="C144" t="s">
        <v>97</v>
      </c>
      <c r="D144" s="9" t="str">
        <f t="shared" si="50"/>
        <v>03</v>
      </c>
      <c r="E144">
        <f t="shared" si="76"/>
        <v>3</v>
      </c>
      <c r="F144" s="1">
        <f t="shared" si="76"/>
        <v>690</v>
      </c>
      <c r="G144" s="4" t="str">
        <f t="shared" si="60"/>
        <v>6902109</v>
      </c>
      <c r="H144" s="9" t="str">
        <f t="shared" si="51"/>
        <v>09</v>
      </c>
      <c r="I144">
        <v>9</v>
      </c>
      <c r="J144" s="1" t="str">
        <f t="shared" si="61"/>
        <v>2139</v>
      </c>
      <c r="K144">
        <f t="shared" si="72"/>
        <v>6100005</v>
      </c>
      <c r="L144" s="1">
        <f>IF(I144=0,0,VLOOKUP(J144,消耗材料!$I$2:$L$201,4,0))</f>
        <v>255</v>
      </c>
      <c r="M144" s="30" t="str">
        <f t="shared" si="62"/>
        <v>6100005,255</v>
      </c>
      <c r="N144" s="31">
        <f t="shared" si="73"/>
        <v>3</v>
      </c>
      <c r="O144" s="31" t="str">
        <f t="shared" si="63"/>
        <v>393</v>
      </c>
      <c r="P144" s="30">
        <f>IF(I144=0,0,VLOOKUP(O144,属性值!$D$4:$I$203,2,0))</f>
        <v>0</v>
      </c>
      <c r="Q144" s="30">
        <f>IF(I144=0,0,VLOOKUP(O144,属性值!$D$4:$I$203,3,0))</f>
        <v>0</v>
      </c>
      <c r="R144" s="30">
        <f>IF(I144=0,0,VLOOKUP(O144,属性值!$D$4:$I$203,4,0))</f>
        <v>8953</v>
      </c>
      <c r="S144" s="30">
        <f>IF(I144=0,0,VLOOKUP(O144,属性值!$D$4:$I$203,5,0))</f>
        <v>0</v>
      </c>
      <c r="T144" s="30">
        <f>IF(I144=0,0,VLOOKUP(O144,属性值!$D$4:$I$203,6,0))</f>
        <v>0</v>
      </c>
      <c r="U144" s="34" t="str">
        <f t="shared" si="64"/>
        <v>1,0</v>
      </c>
      <c r="V144" s="34" t="str">
        <f t="shared" si="65"/>
        <v>2,0</v>
      </c>
      <c r="W144" s="34" t="str">
        <f t="shared" si="66"/>
        <v>3,8953</v>
      </c>
      <c r="X144" s="34" t="str">
        <f t="shared" si="67"/>
        <v>4,0</v>
      </c>
      <c r="Y144" s="34" t="str">
        <f t="shared" si="68"/>
        <v>2,0</v>
      </c>
      <c r="Z144" s="1" t="str">
        <f t="shared" si="69"/>
        <v>3,8953</v>
      </c>
      <c r="AA144">
        <f t="shared" si="74"/>
        <v>2</v>
      </c>
      <c r="AB144" s="1">
        <f t="shared" si="75"/>
        <v>1</v>
      </c>
      <c r="AC144" t="str">
        <f t="shared" si="77"/>
        <v>10065.png</v>
      </c>
      <c r="AD144" s="1" t="str">
        <f t="shared" si="70"/>
        <v>6203108</v>
      </c>
      <c r="AE144" s="1" t="str">
        <f t="shared" si="71"/>
        <v>6203110</v>
      </c>
    </row>
    <row r="145" spans="1:31" x14ac:dyDescent="0.2">
      <c r="A145" s="1">
        <f t="shared" si="52"/>
        <v>6</v>
      </c>
      <c r="B145" s="1" t="str">
        <f t="shared" si="59"/>
        <v>6203110</v>
      </c>
      <c r="C145" t="s">
        <v>97</v>
      </c>
      <c r="D145" s="9" t="str">
        <f t="shared" si="50"/>
        <v>03</v>
      </c>
      <c r="E145">
        <f t="shared" si="76"/>
        <v>3</v>
      </c>
      <c r="F145" s="1">
        <f t="shared" si="76"/>
        <v>690</v>
      </c>
      <c r="G145" s="4" t="str">
        <f t="shared" si="60"/>
        <v>6902110</v>
      </c>
      <c r="H145" s="9">
        <f t="shared" si="51"/>
        <v>10</v>
      </c>
      <c r="I145">
        <v>10</v>
      </c>
      <c r="J145" s="1" t="str">
        <f t="shared" si="61"/>
        <v>21310</v>
      </c>
      <c r="K145">
        <f t="shared" si="72"/>
        <v>6100005</v>
      </c>
      <c r="L145" s="1">
        <f>IF(I145=0,0,VLOOKUP(J145,消耗材料!$I$2:$L$201,4,0))</f>
        <v>321</v>
      </c>
      <c r="M145" s="30" t="str">
        <f t="shared" si="62"/>
        <v>6100005,321</v>
      </c>
      <c r="N145" s="31">
        <f t="shared" si="73"/>
        <v>3</v>
      </c>
      <c r="O145" s="31" t="str">
        <f t="shared" si="63"/>
        <v>3103</v>
      </c>
      <c r="P145" s="30">
        <f>IF(I145=0,0,VLOOKUP(O145,属性值!$D$4:$I$203,2,0))</f>
        <v>0</v>
      </c>
      <c r="Q145" s="30">
        <f>IF(I145=0,0,VLOOKUP(O145,属性值!$D$4:$I$203,3,0))</f>
        <v>0</v>
      </c>
      <c r="R145" s="30">
        <f>IF(I145=0,0,VLOOKUP(O145,属性值!$D$4:$I$203,4,0))</f>
        <v>10500</v>
      </c>
      <c r="S145" s="30">
        <f>IF(I145=0,0,VLOOKUP(O145,属性值!$D$4:$I$203,5,0))</f>
        <v>0</v>
      </c>
      <c r="T145" s="30">
        <f>IF(I145=0,0,VLOOKUP(O145,属性值!$D$4:$I$203,6,0))</f>
        <v>0</v>
      </c>
      <c r="U145" s="34" t="str">
        <f t="shared" si="64"/>
        <v>1,0</v>
      </c>
      <c r="V145" s="34" t="str">
        <f t="shared" si="65"/>
        <v>2,0</v>
      </c>
      <c r="W145" s="34" t="str">
        <f t="shared" si="66"/>
        <v>3,10500</v>
      </c>
      <c r="X145" s="34" t="str">
        <f t="shared" si="67"/>
        <v>4,0</v>
      </c>
      <c r="Y145" s="34" t="str">
        <f t="shared" si="68"/>
        <v>2,0</v>
      </c>
      <c r="Z145" s="1" t="str">
        <f t="shared" si="69"/>
        <v>3,10500</v>
      </c>
      <c r="AA145">
        <f t="shared" si="74"/>
        <v>2</v>
      </c>
      <c r="AB145" s="1">
        <f t="shared" si="75"/>
        <v>1</v>
      </c>
      <c r="AC145" t="str">
        <f t="shared" si="77"/>
        <v>10065.png</v>
      </c>
      <c r="AD145" s="1" t="str">
        <f t="shared" si="70"/>
        <v>6203109</v>
      </c>
      <c r="AE145" s="1">
        <f t="shared" si="71"/>
        <v>0</v>
      </c>
    </row>
    <row r="146" spans="1:31" s="1" customFormat="1" x14ac:dyDescent="0.2">
      <c r="A146" s="1">
        <f t="shared" si="52"/>
        <v>6</v>
      </c>
      <c r="B146" s="1" t="str">
        <f t="shared" si="59"/>
        <v>6204100</v>
      </c>
      <c r="C146" s="1" t="s">
        <v>98</v>
      </c>
      <c r="D146" s="9" t="str">
        <f t="shared" si="50"/>
        <v>04</v>
      </c>
      <c r="E146">
        <v>4</v>
      </c>
      <c r="F146" s="1">
        <f t="shared" ref="F146:F209" si="78">F145</f>
        <v>690</v>
      </c>
      <c r="G146" s="4" t="str">
        <f t="shared" si="60"/>
        <v>6902100</v>
      </c>
      <c r="H146" s="9" t="str">
        <f t="shared" si="51"/>
        <v>00</v>
      </c>
      <c r="I146" s="1">
        <v>0</v>
      </c>
      <c r="J146" s="1" t="str">
        <f t="shared" si="61"/>
        <v>2140</v>
      </c>
      <c r="K146">
        <f t="shared" si="72"/>
        <v>6100005</v>
      </c>
      <c r="L146" s="1">
        <f>IF(I146=0,0,VLOOKUP(J146,消耗材料!$I$2:$L$201,4,0))</f>
        <v>0</v>
      </c>
      <c r="M146" s="30" t="str">
        <f t="shared" si="62"/>
        <v>6100005,0</v>
      </c>
      <c r="N146" s="31">
        <f t="shared" si="73"/>
        <v>3</v>
      </c>
      <c r="O146" s="31" t="str">
        <f t="shared" si="63"/>
        <v>304</v>
      </c>
      <c r="P146" s="30">
        <f>IF(I146=0,0,VLOOKUP(O146,属性值!$D$4:$I$203,2,0))</f>
        <v>0</v>
      </c>
      <c r="Q146" s="30">
        <f>IF(I146=0,0,VLOOKUP(O146,属性值!$D$4:$I$203,3,0))</f>
        <v>0</v>
      </c>
      <c r="R146" s="30">
        <f>IF(I146=0,0,VLOOKUP(O146,属性值!$D$4:$I$203,4,0))</f>
        <v>0</v>
      </c>
      <c r="S146" s="30">
        <f>IF(I146=0,0,VLOOKUP(O146,属性值!$D$4:$I$203,5,0))</f>
        <v>0</v>
      </c>
      <c r="T146" s="30">
        <f>IF(I146=0,0,VLOOKUP(O146,属性值!$D$4:$I$203,6,0))</f>
        <v>0</v>
      </c>
      <c r="U146" s="34" t="str">
        <f t="shared" si="64"/>
        <v>1,0</v>
      </c>
      <c r="V146" s="34" t="str">
        <f t="shared" si="65"/>
        <v>2,0</v>
      </c>
      <c r="W146" s="34" t="str">
        <f t="shared" si="66"/>
        <v>3,0</v>
      </c>
      <c r="X146" s="34" t="str">
        <f t="shared" si="67"/>
        <v>4,0</v>
      </c>
      <c r="Y146" s="34" t="str">
        <f t="shared" si="68"/>
        <v>2,0</v>
      </c>
      <c r="Z146" s="1" t="str">
        <f t="shared" si="69"/>
        <v>4,0</v>
      </c>
      <c r="AA146">
        <f t="shared" si="74"/>
        <v>2</v>
      </c>
      <c r="AB146" s="1">
        <f t="shared" si="75"/>
        <v>1</v>
      </c>
      <c r="AC146" s="1" t="s">
        <v>26</v>
      </c>
      <c r="AD146" s="1">
        <f t="shared" si="70"/>
        <v>0</v>
      </c>
      <c r="AE146" s="1" t="str">
        <f t="shared" si="71"/>
        <v>6204101</v>
      </c>
    </row>
    <row r="147" spans="1:31" x14ac:dyDescent="0.2">
      <c r="A147" s="1">
        <f t="shared" si="52"/>
        <v>6</v>
      </c>
      <c r="B147" s="1" t="str">
        <f t="shared" si="59"/>
        <v>6204101</v>
      </c>
      <c r="C147" t="s">
        <v>98</v>
      </c>
      <c r="D147" s="9" t="str">
        <f t="shared" si="50"/>
        <v>04</v>
      </c>
      <c r="E147">
        <f t="shared" si="53"/>
        <v>4</v>
      </c>
      <c r="F147" s="1">
        <f t="shared" si="78"/>
        <v>690</v>
      </c>
      <c r="G147" s="4" t="str">
        <f t="shared" si="60"/>
        <v>6902101</v>
      </c>
      <c r="H147" s="9" t="str">
        <f t="shared" si="51"/>
        <v>01</v>
      </c>
      <c r="I147">
        <v>1</v>
      </c>
      <c r="J147" s="1" t="str">
        <f t="shared" si="61"/>
        <v>2141</v>
      </c>
      <c r="K147">
        <f t="shared" si="72"/>
        <v>6100005</v>
      </c>
      <c r="L147" s="1">
        <f>IF(I147=0,0,VLOOKUP(J147,消耗材料!$I$2:$L$201,4,0))</f>
        <v>6</v>
      </c>
      <c r="M147" s="30" t="str">
        <f t="shared" si="62"/>
        <v>6100005,6</v>
      </c>
      <c r="N147" s="31">
        <f t="shared" si="73"/>
        <v>3</v>
      </c>
      <c r="O147" s="31" t="str">
        <f t="shared" si="63"/>
        <v>314</v>
      </c>
      <c r="P147" s="30">
        <f>IF(I147=0,0,VLOOKUP(O147,属性值!$D$4:$I$203,2,0))</f>
        <v>0</v>
      </c>
      <c r="Q147" s="30">
        <f>IF(I147=0,0,VLOOKUP(O147,属性值!$D$4:$I$203,3,0))</f>
        <v>0</v>
      </c>
      <c r="R147" s="30">
        <f>IF(I147=0,0,VLOOKUP(O147,属性值!$D$4:$I$203,4,0))</f>
        <v>0</v>
      </c>
      <c r="S147" s="30">
        <f>IF(I147=0,0,VLOOKUP(O147,属性值!$D$4:$I$203,5,0))</f>
        <v>620</v>
      </c>
      <c r="T147" s="30">
        <f>IF(I147=0,0,VLOOKUP(O147,属性值!$D$4:$I$203,6,0))</f>
        <v>0</v>
      </c>
      <c r="U147" s="34" t="str">
        <f t="shared" si="64"/>
        <v>1,0</v>
      </c>
      <c r="V147" s="34" t="str">
        <f t="shared" si="65"/>
        <v>2,0</v>
      </c>
      <c r="W147" s="34" t="str">
        <f t="shared" si="66"/>
        <v>3,0</v>
      </c>
      <c r="X147" s="34" t="str">
        <f t="shared" si="67"/>
        <v>4,620</v>
      </c>
      <c r="Y147" s="34" t="str">
        <f t="shared" si="68"/>
        <v>2,0</v>
      </c>
      <c r="Z147" s="1" t="str">
        <f t="shared" si="69"/>
        <v>4,620</v>
      </c>
      <c r="AA147">
        <f t="shared" si="74"/>
        <v>2</v>
      </c>
      <c r="AB147" s="1">
        <f t="shared" si="75"/>
        <v>1</v>
      </c>
      <c r="AC147" t="s">
        <v>26</v>
      </c>
      <c r="AD147" s="1" t="str">
        <f t="shared" si="70"/>
        <v>6204100</v>
      </c>
      <c r="AE147" s="1" t="str">
        <f t="shared" si="71"/>
        <v>6204102</v>
      </c>
    </row>
    <row r="148" spans="1:31" x14ac:dyDescent="0.2">
      <c r="A148" s="1">
        <f t="shared" si="52"/>
        <v>6</v>
      </c>
      <c r="B148" s="1" t="str">
        <f t="shared" si="59"/>
        <v>6204102</v>
      </c>
      <c r="C148" t="s">
        <v>98</v>
      </c>
      <c r="D148" s="9" t="str">
        <f t="shared" si="50"/>
        <v>04</v>
      </c>
      <c r="E148">
        <f t="shared" si="53"/>
        <v>4</v>
      </c>
      <c r="F148" s="1">
        <f t="shared" si="78"/>
        <v>690</v>
      </c>
      <c r="G148" s="4" t="str">
        <f t="shared" si="60"/>
        <v>6902102</v>
      </c>
      <c r="H148" s="9" t="str">
        <f t="shared" si="51"/>
        <v>02</v>
      </c>
      <c r="I148">
        <v>2</v>
      </c>
      <c r="J148" s="1" t="str">
        <f t="shared" si="61"/>
        <v>2142</v>
      </c>
      <c r="K148">
        <f t="shared" si="72"/>
        <v>6100005</v>
      </c>
      <c r="L148" s="1">
        <f>IF(I148=0,0,VLOOKUP(J148,消耗材料!$I$2:$L$201,4,0))</f>
        <v>15</v>
      </c>
      <c r="M148" s="30" t="str">
        <f t="shared" si="62"/>
        <v>6100005,15</v>
      </c>
      <c r="N148" s="31">
        <f t="shared" si="73"/>
        <v>3</v>
      </c>
      <c r="O148" s="31" t="str">
        <f t="shared" si="63"/>
        <v>324</v>
      </c>
      <c r="P148" s="30">
        <f>IF(I148=0,0,VLOOKUP(O148,属性值!$D$4:$I$203,2,0))</f>
        <v>0</v>
      </c>
      <c r="Q148" s="30">
        <f>IF(I148=0,0,VLOOKUP(O148,属性值!$D$4:$I$203,3,0))</f>
        <v>0</v>
      </c>
      <c r="R148" s="30">
        <f>IF(I148=0,0,VLOOKUP(O148,属性值!$D$4:$I$203,4,0))</f>
        <v>0</v>
      </c>
      <c r="S148" s="30">
        <f>IF(I148=0,0,VLOOKUP(O148,属性值!$D$4:$I$203,5,0))</f>
        <v>1283</v>
      </c>
      <c r="T148" s="30">
        <f>IF(I148=0,0,VLOOKUP(O148,属性值!$D$4:$I$203,6,0))</f>
        <v>0</v>
      </c>
      <c r="U148" s="34" t="str">
        <f t="shared" si="64"/>
        <v>1,0</v>
      </c>
      <c r="V148" s="34" t="str">
        <f t="shared" si="65"/>
        <v>2,0</v>
      </c>
      <c r="W148" s="34" t="str">
        <f t="shared" si="66"/>
        <v>3,0</v>
      </c>
      <c r="X148" s="34" t="str">
        <f t="shared" si="67"/>
        <v>4,1283</v>
      </c>
      <c r="Y148" s="34" t="str">
        <f t="shared" si="68"/>
        <v>2,0</v>
      </c>
      <c r="Z148" s="1" t="str">
        <f t="shared" si="69"/>
        <v>4,1283</v>
      </c>
      <c r="AA148">
        <f t="shared" si="74"/>
        <v>2</v>
      </c>
      <c r="AB148" s="1">
        <f t="shared" si="75"/>
        <v>1</v>
      </c>
      <c r="AC148" t="s">
        <v>26</v>
      </c>
      <c r="AD148" s="1" t="str">
        <f t="shared" si="70"/>
        <v>6204101</v>
      </c>
      <c r="AE148" s="1" t="str">
        <f t="shared" si="71"/>
        <v>6204103</v>
      </c>
    </row>
    <row r="149" spans="1:31" x14ac:dyDescent="0.2">
      <c r="A149" s="1">
        <f t="shared" si="52"/>
        <v>6</v>
      </c>
      <c r="B149" s="1" t="str">
        <f t="shared" si="59"/>
        <v>6204103</v>
      </c>
      <c r="C149" t="s">
        <v>98</v>
      </c>
      <c r="D149" s="9" t="str">
        <f t="shared" si="50"/>
        <v>04</v>
      </c>
      <c r="E149">
        <f t="shared" si="53"/>
        <v>4</v>
      </c>
      <c r="F149" s="1">
        <f t="shared" si="78"/>
        <v>690</v>
      </c>
      <c r="G149" s="4" t="str">
        <f t="shared" si="60"/>
        <v>6902103</v>
      </c>
      <c r="H149" s="9" t="str">
        <f t="shared" si="51"/>
        <v>03</v>
      </c>
      <c r="I149">
        <v>3</v>
      </c>
      <c r="J149" s="1" t="str">
        <f t="shared" si="61"/>
        <v>2143</v>
      </c>
      <c r="K149">
        <f t="shared" si="72"/>
        <v>6100005</v>
      </c>
      <c r="L149" s="1">
        <f>IF(I149=0,0,VLOOKUP(J149,消耗材料!$I$2:$L$201,4,0))</f>
        <v>25</v>
      </c>
      <c r="M149" s="30" t="str">
        <f t="shared" si="62"/>
        <v>6100005,25</v>
      </c>
      <c r="N149" s="31">
        <f t="shared" si="73"/>
        <v>3</v>
      </c>
      <c r="O149" s="31" t="str">
        <f t="shared" si="63"/>
        <v>334</v>
      </c>
      <c r="P149" s="30">
        <f>IF(I149=0,0,VLOOKUP(O149,属性值!$D$4:$I$203,2,0))</f>
        <v>0</v>
      </c>
      <c r="Q149" s="30">
        <f>IF(I149=0,0,VLOOKUP(O149,属性值!$D$4:$I$203,3,0))</f>
        <v>0</v>
      </c>
      <c r="R149" s="30">
        <f>IF(I149=0,0,VLOOKUP(O149,属性值!$D$4:$I$203,4,0))</f>
        <v>0</v>
      </c>
      <c r="S149" s="30">
        <f>IF(I149=0,0,VLOOKUP(O149,属性值!$D$4:$I$203,5,0))</f>
        <v>1997</v>
      </c>
      <c r="T149" s="30">
        <f>IF(I149=0,0,VLOOKUP(O149,属性值!$D$4:$I$203,6,0))</f>
        <v>0</v>
      </c>
      <c r="U149" s="34" t="str">
        <f t="shared" si="64"/>
        <v>1,0</v>
      </c>
      <c r="V149" s="34" t="str">
        <f t="shared" si="65"/>
        <v>2,0</v>
      </c>
      <c r="W149" s="34" t="str">
        <f t="shared" si="66"/>
        <v>3,0</v>
      </c>
      <c r="X149" s="34" t="str">
        <f t="shared" si="67"/>
        <v>4,1997</v>
      </c>
      <c r="Y149" s="34" t="str">
        <f t="shared" si="68"/>
        <v>2,0</v>
      </c>
      <c r="Z149" s="1" t="str">
        <f t="shared" si="69"/>
        <v>4,1997</v>
      </c>
      <c r="AA149">
        <f t="shared" si="74"/>
        <v>2</v>
      </c>
      <c r="AB149" s="1">
        <f t="shared" si="75"/>
        <v>1</v>
      </c>
      <c r="AC149" t="s">
        <v>26</v>
      </c>
      <c r="AD149" s="1" t="str">
        <f t="shared" si="70"/>
        <v>6204102</v>
      </c>
      <c r="AE149" s="1" t="str">
        <f t="shared" si="71"/>
        <v>6204104</v>
      </c>
    </row>
    <row r="150" spans="1:31" x14ac:dyDescent="0.2">
      <c r="A150" s="1">
        <f t="shared" si="52"/>
        <v>6</v>
      </c>
      <c r="B150" s="1" t="str">
        <f t="shared" si="59"/>
        <v>6204104</v>
      </c>
      <c r="C150" t="s">
        <v>98</v>
      </c>
      <c r="D150" s="9" t="str">
        <f t="shared" si="50"/>
        <v>04</v>
      </c>
      <c r="E150">
        <f t="shared" si="53"/>
        <v>4</v>
      </c>
      <c r="F150" s="1">
        <f t="shared" si="78"/>
        <v>690</v>
      </c>
      <c r="G150" s="4" t="str">
        <f t="shared" si="60"/>
        <v>6902104</v>
      </c>
      <c r="H150" s="9" t="str">
        <f t="shared" si="51"/>
        <v>04</v>
      </c>
      <c r="I150">
        <v>4</v>
      </c>
      <c r="J150" s="1" t="str">
        <f t="shared" si="61"/>
        <v>2144</v>
      </c>
      <c r="K150">
        <f t="shared" si="72"/>
        <v>6100005</v>
      </c>
      <c r="L150" s="1">
        <f>IF(I150=0,0,VLOOKUP(J150,消耗材料!$I$2:$L$201,4,0))</f>
        <v>39</v>
      </c>
      <c r="M150" s="30" t="str">
        <f t="shared" si="62"/>
        <v>6100005,39</v>
      </c>
      <c r="N150" s="31">
        <f t="shared" si="73"/>
        <v>3</v>
      </c>
      <c r="O150" s="31" t="str">
        <f t="shared" si="63"/>
        <v>344</v>
      </c>
      <c r="P150" s="30">
        <f>IF(I150=0,0,VLOOKUP(O150,属性值!$D$4:$I$203,2,0))</f>
        <v>0</v>
      </c>
      <c r="Q150" s="30">
        <f>IF(I150=0,0,VLOOKUP(O150,属性值!$D$4:$I$203,3,0))</f>
        <v>0</v>
      </c>
      <c r="R150" s="30">
        <f>IF(I150=0,0,VLOOKUP(O150,属性值!$D$4:$I$203,4,0))</f>
        <v>0</v>
      </c>
      <c r="S150" s="30">
        <f>IF(I150=0,0,VLOOKUP(O150,属性值!$D$4:$I$203,5,0))</f>
        <v>2769</v>
      </c>
      <c r="T150" s="30">
        <f>IF(I150=0,0,VLOOKUP(O150,属性值!$D$4:$I$203,6,0))</f>
        <v>0</v>
      </c>
      <c r="U150" s="34" t="str">
        <f t="shared" si="64"/>
        <v>1,0</v>
      </c>
      <c r="V150" s="34" t="str">
        <f t="shared" si="65"/>
        <v>2,0</v>
      </c>
      <c r="W150" s="34" t="str">
        <f t="shared" si="66"/>
        <v>3,0</v>
      </c>
      <c r="X150" s="34" t="str">
        <f t="shared" si="67"/>
        <v>4,2769</v>
      </c>
      <c r="Y150" s="34" t="str">
        <f t="shared" si="68"/>
        <v>2,0</v>
      </c>
      <c r="Z150" s="1" t="str">
        <f t="shared" si="69"/>
        <v>4,2769</v>
      </c>
      <c r="AA150">
        <f t="shared" si="74"/>
        <v>2</v>
      </c>
      <c r="AB150" s="1">
        <f t="shared" si="75"/>
        <v>1</v>
      </c>
      <c r="AC150" t="s">
        <v>26</v>
      </c>
      <c r="AD150" s="1" t="str">
        <f t="shared" si="70"/>
        <v>6204103</v>
      </c>
      <c r="AE150" s="1" t="str">
        <f t="shared" si="71"/>
        <v>6204105</v>
      </c>
    </row>
    <row r="151" spans="1:31" x14ac:dyDescent="0.2">
      <c r="A151" s="1">
        <f t="shared" si="52"/>
        <v>6</v>
      </c>
      <c r="B151" s="1" t="str">
        <f t="shared" si="59"/>
        <v>6204105</v>
      </c>
      <c r="C151" t="s">
        <v>98</v>
      </c>
      <c r="D151" s="9" t="str">
        <f t="shared" si="50"/>
        <v>04</v>
      </c>
      <c r="E151">
        <f t="shared" si="53"/>
        <v>4</v>
      </c>
      <c r="F151" s="1">
        <f t="shared" si="78"/>
        <v>690</v>
      </c>
      <c r="G151" s="4" t="str">
        <f t="shared" si="60"/>
        <v>6902105</v>
      </c>
      <c r="H151" s="9" t="str">
        <f t="shared" si="51"/>
        <v>05</v>
      </c>
      <c r="I151">
        <v>5</v>
      </c>
      <c r="J151" s="1" t="str">
        <f t="shared" si="61"/>
        <v>2145</v>
      </c>
      <c r="K151">
        <f t="shared" si="72"/>
        <v>6100005</v>
      </c>
      <c r="L151" s="1">
        <f>IF(I151=0,0,VLOOKUP(J151,消耗材料!$I$2:$L$201,4,0))</f>
        <v>56</v>
      </c>
      <c r="M151" s="30" t="str">
        <f t="shared" si="62"/>
        <v>6100005,56</v>
      </c>
      <c r="N151" s="31">
        <f t="shared" si="73"/>
        <v>3</v>
      </c>
      <c r="O151" s="31" t="str">
        <f t="shared" si="63"/>
        <v>354</v>
      </c>
      <c r="P151" s="30">
        <f>IF(I151=0,0,VLOOKUP(O151,属性值!$D$4:$I$203,2,0))</f>
        <v>0</v>
      </c>
      <c r="Q151" s="30">
        <f>IF(I151=0,0,VLOOKUP(O151,属性值!$D$4:$I$203,3,0))</f>
        <v>0</v>
      </c>
      <c r="R151" s="30">
        <f>IF(I151=0,0,VLOOKUP(O151,属性值!$D$4:$I$203,4,0))</f>
        <v>0</v>
      </c>
      <c r="S151" s="30">
        <f>IF(I151=0,0,VLOOKUP(O151,属性值!$D$4:$I$203,5,0))</f>
        <v>3609</v>
      </c>
      <c r="T151" s="30">
        <f>IF(I151=0,0,VLOOKUP(O151,属性值!$D$4:$I$203,6,0))</f>
        <v>0</v>
      </c>
      <c r="U151" s="34" t="str">
        <f t="shared" si="64"/>
        <v>1,0</v>
      </c>
      <c r="V151" s="34" t="str">
        <f t="shared" si="65"/>
        <v>2,0</v>
      </c>
      <c r="W151" s="34" t="str">
        <f t="shared" si="66"/>
        <v>3,0</v>
      </c>
      <c r="X151" s="34" t="str">
        <f t="shared" si="67"/>
        <v>4,3609</v>
      </c>
      <c r="Y151" s="34" t="str">
        <f t="shared" si="68"/>
        <v>2,0</v>
      </c>
      <c r="Z151" s="1" t="str">
        <f t="shared" si="69"/>
        <v>4,3609</v>
      </c>
      <c r="AA151">
        <f t="shared" si="74"/>
        <v>2</v>
      </c>
      <c r="AB151" s="1">
        <f t="shared" si="75"/>
        <v>1</v>
      </c>
      <c r="AC151" t="s">
        <v>26</v>
      </c>
      <c r="AD151" s="1" t="str">
        <f t="shared" si="70"/>
        <v>6204104</v>
      </c>
      <c r="AE151" s="1" t="str">
        <f t="shared" si="71"/>
        <v>6204106</v>
      </c>
    </row>
    <row r="152" spans="1:31" x14ac:dyDescent="0.2">
      <c r="A152" s="1">
        <f t="shared" si="52"/>
        <v>6</v>
      </c>
      <c r="B152" s="1" t="str">
        <f t="shared" si="59"/>
        <v>6204106</v>
      </c>
      <c r="C152" t="s">
        <v>98</v>
      </c>
      <c r="D152" s="9" t="str">
        <f t="shared" si="50"/>
        <v>04</v>
      </c>
      <c r="E152">
        <f t="shared" ref="E152:E156" si="79">E151</f>
        <v>4</v>
      </c>
      <c r="F152" s="1">
        <f t="shared" si="78"/>
        <v>690</v>
      </c>
      <c r="G152" s="4" t="str">
        <f t="shared" si="60"/>
        <v>6902106</v>
      </c>
      <c r="H152" s="9" t="str">
        <f t="shared" si="51"/>
        <v>06</v>
      </c>
      <c r="I152">
        <v>6</v>
      </c>
      <c r="J152" s="1" t="str">
        <f t="shared" si="61"/>
        <v>2146</v>
      </c>
      <c r="K152">
        <f t="shared" si="72"/>
        <v>6100005</v>
      </c>
      <c r="L152" s="1">
        <f>IF(I152=0,0,VLOOKUP(J152,消耗材料!$I$2:$L$201,4,0))</f>
        <v>76</v>
      </c>
      <c r="M152" s="30" t="str">
        <f t="shared" si="62"/>
        <v>6100005,76</v>
      </c>
      <c r="N152" s="31">
        <f t="shared" si="73"/>
        <v>3</v>
      </c>
      <c r="O152" s="31" t="str">
        <f t="shared" si="63"/>
        <v>364</v>
      </c>
      <c r="P152" s="30">
        <f>IF(I152=0,0,VLOOKUP(O152,属性值!$D$4:$I$203,2,0))</f>
        <v>0</v>
      </c>
      <c r="Q152" s="30">
        <f>IF(I152=0,0,VLOOKUP(O152,属性值!$D$4:$I$203,3,0))</f>
        <v>0</v>
      </c>
      <c r="R152" s="30">
        <f>IF(I152=0,0,VLOOKUP(O152,属性值!$D$4:$I$203,4,0))</f>
        <v>0</v>
      </c>
      <c r="S152" s="30">
        <f>IF(I152=0,0,VLOOKUP(O152,属性值!$D$4:$I$203,5,0))</f>
        <v>4528</v>
      </c>
      <c r="T152" s="30">
        <f>IF(I152=0,0,VLOOKUP(O152,属性值!$D$4:$I$203,6,0))</f>
        <v>0</v>
      </c>
      <c r="U152" s="34" t="str">
        <f t="shared" si="64"/>
        <v>1,0</v>
      </c>
      <c r="V152" s="34" t="str">
        <f t="shared" si="65"/>
        <v>2,0</v>
      </c>
      <c r="W152" s="34" t="str">
        <f t="shared" si="66"/>
        <v>3,0</v>
      </c>
      <c r="X152" s="34" t="str">
        <f t="shared" si="67"/>
        <v>4,4528</v>
      </c>
      <c r="Y152" s="34" t="str">
        <f t="shared" si="68"/>
        <v>2,0</v>
      </c>
      <c r="Z152" s="1" t="str">
        <f t="shared" si="69"/>
        <v>4,4528</v>
      </c>
      <c r="AA152">
        <f t="shared" si="74"/>
        <v>2</v>
      </c>
      <c r="AB152" s="1">
        <f t="shared" si="75"/>
        <v>1</v>
      </c>
      <c r="AC152" t="str">
        <f>AC146</f>
        <v>10060.png</v>
      </c>
      <c r="AD152" s="1" t="str">
        <f t="shared" si="70"/>
        <v>6204105</v>
      </c>
      <c r="AE152" s="1" t="str">
        <f t="shared" si="71"/>
        <v>6204107</v>
      </c>
    </row>
    <row r="153" spans="1:31" x14ac:dyDescent="0.2">
      <c r="A153" s="1">
        <f t="shared" ref="A153:A220" si="80">A152</f>
        <v>6</v>
      </c>
      <c r="B153" s="1" t="str">
        <f t="shared" si="59"/>
        <v>6204107</v>
      </c>
      <c r="C153" t="s">
        <v>98</v>
      </c>
      <c r="D153" s="9" t="str">
        <f t="shared" si="50"/>
        <v>04</v>
      </c>
      <c r="E153">
        <f t="shared" si="79"/>
        <v>4</v>
      </c>
      <c r="F153" s="1">
        <f t="shared" si="78"/>
        <v>690</v>
      </c>
      <c r="G153" s="4" t="str">
        <f t="shared" si="60"/>
        <v>6902107</v>
      </c>
      <c r="H153" s="9" t="str">
        <f t="shared" si="51"/>
        <v>07</v>
      </c>
      <c r="I153">
        <v>7</v>
      </c>
      <c r="J153" s="1" t="str">
        <f t="shared" si="61"/>
        <v>2147</v>
      </c>
      <c r="K153">
        <f t="shared" si="72"/>
        <v>6100005</v>
      </c>
      <c r="L153" s="1">
        <f>IF(I153=0,0,VLOOKUP(J153,消耗材料!$I$2:$L$201,4,0))</f>
        <v>102</v>
      </c>
      <c r="M153" s="30" t="str">
        <f t="shared" si="62"/>
        <v>6100005,102</v>
      </c>
      <c r="N153" s="31">
        <f t="shared" si="73"/>
        <v>3</v>
      </c>
      <c r="O153" s="31" t="str">
        <f t="shared" si="63"/>
        <v>374</v>
      </c>
      <c r="P153" s="30">
        <f>IF(I153=0,0,VLOOKUP(O153,属性值!$D$4:$I$203,2,0))</f>
        <v>0</v>
      </c>
      <c r="Q153" s="30">
        <f>IF(I153=0,0,VLOOKUP(O153,属性值!$D$4:$I$203,3,0))</f>
        <v>0</v>
      </c>
      <c r="R153" s="30">
        <f>IF(I153=0,0,VLOOKUP(O153,属性值!$D$4:$I$203,4,0))</f>
        <v>0</v>
      </c>
      <c r="S153" s="30">
        <f>IF(I153=0,0,VLOOKUP(O153,属性值!$D$4:$I$203,5,0))</f>
        <v>5538</v>
      </c>
      <c r="T153" s="30">
        <f>IF(I153=0,0,VLOOKUP(O153,属性值!$D$4:$I$203,6,0))</f>
        <v>0</v>
      </c>
      <c r="U153" s="34" t="str">
        <f t="shared" si="64"/>
        <v>1,0</v>
      </c>
      <c r="V153" s="34" t="str">
        <f t="shared" si="65"/>
        <v>2,0</v>
      </c>
      <c r="W153" s="34" t="str">
        <f t="shared" si="66"/>
        <v>3,0</v>
      </c>
      <c r="X153" s="34" t="str">
        <f t="shared" si="67"/>
        <v>4,5538</v>
      </c>
      <c r="Y153" s="34" t="str">
        <f t="shared" si="68"/>
        <v>2,0</v>
      </c>
      <c r="Z153" s="1" t="str">
        <f t="shared" si="69"/>
        <v>4,5538</v>
      </c>
      <c r="AA153">
        <f t="shared" si="74"/>
        <v>2</v>
      </c>
      <c r="AB153" s="1">
        <f t="shared" si="75"/>
        <v>1</v>
      </c>
      <c r="AC153" t="str">
        <f t="shared" ref="AC153:AC156" si="81">AC147</f>
        <v>10060.png</v>
      </c>
      <c r="AD153" s="1" t="str">
        <f t="shared" si="70"/>
        <v>6204106</v>
      </c>
      <c r="AE153" s="1" t="str">
        <f t="shared" si="71"/>
        <v>6204108</v>
      </c>
    </row>
    <row r="154" spans="1:31" x14ac:dyDescent="0.2">
      <c r="A154" s="1">
        <f t="shared" si="80"/>
        <v>6</v>
      </c>
      <c r="B154" s="1" t="str">
        <f t="shared" si="59"/>
        <v>6204108</v>
      </c>
      <c r="C154" t="s">
        <v>98</v>
      </c>
      <c r="D154" s="9" t="str">
        <f t="shared" si="50"/>
        <v>04</v>
      </c>
      <c r="E154">
        <f t="shared" si="79"/>
        <v>4</v>
      </c>
      <c r="F154" s="1">
        <f t="shared" si="78"/>
        <v>690</v>
      </c>
      <c r="G154" s="4" t="str">
        <f t="shared" si="60"/>
        <v>6902108</v>
      </c>
      <c r="H154" s="9" t="str">
        <f t="shared" si="51"/>
        <v>08</v>
      </c>
      <c r="I154">
        <v>8</v>
      </c>
      <c r="J154" s="1" t="str">
        <f t="shared" si="61"/>
        <v>2148</v>
      </c>
      <c r="K154">
        <f t="shared" si="72"/>
        <v>6100005</v>
      </c>
      <c r="L154" s="1">
        <f>IF(I154=0,0,VLOOKUP(J154,消耗材料!$I$2:$L$201,4,0))</f>
        <v>133</v>
      </c>
      <c r="M154" s="30" t="str">
        <f t="shared" si="62"/>
        <v>6100005,133</v>
      </c>
      <c r="N154" s="31">
        <f t="shared" si="73"/>
        <v>3</v>
      </c>
      <c r="O154" s="31" t="str">
        <f t="shared" si="63"/>
        <v>384</v>
      </c>
      <c r="P154" s="30">
        <f>IF(I154=0,0,VLOOKUP(O154,属性值!$D$4:$I$203,2,0))</f>
        <v>0</v>
      </c>
      <c r="Q154" s="30">
        <f>IF(I154=0,0,VLOOKUP(O154,属性值!$D$4:$I$203,3,0))</f>
        <v>0</v>
      </c>
      <c r="R154" s="30">
        <f>IF(I154=0,0,VLOOKUP(O154,属性值!$D$4:$I$203,4,0))</f>
        <v>0</v>
      </c>
      <c r="S154" s="30">
        <f>IF(I154=0,0,VLOOKUP(O154,属性值!$D$4:$I$203,5,0))</f>
        <v>6650</v>
      </c>
      <c r="T154" s="30">
        <f>IF(I154=0,0,VLOOKUP(O154,属性值!$D$4:$I$203,6,0))</f>
        <v>0</v>
      </c>
      <c r="U154" s="34" t="str">
        <f t="shared" si="64"/>
        <v>1,0</v>
      </c>
      <c r="V154" s="34" t="str">
        <f t="shared" si="65"/>
        <v>2,0</v>
      </c>
      <c r="W154" s="34" t="str">
        <f t="shared" si="66"/>
        <v>3,0</v>
      </c>
      <c r="X154" s="34" t="str">
        <f t="shared" si="67"/>
        <v>4,6650</v>
      </c>
      <c r="Y154" s="34" t="str">
        <f t="shared" si="68"/>
        <v>2,0</v>
      </c>
      <c r="Z154" s="1" t="str">
        <f t="shared" si="69"/>
        <v>4,6650</v>
      </c>
      <c r="AA154">
        <f t="shared" si="74"/>
        <v>2</v>
      </c>
      <c r="AB154" s="1">
        <f t="shared" si="75"/>
        <v>1</v>
      </c>
      <c r="AC154" t="str">
        <f t="shared" si="81"/>
        <v>10060.png</v>
      </c>
      <c r="AD154" s="1" t="str">
        <f t="shared" si="70"/>
        <v>6204107</v>
      </c>
      <c r="AE154" s="1" t="str">
        <f t="shared" si="71"/>
        <v>6204109</v>
      </c>
    </row>
    <row r="155" spans="1:31" x14ac:dyDescent="0.2">
      <c r="A155" s="1">
        <f t="shared" si="80"/>
        <v>6</v>
      </c>
      <c r="B155" s="1" t="str">
        <f t="shared" si="59"/>
        <v>6204109</v>
      </c>
      <c r="C155" t="s">
        <v>98</v>
      </c>
      <c r="D155" s="9" t="str">
        <f t="shared" si="50"/>
        <v>04</v>
      </c>
      <c r="E155">
        <f t="shared" si="79"/>
        <v>4</v>
      </c>
      <c r="F155" s="1">
        <f t="shared" si="78"/>
        <v>690</v>
      </c>
      <c r="G155" s="4" t="str">
        <f t="shared" si="60"/>
        <v>6902109</v>
      </c>
      <c r="H155" s="9" t="str">
        <f t="shared" si="51"/>
        <v>09</v>
      </c>
      <c r="I155">
        <v>9</v>
      </c>
      <c r="J155" s="1" t="str">
        <f t="shared" si="61"/>
        <v>2149</v>
      </c>
      <c r="K155">
        <f t="shared" si="72"/>
        <v>6100005</v>
      </c>
      <c r="L155" s="1">
        <f>IF(I155=0,0,VLOOKUP(J155,消耗材料!$I$2:$L$201,4,0))</f>
        <v>170</v>
      </c>
      <c r="M155" s="30" t="str">
        <f t="shared" si="62"/>
        <v>6100005,170</v>
      </c>
      <c r="N155" s="31">
        <f t="shared" si="73"/>
        <v>3</v>
      </c>
      <c r="O155" s="31" t="str">
        <f t="shared" si="63"/>
        <v>394</v>
      </c>
      <c r="P155" s="30">
        <f>IF(I155=0,0,VLOOKUP(O155,属性值!$D$4:$I$203,2,0))</f>
        <v>0</v>
      </c>
      <c r="Q155" s="30">
        <f>IF(I155=0,0,VLOOKUP(O155,属性值!$D$4:$I$203,3,0))</f>
        <v>0</v>
      </c>
      <c r="R155" s="30">
        <f>IF(I155=0,0,VLOOKUP(O155,属性值!$D$4:$I$203,4,0))</f>
        <v>0</v>
      </c>
      <c r="S155" s="30">
        <f>IF(I155=0,0,VLOOKUP(O155,属性值!$D$4:$I$203,5,0))</f>
        <v>7879</v>
      </c>
      <c r="T155" s="30">
        <f>IF(I155=0,0,VLOOKUP(O155,属性值!$D$4:$I$203,6,0))</f>
        <v>0</v>
      </c>
      <c r="U155" s="34" t="str">
        <f t="shared" si="64"/>
        <v>1,0</v>
      </c>
      <c r="V155" s="34" t="str">
        <f t="shared" si="65"/>
        <v>2,0</v>
      </c>
      <c r="W155" s="34" t="str">
        <f t="shared" si="66"/>
        <v>3,0</v>
      </c>
      <c r="X155" s="34" t="str">
        <f t="shared" si="67"/>
        <v>4,7879</v>
      </c>
      <c r="Y155" s="34" t="str">
        <f t="shared" si="68"/>
        <v>2,0</v>
      </c>
      <c r="Z155" s="1" t="str">
        <f t="shared" si="69"/>
        <v>4,7879</v>
      </c>
      <c r="AA155">
        <f t="shared" si="74"/>
        <v>2</v>
      </c>
      <c r="AB155" s="1">
        <f t="shared" si="75"/>
        <v>1</v>
      </c>
      <c r="AC155" t="str">
        <f t="shared" si="81"/>
        <v>10060.png</v>
      </c>
      <c r="AD155" s="1" t="str">
        <f t="shared" si="70"/>
        <v>6204108</v>
      </c>
      <c r="AE155" s="1" t="str">
        <f t="shared" si="71"/>
        <v>6204110</v>
      </c>
    </row>
    <row r="156" spans="1:31" x14ac:dyDescent="0.2">
      <c r="A156" s="1">
        <f t="shared" si="80"/>
        <v>6</v>
      </c>
      <c r="B156" s="1" t="str">
        <f t="shared" si="59"/>
        <v>6204110</v>
      </c>
      <c r="C156" t="s">
        <v>98</v>
      </c>
      <c r="D156" s="9" t="str">
        <f t="shared" si="50"/>
        <v>04</v>
      </c>
      <c r="E156">
        <f t="shared" si="79"/>
        <v>4</v>
      </c>
      <c r="F156" s="1">
        <f t="shared" si="78"/>
        <v>690</v>
      </c>
      <c r="G156" s="4" t="str">
        <f t="shared" si="60"/>
        <v>6902110</v>
      </c>
      <c r="H156" s="9">
        <f t="shared" si="51"/>
        <v>10</v>
      </c>
      <c r="I156">
        <v>10</v>
      </c>
      <c r="J156" s="1" t="str">
        <f t="shared" si="61"/>
        <v>21410</v>
      </c>
      <c r="K156">
        <f t="shared" si="72"/>
        <v>6100005</v>
      </c>
      <c r="L156" s="1">
        <f>IF(I156=0,0,VLOOKUP(J156,消耗材料!$I$2:$L$201,4,0))</f>
        <v>214</v>
      </c>
      <c r="M156" s="30" t="str">
        <f t="shared" si="62"/>
        <v>6100005,214</v>
      </c>
      <c r="N156" s="31">
        <f t="shared" si="73"/>
        <v>3</v>
      </c>
      <c r="O156" s="31" t="str">
        <f t="shared" si="63"/>
        <v>3104</v>
      </c>
      <c r="P156" s="30">
        <f>IF(I156=0,0,VLOOKUP(O156,属性值!$D$4:$I$203,2,0))</f>
        <v>0</v>
      </c>
      <c r="Q156" s="30">
        <f>IF(I156=0,0,VLOOKUP(O156,属性值!$D$4:$I$203,3,0))</f>
        <v>0</v>
      </c>
      <c r="R156" s="30">
        <f>IF(I156=0,0,VLOOKUP(O156,属性值!$D$4:$I$203,4,0))</f>
        <v>0</v>
      </c>
      <c r="S156" s="30">
        <f>IF(I156=0,0,VLOOKUP(O156,属性值!$D$4:$I$203,5,0))</f>
        <v>9240</v>
      </c>
      <c r="T156" s="30">
        <f>IF(I156=0,0,VLOOKUP(O156,属性值!$D$4:$I$203,6,0))</f>
        <v>0</v>
      </c>
      <c r="U156" s="34" t="str">
        <f t="shared" si="64"/>
        <v>1,0</v>
      </c>
      <c r="V156" s="34" t="str">
        <f t="shared" si="65"/>
        <v>2,0</v>
      </c>
      <c r="W156" s="34" t="str">
        <f t="shared" si="66"/>
        <v>3,0</v>
      </c>
      <c r="X156" s="34" t="str">
        <f t="shared" si="67"/>
        <v>4,9240</v>
      </c>
      <c r="Y156" s="34" t="str">
        <f t="shared" si="68"/>
        <v>2,0</v>
      </c>
      <c r="Z156" s="1" t="str">
        <f t="shared" si="69"/>
        <v>4,9240</v>
      </c>
      <c r="AA156">
        <f t="shared" si="74"/>
        <v>2</v>
      </c>
      <c r="AB156" s="1">
        <f t="shared" si="75"/>
        <v>1</v>
      </c>
      <c r="AC156" t="str">
        <f t="shared" si="81"/>
        <v>10060.png</v>
      </c>
      <c r="AD156" s="1" t="str">
        <f t="shared" si="70"/>
        <v>6204109</v>
      </c>
      <c r="AE156" s="1">
        <f t="shared" si="71"/>
        <v>0</v>
      </c>
    </row>
    <row r="157" spans="1:31" s="1" customFormat="1" x14ac:dyDescent="0.2">
      <c r="A157" s="1">
        <f t="shared" si="80"/>
        <v>6</v>
      </c>
      <c r="B157" s="1" t="str">
        <f t="shared" si="59"/>
        <v>6205100</v>
      </c>
      <c r="C157" s="1" t="s">
        <v>99</v>
      </c>
      <c r="D157" s="9" t="str">
        <f t="shared" si="50"/>
        <v>05</v>
      </c>
      <c r="E157">
        <v>5</v>
      </c>
      <c r="F157" s="1">
        <f t="shared" si="78"/>
        <v>690</v>
      </c>
      <c r="G157" s="4" t="str">
        <f t="shared" si="60"/>
        <v>6902100</v>
      </c>
      <c r="H157" s="9" t="str">
        <f t="shared" si="51"/>
        <v>00</v>
      </c>
      <c r="I157" s="1">
        <v>0</v>
      </c>
      <c r="J157" s="1" t="str">
        <f t="shared" si="61"/>
        <v>2150</v>
      </c>
      <c r="K157">
        <f t="shared" si="72"/>
        <v>6100005</v>
      </c>
      <c r="L157" s="1">
        <f>IF(I157=0,0,VLOOKUP(J157,消耗材料!$I$2:$L$201,4,0))</f>
        <v>0</v>
      </c>
      <c r="M157" s="30" t="str">
        <f t="shared" si="62"/>
        <v>6100005,0</v>
      </c>
      <c r="N157" s="31">
        <f t="shared" si="73"/>
        <v>3</v>
      </c>
      <c r="O157" s="31" t="str">
        <f t="shared" si="63"/>
        <v>305</v>
      </c>
      <c r="P157" s="30">
        <f>IF(I157=0,0,VLOOKUP(O157,属性值!$D$4:$I$203,2,0))</f>
        <v>0</v>
      </c>
      <c r="Q157" s="30">
        <f>IF(I157=0,0,VLOOKUP(O157,属性值!$D$4:$I$203,3,0))</f>
        <v>0</v>
      </c>
      <c r="R157" s="30">
        <f>IF(I157=0,0,VLOOKUP(O157,属性值!$D$4:$I$203,4,0))</f>
        <v>0</v>
      </c>
      <c r="S157" s="30">
        <f>IF(I157=0,0,VLOOKUP(O157,属性值!$D$4:$I$203,5,0))</f>
        <v>0</v>
      </c>
      <c r="T157" s="30">
        <f>IF(I157=0,0,VLOOKUP(O157,属性值!$D$4:$I$203,6,0))</f>
        <v>0</v>
      </c>
      <c r="U157" s="34" t="str">
        <f t="shared" si="64"/>
        <v>1,0</v>
      </c>
      <c r="V157" s="34" t="str">
        <f t="shared" si="65"/>
        <v>2,0</v>
      </c>
      <c r="W157" s="34" t="str">
        <f t="shared" si="66"/>
        <v>3,0</v>
      </c>
      <c r="X157" s="34" t="str">
        <f t="shared" si="67"/>
        <v>4,0</v>
      </c>
      <c r="Y157" s="34" t="str">
        <f t="shared" si="68"/>
        <v>2,0</v>
      </c>
      <c r="Z157" s="1" t="str">
        <f t="shared" si="69"/>
        <v>2,0</v>
      </c>
      <c r="AA157">
        <f t="shared" si="74"/>
        <v>2</v>
      </c>
      <c r="AB157" s="1">
        <f t="shared" si="75"/>
        <v>1</v>
      </c>
      <c r="AC157" s="1" t="s">
        <v>27</v>
      </c>
      <c r="AD157" s="1">
        <f t="shared" si="70"/>
        <v>0</v>
      </c>
      <c r="AE157" s="1" t="str">
        <f t="shared" si="71"/>
        <v>6205101</v>
      </c>
    </row>
    <row r="158" spans="1:31" x14ac:dyDescent="0.2">
      <c r="A158" s="1">
        <f t="shared" si="80"/>
        <v>6</v>
      </c>
      <c r="B158" s="1" t="str">
        <f t="shared" si="59"/>
        <v>6205101</v>
      </c>
      <c r="C158" t="s">
        <v>99</v>
      </c>
      <c r="D158" s="9" t="str">
        <f t="shared" si="50"/>
        <v>05</v>
      </c>
      <c r="E158">
        <f t="shared" si="53"/>
        <v>5</v>
      </c>
      <c r="F158" s="1">
        <f t="shared" si="78"/>
        <v>690</v>
      </c>
      <c r="G158" s="4" t="str">
        <f t="shared" si="60"/>
        <v>6902101</v>
      </c>
      <c r="H158" s="9" t="str">
        <f t="shared" si="51"/>
        <v>01</v>
      </c>
      <c r="I158">
        <v>1</v>
      </c>
      <c r="J158" s="1" t="str">
        <f t="shared" si="61"/>
        <v>2151</v>
      </c>
      <c r="K158">
        <f t="shared" si="72"/>
        <v>6100005</v>
      </c>
      <c r="L158" s="1">
        <f>IF(I158=0,0,VLOOKUP(J158,消耗材料!$I$2:$L$201,4,0))</f>
        <v>3</v>
      </c>
      <c r="M158" s="30" t="str">
        <f t="shared" si="62"/>
        <v>6100005,3</v>
      </c>
      <c r="N158" s="31">
        <f t="shared" si="73"/>
        <v>3</v>
      </c>
      <c r="O158" s="31" t="str">
        <f t="shared" si="63"/>
        <v>315</v>
      </c>
      <c r="P158" s="30">
        <f>IF(I158=0,0,VLOOKUP(O158,属性值!$D$4:$I$203,2,0))</f>
        <v>0</v>
      </c>
      <c r="Q158" s="30">
        <f>IF(I158=0,0,VLOOKUP(O158,属性值!$D$4:$I$203,3,0))</f>
        <v>0</v>
      </c>
      <c r="R158" s="30">
        <f>IF(I158=0,0,VLOOKUP(O158,属性值!$D$4:$I$203,4,0))</f>
        <v>0</v>
      </c>
      <c r="S158" s="30">
        <f>IF(I158=0,0,VLOOKUP(O158,属性值!$D$4:$I$203,5,0))</f>
        <v>0</v>
      </c>
      <c r="T158" s="30">
        <f>IF(I158=0,0,VLOOKUP(O158,属性值!$D$4:$I$203,6,0))</f>
        <v>423</v>
      </c>
      <c r="U158" s="34" t="str">
        <f t="shared" si="64"/>
        <v>1,0</v>
      </c>
      <c r="V158" s="34" t="str">
        <f t="shared" si="65"/>
        <v>2,0</v>
      </c>
      <c r="W158" s="34" t="str">
        <f t="shared" si="66"/>
        <v>3,0</v>
      </c>
      <c r="X158" s="34" t="str">
        <f t="shared" si="67"/>
        <v>4,0</v>
      </c>
      <c r="Y158" s="34" t="str">
        <f t="shared" si="68"/>
        <v>2,423</v>
      </c>
      <c r="Z158" s="1" t="str">
        <f t="shared" si="69"/>
        <v>2,423</v>
      </c>
      <c r="AA158">
        <f t="shared" si="74"/>
        <v>2</v>
      </c>
      <c r="AB158" s="1">
        <f t="shared" si="75"/>
        <v>1</v>
      </c>
      <c r="AC158" t="s">
        <v>27</v>
      </c>
      <c r="AD158" s="1" t="str">
        <f t="shared" si="70"/>
        <v>6205100</v>
      </c>
      <c r="AE158" s="1" t="str">
        <f t="shared" si="71"/>
        <v>6205102</v>
      </c>
    </row>
    <row r="159" spans="1:31" x14ac:dyDescent="0.2">
      <c r="A159" s="1">
        <f t="shared" si="80"/>
        <v>6</v>
      </c>
      <c r="B159" s="1" t="str">
        <f t="shared" si="59"/>
        <v>6205102</v>
      </c>
      <c r="C159" t="s">
        <v>99</v>
      </c>
      <c r="D159" s="9" t="str">
        <f t="shared" si="50"/>
        <v>05</v>
      </c>
      <c r="E159">
        <f t="shared" si="53"/>
        <v>5</v>
      </c>
      <c r="F159" s="1">
        <f t="shared" si="78"/>
        <v>690</v>
      </c>
      <c r="G159" s="4" t="str">
        <f t="shared" si="60"/>
        <v>6902102</v>
      </c>
      <c r="H159" s="9" t="str">
        <f t="shared" si="51"/>
        <v>02</v>
      </c>
      <c r="I159">
        <v>2</v>
      </c>
      <c r="J159" s="1" t="str">
        <f t="shared" si="61"/>
        <v>2152</v>
      </c>
      <c r="K159">
        <f t="shared" si="72"/>
        <v>6100005</v>
      </c>
      <c r="L159" s="1">
        <f>IF(I159=0,0,VLOOKUP(J159,消耗材料!$I$2:$L$201,4,0))</f>
        <v>8</v>
      </c>
      <c r="M159" s="30" t="str">
        <f t="shared" si="62"/>
        <v>6100005,8</v>
      </c>
      <c r="N159" s="31">
        <f t="shared" si="73"/>
        <v>3</v>
      </c>
      <c r="O159" s="31" t="str">
        <f t="shared" si="63"/>
        <v>325</v>
      </c>
      <c r="P159" s="30">
        <f>IF(I159=0,0,VLOOKUP(O159,属性值!$D$4:$I$203,2,0))</f>
        <v>0</v>
      </c>
      <c r="Q159" s="30">
        <f>IF(I159=0,0,VLOOKUP(O159,属性值!$D$4:$I$203,3,0))</f>
        <v>0</v>
      </c>
      <c r="R159" s="30">
        <f>IF(I159=0,0,VLOOKUP(O159,属性值!$D$4:$I$203,4,0))</f>
        <v>0</v>
      </c>
      <c r="S159" s="30">
        <f>IF(I159=0,0,VLOOKUP(O159,属性值!$D$4:$I$203,5,0))</f>
        <v>0</v>
      </c>
      <c r="T159" s="30">
        <f>IF(I159=0,0,VLOOKUP(O159,属性值!$D$4:$I$203,6,0))</f>
        <v>875</v>
      </c>
      <c r="U159" s="34" t="str">
        <f t="shared" si="64"/>
        <v>1,0</v>
      </c>
      <c r="V159" s="34" t="str">
        <f t="shared" si="65"/>
        <v>2,0</v>
      </c>
      <c r="W159" s="34" t="str">
        <f t="shared" si="66"/>
        <v>3,0</v>
      </c>
      <c r="X159" s="34" t="str">
        <f t="shared" si="67"/>
        <v>4,0</v>
      </c>
      <c r="Y159" s="34" t="str">
        <f t="shared" si="68"/>
        <v>2,875</v>
      </c>
      <c r="Z159" s="1" t="str">
        <f t="shared" si="69"/>
        <v>2,875</v>
      </c>
      <c r="AA159">
        <f t="shared" si="74"/>
        <v>2</v>
      </c>
      <c r="AB159" s="1">
        <f t="shared" si="75"/>
        <v>1</v>
      </c>
      <c r="AC159" t="s">
        <v>27</v>
      </c>
      <c r="AD159" s="1" t="str">
        <f t="shared" si="70"/>
        <v>6205101</v>
      </c>
      <c r="AE159" s="1" t="str">
        <f t="shared" si="71"/>
        <v>6205103</v>
      </c>
    </row>
    <row r="160" spans="1:31" x14ac:dyDescent="0.2">
      <c r="A160" s="1">
        <f t="shared" si="80"/>
        <v>6</v>
      </c>
      <c r="B160" s="1" t="str">
        <f t="shared" si="59"/>
        <v>6205103</v>
      </c>
      <c r="C160" t="s">
        <v>99</v>
      </c>
      <c r="D160" s="9" t="str">
        <f t="shared" si="50"/>
        <v>05</v>
      </c>
      <c r="E160">
        <f t="shared" si="53"/>
        <v>5</v>
      </c>
      <c r="F160" s="1">
        <f t="shared" si="78"/>
        <v>690</v>
      </c>
      <c r="G160" s="4" t="str">
        <f t="shared" si="60"/>
        <v>6902103</v>
      </c>
      <c r="H160" s="9" t="str">
        <f t="shared" si="51"/>
        <v>03</v>
      </c>
      <c r="I160">
        <v>3</v>
      </c>
      <c r="J160" s="1" t="str">
        <f t="shared" si="61"/>
        <v>2153</v>
      </c>
      <c r="K160">
        <f t="shared" si="72"/>
        <v>6100005</v>
      </c>
      <c r="L160" s="1">
        <f>IF(I160=0,0,VLOOKUP(J160,消耗材料!$I$2:$L$201,4,0))</f>
        <v>14</v>
      </c>
      <c r="M160" s="30" t="str">
        <f t="shared" si="62"/>
        <v>6100005,14</v>
      </c>
      <c r="N160" s="31">
        <f t="shared" si="73"/>
        <v>3</v>
      </c>
      <c r="O160" s="31" t="str">
        <f t="shared" si="63"/>
        <v>335</v>
      </c>
      <c r="P160" s="30">
        <f>IF(I160=0,0,VLOOKUP(O160,属性值!$D$4:$I$203,2,0))</f>
        <v>0</v>
      </c>
      <c r="Q160" s="30">
        <f>IF(I160=0,0,VLOOKUP(O160,属性值!$D$4:$I$203,3,0))</f>
        <v>0</v>
      </c>
      <c r="R160" s="30">
        <f>IF(I160=0,0,VLOOKUP(O160,属性值!$D$4:$I$203,4,0))</f>
        <v>0</v>
      </c>
      <c r="S160" s="30">
        <f>IF(I160=0,0,VLOOKUP(O160,属性值!$D$4:$I$203,5,0))</f>
        <v>0</v>
      </c>
      <c r="T160" s="30">
        <f>IF(I160=0,0,VLOOKUP(O160,属性值!$D$4:$I$203,6,0))</f>
        <v>1362</v>
      </c>
      <c r="U160" s="34" t="str">
        <f t="shared" si="64"/>
        <v>1,0</v>
      </c>
      <c r="V160" s="34" t="str">
        <f t="shared" si="65"/>
        <v>2,0</v>
      </c>
      <c r="W160" s="34" t="str">
        <f t="shared" si="66"/>
        <v>3,0</v>
      </c>
      <c r="X160" s="34" t="str">
        <f t="shared" si="67"/>
        <v>4,0</v>
      </c>
      <c r="Y160" s="34" t="str">
        <f t="shared" si="68"/>
        <v>2,1362</v>
      </c>
      <c r="Z160" s="1" t="str">
        <f t="shared" si="69"/>
        <v>2,1362</v>
      </c>
      <c r="AA160">
        <f t="shared" si="74"/>
        <v>2</v>
      </c>
      <c r="AB160" s="1">
        <f t="shared" si="75"/>
        <v>1</v>
      </c>
      <c r="AC160" t="s">
        <v>27</v>
      </c>
      <c r="AD160" s="1" t="str">
        <f t="shared" si="70"/>
        <v>6205102</v>
      </c>
      <c r="AE160" s="1" t="str">
        <f t="shared" si="71"/>
        <v>6205104</v>
      </c>
    </row>
    <row r="161" spans="1:31" x14ac:dyDescent="0.2">
      <c r="A161" s="1">
        <f t="shared" si="80"/>
        <v>6</v>
      </c>
      <c r="B161" s="1" t="str">
        <f t="shared" si="59"/>
        <v>6205104</v>
      </c>
      <c r="C161" t="s">
        <v>99</v>
      </c>
      <c r="D161" s="9" t="str">
        <f t="shared" si="50"/>
        <v>05</v>
      </c>
      <c r="E161">
        <f t="shared" si="53"/>
        <v>5</v>
      </c>
      <c r="F161" s="1">
        <f t="shared" si="78"/>
        <v>690</v>
      </c>
      <c r="G161" s="4" t="str">
        <f t="shared" si="60"/>
        <v>6902104</v>
      </c>
      <c r="H161" s="9" t="str">
        <f t="shared" si="51"/>
        <v>04</v>
      </c>
      <c r="I161">
        <v>4</v>
      </c>
      <c r="J161" s="1" t="str">
        <f t="shared" si="61"/>
        <v>2154</v>
      </c>
      <c r="K161">
        <f t="shared" si="72"/>
        <v>6100005</v>
      </c>
      <c r="L161" s="1">
        <f>IF(I161=0,0,VLOOKUP(J161,消耗材料!$I$2:$L$201,4,0))</f>
        <v>21</v>
      </c>
      <c r="M161" s="30" t="str">
        <f t="shared" si="62"/>
        <v>6100005,21</v>
      </c>
      <c r="N161" s="31">
        <f t="shared" si="73"/>
        <v>3</v>
      </c>
      <c r="O161" s="31" t="str">
        <f t="shared" si="63"/>
        <v>345</v>
      </c>
      <c r="P161" s="30">
        <f>IF(I161=0,0,VLOOKUP(O161,属性值!$D$4:$I$203,2,0))</f>
        <v>0</v>
      </c>
      <c r="Q161" s="30">
        <f>IF(I161=0,0,VLOOKUP(O161,属性值!$D$4:$I$203,3,0))</f>
        <v>0</v>
      </c>
      <c r="R161" s="30">
        <f>IF(I161=0,0,VLOOKUP(O161,属性值!$D$4:$I$203,4,0))</f>
        <v>0</v>
      </c>
      <c r="S161" s="30">
        <f>IF(I161=0,0,VLOOKUP(O161,属性值!$D$4:$I$203,5,0))</f>
        <v>0</v>
      </c>
      <c r="T161" s="30">
        <f>IF(I161=0,0,VLOOKUP(O161,属性值!$D$4:$I$203,6,0))</f>
        <v>1888</v>
      </c>
      <c r="U161" s="34" t="str">
        <f t="shared" si="64"/>
        <v>1,0</v>
      </c>
      <c r="V161" s="34" t="str">
        <f t="shared" si="65"/>
        <v>2,0</v>
      </c>
      <c r="W161" s="34" t="str">
        <f t="shared" si="66"/>
        <v>3,0</v>
      </c>
      <c r="X161" s="34" t="str">
        <f t="shared" si="67"/>
        <v>4,0</v>
      </c>
      <c r="Y161" s="34" t="str">
        <f t="shared" si="68"/>
        <v>2,1888</v>
      </c>
      <c r="Z161" s="1" t="str">
        <f t="shared" si="69"/>
        <v>2,1888</v>
      </c>
      <c r="AA161">
        <f t="shared" si="74"/>
        <v>2</v>
      </c>
      <c r="AB161" s="1">
        <f t="shared" si="75"/>
        <v>1</v>
      </c>
      <c r="AC161" t="s">
        <v>27</v>
      </c>
      <c r="AD161" s="1" t="str">
        <f t="shared" si="70"/>
        <v>6205103</v>
      </c>
      <c r="AE161" s="1" t="str">
        <f t="shared" si="71"/>
        <v>6205105</v>
      </c>
    </row>
    <row r="162" spans="1:31" x14ac:dyDescent="0.2">
      <c r="A162" s="1">
        <f t="shared" si="80"/>
        <v>6</v>
      </c>
      <c r="B162" s="1" t="str">
        <f t="shared" si="59"/>
        <v>6205105</v>
      </c>
      <c r="C162" t="s">
        <v>99</v>
      </c>
      <c r="D162" s="9" t="str">
        <f t="shared" si="50"/>
        <v>05</v>
      </c>
      <c r="E162">
        <f t="shared" si="53"/>
        <v>5</v>
      </c>
      <c r="F162" s="1">
        <f t="shared" si="78"/>
        <v>690</v>
      </c>
      <c r="G162" s="4" t="str">
        <f t="shared" si="60"/>
        <v>6902105</v>
      </c>
      <c r="H162" s="9" t="str">
        <f t="shared" si="51"/>
        <v>05</v>
      </c>
      <c r="I162">
        <v>5</v>
      </c>
      <c r="J162" s="1" t="str">
        <f t="shared" si="61"/>
        <v>2155</v>
      </c>
      <c r="K162">
        <f t="shared" si="72"/>
        <v>6100005</v>
      </c>
      <c r="L162" s="1">
        <f>IF(I162=0,0,VLOOKUP(J162,消耗材料!$I$2:$L$201,4,0))</f>
        <v>31</v>
      </c>
      <c r="M162" s="30" t="str">
        <f t="shared" si="62"/>
        <v>6100005,31</v>
      </c>
      <c r="N162" s="31">
        <f t="shared" si="73"/>
        <v>3</v>
      </c>
      <c r="O162" s="31" t="str">
        <f t="shared" si="63"/>
        <v>355</v>
      </c>
      <c r="P162" s="30">
        <f>IF(I162=0,0,VLOOKUP(O162,属性值!$D$4:$I$203,2,0))</f>
        <v>0</v>
      </c>
      <c r="Q162" s="30">
        <f>IF(I162=0,0,VLOOKUP(O162,属性值!$D$4:$I$203,3,0))</f>
        <v>0</v>
      </c>
      <c r="R162" s="30">
        <f>IF(I162=0,0,VLOOKUP(O162,属性值!$D$4:$I$203,4,0))</f>
        <v>0</v>
      </c>
      <c r="S162" s="30">
        <f>IF(I162=0,0,VLOOKUP(O162,属性值!$D$4:$I$203,5,0))</f>
        <v>0</v>
      </c>
      <c r="T162" s="30">
        <f>IF(I162=0,0,VLOOKUP(O162,属性值!$D$4:$I$203,6,0))</f>
        <v>2461</v>
      </c>
      <c r="U162" s="34" t="str">
        <f t="shared" si="64"/>
        <v>1,0</v>
      </c>
      <c r="V162" s="34" t="str">
        <f t="shared" si="65"/>
        <v>2,0</v>
      </c>
      <c r="W162" s="34" t="str">
        <f t="shared" si="66"/>
        <v>3,0</v>
      </c>
      <c r="X162" s="34" t="str">
        <f t="shared" si="67"/>
        <v>4,0</v>
      </c>
      <c r="Y162" s="34" t="str">
        <f t="shared" si="68"/>
        <v>2,2461</v>
      </c>
      <c r="Z162" s="1" t="str">
        <f t="shared" si="69"/>
        <v>2,2461</v>
      </c>
      <c r="AA162">
        <f t="shared" si="74"/>
        <v>2</v>
      </c>
      <c r="AB162" s="1">
        <f t="shared" si="75"/>
        <v>1</v>
      </c>
      <c r="AC162" t="s">
        <v>27</v>
      </c>
      <c r="AD162" s="1" t="str">
        <f t="shared" si="70"/>
        <v>6205104</v>
      </c>
      <c r="AE162" s="1" t="str">
        <f t="shared" si="71"/>
        <v>6205106</v>
      </c>
    </row>
    <row r="163" spans="1:31" x14ac:dyDescent="0.2">
      <c r="A163" s="1">
        <f t="shared" si="80"/>
        <v>6</v>
      </c>
      <c r="B163" s="1" t="str">
        <f t="shared" si="59"/>
        <v>6205106</v>
      </c>
      <c r="C163" t="s">
        <v>99</v>
      </c>
      <c r="D163" s="9" t="str">
        <f t="shared" si="50"/>
        <v>05</v>
      </c>
      <c r="E163">
        <f t="shared" ref="E163:E217" si="82">E162</f>
        <v>5</v>
      </c>
      <c r="F163" s="1">
        <f t="shared" si="78"/>
        <v>690</v>
      </c>
      <c r="G163" s="4" t="str">
        <f t="shared" si="60"/>
        <v>6902106</v>
      </c>
      <c r="H163" s="9" t="str">
        <f t="shared" si="51"/>
        <v>06</v>
      </c>
      <c r="I163">
        <v>6</v>
      </c>
      <c r="J163" s="1" t="str">
        <f t="shared" si="61"/>
        <v>2156</v>
      </c>
      <c r="K163">
        <f t="shared" si="72"/>
        <v>6100005</v>
      </c>
      <c r="L163" s="1">
        <f>IF(I163=0,0,VLOOKUP(J163,消耗材料!$I$2:$L$201,4,0))</f>
        <v>42</v>
      </c>
      <c r="M163" s="30" t="str">
        <f t="shared" si="62"/>
        <v>6100005,42</v>
      </c>
      <c r="N163" s="31">
        <f t="shared" si="73"/>
        <v>3</v>
      </c>
      <c r="O163" s="31" t="str">
        <f t="shared" si="63"/>
        <v>365</v>
      </c>
      <c r="P163" s="30">
        <f>IF(I163=0,0,VLOOKUP(O163,属性值!$D$4:$I$203,2,0))</f>
        <v>0</v>
      </c>
      <c r="Q163" s="30">
        <f>IF(I163=0,0,VLOOKUP(O163,属性值!$D$4:$I$203,3,0))</f>
        <v>0</v>
      </c>
      <c r="R163" s="30">
        <f>IF(I163=0,0,VLOOKUP(O163,属性值!$D$4:$I$203,4,0))</f>
        <v>0</v>
      </c>
      <c r="S163" s="30">
        <f>IF(I163=0,0,VLOOKUP(O163,属性值!$D$4:$I$203,5,0))</f>
        <v>0</v>
      </c>
      <c r="T163" s="30">
        <f>IF(I163=0,0,VLOOKUP(O163,属性值!$D$4:$I$203,6,0))</f>
        <v>3088</v>
      </c>
      <c r="U163" s="34" t="str">
        <f t="shared" si="64"/>
        <v>1,0</v>
      </c>
      <c r="V163" s="34" t="str">
        <f t="shared" si="65"/>
        <v>2,0</v>
      </c>
      <c r="W163" s="34" t="str">
        <f t="shared" si="66"/>
        <v>3,0</v>
      </c>
      <c r="X163" s="34" t="str">
        <f t="shared" si="67"/>
        <v>4,0</v>
      </c>
      <c r="Y163" s="34" t="str">
        <f t="shared" si="68"/>
        <v>2,3088</v>
      </c>
      <c r="Z163" s="1" t="str">
        <f t="shared" si="69"/>
        <v>2,3088</v>
      </c>
      <c r="AA163">
        <f t="shared" si="74"/>
        <v>2</v>
      </c>
      <c r="AB163" s="1">
        <f t="shared" si="75"/>
        <v>1</v>
      </c>
      <c r="AC163" t="str">
        <f>AC157</f>
        <v>10061.png</v>
      </c>
      <c r="AD163" s="1" t="str">
        <f t="shared" si="70"/>
        <v>6205105</v>
      </c>
      <c r="AE163" s="1" t="str">
        <f t="shared" si="71"/>
        <v>6205107</v>
      </c>
    </row>
    <row r="164" spans="1:31" x14ac:dyDescent="0.2">
      <c r="A164" s="1">
        <f t="shared" si="80"/>
        <v>6</v>
      </c>
      <c r="B164" s="1" t="str">
        <f t="shared" si="59"/>
        <v>6205107</v>
      </c>
      <c r="C164" t="s">
        <v>99</v>
      </c>
      <c r="D164" s="9" t="str">
        <f t="shared" si="50"/>
        <v>05</v>
      </c>
      <c r="E164">
        <f t="shared" si="82"/>
        <v>5</v>
      </c>
      <c r="F164" s="1">
        <f t="shared" si="78"/>
        <v>690</v>
      </c>
      <c r="G164" s="4" t="str">
        <f t="shared" si="60"/>
        <v>6902107</v>
      </c>
      <c r="H164" s="9" t="str">
        <f t="shared" si="51"/>
        <v>07</v>
      </c>
      <c r="I164">
        <v>7</v>
      </c>
      <c r="J164" s="1" t="str">
        <f t="shared" si="61"/>
        <v>2157</v>
      </c>
      <c r="K164">
        <f t="shared" si="72"/>
        <v>6100005</v>
      </c>
      <c r="L164" s="1">
        <f>IF(I164=0,0,VLOOKUP(J164,消耗材料!$I$2:$L$201,4,0))</f>
        <v>56</v>
      </c>
      <c r="M164" s="30" t="str">
        <f t="shared" si="62"/>
        <v>6100005,56</v>
      </c>
      <c r="N164" s="31">
        <f t="shared" si="73"/>
        <v>3</v>
      </c>
      <c r="O164" s="31" t="str">
        <f t="shared" si="63"/>
        <v>375</v>
      </c>
      <c r="P164" s="30">
        <f>IF(I164=0,0,VLOOKUP(O164,属性值!$D$4:$I$203,2,0))</f>
        <v>0</v>
      </c>
      <c r="Q164" s="30">
        <f>IF(I164=0,0,VLOOKUP(O164,属性值!$D$4:$I$203,3,0))</f>
        <v>0</v>
      </c>
      <c r="R164" s="30">
        <f>IF(I164=0,0,VLOOKUP(O164,属性值!$D$4:$I$203,4,0))</f>
        <v>0</v>
      </c>
      <c r="S164" s="30">
        <f>IF(I164=0,0,VLOOKUP(O164,属性值!$D$4:$I$203,5,0))</f>
        <v>0</v>
      </c>
      <c r="T164" s="30">
        <f>IF(I164=0,0,VLOOKUP(O164,属性值!$D$4:$I$203,6,0))</f>
        <v>3776</v>
      </c>
      <c r="U164" s="34" t="str">
        <f t="shared" si="64"/>
        <v>1,0</v>
      </c>
      <c r="V164" s="34" t="str">
        <f t="shared" si="65"/>
        <v>2,0</v>
      </c>
      <c r="W164" s="34" t="str">
        <f t="shared" si="66"/>
        <v>3,0</v>
      </c>
      <c r="X164" s="34" t="str">
        <f t="shared" si="67"/>
        <v>4,0</v>
      </c>
      <c r="Y164" s="34" t="str">
        <f t="shared" si="68"/>
        <v>2,3776</v>
      </c>
      <c r="Z164" s="1" t="str">
        <f t="shared" si="69"/>
        <v>2,3776</v>
      </c>
      <c r="AA164">
        <f t="shared" si="74"/>
        <v>2</v>
      </c>
      <c r="AB164" s="1">
        <f t="shared" si="75"/>
        <v>1</v>
      </c>
      <c r="AC164" t="str">
        <f t="shared" ref="AC164:AC167" si="83">AC158</f>
        <v>10061.png</v>
      </c>
      <c r="AD164" s="1" t="str">
        <f t="shared" si="70"/>
        <v>6205106</v>
      </c>
      <c r="AE164" s="1" t="str">
        <f t="shared" si="71"/>
        <v>6205108</v>
      </c>
    </row>
    <row r="165" spans="1:31" x14ac:dyDescent="0.2">
      <c r="A165" s="1">
        <f t="shared" si="80"/>
        <v>6</v>
      </c>
      <c r="B165" s="1" t="str">
        <f t="shared" si="59"/>
        <v>6205108</v>
      </c>
      <c r="C165" t="s">
        <v>99</v>
      </c>
      <c r="D165" s="9" t="str">
        <f t="shared" si="50"/>
        <v>05</v>
      </c>
      <c r="E165">
        <f t="shared" si="82"/>
        <v>5</v>
      </c>
      <c r="F165" s="1">
        <f t="shared" si="78"/>
        <v>690</v>
      </c>
      <c r="G165" s="4" t="str">
        <f t="shared" si="60"/>
        <v>6902108</v>
      </c>
      <c r="H165" s="9" t="str">
        <f t="shared" si="51"/>
        <v>08</v>
      </c>
      <c r="I165">
        <v>8</v>
      </c>
      <c r="J165" s="1" t="str">
        <f t="shared" si="61"/>
        <v>2158</v>
      </c>
      <c r="K165">
        <f t="shared" si="72"/>
        <v>6100005</v>
      </c>
      <c r="L165" s="1">
        <f>IF(I165=0,0,VLOOKUP(J165,消耗材料!$I$2:$L$201,4,0))</f>
        <v>73</v>
      </c>
      <c r="M165" s="30" t="str">
        <f t="shared" si="62"/>
        <v>6100005,73</v>
      </c>
      <c r="N165" s="31">
        <f t="shared" si="73"/>
        <v>3</v>
      </c>
      <c r="O165" s="31" t="str">
        <f t="shared" si="63"/>
        <v>385</v>
      </c>
      <c r="P165" s="30">
        <f>IF(I165=0,0,VLOOKUP(O165,属性值!$D$4:$I$203,2,0))</f>
        <v>0</v>
      </c>
      <c r="Q165" s="30">
        <f>IF(I165=0,0,VLOOKUP(O165,属性值!$D$4:$I$203,3,0))</f>
        <v>0</v>
      </c>
      <c r="R165" s="30">
        <f>IF(I165=0,0,VLOOKUP(O165,属性值!$D$4:$I$203,4,0))</f>
        <v>0</v>
      </c>
      <c r="S165" s="30">
        <f>IF(I165=0,0,VLOOKUP(O165,属性值!$D$4:$I$203,5,0))</f>
        <v>0</v>
      </c>
      <c r="T165" s="30">
        <f>IF(I165=0,0,VLOOKUP(O165,属性值!$D$4:$I$203,6,0))</f>
        <v>4534</v>
      </c>
      <c r="U165" s="34" t="str">
        <f t="shared" si="64"/>
        <v>1,0</v>
      </c>
      <c r="V165" s="34" t="str">
        <f t="shared" si="65"/>
        <v>2,0</v>
      </c>
      <c r="W165" s="34" t="str">
        <f t="shared" si="66"/>
        <v>3,0</v>
      </c>
      <c r="X165" s="34" t="str">
        <f t="shared" si="67"/>
        <v>4,0</v>
      </c>
      <c r="Y165" s="34" t="str">
        <f t="shared" si="68"/>
        <v>2,4534</v>
      </c>
      <c r="Z165" s="1" t="str">
        <f t="shared" si="69"/>
        <v>2,4534</v>
      </c>
      <c r="AA165">
        <f t="shared" si="74"/>
        <v>2</v>
      </c>
      <c r="AB165" s="1">
        <f t="shared" si="75"/>
        <v>1</v>
      </c>
      <c r="AC165" t="str">
        <f t="shared" si="83"/>
        <v>10061.png</v>
      </c>
      <c r="AD165" s="1" t="str">
        <f t="shared" si="70"/>
        <v>6205107</v>
      </c>
      <c r="AE165" s="1" t="str">
        <f t="shared" si="71"/>
        <v>6205109</v>
      </c>
    </row>
    <row r="166" spans="1:31" x14ac:dyDescent="0.2">
      <c r="A166" s="1">
        <f t="shared" si="80"/>
        <v>6</v>
      </c>
      <c r="B166" s="1" t="str">
        <f t="shared" si="59"/>
        <v>6205109</v>
      </c>
      <c r="C166" t="s">
        <v>99</v>
      </c>
      <c r="D166" s="9" t="str">
        <f t="shared" si="50"/>
        <v>05</v>
      </c>
      <c r="E166">
        <f t="shared" si="82"/>
        <v>5</v>
      </c>
      <c r="F166" s="1">
        <f t="shared" si="78"/>
        <v>690</v>
      </c>
      <c r="G166" s="4" t="str">
        <f t="shared" si="60"/>
        <v>6902109</v>
      </c>
      <c r="H166" s="9" t="str">
        <f t="shared" si="51"/>
        <v>09</v>
      </c>
      <c r="I166">
        <v>9</v>
      </c>
      <c r="J166" s="1" t="str">
        <f t="shared" si="61"/>
        <v>2159</v>
      </c>
      <c r="K166">
        <f t="shared" si="72"/>
        <v>6100005</v>
      </c>
      <c r="L166" s="1">
        <f>IF(I166=0,0,VLOOKUP(J166,消耗材料!$I$2:$L$201,4,0))</f>
        <v>93</v>
      </c>
      <c r="M166" s="30" t="str">
        <f t="shared" si="62"/>
        <v>6100005,93</v>
      </c>
      <c r="N166" s="31">
        <f t="shared" si="73"/>
        <v>3</v>
      </c>
      <c r="O166" s="31" t="str">
        <f t="shared" si="63"/>
        <v>395</v>
      </c>
      <c r="P166" s="30">
        <f>IF(I166=0,0,VLOOKUP(O166,属性值!$D$4:$I$203,2,0))</f>
        <v>0</v>
      </c>
      <c r="Q166" s="30">
        <f>IF(I166=0,0,VLOOKUP(O166,属性值!$D$4:$I$203,3,0))</f>
        <v>0</v>
      </c>
      <c r="R166" s="30">
        <f>IF(I166=0,0,VLOOKUP(O166,属性值!$D$4:$I$203,4,0))</f>
        <v>0</v>
      </c>
      <c r="S166" s="30">
        <f>IF(I166=0,0,VLOOKUP(O166,属性值!$D$4:$I$203,5,0))</f>
        <v>0</v>
      </c>
      <c r="T166" s="30">
        <f>IF(I166=0,0,VLOOKUP(O166,属性值!$D$4:$I$203,6,0))</f>
        <v>5372</v>
      </c>
      <c r="U166" s="34" t="str">
        <f t="shared" si="64"/>
        <v>1,0</v>
      </c>
      <c r="V166" s="34" t="str">
        <f t="shared" si="65"/>
        <v>2,0</v>
      </c>
      <c r="W166" s="34" t="str">
        <f t="shared" si="66"/>
        <v>3,0</v>
      </c>
      <c r="X166" s="34" t="str">
        <f t="shared" si="67"/>
        <v>4,0</v>
      </c>
      <c r="Y166" s="34" t="str">
        <f t="shared" si="68"/>
        <v>2,5372</v>
      </c>
      <c r="Z166" s="1" t="str">
        <f t="shared" si="69"/>
        <v>2,5372</v>
      </c>
      <c r="AA166">
        <f t="shared" si="74"/>
        <v>2</v>
      </c>
      <c r="AB166" s="1">
        <f t="shared" si="75"/>
        <v>1</v>
      </c>
      <c r="AC166" t="str">
        <f t="shared" si="83"/>
        <v>10061.png</v>
      </c>
      <c r="AD166" s="1" t="str">
        <f t="shared" si="70"/>
        <v>6205108</v>
      </c>
      <c r="AE166" s="1" t="str">
        <f t="shared" si="71"/>
        <v>6205110</v>
      </c>
    </row>
    <row r="167" spans="1:31" x14ac:dyDescent="0.2">
      <c r="A167" s="1">
        <f t="shared" si="80"/>
        <v>6</v>
      </c>
      <c r="B167" s="1" t="str">
        <f t="shared" si="59"/>
        <v>6205110</v>
      </c>
      <c r="C167" t="s">
        <v>99</v>
      </c>
      <c r="D167" s="9" t="str">
        <f t="shared" si="50"/>
        <v>05</v>
      </c>
      <c r="E167">
        <f t="shared" si="82"/>
        <v>5</v>
      </c>
      <c r="F167" s="1">
        <f t="shared" si="78"/>
        <v>690</v>
      </c>
      <c r="G167" s="4" t="str">
        <f t="shared" si="60"/>
        <v>6902110</v>
      </c>
      <c r="H167" s="9">
        <f t="shared" si="51"/>
        <v>10</v>
      </c>
      <c r="I167">
        <v>10</v>
      </c>
      <c r="J167" s="1" t="str">
        <f t="shared" si="61"/>
        <v>21510</v>
      </c>
      <c r="K167">
        <f t="shared" si="72"/>
        <v>6100005</v>
      </c>
      <c r="L167" s="1">
        <f>IF(I167=0,0,VLOOKUP(J167,消耗材料!$I$2:$L$201,4,0))</f>
        <v>118</v>
      </c>
      <c r="M167" s="30" t="str">
        <f t="shared" si="62"/>
        <v>6100005,118</v>
      </c>
      <c r="N167" s="31">
        <f t="shared" si="73"/>
        <v>3</v>
      </c>
      <c r="O167" s="31" t="str">
        <f t="shared" si="63"/>
        <v>3105</v>
      </c>
      <c r="P167" s="30">
        <f>IF(I167=0,0,VLOOKUP(O167,属性值!$D$4:$I$203,2,0))</f>
        <v>0</v>
      </c>
      <c r="Q167" s="30">
        <f>IF(I167=0,0,VLOOKUP(O167,属性值!$D$4:$I$203,3,0))</f>
        <v>0</v>
      </c>
      <c r="R167" s="30">
        <f>IF(I167=0,0,VLOOKUP(O167,属性值!$D$4:$I$203,4,0))</f>
        <v>0</v>
      </c>
      <c r="S167" s="30">
        <f>IF(I167=0,0,VLOOKUP(O167,属性值!$D$4:$I$203,5,0))</f>
        <v>0</v>
      </c>
      <c r="T167" s="30">
        <f>IF(I167=0,0,VLOOKUP(O167,属性值!$D$4:$I$203,6,0))</f>
        <v>6300</v>
      </c>
      <c r="U167" s="34" t="str">
        <f t="shared" si="64"/>
        <v>1,0</v>
      </c>
      <c r="V167" s="34" t="str">
        <f t="shared" si="65"/>
        <v>2,0</v>
      </c>
      <c r="W167" s="34" t="str">
        <f t="shared" si="66"/>
        <v>3,0</v>
      </c>
      <c r="X167" s="34" t="str">
        <f t="shared" si="67"/>
        <v>4,0</v>
      </c>
      <c r="Y167" s="34" t="str">
        <f t="shared" si="68"/>
        <v>2,6300</v>
      </c>
      <c r="Z167" s="1" t="str">
        <f t="shared" si="69"/>
        <v>2,6300</v>
      </c>
      <c r="AA167">
        <f t="shared" si="74"/>
        <v>2</v>
      </c>
      <c r="AB167" s="1">
        <f t="shared" si="75"/>
        <v>1</v>
      </c>
      <c r="AC167" t="str">
        <f t="shared" si="83"/>
        <v>10061.png</v>
      </c>
      <c r="AD167" s="1" t="str">
        <f t="shared" si="70"/>
        <v>6205109</v>
      </c>
      <c r="AE167" s="1">
        <f t="shared" si="71"/>
        <v>0</v>
      </c>
    </row>
    <row r="168" spans="1:31" s="12" customFormat="1" x14ac:dyDescent="0.2">
      <c r="A168" s="12">
        <f t="shared" si="80"/>
        <v>6</v>
      </c>
      <c r="B168" s="1" t="str">
        <f t="shared" si="59"/>
        <v>6206200</v>
      </c>
      <c r="C168" s="12" t="s">
        <v>100</v>
      </c>
      <c r="D168" s="14" t="str">
        <f t="shared" si="50"/>
        <v>06</v>
      </c>
      <c r="E168" s="13">
        <v>6</v>
      </c>
      <c r="F168" s="1">
        <f t="shared" si="78"/>
        <v>690</v>
      </c>
      <c r="G168" s="4" t="str">
        <f t="shared" si="60"/>
        <v>6902200</v>
      </c>
      <c r="H168" s="14" t="str">
        <f t="shared" si="51"/>
        <v>00</v>
      </c>
      <c r="I168" s="12">
        <v>0</v>
      </c>
      <c r="J168" s="1" t="str">
        <f t="shared" si="61"/>
        <v>2260</v>
      </c>
      <c r="K168">
        <v>6100006</v>
      </c>
      <c r="L168" s="1">
        <f>IF(I168=0,0,VLOOKUP(J168,消耗材料!$I$2:$L$201,4,0))</f>
        <v>0</v>
      </c>
      <c r="M168" s="30" t="str">
        <f t="shared" si="62"/>
        <v>6100006,0</v>
      </c>
      <c r="N168" s="31">
        <v>4</v>
      </c>
      <c r="O168" s="31" t="str">
        <f t="shared" si="63"/>
        <v>406</v>
      </c>
      <c r="P168" s="30">
        <f>IF(I168=0,0,VLOOKUP(O168,属性值!$D$4:$I$203,2,0))</f>
        <v>0</v>
      </c>
      <c r="Q168" s="30">
        <f>IF(I168=0,0,VLOOKUP(O168,属性值!$D$4:$I$203,3,0))</f>
        <v>0</v>
      </c>
      <c r="R168" s="30">
        <f>IF(I168=0,0,VLOOKUP(O168,属性值!$D$4:$I$203,4,0))</f>
        <v>0</v>
      </c>
      <c r="S168" s="30">
        <f>IF(I168=0,0,VLOOKUP(O168,属性值!$D$4:$I$203,5,0))</f>
        <v>0</v>
      </c>
      <c r="T168" s="30">
        <f>IF(I168=0,0,VLOOKUP(O168,属性值!$D$4:$I$203,6,0))</f>
        <v>0</v>
      </c>
      <c r="U168" s="34" t="str">
        <f t="shared" si="64"/>
        <v>1,0</v>
      </c>
      <c r="V168" s="34" t="str">
        <f t="shared" si="65"/>
        <v>2,0</v>
      </c>
      <c r="W168" s="34" t="str">
        <f t="shared" si="66"/>
        <v>3,0</v>
      </c>
      <c r="X168" s="34" t="str">
        <f t="shared" si="67"/>
        <v>4,0</v>
      </c>
      <c r="Y168" s="34" t="str">
        <f t="shared" si="68"/>
        <v>2,0</v>
      </c>
      <c r="Z168" s="1" t="str">
        <f t="shared" si="69"/>
        <v>1,0</v>
      </c>
      <c r="AA168">
        <f t="shared" si="74"/>
        <v>2</v>
      </c>
      <c r="AB168" s="1">
        <v>2</v>
      </c>
      <c r="AC168" s="12" t="s">
        <v>28</v>
      </c>
      <c r="AD168" s="1">
        <f t="shared" si="70"/>
        <v>0</v>
      </c>
      <c r="AE168" s="1" t="str">
        <f t="shared" si="71"/>
        <v>6206201</v>
      </c>
    </row>
    <row r="169" spans="1:31" x14ac:dyDescent="0.2">
      <c r="A169" s="1">
        <f t="shared" si="80"/>
        <v>6</v>
      </c>
      <c r="B169" s="1" t="str">
        <f t="shared" si="59"/>
        <v>6206201</v>
      </c>
      <c r="C169" t="s">
        <v>100</v>
      </c>
      <c r="D169" s="9" t="str">
        <f t="shared" si="50"/>
        <v>06</v>
      </c>
      <c r="E169">
        <f t="shared" si="82"/>
        <v>6</v>
      </c>
      <c r="F169" s="1">
        <f t="shared" si="78"/>
        <v>690</v>
      </c>
      <c r="G169" s="4" t="str">
        <f t="shared" si="60"/>
        <v>6902201</v>
      </c>
      <c r="H169" s="9" t="str">
        <f t="shared" si="51"/>
        <v>01</v>
      </c>
      <c r="I169">
        <v>1</v>
      </c>
      <c r="J169" s="1" t="str">
        <f t="shared" si="61"/>
        <v>2261</v>
      </c>
      <c r="K169">
        <f t="shared" si="72"/>
        <v>6100006</v>
      </c>
      <c r="L169" s="1">
        <f>IF(I169=0,0,VLOOKUP(J169,消耗材料!$I$2:$L$201,4,0))</f>
        <v>3</v>
      </c>
      <c r="M169" s="30" t="str">
        <f t="shared" si="62"/>
        <v>6100006,3</v>
      </c>
      <c r="N169" s="31">
        <f t="shared" si="73"/>
        <v>4</v>
      </c>
      <c r="O169" s="31" t="str">
        <f t="shared" si="63"/>
        <v>416</v>
      </c>
      <c r="P169" s="30">
        <f>IF(I169=0,0,VLOOKUP(O169,属性值!$D$4:$I$203,2,0))</f>
        <v>14436</v>
      </c>
      <c r="Q169" s="30">
        <f>IF(I169=0,0,VLOOKUP(O169,属性值!$D$4:$I$203,3,0))</f>
        <v>0</v>
      </c>
      <c r="R169" s="30">
        <f>IF(I169=0,0,VLOOKUP(O169,属性值!$D$4:$I$203,4,0))</f>
        <v>0</v>
      </c>
      <c r="S169" s="30">
        <f>IF(I169=0,0,VLOOKUP(O169,属性值!$D$4:$I$203,5,0))</f>
        <v>0</v>
      </c>
      <c r="T169" s="30">
        <f>IF(I169=0,0,VLOOKUP(O169,属性值!$D$4:$I$203,6,0))</f>
        <v>0</v>
      </c>
      <c r="U169" s="34" t="str">
        <f t="shared" si="64"/>
        <v>1,14436</v>
      </c>
      <c r="V169" s="34" t="str">
        <f t="shared" si="65"/>
        <v>2,0</v>
      </c>
      <c r="W169" s="34" t="str">
        <f t="shared" si="66"/>
        <v>3,0</v>
      </c>
      <c r="X169" s="34" t="str">
        <f t="shared" si="67"/>
        <v>4,0</v>
      </c>
      <c r="Y169" s="34" t="str">
        <f t="shared" si="68"/>
        <v>2,0</v>
      </c>
      <c r="Z169" s="1" t="str">
        <f t="shared" si="69"/>
        <v>1,14436</v>
      </c>
      <c r="AA169">
        <f t="shared" si="74"/>
        <v>2</v>
      </c>
      <c r="AB169" s="1">
        <f t="shared" si="75"/>
        <v>2</v>
      </c>
      <c r="AC169" t="s">
        <v>28</v>
      </c>
      <c r="AD169" s="1" t="str">
        <f t="shared" si="70"/>
        <v>6206200</v>
      </c>
      <c r="AE169" s="1" t="str">
        <f t="shared" si="71"/>
        <v>6206202</v>
      </c>
    </row>
    <row r="170" spans="1:31" x14ac:dyDescent="0.2">
      <c r="A170" s="1">
        <f t="shared" si="80"/>
        <v>6</v>
      </c>
      <c r="B170" s="1" t="str">
        <f t="shared" si="59"/>
        <v>6206202</v>
      </c>
      <c r="C170" t="s">
        <v>100</v>
      </c>
      <c r="D170" s="9" t="str">
        <f t="shared" si="50"/>
        <v>06</v>
      </c>
      <c r="E170">
        <f t="shared" si="82"/>
        <v>6</v>
      </c>
      <c r="F170" s="1">
        <f t="shared" si="78"/>
        <v>690</v>
      </c>
      <c r="G170" s="4" t="str">
        <f t="shared" si="60"/>
        <v>6902202</v>
      </c>
      <c r="H170" s="9" t="str">
        <f t="shared" si="51"/>
        <v>02</v>
      </c>
      <c r="I170">
        <v>2</v>
      </c>
      <c r="J170" s="1" t="str">
        <f t="shared" si="61"/>
        <v>2262</v>
      </c>
      <c r="K170">
        <f t="shared" si="72"/>
        <v>6100006</v>
      </c>
      <c r="L170" s="1">
        <f>IF(I170=0,0,VLOOKUP(J170,消耗材料!$I$2:$L$201,4,0))</f>
        <v>7</v>
      </c>
      <c r="M170" s="30" t="str">
        <f t="shared" si="62"/>
        <v>6100006,7</v>
      </c>
      <c r="N170" s="31">
        <f t="shared" si="73"/>
        <v>4</v>
      </c>
      <c r="O170" s="31" t="str">
        <f t="shared" si="63"/>
        <v>426</v>
      </c>
      <c r="P170" s="30">
        <f>IF(I170=0,0,VLOOKUP(O170,属性值!$D$4:$I$203,2,0))</f>
        <v>29612</v>
      </c>
      <c r="Q170" s="30">
        <f>IF(I170=0,0,VLOOKUP(O170,属性值!$D$4:$I$203,3,0))</f>
        <v>0</v>
      </c>
      <c r="R170" s="30">
        <f>IF(I170=0,0,VLOOKUP(O170,属性值!$D$4:$I$203,4,0))</f>
        <v>0</v>
      </c>
      <c r="S170" s="30">
        <f>IF(I170=0,0,VLOOKUP(O170,属性值!$D$4:$I$203,5,0))</f>
        <v>0</v>
      </c>
      <c r="T170" s="30">
        <f>IF(I170=0,0,VLOOKUP(O170,属性值!$D$4:$I$203,6,0))</f>
        <v>0</v>
      </c>
      <c r="U170" s="34" t="str">
        <f t="shared" si="64"/>
        <v>1,29612</v>
      </c>
      <c r="V170" s="34" t="str">
        <f t="shared" si="65"/>
        <v>2,0</v>
      </c>
      <c r="W170" s="34" t="str">
        <f t="shared" si="66"/>
        <v>3,0</v>
      </c>
      <c r="X170" s="34" t="str">
        <f t="shared" si="67"/>
        <v>4,0</v>
      </c>
      <c r="Y170" s="34" t="str">
        <f t="shared" si="68"/>
        <v>2,0</v>
      </c>
      <c r="Z170" s="1" t="str">
        <f t="shared" si="69"/>
        <v>1,29612</v>
      </c>
      <c r="AA170">
        <f t="shared" si="74"/>
        <v>2</v>
      </c>
      <c r="AB170" s="1">
        <f t="shared" si="75"/>
        <v>2</v>
      </c>
      <c r="AC170" t="s">
        <v>28</v>
      </c>
      <c r="AD170" s="1" t="str">
        <f t="shared" si="70"/>
        <v>6206201</v>
      </c>
      <c r="AE170" s="1" t="str">
        <f t="shared" si="71"/>
        <v>6206203</v>
      </c>
    </row>
    <row r="171" spans="1:31" x14ac:dyDescent="0.2">
      <c r="A171" s="1">
        <f t="shared" si="80"/>
        <v>6</v>
      </c>
      <c r="B171" s="1" t="str">
        <f t="shared" si="59"/>
        <v>6206203</v>
      </c>
      <c r="C171" t="s">
        <v>100</v>
      </c>
      <c r="D171" s="9" t="str">
        <f t="shared" si="50"/>
        <v>06</v>
      </c>
      <c r="E171">
        <f t="shared" si="82"/>
        <v>6</v>
      </c>
      <c r="F171" s="1">
        <f t="shared" si="78"/>
        <v>690</v>
      </c>
      <c r="G171" s="4" t="str">
        <f t="shared" si="60"/>
        <v>6902203</v>
      </c>
      <c r="H171" s="9" t="str">
        <f t="shared" si="51"/>
        <v>03</v>
      </c>
      <c r="I171">
        <v>3</v>
      </c>
      <c r="J171" s="1" t="str">
        <f t="shared" si="61"/>
        <v>2263</v>
      </c>
      <c r="K171">
        <f t="shared" si="72"/>
        <v>6100006</v>
      </c>
      <c r="L171" s="1">
        <f>IF(I171=0,0,VLOOKUP(J171,消耗材料!$I$2:$L$201,4,0))</f>
        <v>10</v>
      </c>
      <c r="M171" s="30" t="str">
        <f t="shared" si="62"/>
        <v>6100006,10</v>
      </c>
      <c r="N171" s="31">
        <f t="shared" si="73"/>
        <v>4</v>
      </c>
      <c r="O171" s="31" t="str">
        <f t="shared" si="63"/>
        <v>436</v>
      </c>
      <c r="P171" s="30">
        <f>IF(I171=0,0,VLOOKUP(O171,属性值!$D$4:$I$203,2,0))</f>
        <v>45684</v>
      </c>
      <c r="Q171" s="30">
        <f>IF(I171=0,0,VLOOKUP(O171,属性值!$D$4:$I$203,3,0))</f>
        <v>0</v>
      </c>
      <c r="R171" s="30">
        <f>IF(I171=0,0,VLOOKUP(O171,属性值!$D$4:$I$203,4,0))</f>
        <v>0</v>
      </c>
      <c r="S171" s="30">
        <f>IF(I171=0,0,VLOOKUP(O171,属性值!$D$4:$I$203,5,0))</f>
        <v>0</v>
      </c>
      <c r="T171" s="30">
        <f>IF(I171=0,0,VLOOKUP(O171,属性值!$D$4:$I$203,6,0))</f>
        <v>0</v>
      </c>
      <c r="U171" s="34" t="str">
        <f t="shared" si="64"/>
        <v>1,45684</v>
      </c>
      <c r="V171" s="34" t="str">
        <f t="shared" si="65"/>
        <v>2,0</v>
      </c>
      <c r="W171" s="34" t="str">
        <f t="shared" si="66"/>
        <v>3,0</v>
      </c>
      <c r="X171" s="34" t="str">
        <f t="shared" si="67"/>
        <v>4,0</v>
      </c>
      <c r="Y171" s="34" t="str">
        <f t="shared" si="68"/>
        <v>2,0</v>
      </c>
      <c r="Z171" s="1" t="str">
        <f t="shared" si="69"/>
        <v>1,45684</v>
      </c>
      <c r="AA171">
        <f t="shared" si="74"/>
        <v>2</v>
      </c>
      <c r="AB171" s="1">
        <f t="shared" si="75"/>
        <v>2</v>
      </c>
      <c r="AC171" t="s">
        <v>28</v>
      </c>
      <c r="AD171" s="1" t="str">
        <f t="shared" si="70"/>
        <v>6206202</v>
      </c>
      <c r="AE171" s="1" t="str">
        <f t="shared" si="71"/>
        <v>6206204</v>
      </c>
    </row>
    <row r="172" spans="1:31" x14ac:dyDescent="0.2">
      <c r="A172" s="1">
        <f t="shared" si="80"/>
        <v>6</v>
      </c>
      <c r="B172" s="1" t="str">
        <f t="shared" si="59"/>
        <v>6206204</v>
      </c>
      <c r="C172" t="s">
        <v>100</v>
      </c>
      <c r="D172" s="9" t="str">
        <f t="shared" si="50"/>
        <v>06</v>
      </c>
      <c r="E172">
        <f t="shared" si="82"/>
        <v>6</v>
      </c>
      <c r="F172" s="1">
        <f t="shared" si="78"/>
        <v>690</v>
      </c>
      <c r="G172" s="4" t="str">
        <f t="shared" si="60"/>
        <v>6902204</v>
      </c>
      <c r="H172" s="9" t="str">
        <f t="shared" si="51"/>
        <v>04</v>
      </c>
      <c r="I172">
        <v>4</v>
      </c>
      <c r="J172" s="1" t="str">
        <f t="shared" si="61"/>
        <v>2264</v>
      </c>
      <c r="K172">
        <f t="shared" si="72"/>
        <v>6100006</v>
      </c>
      <c r="L172" s="1">
        <f>IF(I172=0,0,VLOOKUP(J172,消耗材料!$I$2:$L$201,4,0))</f>
        <v>14</v>
      </c>
      <c r="M172" s="30" t="str">
        <f t="shared" si="62"/>
        <v>6100006,14</v>
      </c>
      <c r="N172" s="31">
        <f t="shared" si="73"/>
        <v>4</v>
      </c>
      <c r="O172" s="31" t="str">
        <f t="shared" si="63"/>
        <v>446</v>
      </c>
      <c r="P172" s="30">
        <f>IF(I172=0,0,VLOOKUP(O172,属性值!$D$4:$I$203,2,0))</f>
        <v>62834</v>
      </c>
      <c r="Q172" s="30">
        <f>IF(I172=0,0,VLOOKUP(O172,属性值!$D$4:$I$203,3,0))</f>
        <v>0</v>
      </c>
      <c r="R172" s="30">
        <f>IF(I172=0,0,VLOOKUP(O172,属性值!$D$4:$I$203,4,0))</f>
        <v>0</v>
      </c>
      <c r="S172" s="30">
        <f>IF(I172=0,0,VLOOKUP(O172,属性值!$D$4:$I$203,5,0))</f>
        <v>0</v>
      </c>
      <c r="T172" s="30">
        <f>IF(I172=0,0,VLOOKUP(O172,属性值!$D$4:$I$203,6,0))</f>
        <v>0</v>
      </c>
      <c r="U172" s="34" t="str">
        <f t="shared" si="64"/>
        <v>1,62834</v>
      </c>
      <c r="V172" s="34" t="str">
        <f t="shared" si="65"/>
        <v>2,0</v>
      </c>
      <c r="W172" s="34" t="str">
        <f t="shared" si="66"/>
        <v>3,0</v>
      </c>
      <c r="X172" s="34" t="str">
        <f t="shared" si="67"/>
        <v>4,0</v>
      </c>
      <c r="Y172" s="34" t="str">
        <f t="shared" si="68"/>
        <v>2,0</v>
      </c>
      <c r="Z172" s="1" t="str">
        <f t="shared" si="69"/>
        <v>1,62834</v>
      </c>
      <c r="AA172">
        <f t="shared" si="74"/>
        <v>2</v>
      </c>
      <c r="AB172" s="1">
        <f t="shared" si="75"/>
        <v>2</v>
      </c>
      <c r="AC172" t="s">
        <v>28</v>
      </c>
      <c r="AD172" s="1" t="str">
        <f t="shared" si="70"/>
        <v>6206203</v>
      </c>
      <c r="AE172" s="1" t="str">
        <f t="shared" si="71"/>
        <v>6206205</v>
      </c>
    </row>
    <row r="173" spans="1:31" x14ac:dyDescent="0.2">
      <c r="A173" s="1">
        <f t="shared" si="80"/>
        <v>6</v>
      </c>
      <c r="B173" s="1" t="str">
        <f t="shared" si="59"/>
        <v>6206205</v>
      </c>
      <c r="C173" t="s">
        <v>100</v>
      </c>
      <c r="D173" s="9" t="str">
        <f t="shared" si="50"/>
        <v>06</v>
      </c>
      <c r="E173">
        <f t="shared" si="82"/>
        <v>6</v>
      </c>
      <c r="F173" s="1">
        <f t="shared" si="78"/>
        <v>690</v>
      </c>
      <c r="G173" s="4" t="str">
        <f t="shared" si="60"/>
        <v>6902205</v>
      </c>
      <c r="H173" s="9" t="str">
        <f t="shared" si="51"/>
        <v>05</v>
      </c>
      <c r="I173">
        <v>5</v>
      </c>
      <c r="J173" s="1" t="str">
        <f t="shared" si="61"/>
        <v>2265</v>
      </c>
      <c r="K173">
        <f t="shared" si="72"/>
        <v>6100006</v>
      </c>
      <c r="L173" s="1">
        <f>IF(I173=0,0,VLOOKUP(J173,消耗材料!$I$2:$L$201,4,0))</f>
        <v>19</v>
      </c>
      <c r="M173" s="30" t="str">
        <f t="shared" si="62"/>
        <v>6100006,19</v>
      </c>
      <c r="N173" s="31">
        <f t="shared" si="73"/>
        <v>4</v>
      </c>
      <c r="O173" s="31" t="str">
        <f t="shared" si="63"/>
        <v>456</v>
      </c>
      <c r="P173" s="30">
        <f>IF(I173=0,0,VLOOKUP(O173,属性值!$D$4:$I$203,2,0))</f>
        <v>81270</v>
      </c>
      <c r="Q173" s="30">
        <f>IF(I173=0,0,VLOOKUP(O173,属性值!$D$4:$I$203,3,0))</f>
        <v>0</v>
      </c>
      <c r="R173" s="30">
        <f>IF(I173=0,0,VLOOKUP(O173,属性值!$D$4:$I$203,4,0))</f>
        <v>0</v>
      </c>
      <c r="S173" s="30">
        <f>IF(I173=0,0,VLOOKUP(O173,属性值!$D$4:$I$203,5,0))</f>
        <v>0</v>
      </c>
      <c r="T173" s="30">
        <f>IF(I173=0,0,VLOOKUP(O173,属性值!$D$4:$I$203,6,0))</f>
        <v>0</v>
      </c>
      <c r="U173" s="34" t="str">
        <f t="shared" si="64"/>
        <v>1,81270</v>
      </c>
      <c r="V173" s="34" t="str">
        <f t="shared" si="65"/>
        <v>2,0</v>
      </c>
      <c r="W173" s="34" t="str">
        <f t="shared" si="66"/>
        <v>3,0</v>
      </c>
      <c r="X173" s="34" t="str">
        <f t="shared" si="67"/>
        <v>4,0</v>
      </c>
      <c r="Y173" s="34" t="str">
        <f t="shared" si="68"/>
        <v>2,0</v>
      </c>
      <c r="Z173" s="1" t="str">
        <f t="shared" si="69"/>
        <v>1,81270</v>
      </c>
      <c r="AA173">
        <f t="shared" si="74"/>
        <v>2</v>
      </c>
      <c r="AB173" s="1">
        <f t="shared" si="75"/>
        <v>2</v>
      </c>
      <c r="AC173" t="s">
        <v>28</v>
      </c>
      <c r="AD173" s="1" t="str">
        <f t="shared" si="70"/>
        <v>6206204</v>
      </c>
      <c r="AE173" s="1" t="str">
        <f t="shared" si="71"/>
        <v>6206206</v>
      </c>
    </row>
    <row r="174" spans="1:31" x14ac:dyDescent="0.2">
      <c r="A174" s="1">
        <f t="shared" si="80"/>
        <v>6</v>
      </c>
      <c r="B174" s="1" t="str">
        <f t="shared" si="59"/>
        <v>6206206</v>
      </c>
      <c r="C174" t="s">
        <v>100</v>
      </c>
      <c r="D174" s="9" t="str">
        <f t="shared" si="50"/>
        <v>06</v>
      </c>
      <c r="E174">
        <f t="shared" ref="E174:E178" si="84">E173</f>
        <v>6</v>
      </c>
      <c r="F174" s="1">
        <f t="shared" si="78"/>
        <v>690</v>
      </c>
      <c r="G174" s="4" t="str">
        <f t="shared" si="60"/>
        <v>6902206</v>
      </c>
      <c r="H174" s="9" t="str">
        <f t="shared" si="51"/>
        <v>06</v>
      </c>
      <c r="I174">
        <v>6</v>
      </c>
      <c r="J174" s="1" t="str">
        <f t="shared" si="61"/>
        <v>2266</v>
      </c>
      <c r="K174">
        <f t="shared" si="72"/>
        <v>6100006</v>
      </c>
      <c r="L174" s="1">
        <f>IF(I174=0,0,VLOOKUP(J174,消耗材料!$I$2:$L$201,4,0))</f>
        <v>24</v>
      </c>
      <c r="M174" s="30" t="str">
        <f t="shared" si="62"/>
        <v>6100006,24</v>
      </c>
      <c r="N174" s="31">
        <f t="shared" si="73"/>
        <v>4</v>
      </c>
      <c r="O174" s="31" t="str">
        <f t="shared" si="63"/>
        <v>466</v>
      </c>
      <c r="P174" s="30">
        <f>IF(I174=0,0,VLOOKUP(O174,属性值!$D$4:$I$203,2,0))</f>
        <v>101220</v>
      </c>
      <c r="Q174" s="30">
        <f>IF(I174=0,0,VLOOKUP(O174,属性值!$D$4:$I$203,3,0))</f>
        <v>0</v>
      </c>
      <c r="R174" s="30">
        <f>IF(I174=0,0,VLOOKUP(O174,属性值!$D$4:$I$203,4,0))</f>
        <v>0</v>
      </c>
      <c r="S174" s="30">
        <f>IF(I174=0,0,VLOOKUP(O174,属性值!$D$4:$I$203,5,0))</f>
        <v>0</v>
      </c>
      <c r="T174" s="30">
        <f>IF(I174=0,0,VLOOKUP(O174,属性值!$D$4:$I$203,6,0))</f>
        <v>0</v>
      </c>
      <c r="U174" s="34" t="str">
        <f t="shared" si="64"/>
        <v>1,101220</v>
      </c>
      <c r="V174" s="34" t="str">
        <f t="shared" si="65"/>
        <v>2,0</v>
      </c>
      <c r="W174" s="34" t="str">
        <f t="shared" si="66"/>
        <v>3,0</v>
      </c>
      <c r="X174" s="34" t="str">
        <f t="shared" si="67"/>
        <v>4,0</v>
      </c>
      <c r="Y174" s="34" t="str">
        <f t="shared" si="68"/>
        <v>2,0</v>
      </c>
      <c r="Z174" s="1" t="str">
        <f t="shared" si="69"/>
        <v>1,101220</v>
      </c>
      <c r="AA174">
        <f t="shared" si="74"/>
        <v>2</v>
      </c>
      <c r="AB174" s="1">
        <f t="shared" si="75"/>
        <v>2</v>
      </c>
      <c r="AC174" t="str">
        <f>AC168</f>
        <v>10064.png</v>
      </c>
      <c r="AD174" s="1" t="str">
        <f t="shared" si="70"/>
        <v>6206205</v>
      </c>
      <c r="AE174" s="1" t="str">
        <f t="shared" si="71"/>
        <v>6206207</v>
      </c>
    </row>
    <row r="175" spans="1:31" x14ac:dyDescent="0.2">
      <c r="A175" s="1">
        <f t="shared" si="80"/>
        <v>6</v>
      </c>
      <c r="B175" s="1" t="str">
        <f t="shared" si="59"/>
        <v>6206207</v>
      </c>
      <c r="C175" t="s">
        <v>100</v>
      </c>
      <c r="D175" s="9" t="str">
        <f t="shared" si="50"/>
        <v>06</v>
      </c>
      <c r="E175">
        <f t="shared" si="84"/>
        <v>6</v>
      </c>
      <c r="F175" s="1">
        <f t="shared" si="78"/>
        <v>690</v>
      </c>
      <c r="G175" s="4" t="str">
        <f t="shared" si="60"/>
        <v>6902207</v>
      </c>
      <c r="H175" s="9" t="str">
        <f t="shared" si="51"/>
        <v>07</v>
      </c>
      <c r="I175">
        <v>7</v>
      </c>
      <c r="J175" s="1" t="str">
        <f t="shared" si="61"/>
        <v>2267</v>
      </c>
      <c r="K175">
        <f t="shared" si="72"/>
        <v>6100006</v>
      </c>
      <c r="L175" s="1">
        <f>IF(I175=0,0,VLOOKUP(J175,消耗材料!$I$2:$L$201,4,0))</f>
        <v>31</v>
      </c>
      <c r="M175" s="30" t="str">
        <f t="shared" si="62"/>
        <v>6100006,31</v>
      </c>
      <c r="N175" s="31">
        <f t="shared" si="73"/>
        <v>4</v>
      </c>
      <c r="O175" s="31" t="str">
        <f t="shared" si="63"/>
        <v>476</v>
      </c>
      <c r="P175" s="30">
        <f>IF(I175=0,0,VLOOKUP(O175,属性值!$D$4:$I$203,2,0))</f>
        <v>122936</v>
      </c>
      <c r="Q175" s="30">
        <f>IF(I175=0,0,VLOOKUP(O175,属性值!$D$4:$I$203,3,0))</f>
        <v>0</v>
      </c>
      <c r="R175" s="30">
        <f>IF(I175=0,0,VLOOKUP(O175,属性值!$D$4:$I$203,4,0))</f>
        <v>0</v>
      </c>
      <c r="S175" s="30">
        <f>IF(I175=0,0,VLOOKUP(O175,属性值!$D$4:$I$203,5,0))</f>
        <v>0</v>
      </c>
      <c r="T175" s="30">
        <f>IF(I175=0,0,VLOOKUP(O175,属性值!$D$4:$I$203,6,0))</f>
        <v>0</v>
      </c>
      <c r="U175" s="34" t="str">
        <f t="shared" si="64"/>
        <v>1,122936</v>
      </c>
      <c r="V175" s="34" t="str">
        <f t="shared" si="65"/>
        <v>2,0</v>
      </c>
      <c r="W175" s="34" t="str">
        <f t="shared" si="66"/>
        <v>3,0</v>
      </c>
      <c r="X175" s="34" t="str">
        <f t="shared" si="67"/>
        <v>4,0</v>
      </c>
      <c r="Y175" s="34" t="str">
        <f t="shared" si="68"/>
        <v>2,0</v>
      </c>
      <c r="Z175" s="1" t="str">
        <f t="shared" si="69"/>
        <v>1,122936</v>
      </c>
      <c r="AA175">
        <f t="shared" si="74"/>
        <v>2</v>
      </c>
      <c r="AB175" s="1">
        <f t="shared" si="75"/>
        <v>2</v>
      </c>
      <c r="AC175" t="str">
        <f t="shared" ref="AC175:AC178" si="85">AC169</f>
        <v>10064.png</v>
      </c>
      <c r="AD175" s="1" t="str">
        <f t="shared" si="70"/>
        <v>6206206</v>
      </c>
      <c r="AE175" s="1" t="str">
        <f t="shared" si="71"/>
        <v>6206208</v>
      </c>
    </row>
    <row r="176" spans="1:31" x14ac:dyDescent="0.2">
      <c r="A176" s="1">
        <f t="shared" si="80"/>
        <v>6</v>
      </c>
      <c r="B176" s="1" t="str">
        <f t="shared" si="59"/>
        <v>6206208</v>
      </c>
      <c r="C176" t="s">
        <v>100</v>
      </c>
      <c r="D176" s="9" t="str">
        <f t="shared" si="50"/>
        <v>06</v>
      </c>
      <c r="E176">
        <f t="shared" si="84"/>
        <v>6</v>
      </c>
      <c r="F176" s="1">
        <f t="shared" si="78"/>
        <v>690</v>
      </c>
      <c r="G176" s="4" t="str">
        <f t="shared" si="60"/>
        <v>6902208</v>
      </c>
      <c r="H176" s="9" t="str">
        <f t="shared" si="51"/>
        <v>08</v>
      </c>
      <c r="I176">
        <v>8</v>
      </c>
      <c r="J176" s="1" t="str">
        <f t="shared" si="61"/>
        <v>2268</v>
      </c>
      <c r="K176">
        <f t="shared" si="72"/>
        <v>6100006</v>
      </c>
      <c r="L176" s="1">
        <f>IF(I176=0,0,VLOOKUP(J176,消耗材料!$I$2:$L$201,4,0))</f>
        <v>38</v>
      </c>
      <c r="M176" s="30" t="str">
        <f t="shared" si="62"/>
        <v>6100006,38</v>
      </c>
      <c r="N176" s="31">
        <f t="shared" si="73"/>
        <v>4</v>
      </c>
      <c r="O176" s="31" t="str">
        <f t="shared" si="63"/>
        <v>486</v>
      </c>
      <c r="P176" s="30">
        <f>IF(I176=0,0,VLOOKUP(O176,属性值!$D$4:$I$203,2,0))</f>
        <v>146700</v>
      </c>
      <c r="Q176" s="30">
        <f>IF(I176=0,0,VLOOKUP(O176,属性值!$D$4:$I$203,3,0))</f>
        <v>0</v>
      </c>
      <c r="R176" s="30">
        <f>IF(I176=0,0,VLOOKUP(O176,属性值!$D$4:$I$203,4,0))</f>
        <v>0</v>
      </c>
      <c r="S176" s="30">
        <f>IF(I176=0,0,VLOOKUP(O176,属性值!$D$4:$I$203,5,0))</f>
        <v>0</v>
      </c>
      <c r="T176" s="30">
        <f>IF(I176=0,0,VLOOKUP(O176,属性值!$D$4:$I$203,6,0))</f>
        <v>0</v>
      </c>
      <c r="U176" s="34" t="str">
        <f t="shared" si="64"/>
        <v>1,146700</v>
      </c>
      <c r="V176" s="34" t="str">
        <f t="shared" si="65"/>
        <v>2,0</v>
      </c>
      <c r="W176" s="34" t="str">
        <f t="shared" si="66"/>
        <v>3,0</v>
      </c>
      <c r="X176" s="34" t="str">
        <f t="shared" si="67"/>
        <v>4,0</v>
      </c>
      <c r="Y176" s="34" t="str">
        <f t="shared" si="68"/>
        <v>2,0</v>
      </c>
      <c r="Z176" s="1" t="str">
        <f t="shared" si="69"/>
        <v>1,146700</v>
      </c>
      <c r="AA176">
        <f t="shared" si="74"/>
        <v>2</v>
      </c>
      <c r="AB176" s="1">
        <f t="shared" si="75"/>
        <v>2</v>
      </c>
      <c r="AC176" t="str">
        <f t="shared" si="85"/>
        <v>10064.png</v>
      </c>
      <c r="AD176" s="1" t="str">
        <f t="shared" si="70"/>
        <v>6206207</v>
      </c>
      <c r="AE176" s="1" t="str">
        <f t="shared" si="71"/>
        <v>6206209</v>
      </c>
    </row>
    <row r="177" spans="1:31" x14ac:dyDescent="0.2">
      <c r="A177" s="1">
        <f t="shared" si="80"/>
        <v>6</v>
      </c>
      <c r="B177" s="1" t="str">
        <f t="shared" si="59"/>
        <v>6206209</v>
      </c>
      <c r="C177" t="s">
        <v>100</v>
      </c>
      <c r="D177" s="9" t="str">
        <f t="shared" si="50"/>
        <v>06</v>
      </c>
      <c r="E177">
        <f t="shared" si="84"/>
        <v>6</v>
      </c>
      <c r="F177" s="1">
        <f t="shared" si="78"/>
        <v>690</v>
      </c>
      <c r="G177" s="4" t="str">
        <f t="shared" si="60"/>
        <v>6902209</v>
      </c>
      <c r="H177" s="9" t="str">
        <f t="shared" si="51"/>
        <v>09</v>
      </c>
      <c r="I177">
        <v>9</v>
      </c>
      <c r="J177" s="1" t="str">
        <f t="shared" si="61"/>
        <v>2269</v>
      </c>
      <c r="K177">
        <f t="shared" si="72"/>
        <v>6100006</v>
      </c>
      <c r="L177" s="1">
        <f>IF(I177=0,0,VLOOKUP(J177,消耗材料!$I$2:$L$201,4,0))</f>
        <v>47</v>
      </c>
      <c r="M177" s="30" t="str">
        <f t="shared" si="62"/>
        <v>6100006,47</v>
      </c>
      <c r="N177" s="31">
        <f t="shared" si="73"/>
        <v>4</v>
      </c>
      <c r="O177" s="31" t="str">
        <f t="shared" si="63"/>
        <v>496</v>
      </c>
      <c r="P177" s="30">
        <f>IF(I177=0,0,VLOOKUP(O177,属性值!$D$4:$I$203,2,0))</f>
        <v>172812</v>
      </c>
      <c r="Q177" s="30">
        <f>IF(I177=0,0,VLOOKUP(O177,属性值!$D$4:$I$203,3,0))</f>
        <v>0</v>
      </c>
      <c r="R177" s="30">
        <f>IF(I177=0,0,VLOOKUP(O177,属性值!$D$4:$I$203,4,0))</f>
        <v>0</v>
      </c>
      <c r="S177" s="30">
        <f>IF(I177=0,0,VLOOKUP(O177,属性值!$D$4:$I$203,5,0))</f>
        <v>0</v>
      </c>
      <c r="T177" s="30">
        <f>IF(I177=0,0,VLOOKUP(O177,属性值!$D$4:$I$203,6,0))</f>
        <v>0</v>
      </c>
      <c r="U177" s="34" t="str">
        <f t="shared" si="64"/>
        <v>1,172812</v>
      </c>
      <c r="V177" s="34" t="str">
        <f t="shared" si="65"/>
        <v>2,0</v>
      </c>
      <c r="W177" s="34" t="str">
        <f t="shared" si="66"/>
        <v>3,0</v>
      </c>
      <c r="X177" s="34" t="str">
        <f t="shared" si="67"/>
        <v>4,0</v>
      </c>
      <c r="Y177" s="34" t="str">
        <f t="shared" si="68"/>
        <v>2,0</v>
      </c>
      <c r="Z177" s="1" t="str">
        <f t="shared" si="69"/>
        <v>1,172812</v>
      </c>
      <c r="AA177">
        <f t="shared" si="74"/>
        <v>2</v>
      </c>
      <c r="AB177" s="1">
        <f t="shared" si="75"/>
        <v>2</v>
      </c>
      <c r="AC177" t="str">
        <f t="shared" si="85"/>
        <v>10064.png</v>
      </c>
      <c r="AD177" s="1" t="str">
        <f t="shared" si="70"/>
        <v>6206208</v>
      </c>
      <c r="AE177" s="1" t="str">
        <f t="shared" si="71"/>
        <v>6206210</v>
      </c>
    </row>
    <row r="178" spans="1:31" x14ac:dyDescent="0.2">
      <c r="A178" s="1">
        <f t="shared" si="80"/>
        <v>6</v>
      </c>
      <c r="B178" s="1" t="str">
        <f t="shared" si="59"/>
        <v>6206210</v>
      </c>
      <c r="C178" t="s">
        <v>100</v>
      </c>
      <c r="D178" s="9" t="str">
        <f t="shared" si="50"/>
        <v>06</v>
      </c>
      <c r="E178">
        <f t="shared" si="84"/>
        <v>6</v>
      </c>
      <c r="F178" s="1">
        <f t="shared" si="78"/>
        <v>690</v>
      </c>
      <c r="G178" s="4" t="str">
        <f t="shared" si="60"/>
        <v>6902210</v>
      </c>
      <c r="H178" s="9">
        <f t="shared" si="51"/>
        <v>10</v>
      </c>
      <c r="I178">
        <v>10</v>
      </c>
      <c r="J178" s="1" t="str">
        <f t="shared" si="61"/>
        <v>22610</v>
      </c>
      <c r="K178">
        <f t="shared" si="72"/>
        <v>6100006</v>
      </c>
      <c r="L178" s="1">
        <f>IF(I178=0,0,VLOOKUP(J178,消耗材料!$I$2:$L$201,4,0))</f>
        <v>57</v>
      </c>
      <c r="M178" s="30" t="str">
        <f t="shared" si="62"/>
        <v>6100006,57</v>
      </c>
      <c r="N178" s="31">
        <f t="shared" si="73"/>
        <v>4</v>
      </c>
      <c r="O178" s="31" t="str">
        <f t="shared" si="63"/>
        <v>4106</v>
      </c>
      <c r="P178" s="30">
        <f>IF(I178=0,0,VLOOKUP(O178,属性值!$D$4:$I$203,2,0))</f>
        <v>201600</v>
      </c>
      <c r="Q178" s="30">
        <f>IF(I178=0,0,VLOOKUP(O178,属性值!$D$4:$I$203,3,0))</f>
        <v>0</v>
      </c>
      <c r="R178" s="30">
        <f>IF(I178=0,0,VLOOKUP(O178,属性值!$D$4:$I$203,4,0))</f>
        <v>0</v>
      </c>
      <c r="S178" s="30">
        <f>IF(I178=0,0,VLOOKUP(O178,属性值!$D$4:$I$203,5,0))</f>
        <v>0</v>
      </c>
      <c r="T178" s="30">
        <f>IF(I178=0,0,VLOOKUP(O178,属性值!$D$4:$I$203,6,0))</f>
        <v>0</v>
      </c>
      <c r="U178" s="34" t="str">
        <f t="shared" si="64"/>
        <v>1,201600</v>
      </c>
      <c r="V178" s="34" t="str">
        <f t="shared" si="65"/>
        <v>2,0</v>
      </c>
      <c r="W178" s="34" t="str">
        <f t="shared" si="66"/>
        <v>3,0</v>
      </c>
      <c r="X178" s="34" t="str">
        <f t="shared" si="67"/>
        <v>4,0</v>
      </c>
      <c r="Y178" s="34" t="str">
        <f t="shared" si="68"/>
        <v>2,0</v>
      </c>
      <c r="Z178" s="1" t="str">
        <f t="shared" si="69"/>
        <v>1,201600</v>
      </c>
      <c r="AA178">
        <f t="shared" si="74"/>
        <v>2</v>
      </c>
      <c r="AB178" s="1">
        <f t="shared" si="75"/>
        <v>2</v>
      </c>
      <c r="AC178" t="str">
        <f t="shared" si="85"/>
        <v>10064.png</v>
      </c>
      <c r="AD178" s="1" t="str">
        <f t="shared" si="70"/>
        <v>6206209</v>
      </c>
      <c r="AE178" s="1">
        <f t="shared" si="71"/>
        <v>0</v>
      </c>
    </row>
    <row r="179" spans="1:31" s="1" customFormat="1" x14ac:dyDescent="0.2">
      <c r="A179" s="1">
        <f t="shared" si="80"/>
        <v>6</v>
      </c>
      <c r="B179" s="1" t="str">
        <f t="shared" si="59"/>
        <v>6207200</v>
      </c>
      <c r="C179" s="1" t="s">
        <v>101</v>
      </c>
      <c r="D179" s="9" t="str">
        <f t="shared" si="50"/>
        <v>07</v>
      </c>
      <c r="E179">
        <v>7</v>
      </c>
      <c r="F179" s="1">
        <f t="shared" si="78"/>
        <v>690</v>
      </c>
      <c r="G179" s="4" t="str">
        <f t="shared" si="60"/>
        <v>6902200</v>
      </c>
      <c r="H179" s="9" t="str">
        <f t="shared" si="51"/>
        <v>00</v>
      </c>
      <c r="I179" s="1">
        <v>0</v>
      </c>
      <c r="J179" s="1" t="str">
        <f t="shared" si="61"/>
        <v>2270</v>
      </c>
      <c r="K179">
        <f t="shared" si="72"/>
        <v>6100006</v>
      </c>
      <c r="L179" s="1">
        <f>IF(I179=0,0,VLOOKUP(J179,消耗材料!$I$2:$L$201,4,0))</f>
        <v>0</v>
      </c>
      <c r="M179" s="30" t="str">
        <f t="shared" si="62"/>
        <v>6100006,0</v>
      </c>
      <c r="N179" s="31">
        <f t="shared" si="73"/>
        <v>4</v>
      </c>
      <c r="O179" s="31" t="str">
        <f t="shared" si="63"/>
        <v>407</v>
      </c>
      <c r="P179" s="30">
        <f>IF(I179=0,0,VLOOKUP(O179,属性值!$D$4:$I$203,2,0))</f>
        <v>0</v>
      </c>
      <c r="Q179" s="30">
        <f>IF(I179=0,0,VLOOKUP(O179,属性值!$D$4:$I$203,3,0))</f>
        <v>0</v>
      </c>
      <c r="R179" s="30">
        <f>IF(I179=0,0,VLOOKUP(O179,属性值!$D$4:$I$203,4,0))</f>
        <v>0</v>
      </c>
      <c r="S179" s="30">
        <f>IF(I179=0,0,VLOOKUP(O179,属性值!$D$4:$I$203,5,0))</f>
        <v>0</v>
      </c>
      <c r="T179" s="30">
        <f>IF(I179=0,0,VLOOKUP(O179,属性值!$D$4:$I$203,6,0))</f>
        <v>0</v>
      </c>
      <c r="U179" s="34" t="str">
        <f t="shared" si="64"/>
        <v>1,0</v>
      </c>
      <c r="V179" s="34" t="str">
        <f t="shared" si="65"/>
        <v>2,0</v>
      </c>
      <c r="W179" s="34" t="str">
        <f t="shared" si="66"/>
        <v>3,0</v>
      </c>
      <c r="X179" s="34" t="str">
        <f t="shared" si="67"/>
        <v>4,0</v>
      </c>
      <c r="Y179" s="34" t="str">
        <f t="shared" si="68"/>
        <v>2,0</v>
      </c>
      <c r="Z179" s="1" t="str">
        <f t="shared" si="69"/>
        <v>2,0</v>
      </c>
      <c r="AA179">
        <f t="shared" si="74"/>
        <v>2</v>
      </c>
      <c r="AB179" s="1">
        <f t="shared" si="75"/>
        <v>2</v>
      </c>
      <c r="AC179" s="1" t="s">
        <v>29</v>
      </c>
      <c r="AD179" s="1">
        <f t="shared" si="70"/>
        <v>0</v>
      </c>
      <c r="AE179" s="1" t="str">
        <f t="shared" si="71"/>
        <v>6207201</v>
      </c>
    </row>
    <row r="180" spans="1:31" x14ac:dyDescent="0.2">
      <c r="A180" s="1">
        <f t="shared" si="80"/>
        <v>6</v>
      </c>
      <c r="B180" s="1" t="str">
        <f t="shared" si="59"/>
        <v>6207201</v>
      </c>
      <c r="C180" t="s">
        <v>101</v>
      </c>
      <c r="D180" s="9" t="str">
        <f t="shared" si="50"/>
        <v>07</v>
      </c>
      <c r="E180">
        <f t="shared" si="82"/>
        <v>7</v>
      </c>
      <c r="F180" s="1">
        <f t="shared" si="78"/>
        <v>690</v>
      </c>
      <c r="G180" s="4" t="str">
        <f t="shared" si="60"/>
        <v>6902201</v>
      </c>
      <c r="H180" s="9" t="str">
        <f t="shared" si="51"/>
        <v>01</v>
      </c>
      <c r="I180">
        <v>1</v>
      </c>
      <c r="J180" s="1" t="str">
        <f t="shared" si="61"/>
        <v>2271</v>
      </c>
      <c r="K180">
        <f t="shared" si="72"/>
        <v>6100006</v>
      </c>
      <c r="L180" s="1">
        <f>IF(I180=0,0,VLOOKUP(J180,消耗材料!$I$2:$L$201,4,0))</f>
        <v>2</v>
      </c>
      <c r="M180" s="30" t="str">
        <f t="shared" si="62"/>
        <v>6100006,2</v>
      </c>
      <c r="N180" s="31">
        <f t="shared" si="73"/>
        <v>4</v>
      </c>
      <c r="O180" s="31" t="str">
        <f t="shared" si="63"/>
        <v>417</v>
      </c>
      <c r="P180" s="30">
        <f>IF(I180=0,0,VLOOKUP(O180,属性值!$D$4:$I$203,2,0))</f>
        <v>0</v>
      </c>
      <c r="Q180" s="30">
        <f>IF(I180=0,0,VLOOKUP(O180,属性值!$D$4:$I$203,3,0))</f>
        <v>802</v>
      </c>
      <c r="R180" s="30">
        <f>IF(I180=0,0,VLOOKUP(O180,属性值!$D$4:$I$203,4,0))</f>
        <v>0</v>
      </c>
      <c r="S180" s="30">
        <f>IF(I180=0,0,VLOOKUP(O180,属性值!$D$4:$I$203,5,0))</f>
        <v>0</v>
      </c>
      <c r="T180" s="30">
        <f>IF(I180=0,0,VLOOKUP(O180,属性值!$D$4:$I$203,6,0))</f>
        <v>0</v>
      </c>
      <c r="U180" s="34" t="str">
        <f t="shared" si="64"/>
        <v>1,0</v>
      </c>
      <c r="V180" s="34" t="str">
        <f t="shared" si="65"/>
        <v>2,802</v>
      </c>
      <c r="W180" s="34" t="str">
        <f t="shared" si="66"/>
        <v>3,0</v>
      </c>
      <c r="X180" s="34" t="str">
        <f t="shared" si="67"/>
        <v>4,0</v>
      </c>
      <c r="Y180" s="34" t="str">
        <f t="shared" si="68"/>
        <v>2,0</v>
      </c>
      <c r="Z180" s="1" t="str">
        <f t="shared" si="69"/>
        <v>2,802</v>
      </c>
      <c r="AA180">
        <f t="shared" si="74"/>
        <v>2</v>
      </c>
      <c r="AB180" s="1">
        <f t="shared" si="75"/>
        <v>2</v>
      </c>
      <c r="AC180" t="s">
        <v>29</v>
      </c>
      <c r="AD180" s="1" t="str">
        <f t="shared" si="70"/>
        <v>6207200</v>
      </c>
      <c r="AE180" s="1" t="str">
        <f t="shared" si="71"/>
        <v>6207202</v>
      </c>
    </row>
    <row r="181" spans="1:31" x14ac:dyDescent="0.2">
      <c r="A181" s="1">
        <f t="shared" si="80"/>
        <v>6</v>
      </c>
      <c r="B181" s="1" t="str">
        <f t="shared" si="59"/>
        <v>6207202</v>
      </c>
      <c r="C181" t="s">
        <v>101</v>
      </c>
      <c r="D181" s="9" t="str">
        <f t="shared" si="50"/>
        <v>07</v>
      </c>
      <c r="E181">
        <f t="shared" si="82"/>
        <v>7</v>
      </c>
      <c r="F181" s="1">
        <f t="shared" si="78"/>
        <v>690</v>
      </c>
      <c r="G181" s="4" t="str">
        <f t="shared" si="60"/>
        <v>6902202</v>
      </c>
      <c r="H181" s="9" t="str">
        <f t="shared" si="51"/>
        <v>02</v>
      </c>
      <c r="I181">
        <v>2</v>
      </c>
      <c r="J181" s="1" t="str">
        <f t="shared" si="61"/>
        <v>2272</v>
      </c>
      <c r="K181">
        <f t="shared" si="72"/>
        <v>6100006</v>
      </c>
      <c r="L181" s="1">
        <f>IF(I181=0,0,VLOOKUP(J181,消耗材料!$I$2:$L$201,4,0))</f>
        <v>4</v>
      </c>
      <c r="M181" s="30" t="str">
        <f t="shared" si="62"/>
        <v>6100006,4</v>
      </c>
      <c r="N181" s="31">
        <f t="shared" si="73"/>
        <v>4</v>
      </c>
      <c r="O181" s="31" t="str">
        <f t="shared" si="63"/>
        <v>427</v>
      </c>
      <c r="P181" s="30">
        <f>IF(I181=0,0,VLOOKUP(O181,属性值!$D$4:$I$203,2,0))</f>
        <v>0</v>
      </c>
      <c r="Q181" s="30">
        <f>IF(I181=0,0,VLOOKUP(O181,属性值!$D$4:$I$203,3,0))</f>
        <v>1645</v>
      </c>
      <c r="R181" s="30">
        <f>IF(I181=0,0,VLOOKUP(O181,属性值!$D$4:$I$203,4,0))</f>
        <v>0</v>
      </c>
      <c r="S181" s="30">
        <f>IF(I181=0,0,VLOOKUP(O181,属性值!$D$4:$I$203,5,0))</f>
        <v>0</v>
      </c>
      <c r="T181" s="30">
        <f>IF(I181=0,0,VLOOKUP(O181,属性值!$D$4:$I$203,6,0))</f>
        <v>0</v>
      </c>
      <c r="U181" s="34" t="str">
        <f t="shared" si="64"/>
        <v>1,0</v>
      </c>
      <c r="V181" s="34" t="str">
        <f t="shared" si="65"/>
        <v>2,1645</v>
      </c>
      <c r="W181" s="34" t="str">
        <f t="shared" si="66"/>
        <v>3,0</v>
      </c>
      <c r="X181" s="34" t="str">
        <f t="shared" si="67"/>
        <v>4,0</v>
      </c>
      <c r="Y181" s="34" t="str">
        <f t="shared" si="68"/>
        <v>2,0</v>
      </c>
      <c r="Z181" s="1" t="str">
        <f t="shared" si="69"/>
        <v>2,1645</v>
      </c>
      <c r="AA181">
        <f t="shared" si="74"/>
        <v>2</v>
      </c>
      <c r="AB181" s="1">
        <f t="shared" si="75"/>
        <v>2</v>
      </c>
      <c r="AC181" t="s">
        <v>29</v>
      </c>
      <c r="AD181" s="1" t="str">
        <f t="shared" si="70"/>
        <v>6207201</v>
      </c>
      <c r="AE181" s="1" t="str">
        <f t="shared" si="71"/>
        <v>6207203</v>
      </c>
    </row>
    <row r="182" spans="1:31" x14ac:dyDescent="0.2">
      <c r="A182" s="1">
        <f t="shared" si="80"/>
        <v>6</v>
      </c>
      <c r="B182" s="1" t="str">
        <f t="shared" si="59"/>
        <v>6207203</v>
      </c>
      <c r="C182" t="s">
        <v>101</v>
      </c>
      <c r="D182" s="9" t="str">
        <f t="shared" si="50"/>
        <v>07</v>
      </c>
      <c r="E182">
        <f t="shared" si="82"/>
        <v>7</v>
      </c>
      <c r="F182" s="1">
        <f t="shared" si="78"/>
        <v>690</v>
      </c>
      <c r="G182" s="4" t="str">
        <f t="shared" si="60"/>
        <v>6902203</v>
      </c>
      <c r="H182" s="9" t="str">
        <f t="shared" si="51"/>
        <v>03</v>
      </c>
      <c r="I182">
        <v>3</v>
      </c>
      <c r="J182" s="1" t="str">
        <f t="shared" si="61"/>
        <v>2273</v>
      </c>
      <c r="K182">
        <f t="shared" si="72"/>
        <v>6100006</v>
      </c>
      <c r="L182" s="1">
        <f>IF(I182=0,0,VLOOKUP(J182,消耗材料!$I$2:$L$201,4,0))</f>
        <v>6</v>
      </c>
      <c r="M182" s="30" t="str">
        <f t="shared" si="62"/>
        <v>6100006,6</v>
      </c>
      <c r="N182" s="31">
        <f t="shared" si="73"/>
        <v>4</v>
      </c>
      <c r="O182" s="31" t="str">
        <f t="shared" si="63"/>
        <v>437</v>
      </c>
      <c r="P182" s="30">
        <f>IF(I182=0,0,VLOOKUP(O182,属性值!$D$4:$I$203,2,0))</f>
        <v>0</v>
      </c>
      <c r="Q182" s="30">
        <f>IF(I182=0,0,VLOOKUP(O182,属性值!$D$4:$I$203,3,0))</f>
        <v>2538</v>
      </c>
      <c r="R182" s="30">
        <f>IF(I182=0,0,VLOOKUP(O182,属性值!$D$4:$I$203,4,0))</f>
        <v>0</v>
      </c>
      <c r="S182" s="30">
        <f>IF(I182=0,0,VLOOKUP(O182,属性值!$D$4:$I$203,5,0))</f>
        <v>0</v>
      </c>
      <c r="T182" s="30">
        <f>IF(I182=0,0,VLOOKUP(O182,属性值!$D$4:$I$203,6,0))</f>
        <v>0</v>
      </c>
      <c r="U182" s="34" t="str">
        <f t="shared" si="64"/>
        <v>1,0</v>
      </c>
      <c r="V182" s="34" t="str">
        <f t="shared" si="65"/>
        <v>2,2538</v>
      </c>
      <c r="W182" s="34" t="str">
        <f t="shared" si="66"/>
        <v>3,0</v>
      </c>
      <c r="X182" s="34" t="str">
        <f t="shared" si="67"/>
        <v>4,0</v>
      </c>
      <c r="Y182" s="34" t="str">
        <f t="shared" si="68"/>
        <v>2,0</v>
      </c>
      <c r="Z182" s="1" t="str">
        <f t="shared" si="69"/>
        <v>2,2538</v>
      </c>
      <c r="AA182">
        <f t="shared" si="74"/>
        <v>2</v>
      </c>
      <c r="AB182" s="1">
        <f t="shared" si="75"/>
        <v>2</v>
      </c>
      <c r="AC182" t="s">
        <v>29</v>
      </c>
      <c r="AD182" s="1" t="str">
        <f t="shared" si="70"/>
        <v>6207202</v>
      </c>
      <c r="AE182" s="1" t="str">
        <f t="shared" si="71"/>
        <v>6207204</v>
      </c>
    </row>
    <row r="183" spans="1:31" x14ac:dyDescent="0.2">
      <c r="A183" s="1">
        <f t="shared" si="80"/>
        <v>6</v>
      </c>
      <c r="B183" s="1" t="str">
        <f t="shared" si="59"/>
        <v>6207204</v>
      </c>
      <c r="C183" t="s">
        <v>101</v>
      </c>
      <c r="D183" s="9" t="str">
        <f t="shared" si="50"/>
        <v>07</v>
      </c>
      <c r="E183">
        <f t="shared" si="82"/>
        <v>7</v>
      </c>
      <c r="F183" s="1">
        <f t="shared" si="78"/>
        <v>690</v>
      </c>
      <c r="G183" s="4" t="str">
        <f t="shared" si="60"/>
        <v>6902204</v>
      </c>
      <c r="H183" s="9" t="str">
        <f t="shared" si="51"/>
        <v>04</v>
      </c>
      <c r="I183">
        <v>4</v>
      </c>
      <c r="J183" s="1" t="str">
        <f t="shared" si="61"/>
        <v>2274</v>
      </c>
      <c r="K183">
        <f t="shared" si="72"/>
        <v>6100006</v>
      </c>
      <c r="L183" s="1">
        <f>IF(I183=0,0,VLOOKUP(J183,消耗材料!$I$2:$L$201,4,0))</f>
        <v>9</v>
      </c>
      <c r="M183" s="30" t="str">
        <f t="shared" si="62"/>
        <v>6100006,9</v>
      </c>
      <c r="N183" s="31">
        <f t="shared" si="73"/>
        <v>4</v>
      </c>
      <c r="O183" s="31" t="str">
        <f t="shared" si="63"/>
        <v>447</v>
      </c>
      <c r="P183" s="30">
        <f>IF(I183=0,0,VLOOKUP(O183,属性值!$D$4:$I$203,2,0))</f>
        <v>0</v>
      </c>
      <c r="Q183" s="30">
        <f>IF(I183=0,0,VLOOKUP(O183,属性值!$D$4:$I$203,3,0))</f>
        <v>3491</v>
      </c>
      <c r="R183" s="30">
        <f>IF(I183=0,0,VLOOKUP(O183,属性值!$D$4:$I$203,4,0))</f>
        <v>0</v>
      </c>
      <c r="S183" s="30">
        <f>IF(I183=0,0,VLOOKUP(O183,属性值!$D$4:$I$203,5,0))</f>
        <v>0</v>
      </c>
      <c r="T183" s="30">
        <f>IF(I183=0,0,VLOOKUP(O183,属性值!$D$4:$I$203,6,0))</f>
        <v>0</v>
      </c>
      <c r="U183" s="34" t="str">
        <f t="shared" si="64"/>
        <v>1,0</v>
      </c>
      <c r="V183" s="34" t="str">
        <f t="shared" si="65"/>
        <v>2,3491</v>
      </c>
      <c r="W183" s="34" t="str">
        <f t="shared" si="66"/>
        <v>3,0</v>
      </c>
      <c r="X183" s="34" t="str">
        <f t="shared" si="67"/>
        <v>4,0</v>
      </c>
      <c r="Y183" s="34" t="str">
        <f t="shared" si="68"/>
        <v>2,0</v>
      </c>
      <c r="Z183" s="1" t="str">
        <f t="shared" si="69"/>
        <v>2,3491</v>
      </c>
      <c r="AA183">
        <f t="shared" si="74"/>
        <v>2</v>
      </c>
      <c r="AB183" s="1">
        <f t="shared" si="75"/>
        <v>2</v>
      </c>
      <c r="AC183" t="s">
        <v>29</v>
      </c>
      <c r="AD183" s="1" t="str">
        <f t="shared" si="70"/>
        <v>6207203</v>
      </c>
      <c r="AE183" s="1" t="str">
        <f t="shared" si="71"/>
        <v>6207205</v>
      </c>
    </row>
    <row r="184" spans="1:31" x14ac:dyDescent="0.2">
      <c r="A184" s="1">
        <f t="shared" si="80"/>
        <v>6</v>
      </c>
      <c r="B184" s="1" t="str">
        <f t="shared" si="59"/>
        <v>6207205</v>
      </c>
      <c r="C184" t="s">
        <v>101</v>
      </c>
      <c r="D184" s="9" t="str">
        <f t="shared" si="50"/>
        <v>07</v>
      </c>
      <c r="E184">
        <f t="shared" si="82"/>
        <v>7</v>
      </c>
      <c r="F184" s="1">
        <f t="shared" si="78"/>
        <v>690</v>
      </c>
      <c r="G184" s="4" t="str">
        <f t="shared" si="60"/>
        <v>6902205</v>
      </c>
      <c r="H184" s="9" t="str">
        <f t="shared" si="51"/>
        <v>05</v>
      </c>
      <c r="I184">
        <v>5</v>
      </c>
      <c r="J184" s="1" t="str">
        <f t="shared" si="61"/>
        <v>2275</v>
      </c>
      <c r="K184">
        <f t="shared" si="72"/>
        <v>6100006</v>
      </c>
      <c r="L184" s="1">
        <f>IF(I184=0,0,VLOOKUP(J184,消耗材料!$I$2:$L$201,4,0))</f>
        <v>12</v>
      </c>
      <c r="M184" s="30" t="str">
        <f t="shared" si="62"/>
        <v>6100006,12</v>
      </c>
      <c r="N184" s="31">
        <f t="shared" si="73"/>
        <v>4</v>
      </c>
      <c r="O184" s="31" t="str">
        <f t="shared" si="63"/>
        <v>457</v>
      </c>
      <c r="P184" s="30">
        <f>IF(I184=0,0,VLOOKUP(O184,属性值!$D$4:$I$203,2,0))</f>
        <v>0</v>
      </c>
      <c r="Q184" s="30">
        <f>IF(I184=0,0,VLOOKUP(O184,属性值!$D$4:$I$203,3,0))</f>
        <v>4515</v>
      </c>
      <c r="R184" s="30">
        <f>IF(I184=0,0,VLOOKUP(O184,属性值!$D$4:$I$203,4,0))</f>
        <v>0</v>
      </c>
      <c r="S184" s="30">
        <f>IF(I184=0,0,VLOOKUP(O184,属性值!$D$4:$I$203,5,0))</f>
        <v>0</v>
      </c>
      <c r="T184" s="30">
        <f>IF(I184=0,0,VLOOKUP(O184,属性值!$D$4:$I$203,6,0))</f>
        <v>0</v>
      </c>
      <c r="U184" s="34" t="str">
        <f t="shared" si="64"/>
        <v>1,0</v>
      </c>
      <c r="V184" s="34" t="str">
        <f t="shared" si="65"/>
        <v>2,4515</v>
      </c>
      <c r="W184" s="34" t="str">
        <f t="shared" si="66"/>
        <v>3,0</v>
      </c>
      <c r="X184" s="34" t="str">
        <f t="shared" si="67"/>
        <v>4,0</v>
      </c>
      <c r="Y184" s="34" t="str">
        <f t="shared" si="68"/>
        <v>2,0</v>
      </c>
      <c r="Z184" s="1" t="str">
        <f t="shared" si="69"/>
        <v>2,4515</v>
      </c>
      <c r="AA184">
        <f t="shared" si="74"/>
        <v>2</v>
      </c>
      <c r="AB184" s="1">
        <f t="shared" si="75"/>
        <v>2</v>
      </c>
      <c r="AC184" t="s">
        <v>29</v>
      </c>
      <c r="AD184" s="1" t="str">
        <f t="shared" si="70"/>
        <v>6207204</v>
      </c>
      <c r="AE184" s="1" t="str">
        <f t="shared" si="71"/>
        <v>6207206</v>
      </c>
    </row>
    <row r="185" spans="1:31" x14ac:dyDescent="0.2">
      <c r="A185" s="1">
        <f t="shared" si="80"/>
        <v>6</v>
      </c>
      <c r="B185" s="1" t="str">
        <f t="shared" si="59"/>
        <v>6207206</v>
      </c>
      <c r="C185" t="s">
        <v>101</v>
      </c>
      <c r="D185" s="9" t="str">
        <f t="shared" si="50"/>
        <v>07</v>
      </c>
      <c r="E185">
        <f t="shared" ref="E185:E189" si="86">E184</f>
        <v>7</v>
      </c>
      <c r="F185" s="1">
        <f t="shared" si="78"/>
        <v>690</v>
      </c>
      <c r="G185" s="4" t="str">
        <f t="shared" si="60"/>
        <v>6902206</v>
      </c>
      <c r="H185" s="9" t="str">
        <f t="shared" si="51"/>
        <v>06</v>
      </c>
      <c r="I185">
        <v>6</v>
      </c>
      <c r="J185" s="1" t="str">
        <f t="shared" si="61"/>
        <v>2276</v>
      </c>
      <c r="K185">
        <f t="shared" si="72"/>
        <v>6100006</v>
      </c>
      <c r="L185" s="1">
        <f>IF(I185=0,0,VLOOKUP(J185,消耗材料!$I$2:$L$201,4,0))</f>
        <v>15</v>
      </c>
      <c r="M185" s="30" t="str">
        <f t="shared" si="62"/>
        <v>6100006,15</v>
      </c>
      <c r="N185" s="31">
        <f t="shared" si="73"/>
        <v>4</v>
      </c>
      <c r="O185" s="31" t="str">
        <f t="shared" si="63"/>
        <v>467</v>
      </c>
      <c r="P185" s="30">
        <f>IF(I185=0,0,VLOOKUP(O185,属性值!$D$4:$I$203,2,0))</f>
        <v>0</v>
      </c>
      <c r="Q185" s="30">
        <f>IF(I185=0,0,VLOOKUP(O185,属性值!$D$4:$I$203,3,0))</f>
        <v>5623</v>
      </c>
      <c r="R185" s="30">
        <f>IF(I185=0,0,VLOOKUP(O185,属性值!$D$4:$I$203,4,0))</f>
        <v>0</v>
      </c>
      <c r="S185" s="30">
        <f>IF(I185=0,0,VLOOKUP(O185,属性值!$D$4:$I$203,5,0))</f>
        <v>0</v>
      </c>
      <c r="T185" s="30">
        <f>IF(I185=0,0,VLOOKUP(O185,属性值!$D$4:$I$203,6,0))</f>
        <v>0</v>
      </c>
      <c r="U185" s="34" t="str">
        <f t="shared" si="64"/>
        <v>1,0</v>
      </c>
      <c r="V185" s="34" t="str">
        <f t="shared" si="65"/>
        <v>2,5623</v>
      </c>
      <c r="W185" s="34" t="str">
        <f t="shared" si="66"/>
        <v>3,0</v>
      </c>
      <c r="X185" s="34" t="str">
        <f t="shared" si="67"/>
        <v>4,0</v>
      </c>
      <c r="Y185" s="34" t="str">
        <f t="shared" si="68"/>
        <v>2,0</v>
      </c>
      <c r="Z185" s="1" t="str">
        <f t="shared" si="69"/>
        <v>2,5623</v>
      </c>
      <c r="AA185">
        <f t="shared" si="74"/>
        <v>2</v>
      </c>
      <c r="AB185" s="1">
        <f t="shared" si="75"/>
        <v>2</v>
      </c>
      <c r="AC185" t="str">
        <f>AC179</f>
        <v>10068.png</v>
      </c>
      <c r="AD185" s="1" t="str">
        <f t="shared" si="70"/>
        <v>6207205</v>
      </c>
      <c r="AE185" s="1" t="str">
        <f t="shared" si="71"/>
        <v>6207207</v>
      </c>
    </row>
    <row r="186" spans="1:31" x14ac:dyDescent="0.2">
      <c r="A186" s="1">
        <f t="shared" si="80"/>
        <v>6</v>
      </c>
      <c r="B186" s="1" t="str">
        <f t="shared" si="59"/>
        <v>6207207</v>
      </c>
      <c r="C186" t="s">
        <v>101</v>
      </c>
      <c r="D186" s="9" t="str">
        <f t="shared" si="50"/>
        <v>07</v>
      </c>
      <c r="E186">
        <f t="shared" si="86"/>
        <v>7</v>
      </c>
      <c r="F186" s="1">
        <f t="shared" si="78"/>
        <v>690</v>
      </c>
      <c r="G186" s="4" t="str">
        <f t="shared" si="60"/>
        <v>6902207</v>
      </c>
      <c r="H186" s="9" t="str">
        <f t="shared" si="51"/>
        <v>07</v>
      </c>
      <c r="I186">
        <v>7</v>
      </c>
      <c r="J186" s="1" t="str">
        <f t="shared" si="61"/>
        <v>2277</v>
      </c>
      <c r="K186">
        <f t="shared" si="72"/>
        <v>6100006</v>
      </c>
      <c r="L186" s="1">
        <f>IF(I186=0,0,VLOOKUP(J186,消耗材料!$I$2:$L$201,4,0))</f>
        <v>19</v>
      </c>
      <c r="M186" s="30" t="str">
        <f t="shared" si="62"/>
        <v>6100006,19</v>
      </c>
      <c r="N186" s="31">
        <f t="shared" si="73"/>
        <v>4</v>
      </c>
      <c r="O186" s="31" t="str">
        <f t="shared" si="63"/>
        <v>477</v>
      </c>
      <c r="P186" s="30">
        <f>IF(I186=0,0,VLOOKUP(O186,属性值!$D$4:$I$203,2,0))</f>
        <v>0</v>
      </c>
      <c r="Q186" s="30">
        <f>IF(I186=0,0,VLOOKUP(O186,属性值!$D$4:$I$203,3,0))</f>
        <v>6830</v>
      </c>
      <c r="R186" s="30">
        <f>IF(I186=0,0,VLOOKUP(O186,属性值!$D$4:$I$203,4,0))</f>
        <v>0</v>
      </c>
      <c r="S186" s="30">
        <f>IF(I186=0,0,VLOOKUP(O186,属性值!$D$4:$I$203,5,0))</f>
        <v>0</v>
      </c>
      <c r="T186" s="30">
        <f>IF(I186=0,0,VLOOKUP(O186,属性值!$D$4:$I$203,6,0))</f>
        <v>0</v>
      </c>
      <c r="U186" s="34" t="str">
        <f t="shared" si="64"/>
        <v>1,0</v>
      </c>
      <c r="V186" s="34" t="str">
        <f t="shared" si="65"/>
        <v>2,6830</v>
      </c>
      <c r="W186" s="34" t="str">
        <f t="shared" si="66"/>
        <v>3,0</v>
      </c>
      <c r="X186" s="34" t="str">
        <f t="shared" si="67"/>
        <v>4,0</v>
      </c>
      <c r="Y186" s="34" t="str">
        <f t="shared" si="68"/>
        <v>2,0</v>
      </c>
      <c r="Z186" s="1" t="str">
        <f t="shared" si="69"/>
        <v>2,6830</v>
      </c>
      <c r="AA186">
        <f t="shared" si="74"/>
        <v>2</v>
      </c>
      <c r="AB186" s="1">
        <f t="shared" si="75"/>
        <v>2</v>
      </c>
      <c r="AC186" t="str">
        <f t="shared" ref="AC186:AC189" si="87">AC180</f>
        <v>10068.png</v>
      </c>
      <c r="AD186" s="1" t="str">
        <f t="shared" si="70"/>
        <v>6207206</v>
      </c>
      <c r="AE186" s="1" t="str">
        <f t="shared" si="71"/>
        <v>6207208</v>
      </c>
    </row>
    <row r="187" spans="1:31" x14ac:dyDescent="0.2">
      <c r="A187" s="1">
        <f t="shared" si="80"/>
        <v>6</v>
      </c>
      <c r="B187" s="1" t="str">
        <f t="shared" si="59"/>
        <v>6207208</v>
      </c>
      <c r="C187" t="s">
        <v>101</v>
      </c>
      <c r="D187" s="9" t="str">
        <f t="shared" si="50"/>
        <v>07</v>
      </c>
      <c r="E187">
        <f t="shared" si="86"/>
        <v>7</v>
      </c>
      <c r="F187" s="1">
        <f t="shared" si="78"/>
        <v>690</v>
      </c>
      <c r="G187" s="4" t="str">
        <f t="shared" si="60"/>
        <v>6902208</v>
      </c>
      <c r="H187" s="9" t="str">
        <f t="shared" si="51"/>
        <v>08</v>
      </c>
      <c r="I187">
        <v>8</v>
      </c>
      <c r="J187" s="1" t="str">
        <f t="shared" si="61"/>
        <v>2278</v>
      </c>
      <c r="K187">
        <f t="shared" si="72"/>
        <v>6100006</v>
      </c>
      <c r="L187" s="1">
        <f>IF(I187=0,0,VLOOKUP(J187,消耗材料!$I$2:$L$201,4,0))</f>
        <v>24</v>
      </c>
      <c r="M187" s="30" t="str">
        <f t="shared" si="62"/>
        <v>6100006,24</v>
      </c>
      <c r="N187" s="31">
        <f t="shared" si="73"/>
        <v>4</v>
      </c>
      <c r="O187" s="31" t="str">
        <f t="shared" si="63"/>
        <v>487</v>
      </c>
      <c r="P187" s="30">
        <f>IF(I187=0,0,VLOOKUP(O187,属性值!$D$4:$I$203,2,0))</f>
        <v>0</v>
      </c>
      <c r="Q187" s="30">
        <f>IF(I187=0,0,VLOOKUP(O187,属性值!$D$4:$I$203,3,0))</f>
        <v>8150</v>
      </c>
      <c r="R187" s="30">
        <f>IF(I187=0,0,VLOOKUP(O187,属性值!$D$4:$I$203,4,0))</f>
        <v>0</v>
      </c>
      <c r="S187" s="30">
        <f>IF(I187=0,0,VLOOKUP(O187,属性值!$D$4:$I$203,5,0))</f>
        <v>0</v>
      </c>
      <c r="T187" s="30">
        <f>IF(I187=0,0,VLOOKUP(O187,属性值!$D$4:$I$203,6,0))</f>
        <v>0</v>
      </c>
      <c r="U187" s="34" t="str">
        <f t="shared" si="64"/>
        <v>1,0</v>
      </c>
      <c r="V187" s="34" t="str">
        <f t="shared" si="65"/>
        <v>2,8150</v>
      </c>
      <c r="W187" s="34" t="str">
        <f t="shared" si="66"/>
        <v>3,0</v>
      </c>
      <c r="X187" s="34" t="str">
        <f t="shared" si="67"/>
        <v>4,0</v>
      </c>
      <c r="Y187" s="34" t="str">
        <f t="shared" si="68"/>
        <v>2,0</v>
      </c>
      <c r="Z187" s="1" t="str">
        <f t="shared" si="69"/>
        <v>2,8150</v>
      </c>
      <c r="AA187">
        <f t="shared" si="74"/>
        <v>2</v>
      </c>
      <c r="AB187" s="1">
        <f t="shared" si="75"/>
        <v>2</v>
      </c>
      <c r="AC187" t="str">
        <f t="shared" si="87"/>
        <v>10068.png</v>
      </c>
      <c r="AD187" s="1" t="str">
        <f t="shared" si="70"/>
        <v>6207207</v>
      </c>
      <c r="AE187" s="1" t="str">
        <f t="shared" si="71"/>
        <v>6207209</v>
      </c>
    </row>
    <row r="188" spans="1:31" x14ac:dyDescent="0.2">
      <c r="A188" s="1">
        <f t="shared" si="80"/>
        <v>6</v>
      </c>
      <c r="B188" s="1" t="str">
        <f t="shared" si="59"/>
        <v>6207209</v>
      </c>
      <c r="C188" t="s">
        <v>101</v>
      </c>
      <c r="D188" s="9" t="str">
        <f t="shared" si="50"/>
        <v>07</v>
      </c>
      <c r="E188">
        <f t="shared" si="86"/>
        <v>7</v>
      </c>
      <c r="F188" s="1">
        <f t="shared" si="78"/>
        <v>690</v>
      </c>
      <c r="G188" s="4" t="str">
        <f t="shared" si="60"/>
        <v>6902209</v>
      </c>
      <c r="H188" s="9" t="str">
        <f t="shared" si="51"/>
        <v>09</v>
      </c>
      <c r="I188">
        <v>9</v>
      </c>
      <c r="J188" s="1" t="str">
        <f t="shared" si="61"/>
        <v>2279</v>
      </c>
      <c r="K188">
        <f t="shared" si="72"/>
        <v>6100006</v>
      </c>
      <c r="L188" s="1">
        <f>IF(I188=0,0,VLOOKUP(J188,消耗材料!$I$2:$L$201,4,0))</f>
        <v>29</v>
      </c>
      <c r="M188" s="30" t="str">
        <f t="shared" si="62"/>
        <v>6100006,29</v>
      </c>
      <c r="N188" s="31">
        <f t="shared" si="73"/>
        <v>4</v>
      </c>
      <c r="O188" s="31" t="str">
        <f t="shared" si="63"/>
        <v>497</v>
      </c>
      <c r="P188" s="30">
        <f>IF(I188=0,0,VLOOKUP(O188,属性值!$D$4:$I$203,2,0))</f>
        <v>0</v>
      </c>
      <c r="Q188" s="30">
        <f>IF(I188=0,0,VLOOKUP(O188,属性值!$D$4:$I$203,3,0))</f>
        <v>9601</v>
      </c>
      <c r="R188" s="30">
        <f>IF(I188=0,0,VLOOKUP(O188,属性值!$D$4:$I$203,4,0))</f>
        <v>0</v>
      </c>
      <c r="S188" s="30">
        <f>IF(I188=0,0,VLOOKUP(O188,属性值!$D$4:$I$203,5,0))</f>
        <v>0</v>
      </c>
      <c r="T188" s="30">
        <f>IF(I188=0,0,VLOOKUP(O188,属性值!$D$4:$I$203,6,0))</f>
        <v>0</v>
      </c>
      <c r="U188" s="34" t="str">
        <f t="shared" si="64"/>
        <v>1,0</v>
      </c>
      <c r="V188" s="34" t="str">
        <f t="shared" si="65"/>
        <v>2,9601</v>
      </c>
      <c r="W188" s="34" t="str">
        <f t="shared" si="66"/>
        <v>3,0</v>
      </c>
      <c r="X188" s="34" t="str">
        <f t="shared" si="67"/>
        <v>4,0</v>
      </c>
      <c r="Y188" s="34" t="str">
        <f t="shared" si="68"/>
        <v>2,0</v>
      </c>
      <c r="Z188" s="1" t="str">
        <f t="shared" si="69"/>
        <v>2,9601</v>
      </c>
      <c r="AA188">
        <f t="shared" si="74"/>
        <v>2</v>
      </c>
      <c r="AB188" s="1">
        <f t="shared" si="75"/>
        <v>2</v>
      </c>
      <c r="AC188" t="str">
        <f t="shared" si="87"/>
        <v>10068.png</v>
      </c>
      <c r="AD188" s="1" t="str">
        <f t="shared" si="70"/>
        <v>6207208</v>
      </c>
      <c r="AE188" s="1" t="str">
        <f t="shared" si="71"/>
        <v>6207210</v>
      </c>
    </row>
    <row r="189" spans="1:31" x14ac:dyDescent="0.2">
      <c r="A189" s="1">
        <f t="shared" si="80"/>
        <v>6</v>
      </c>
      <c r="B189" s="1" t="str">
        <f t="shared" si="59"/>
        <v>6207210</v>
      </c>
      <c r="C189" t="s">
        <v>101</v>
      </c>
      <c r="D189" s="9" t="str">
        <f t="shared" si="50"/>
        <v>07</v>
      </c>
      <c r="E189">
        <f t="shared" si="86"/>
        <v>7</v>
      </c>
      <c r="F189" s="1">
        <f t="shared" si="78"/>
        <v>690</v>
      </c>
      <c r="G189" s="4" t="str">
        <f t="shared" si="60"/>
        <v>6902210</v>
      </c>
      <c r="H189" s="9">
        <f t="shared" si="51"/>
        <v>10</v>
      </c>
      <c r="I189">
        <v>10</v>
      </c>
      <c r="J189" s="1" t="str">
        <f t="shared" si="61"/>
        <v>22710</v>
      </c>
      <c r="K189">
        <f t="shared" si="72"/>
        <v>6100006</v>
      </c>
      <c r="L189" s="1">
        <f>IF(I189=0,0,VLOOKUP(J189,消耗材料!$I$2:$L$201,4,0))</f>
        <v>36</v>
      </c>
      <c r="M189" s="30" t="str">
        <f t="shared" si="62"/>
        <v>6100006,36</v>
      </c>
      <c r="N189" s="31">
        <f t="shared" si="73"/>
        <v>4</v>
      </c>
      <c r="O189" s="31" t="str">
        <f t="shared" si="63"/>
        <v>4107</v>
      </c>
      <c r="P189" s="30">
        <f>IF(I189=0,0,VLOOKUP(O189,属性值!$D$4:$I$203,2,0))</f>
        <v>0</v>
      </c>
      <c r="Q189" s="30">
        <f>IF(I189=0,0,VLOOKUP(O189,属性值!$D$4:$I$203,3,0))</f>
        <v>11200</v>
      </c>
      <c r="R189" s="30">
        <f>IF(I189=0,0,VLOOKUP(O189,属性值!$D$4:$I$203,4,0))</f>
        <v>0</v>
      </c>
      <c r="S189" s="30">
        <f>IF(I189=0,0,VLOOKUP(O189,属性值!$D$4:$I$203,5,0))</f>
        <v>0</v>
      </c>
      <c r="T189" s="30">
        <f>IF(I189=0,0,VLOOKUP(O189,属性值!$D$4:$I$203,6,0))</f>
        <v>0</v>
      </c>
      <c r="U189" s="34" t="str">
        <f t="shared" si="64"/>
        <v>1,0</v>
      </c>
      <c r="V189" s="34" t="str">
        <f t="shared" si="65"/>
        <v>2,11200</v>
      </c>
      <c r="W189" s="34" t="str">
        <f t="shared" si="66"/>
        <v>3,0</v>
      </c>
      <c r="X189" s="34" t="str">
        <f t="shared" si="67"/>
        <v>4,0</v>
      </c>
      <c r="Y189" s="34" t="str">
        <f t="shared" si="68"/>
        <v>2,0</v>
      </c>
      <c r="Z189" s="1" t="str">
        <f t="shared" si="69"/>
        <v>2,11200</v>
      </c>
      <c r="AA189">
        <f t="shared" si="74"/>
        <v>2</v>
      </c>
      <c r="AB189" s="1">
        <f t="shared" si="75"/>
        <v>2</v>
      </c>
      <c r="AC189" t="str">
        <f t="shared" si="87"/>
        <v>10068.png</v>
      </c>
      <c r="AD189" s="1" t="str">
        <f t="shared" si="70"/>
        <v>6207209</v>
      </c>
      <c r="AE189" s="1">
        <f t="shared" si="71"/>
        <v>0</v>
      </c>
    </row>
    <row r="190" spans="1:31" s="1" customFormat="1" x14ac:dyDescent="0.2">
      <c r="A190" s="1">
        <f t="shared" si="80"/>
        <v>6</v>
      </c>
      <c r="B190" s="1" t="str">
        <f t="shared" si="59"/>
        <v>6208200</v>
      </c>
      <c r="C190" s="1" t="s">
        <v>102</v>
      </c>
      <c r="D190" s="9" t="str">
        <f t="shared" si="50"/>
        <v>08</v>
      </c>
      <c r="E190">
        <v>8</v>
      </c>
      <c r="F190" s="1">
        <f t="shared" si="78"/>
        <v>690</v>
      </c>
      <c r="G190" s="4" t="str">
        <f t="shared" si="60"/>
        <v>6902200</v>
      </c>
      <c r="H190" s="9" t="str">
        <f t="shared" si="51"/>
        <v>00</v>
      </c>
      <c r="I190" s="1">
        <v>0</v>
      </c>
      <c r="J190" s="1" t="str">
        <f t="shared" si="61"/>
        <v>2280</v>
      </c>
      <c r="K190">
        <f t="shared" si="72"/>
        <v>6100006</v>
      </c>
      <c r="L190" s="1">
        <f>IF(I190=0,0,VLOOKUP(J190,消耗材料!$I$2:$L$201,4,0))</f>
        <v>0</v>
      </c>
      <c r="M190" s="30" t="str">
        <f t="shared" si="62"/>
        <v>6100006,0</v>
      </c>
      <c r="N190" s="31">
        <f t="shared" si="73"/>
        <v>4</v>
      </c>
      <c r="O190" s="31" t="str">
        <f t="shared" si="63"/>
        <v>408</v>
      </c>
      <c r="P190" s="30">
        <f>IF(I190=0,0,VLOOKUP(O190,属性值!$D$4:$I$203,2,0))</f>
        <v>0</v>
      </c>
      <c r="Q190" s="30">
        <f>IF(I190=0,0,VLOOKUP(O190,属性值!$D$4:$I$203,3,0))</f>
        <v>0</v>
      </c>
      <c r="R190" s="30">
        <f>IF(I190=0,0,VLOOKUP(O190,属性值!$D$4:$I$203,4,0))</f>
        <v>0</v>
      </c>
      <c r="S190" s="30">
        <f>IF(I190=0,0,VLOOKUP(O190,属性值!$D$4:$I$203,5,0))</f>
        <v>0</v>
      </c>
      <c r="T190" s="30">
        <f>IF(I190=0,0,VLOOKUP(O190,属性值!$D$4:$I$203,6,0))</f>
        <v>0</v>
      </c>
      <c r="U190" s="34" t="str">
        <f t="shared" si="64"/>
        <v>1,0</v>
      </c>
      <c r="V190" s="34" t="str">
        <f t="shared" si="65"/>
        <v>2,0</v>
      </c>
      <c r="W190" s="34" t="str">
        <f t="shared" si="66"/>
        <v>3,0</v>
      </c>
      <c r="X190" s="34" t="str">
        <f t="shared" si="67"/>
        <v>4,0</v>
      </c>
      <c r="Y190" s="34" t="str">
        <f t="shared" si="68"/>
        <v>2,0</v>
      </c>
      <c r="Z190" s="1" t="str">
        <f t="shared" si="69"/>
        <v>3,0</v>
      </c>
      <c r="AA190">
        <f t="shared" si="74"/>
        <v>2</v>
      </c>
      <c r="AB190" s="1">
        <f t="shared" si="75"/>
        <v>2</v>
      </c>
      <c r="AC190" s="1" t="s">
        <v>30</v>
      </c>
      <c r="AD190" s="1">
        <f t="shared" si="70"/>
        <v>0</v>
      </c>
      <c r="AE190" s="1" t="str">
        <f t="shared" si="71"/>
        <v>6208201</v>
      </c>
    </row>
    <row r="191" spans="1:31" x14ac:dyDescent="0.2">
      <c r="A191" s="1">
        <f t="shared" si="80"/>
        <v>6</v>
      </c>
      <c r="B191" s="1" t="str">
        <f t="shared" si="59"/>
        <v>6208201</v>
      </c>
      <c r="C191" t="s">
        <v>102</v>
      </c>
      <c r="D191" s="9" t="str">
        <f t="shared" si="50"/>
        <v>08</v>
      </c>
      <c r="E191">
        <f t="shared" si="82"/>
        <v>8</v>
      </c>
      <c r="F191" s="1">
        <f t="shared" si="78"/>
        <v>690</v>
      </c>
      <c r="G191" s="4" t="str">
        <f t="shared" si="60"/>
        <v>6902201</v>
      </c>
      <c r="H191" s="9" t="str">
        <f t="shared" si="51"/>
        <v>01</v>
      </c>
      <c r="I191">
        <v>1</v>
      </c>
      <c r="J191" s="1" t="str">
        <f t="shared" si="61"/>
        <v>2281</v>
      </c>
      <c r="K191">
        <f t="shared" si="72"/>
        <v>6100006</v>
      </c>
      <c r="L191" s="1">
        <f>IF(I191=0,0,VLOOKUP(J191,消耗材料!$I$2:$L$201,4,0))</f>
        <v>4</v>
      </c>
      <c r="M191" s="30" t="str">
        <f t="shared" si="62"/>
        <v>6100006,4</v>
      </c>
      <c r="N191" s="31">
        <f t="shared" si="73"/>
        <v>4</v>
      </c>
      <c r="O191" s="31" t="str">
        <f t="shared" si="63"/>
        <v>418</v>
      </c>
      <c r="P191" s="30">
        <f>IF(I191=0,0,VLOOKUP(O191,属性值!$D$4:$I$203,2,0))</f>
        <v>0</v>
      </c>
      <c r="Q191" s="30">
        <f>IF(I191=0,0,VLOOKUP(O191,属性值!$D$4:$I$203,3,0))</f>
        <v>0</v>
      </c>
      <c r="R191" s="30">
        <f>IF(I191=0,0,VLOOKUP(O191,属性值!$D$4:$I$203,4,0))</f>
        <v>1003</v>
      </c>
      <c r="S191" s="30">
        <f>IF(I191=0,0,VLOOKUP(O191,属性值!$D$4:$I$203,5,0))</f>
        <v>0</v>
      </c>
      <c r="T191" s="30">
        <f>IF(I191=0,0,VLOOKUP(O191,属性值!$D$4:$I$203,6,0))</f>
        <v>0</v>
      </c>
      <c r="U191" s="34" t="str">
        <f t="shared" si="64"/>
        <v>1,0</v>
      </c>
      <c r="V191" s="34" t="str">
        <f t="shared" si="65"/>
        <v>2,0</v>
      </c>
      <c r="W191" s="34" t="str">
        <f t="shared" si="66"/>
        <v>3,1003</v>
      </c>
      <c r="X191" s="34" t="str">
        <f t="shared" si="67"/>
        <v>4,0</v>
      </c>
      <c r="Y191" s="34" t="str">
        <f t="shared" si="68"/>
        <v>2,0</v>
      </c>
      <c r="Z191" s="1" t="str">
        <f t="shared" si="69"/>
        <v>3,1003</v>
      </c>
      <c r="AA191">
        <f t="shared" si="74"/>
        <v>2</v>
      </c>
      <c r="AB191" s="1">
        <f t="shared" si="75"/>
        <v>2</v>
      </c>
      <c r="AC191" t="s">
        <v>30</v>
      </c>
      <c r="AD191" s="1" t="str">
        <f t="shared" si="70"/>
        <v>6208200</v>
      </c>
      <c r="AE191" s="1" t="str">
        <f t="shared" si="71"/>
        <v>6208202</v>
      </c>
    </row>
    <row r="192" spans="1:31" x14ac:dyDescent="0.2">
      <c r="A192" s="1">
        <f t="shared" si="80"/>
        <v>6</v>
      </c>
      <c r="B192" s="1" t="str">
        <f t="shared" si="59"/>
        <v>6208202</v>
      </c>
      <c r="C192" t="s">
        <v>102</v>
      </c>
      <c r="D192" s="9" t="str">
        <f t="shared" si="50"/>
        <v>08</v>
      </c>
      <c r="E192">
        <f t="shared" si="82"/>
        <v>8</v>
      </c>
      <c r="F192" s="1">
        <f t="shared" si="78"/>
        <v>690</v>
      </c>
      <c r="G192" s="4" t="str">
        <f t="shared" si="60"/>
        <v>6902202</v>
      </c>
      <c r="H192" s="9" t="str">
        <f t="shared" si="51"/>
        <v>02</v>
      </c>
      <c r="I192">
        <v>2</v>
      </c>
      <c r="J192" s="1" t="str">
        <f t="shared" si="61"/>
        <v>2282</v>
      </c>
      <c r="K192">
        <f t="shared" si="72"/>
        <v>6100006</v>
      </c>
      <c r="L192" s="1">
        <f>IF(I192=0,0,VLOOKUP(J192,消耗材料!$I$2:$L$201,4,0))</f>
        <v>8</v>
      </c>
      <c r="M192" s="30" t="str">
        <f t="shared" si="62"/>
        <v>6100006,8</v>
      </c>
      <c r="N192" s="31">
        <f t="shared" si="73"/>
        <v>4</v>
      </c>
      <c r="O192" s="31" t="str">
        <f t="shared" si="63"/>
        <v>428</v>
      </c>
      <c r="P192" s="30">
        <f>IF(I192=0,0,VLOOKUP(O192,属性值!$D$4:$I$203,2,0))</f>
        <v>0</v>
      </c>
      <c r="Q192" s="30">
        <f>IF(I192=0,0,VLOOKUP(O192,属性值!$D$4:$I$203,3,0))</f>
        <v>0</v>
      </c>
      <c r="R192" s="30">
        <f>IF(I192=0,0,VLOOKUP(O192,属性值!$D$4:$I$203,4,0))</f>
        <v>2056</v>
      </c>
      <c r="S192" s="30">
        <f>IF(I192=0,0,VLOOKUP(O192,属性值!$D$4:$I$203,5,0))</f>
        <v>0</v>
      </c>
      <c r="T192" s="30">
        <f>IF(I192=0,0,VLOOKUP(O192,属性值!$D$4:$I$203,6,0))</f>
        <v>0</v>
      </c>
      <c r="U192" s="34" t="str">
        <f t="shared" si="64"/>
        <v>1,0</v>
      </c>
      <c r="V192" s="34" t="str">
        <f t="shared" si="65"/>
        <v>2,0</v>
      </c>
      <c r="W192" s="34" t="str">
        <f t="shared" si="66"/>
        <v>3,2056</v>
      </c>
      <c r="X192" s="34" t="str">
        <f t="shared" si="67"/>
        <v>4,0</v>
      </c>
      <c r="Y192" s="34" t="str">
        <f t="shared" si="68"/>
        <v>2,0</v>
      </c>
      <c r="Z192" s="1" t="str">
        <f t="shared" si="69"/>
        <v>3,2056</v>
      </c>
      <c r="AA192">
        <f t="shared" si="74"/>
        <v>2</v>
      </c>
      <c r="AB192" s="1">
        <f t="shared" si="75"/>
        <v>2</v>
      </c>
      <c r="AC192" t="s">
        <v>30</v>
      </c>
      <c r="AD192" s="1" t="str">
        <f t="shared" si="70"/>
        <v>6208201</v>
      </c>
      <c r="AE192" s="1" t="str">
        <f t="shared" si="71"/>
        <v>6208203</v>
      </c>
    </row>
    <row r="193" spans="1:31" x14ac:dyDescent="0.2">
      <c r="A193" s="1">
        <f t="shared" si="80"/>
        <v>6</v>
      </c>
      <c r="B193" s="1" t="str">
        <f t="shared" si="59"/>
        <v>6208203</v>
      </c>
      <c r="C193" t="s">
        <v>102</v>
      </c>
      <c r="D193" s="9" t="str">
        <f t="shared" si="50"/>
        <v>08</v>
      </c>
      <c r="E193">
        <f t="shared" si="82"/>
        <v>8</v>
      </c>
      <c r="F193" s="1">
        <f t="shared" si="78"/>
        <v>690</v>
      </c>
      <c r="G193" s="4" t="str">
        <f t="shared" si="60"/>
        <v>6902203</v>
      </c>
      <c r="H193" s="9" t="str">
        <f t="shared" si="51"/>
        <v>03</v>
      </c>
      <c r="I193">
        <v>3</v>
      </c>
      <c r="J193" s="1" t="str">
        <f t="shared" si="61"/>
        <v>2283</v>
      </c>
      <c r="K193">
        <f t="shared" si="72"/>
        <v>6100006</v>
      </c>
      <c r="L193" s="1">
        <f>IF(I193=0,0,VLOOKUP(J193,消耗材料!$I$2:$L$201,4,0))</f>
        <v>13</v>
      </c>
      <c r="M193" s="30" t="str">
        <f t="shared" si="62"/>
        <v>6100006,13</v>
      </c>
      <c r="N193" s="31">
        <f t="shared" si="73"/>
        <v>4</v>
      </c>
      <c r="O193" s="31" t="str">
        <f t="shared" si="63"/>
        <v>438</v>
      </c>
      <c r="P193" s="30">
        <f>IF(I193=0,0,VLOOKUP(O193,属性值!$D$4:$I$203,2,0))</f>
        <v>0</v>
      </c>
      <c r="Q193" s="30">
        <f>IF(I193=0,0,VLOOKUP(O193,属性值!$D$4:$I$203,3,0))</f>
        <v>0</v>
      </c>
      <c r="R193" s="30">
        <f>IF(I193=0,0,VLOOKUP(O193,属性值!$D$4:$I$203,4,0))</f>
        <v>3173</v>
      </c>
      <c r="S193" s="30">
        <f>IF(I193=0,0,VLOOKUP(O193,属性值!$D$4:$I$203,5,0))</f>
        <v>0</v>
      </c>
      <c r="T193" s="30">
        <f>IF(I193=0,0,VLOOKUP(O193,属性值!$D$4:$I$203,6,0))</f>
        <v>0</v>
      </c>
      <c r="U193" s="34" t="str">
        <f t="shared" si="64"/>
        <v>1,0</v>
      </c>
      <c r="V193" s="34" t="str">
        <f t="shared" si="65"/>
        <v>2,0</v>
      </c>
      <c r="W193" s="34" t="str">
        <f t="shared" si="66"/>
        <v>3,3173</v>
      </c>
      <c r="X193" s="34" t="str">
        <f t="shared" si="67"/>
        <v>4,0</v>
      </c>
      <c r="Y193" s="34" t="str">
        <f t="shared" si="68"/>
        <v>2,0</v>
      </c>
      <c r="Z193" s="1" t="str">
        <f t="shared" si="69"/>
        <v>3,3173</v>
      </c>
      <c r="AA193">
        <f t="shared" si="74"/>
        <v>2</v>
      </c>
      <c r="AB193" s="1">
        <f t="shared" si="75"/>
        <v>2</v>
      </c>
      <c r="AC193" t="s">
        <v>30</v>
      </c>
      <c r="AD193" s="1" t="str">
        <f t="shared" si="70"/>
        <v>6208202</v>
      </c>
      <c r="AE193" s="1" t="str">
        <f t="shared" si="71"/>
        <v>6208204</v>
      </c>
    </row>
    <row r="194" spans="1:31" x14ac:dyDescent="0.2">
      <c r="A194" s="1">
        <f t="shared" si="80"/>
        <v>6</v>
      </c>
      <c r="B194" s="1" t="str">
        <f t="shared" si="59"/>
        <v>6208204</v>
      </c>
      <c r="C194" t="s">
        <v>102</v>
      </c>
      <c r="D194" s="9" t="str">
        <f t="shared" si="50"/>
        <v>08</v>
      </c>
      <c r="E194">
        <f t="shared" si="82"/>
        <v>8</v>
      </c>
      <c r="F194" s="1">
        <f t="shared" si="78"/>
        <v>690</v>
      </c>
      <c r="G194" s="4" t="str">
        <f t="shared" si="60"/>
        <v>6902204</v>
      </c>
      <c r="H194" s="9" t="str">
        <f t="shared" si="51"/>
        <v>04</v>
      </c>
      <c r="I194">
        <v>4</v>
      </c>
      <c r="J194" s="1" t="str">
        <f t="shared" si="61"/>
        <v>2284</v>
      </c>
      <c r="K194">
        <f t="shared" si="72"/>
        <v>6100006</v>
      </c>
      <c r="L194" s="1">
        <f>IF(I194=0,0,VLOOKUP(J194,消耗材料!$I$2:$L$201,4,0))</f>
        <v>18</v>
      </c>
      <c r="M194" s="30" t="str">
        <f t="shared" si="62"/>
        <v>6100006,18</v>
      </c>
      <c r="N194" s="31">
        <f t="shared" si="73"/>
        <v>4</v>
      </c>
      <c r="O194" s="31" t="str">
        <f t="shared" si="63"/>
        <v>448</v>
      </c>
      <c r="P194" s="30">
        <f>IF(I194=0,0,VLOOKUP(O194,属性值!$D$4:$I$203,2,0))</f>
        <v>0</v>
      </c>
      <c r="Q194" s="30">
        <f>IF(I194=0,0,VLOOKUP(O194,属性值!$D$4:$I$203,3,0))</f>
        <v>0</v>
      </c>
      <c r="R194" s="30">
        <f>IF(I194=0,0,VLOOKUP(O194,属性值!$D$4:$I$203,4,0))</f>
        <v>4364</v>
      </c>
      <c r="S194" s="30">
        <f>IF(I194=0,0,VLOOKUP(O194,属性值!$D$4:$I$203,5,0))</f>
        <v>0</v>
      </c>
      <c r="T194" s="30">
        <f>IF(I194=0,0,VLOOKUP(O194,属性值!$D$4:$I$203,6,0))</f>
        <v>0</v>
      </c>
      <c r="U194" s="34" t="str">
        <f t="shared" si="64"/>
        <v>1,0</v>
      </c>
      <c r="V194" s="34" t="str">
        <f t="shared" si="65"/>
        <v>2,0</v>
      </c>
      <c r="W194" s="34" t="str">
        <f t="shared" si="66"/>
        <v>3,4364</v>
      </c>
      <c r="X194" s="34" t="str">
        <f t="shared" si="67"/>
        <v>4,0</v>
      </c>
      <c r="Y194" s="34" t="str">
        <f t="shared" si="68"/>
        <v>2,0</v>
      </c>
      <c r="Z194" s="1" t="str">
        <f t="shared" si="69"/>
        <v>3,4364</v>
      </c>
      <c r="AA194">
        <f t="shared" si="74"/>
        <v>2</v>
      </c>
      <c r="AB194" s="1">
        <f t="shared" si="75"/>
        <v>2</v>
      </c>
      <c r="AC194" t="s">
        <v>30</v>
      </c>
      <c r="AD194" s="1" t="str">
        <f t="shared" si="70"/>
        <v>6208203</v>
      </c>
      <c r="AE194" s="1" t="str">
        <f t="shared" si="71"/>
        <v>6208205</v>
      </c>
    </row>
    <row r="195" spans="1:31" x14ac:dyDescent="0.2">
      <c r="A195" s="1">
        <f t="shared" si="80"/>
        <v>6</v>
      </c>
      <c r="B195" s="1" t="str">
        <f t="shared" si="59"/>
        <v>6208205</v>
      </c>
      <c r="C195" t="s">
        <v>102</v>
      </c>
      <c r="D195" s="9" t="str">
        <f t="shared" si="50"/>
        <v>08</v>
      </c>
      <c r="E195">
        <f t="shared" si="82"/>
        <v>8</v>
      </c>
      <c r="F195" s="1">
        <f t="shared" si="78"/>
        <v>690</v>
      </c>
      <c r="G195" s="4" t="str">
        <f t="shared" si="60"/>
        <v>6902205</v>
      </c>
      <c r="H195" s="9" t="str">
        <f t="shared" si="51"/>
        <v>05</v>
      </c>
      <c r="I195">
        <v>5</v>
      </c>
      <c r="J195" s="1" t="str">
        <f t="shared" si="61"/>
        <v>2285</v>
      </c>
      <c r="K195">
        <f t="shared" si="72"/>
        <v>6100006</v>
      </c>
      <c r="L195" s="1">
        <f>IF(I195=0,0,VLOOKUP(J195,消耗材料!$I$2:$L$201,4,0))</f>
        <v>24</v>
      </c>
      <c r="M195" s="30" t="str">
        <f t="shared" si="62"/>
        <v>6100006,24</v>
      </c>
      <c r="N195" s="31">
        <f t="shared" si="73"/>
        <v>4</v>
      </c>
      <c r="O195" s="31" t="str">
        <f t="shared" si="63"/>
        <v>458</v>
      </c>
      <c r="P195" s="30">
        <f>IF(I195=0,0,VLOOKUP(O195,属性值!$D$4:$I$203,2,0))</f>
        <v>0</v>
      </c>
      <c r="Q195" s="30">
        <f>IF(I195=0,0,VLOOKUP(O195,属性值!$D$4:$I$203,3,0))</f>
        <v>0</v>
      </c>
      <c r="R195" s="30">
        <f>IF(I195=0,0,VLOOKUP(O195,属性值!$D$4:$I$203,4,0))</f>
        <v>5644</v>
      </c>
      <c r="S195" s="30">
        <f>IF(I195=0,0,VLOOKUP(O195,属性值!$D$4:$I$203,5,0))</f>
        <v>0</v>
      </c>
      <c r="T195" s="30">
        <f>IF(I195=0,0,VLOOKUP(O195,属性值!$D$4:$I$203,6,0))</f>
        <v>0</v>
      </c>
      <c r="U195" s="34" t="str">
        <f t="shared" si="64"/>
        <v>1,0</v>
      </c>
      <c r="V195" s="34" t="str">
        <f t="shared" si="65"/>
        <v>2,0</v>
      </c>
      <c r="W195" s="34" t="str">
        <f t="shared" si="66"/>
        <v>3,5644</v>
      </c>
      <c r="X195" s="34" t="str">
        <f t="shared" si="67"/>
        <v>4,0</v>
      </c>
      <c r="Y195" s="34" t="str">
        <f t="shared" si="68"/>
        <v>2,0</v>
      </c>
      <c r="Z195" s="1" t="str">
        <f t="shared" si="69"/>
        <v>3,5644</v>
      </c>
      <c r="AA195">
        <f t="shared" si="74"/>
        <v>2</v>
      </c>
      <c r="AB195" s="1">
        <f t="shared" si="75"/>
        <v>2</v>
      </c>
      <c r="AC195" t="s">
        <v>30</v>
      </c>
      <c r="AD195" s="1" t="str">
        <f t="shared" si="70"/>
        <v>6208204</v>
      </c>
      <c r="AE195" s="1" t="str">
        <f t="shared" si="71"/>
        <v>6208206</v>
      </c>
    </row>
    <row r="196" spans="1:31" x14ac:dyDescent="0.2">
      <c r="A196" s="1">
        <f t="shared" si="80"/>
        <v>6</v>
      </c>
      <c r="B196" s="1" t="str">
        <f t="shared" ref="B196:B222" si="88">A196&amp;AA196&amp;D196&amp;AB196&amp;H196</f>
        <v>6208206</v>
      </c>
      <c r="C196" t="s">
        <v>102</v>
      </c>
      <c r="D196" s="9" t="str">
        <f t="shared" si="50"/>
        <v>08</v>
      </c>
      <c r="E196">
        <f t="shared" ref="E196:E200" si="89">E195</f>
        <v>8</v>
      </c>
      <c r="F196" s="1">
        <f t="shared" si="78"/>
        <v>690</v>
      </c>
      <c r="G196" s="4" t="str">
        <f t="shared" ref="G196:G222" si="90">F196&amp;AA196&amp;AB196&amp;H196</f>
        <v>6902206</v>
      </c>
      <c r="H196" s="9" t="str">
        <f t="shared" si="51"/>
        <v>06</v>
      </c>
      <c r="I196">
        <v>6</v>
      </c>
      <c r="J196" s="1" t="str">
        <f t="shared" ref="J196:J222" si="91">AA196&amp;AB196&amp;E196&amp;I196</f>
        <v>2286</v>
      </c>
      <c r="K196">
        <f t="shared" si="72"/>
        <v>6100006</v>
      </c>
      <c r="L196" s="1">
        <f>IF(I196=0,0,VLOOKUP(J196,消耗材料!$I$2:$L$201,4,0))</f>
        <v>31</v>
      </c>
      <c r="M196" s="30" t="str">
        <f t="shared" ref="M196:M222" si="92">K196&amp;","&amp;L196</f>
        <v>6100006,31</v>
      </c>
      <c r="N196" s="31">
        <f t="shared" si="73"/>
        <v>4</v>
      </c>
      <c r="O196" s="31" t="str">
        <f t="shared" ref="O196:O222" si="93">N196&amp;I196&amp;E196</f>
        <v>468</v>
      </c>
      <c r="P196" s="30">
        <f>IF(I196=0,0,VLOOKUP(O196,属性值!$D$4:$I$203,2,0))</f>
        <v>0</v>
      </c>
      <c r="Q196" s="30">
        <f>IF(I196=0,0,VLOOKUP(O196,属性值!$D$4:$I$203,3,0))</f>
        <v>0</v>
      </c>
      <c r="R196" s="30">
        <f>IF(I196=0,0,VLOOKUP(O196,属性值!$D$4:$I$203,4,0))</f>
        <v>7029</v>
      </c>
      <c r="S196" s="30">
        <f>IF(I196=0,0,VLOOKUP(O196,属性值!$D$4:$I$203,5,0))</f>
        <v>0</v>
      </c>
      <c r="T196" s="30">
        <f>IF(I196=0,0,VLOOKUP(O196,属性值!$D$4:$I$203,6,0))</f>
        <v>0</v>
      </c>
      <c r="U196" s="34" t="str">
        <f t="shared" ref="U196:U222" si="94">$P$1&amp;","&amp;P196</f>
        <v>1,0</v>
      </c>
      <c r="V196" s="34" t="str">
        <f t="shared" ref="V196:V222" si="95">$Q$1&amp;","&amp;Q196</f>
        <v>2,0</v>
      </c>
      <c r="W196" s="34" t="str">
        <f t="shared" ref="W196:W222" si="96">$R$1&amp;","&amp;R196</f>
        <v>3,7029</v>
      </c>
      <c r="X196" s="34" t="str">
        <f t="shared" ref="X196:X222" si="97">$S$1&amp;","&amp;S196</f>
        <v>4,0</v>
      </c>
      <c r="Y196" s="34" t="str">
        <f t="shared" ref="Y196:Y222" si="98">$T$1&amp;","&amp;T196</f>
        <v>2,0</v>
      </c>
      <c r="Z196" s="1" t="str">
        <f t="shared" ref="Z196:Z222" si="99">IF(E196=1,U196,IF(E196=2,V196,IF(E196=3,W196,IF(E196=4,X196,IF(E196=5,Y196,IF(E196=6,U196,IF(E196=7,V196,IF(E196=8,W196,IF(E196=9,X196,IF(E196=10,Y196,0))))))))))</f>
        <v>3,7029</v>
      </c>
      <c r="AA196">
        <f t="shared" si="74"/>
        <v>2</v>
      </c>
      <c r="AB196" s="1">
        <f t="shared" si="75"/>
        <v>2</v>
      </c>
      <c r="AC196" t="str">
        <f>AC190</f>
        <v>10066.png</v>
      </c>
      <c r="AD196" s="1" t="str">
        <f t="shared" ref="AD196:AD222" si="100">IF(I196=0,0,B195)</f>
        <v>6208205</v>
      </c>
      <c r="AE196" s="1" t="str">
        <f t="shared" ref="AE196:AE222" si="101">IF(I196=10,0,B197)</f>
        <v>6208207</v>
      </c>
    </row>
    <row r="197" spans="1:31" x14ac:dyDescent="0.2">
      <c r="A197" s="1">
        <f t="shared" si="80"/>
        <v>6</v>
      </c>
      <c r="B197" s="1" t="str">
        <f t="shared" si="88"/>
        <v>6208207</v>
      </c>
      <c r="C197" t="s">
        <v>102</v>
      </c>
      <c r="D197" s="9" t="str">
        <f t="shared" si="50"/>
        <v>08</v>
      </c>
      <c r="E197">
        <f t="shared" si="89"/>
        <v>8</v>
      </c>
      <c r="F197" s="1">
        <f t="shared" si="78"/>
        <v>690</v>
      </c>
      <c r="G197" s="4" t="str">
        <f t="shared" si="90"/>
        <v>6902207</v>
      </c>
      <c r="H197" s="9" t="str">
        <f t="shared" si="51"/>
        <v>07</v>
      </c>
      <c r="I197">
        <v>7</v>
      </c>
      <c r="J197" s="1" t="str">
        <f t="shared" si="91"/>
        <v>2287</v>
      </c>
      <c r="K197">
        <f t="shared" ref="K197:K222" si="102">K196</f>
        <v>6100006</v>
      </c>
      <c r="L197" s="1">
        <f>IF(I197=0,0,VLOOKUP(J197,消耗材料!$I$2:$L$201,4,0))</f>
        <v>38</v>
      </c>
      <c r="M197" s="30" t="str">
        <f t="shared" si="92"/>
        <v>6100006,38</v>
      </c>
      <c r="N197" s="31">
        <f t="shared" ref="N197:N222" si="103">N196</f>
        <v>4</v>
      </c>
      <c r="O197" s="31" t="str">
        <f t="shared" si="93"/>
        <v>478</v>
      </c>
      <c r="P197" s="30">
        <f>IF(I197=0,0,VLOOKUP(O197,属性值!$D$4:$I$203,2,0))</f>
        <v>0</v>
      </c>
      <c r="Q197" s="30">
        <f>IF(I197=0,0,VLOOKUP(O197,属性值!$D$4:$I$203,3,0))</f>
        <v>0</v>
      </c>
      <c r="R197" s="30">
        <f>IF(I197=0,0,VLOOKUP(O197,属性值!$D$4:$I$203,4,0))</f>
        <v>8537</v>
      </c>
      <c r="S197" s="30">
        <f>IF(I197=0,0,VLOOKUP(O197,属性值!$D$4:$I$203,5,0))</f>
        <v>0</v>
      </c>
      <c r="T197" s="30">
        <f>IF(I197=0,0,VLOOKUP(O197,属性值!$D$4:$I$203,6,0))</f>
        <v>0</v>
      </c>
      <c r="U197" s="34" t="str">
        <f t="shared" si="94"/>
        <v>1,0</v>
      </c>
      <c r="V197" s="34" t="str">
        <f t="shared" si="95"/>
        <v>2,0</v>
      </c>
      <c r="W197" s="34" t="str">
        <f t="shared" si="96"/>
        <v>3,8537</v>
      </c>
      <c r="X197" s="34" t="str">
        <f t="shared" si="97"/>
        <v>4,0</v>
      </c>
      <c r="Y197" s="34" t="str">
        <f t="shared" si="98"/>
        <v>2,0</v>
      </c>
      <c r="Z197" s="1" t="str">
        <f t="shared" si="99"/>
        <v>3,8537</v>
      </c>
      <c r="AA197">
        <f t="shared" ref="AA197:AA222" si="104">AA196</f>
        <v>2</v>
      </c>
      <c r="AB197" s="1">
        <f t="shared" ref="AB197:AB222" si="105">AB196</f>
        <v>2</v>
      </c>
      <c r="AC197" t="str">
        <f t="shared" ref="AC197:AC200" si="106">AC191</f>
        <v>10066.png</v>
      </c>
      <c r="AD197" s="1" t="str">
        <f t="shared" si="100"/>
        <v>6208206</v>
      </c>
      <c r="AE197" s="1" t="str">
        <f t="shared" si="101"/>
        <v>6208208</v>
      </c>
    </row>
    <row r="198" spans="1:31" x14ac:dyDescent="0.2">
      <c r="A198" s="1">
        <f t="shared" si="80"/>
        <v>6</v>
      </c>
      <c r="B198" s="1" t="str">
        <f t="shared" si="88"/>
        <v>6208208</v>
      </c>
      <c r="C198" t="s">
        <v>102</v>
      </c>
      <c r="D198" s="9" t="str">
        <f t="shared" si="50"/>
        <v>08</v>
      </c>
      <c r="E198">
        <f t="shared" si="89"/>
        <v>8</v>
      </c>
      <c r="F198" s="1">
        <f t="shared" si="78"/>
        <v>690</v>
      </c>
      <c r="G198" s="4" t="str">
        <f t="shared" si="90"/>
        <v>6902208</v>
      </c>
      <c r="H198" s="9" t="str">
        <f t="shared" si="51"/>
        <v>08</v>
      </c>
      <c r="I198">
        <v>8</v>
      </c>
      <c r="J198" s="1" t="str">
        <f t="shared" si="91"/>
        <v>2288</v>
      </c>
      <c r="K198">
        <f t="shared" si="102"/>
        <v>6100006</v>
      </c>
      <c r="L198" s="1">
        <f>IF(I198=0,0,VLOOKUP(J198,消耗材料!$I$2:$L$201,4,0))</f>
        <v>48</v>
      </c>
      <c r="M198" s="30" t="str">
        <f t="shared" si="92"/>
        <v>6100006,48</v>
      </c>
      <c r="N198" s="31">
        <f t="shared" si="103"/>
        <v>4</v>
      </c>
      <c r="O198" s="31" t="str">
        <f t="shared" si="93"/>
        <v>488</v>
      </c>
      <c r="P198" s="30">
        <f>IF(I198=0,0,VLOOKUP(O198,属性值!$D$4:$I$203,2,0))</f>
        <v>0</v>
      </c>
      <c r="Q198" s="30">
        <f>IF(I198=0,0,VLOOKUP(O198,属性值!$D$4:$I$203,3,0))</f>
        <v>0</v>
      </c>
      <c r="R198" s="30">
        <f>IF(I198=0,0,VLOOKUP(O198,属性值!$D$4:$I$203,4,0))</f>
        <v>10188</v>
      </c>
      <c r="S198" s="30">
        <f>IF(I198=0,0,VLOOKUP(O198,属性值!$D$4:$I$203,5,0))</f>
        <v>0</v>
      </c>
      <c r="T198" s="30">
        <f>IF(I198=0,0,VLOOKUP(O198,属性值!$D$4:$I$203,6,0))</f>
        <v>0</v>
      </c>
      <c r="U198" s="34" t="str">
        <f t="shared" si="94"/>
        <v>1,0</v>
      </c>
      <c r="V198" s="34" t="str">
        <f t="shared" si="95"/>
        <v>2,0</v>
      </c>
      <c r="W198" s="34" t="str">
        <f t="shared" si="96"/>
        <v>3,10188</v>
      </c>
      <c r="X198" s="34" t="str">
        <f t="shared" si="97"/>
        <v>4,0</v>
      </c>
      <c r="Y198" s="34" t="str">
        <f t="shared" si="98"/>
        <v>2,0</v>
      </c>
      <c r="Z198" s="1" t="str">
        <f t="shared" si="99"/>
        <v>3,10188</v>
      </c>
      <c r="AA198">
        <f t="shared" si="104"/>
        <v>2</v>
      </c>
      <c r="AB198" s="1">
        <f t="shared" si="105"/>
        <v>2</v>
      </c>
      <c r="AC198" t="str">
        <f t="shared" si="106"/>
        <v>10066.png</v>
      </c>
      <c r="AD198" s="1" t="str">
        <f t="shared" si="100"/>
        <v>6208207</v>
      </c>
      <c r="AE198" s="1" t="str">
        <f t="shared" si="101"/>
        <v>6208209</v>
      </c>
    </row>
    <row r="199" spans="1:31" x14ac:dyDescent="0.2">
      <c r="A199" s="1">
        <f t="shared" si="80"/>
        <v>6</v>
      </c>
      <c r="B199" s="1" t="str">
        <f t="shared" si="88"/>
        <v>6208209</v>
      </c>
      <c r="C199" t="s">
        <v>102</v>
      </c>
      <c r="D199" s="9" t="str">
        <f t="shared" si="50"/>
        <v>08</v>
      </c>
      <c r="E199">
        <f t="shared" si="89"/>
        <v>8</v>
      </c>
      <c r="F199" s="1">
        <f t="shared" si="78"/>
        <v>690</v>
      </c>
      <c r="G199" s="4" t="str">
        <f t="shared" si="90"/>
        <v>6902209</v>
      </c>
      <c r="H199" s="9" t="str">
        <f t="shared" si="51"/>
        <v>09</v>
      </c>
      <c r="I199">
        <v>9</v>
      </c>
      <c r="J199" s="1" t="str">
        <f t="shared" si="91"/>
        <v>2289</v>
      </c>
      <c r="K199">
        <f t="shared" si="102"/>
        <v>6100006</v>
      </c>
      <c r="L199" s="1">
        <f>IF(I199=0,0,VLOOKUP(J199,消耗材料!$I$2:$L$201,4,0))</f>
        <v>59</v>
      </c>
      <c r="M199" s="30" t="str">
        <f t="shared" si="92"/>
        <v>6100006,59</v>
      </c>
      <c r="N199" s="31">
        <f t="shared" si="103"/>
        <v>4</v>
      </c>
      <c r="O199" s="31" t="str">
        <f t="shared" si="93"/>
        <v>498</v>
      </c>
      <c r="P199" s="30">
        <f>IF(I199=0,0,VLOOKUP(O199,属性值!$D$4:$I$203,2,0))</f>
        <v>0</v>
      </c>
      <c r="Q199" s="30">
        <f>IF(I199=0,0,VLOOKUP(O199,属性值!$D$4:$I$203,3,0))</f>
        <v>0</v>
      </c>
      <c r="R199" s="30">
        <f>IF(I199=0,0,VLOOKUP(O199,属性值!$D$4:$I$203,4,0))</f>
        <v>12001</v>
      </c>
      <c r="S199" s="30">
        <f>IF(I199=0,0,VLOOKUP(O199,属性值!$D$4:$I$203,5,0))</f>
        <v>0</v>
      </c>
      <c r="T199" s="30">
        <f>IF(I199=0,0,VLOOKUP(O199,属性值!$D$4:$I$203,6,0))</f>
        <v>0</v>
      </c>
      <c r="U199" s="34" t="str">
        <f t="shared" si="94"/>
        <v>1,0</v>
      </c>
      <c r="V199" s="34" t="str">
        <f t="shared" si="95"/>
        <v>2,0</v>
      </c>
      <c r="W199" s="34" t="str">
        <f t="shared" si="96"/>
        <v>3,12001</v>
      </c>
      <c r="X199" s="34" t="str">
        <f t="shared" si="97"/>
        <v>4,0</v>
      </c>
      <c r="Y199" s="34" t="str">
        <f t="shared" si="98"/>
        <v>2,0</v>
      </c>
      <c r="Z199" s="1" t="str">
        <f t="shared" si="99"/>
        <v>3,12001</v>
      </c>
      <c r="AA199">
        <f t="shared" si="104"/>
        <v>2</v>
      </c>
      <c r="AB199" s="1">
        <f t="shared" si="105"/>
        <v>2</v>
      </c>
      <c r="AC199" t="str">
        <f t="shared" si="106"/>
        <v>10066.png</v>
      </c>
      <c r="AD199" s="1" t="str">
        <f t="shared" si="100"/>
        <v>6208208</v>
      </c>
      <c r="AE199" s="1" t="str">
        <f t="shared" si="101"/>
        <v>6208210</v>
      </c>
    </row>
    <row r="200" spans="1:31" x14ac:dyDescent="0.2">
      <c r="A200" s="1">
        <f t="shared" si="80"/>
        <v>6</v>
      </c>
      <c r="B200" s="1" t="str">
        <f t="shared" si="88"/>
        <v>6208210</v>
      </c>
      <c r="C200" t="s">
        <v>102</v>
      </c>
      <c r="D200" s="9" t="str">
        <f t="shared" si="50"/>
        <v>08</v>
      </c>
      <c r="E200">
        <f t="shared" si="89"/>
        <v>8</v>
      </c>
      <c r="F200" s="1">
        <f t="shared" si="78"/>
        <v>690</v>
      </c>
      <c r="G200" s="4" t="str">
        <f t="shared" si="90"/>
        <v>6902210</v>
      </c>
      <c r="H200" s="9">
        <f t="shared" si="51"/>
        <v>10</v>
      </c>
      <c r="I200">
        <v>10</v>
      </c>
      <c r="J200" s="1" t="str">
        <f t="shared" si="91"/>
        <v>22810</v>
      </c>
      <c r="K200">
        <f t="shared" si="102"/>
        <v>6100006</v>
      </c>
      <c r="L200" s="1">
        <f>IF(I200=0,0,VLOOKUP(J200,消耗材料!$I$2:$L$201,4,0))</f>
        <v>71</v>
      </c>
      <c r="M200" s="30" t="str">
        <f t="shared" si="92"/>
        <v>6100006,71</v>
      </c>
      <c r="N200" s="31">
        <f t="shared" si="103"/>
        <v>4</v>
      </c>
      <c r="O200" s="31" t="str">
        <f t="shared" si="93"/>
        <v>4108</v>
      </c>
      <c r="P200" s="30">
        <f>IF(I200=0,0,VLOOKUP(O200,属性值!$D$4:$I$203,2,0))</f>
        <v>0</v>
      </c>
      <c r="Q200" s="30">
        <f>IF(I200=0,0,VLOOKUP(O200,属性值!$D$4:$I$203,3,0))</f>
        <v>0</v>
      </c>
      <c r="R200" s="30">
        <f>IF(I200=0,0,VLOOKUP(O200,属性值!$D$4:$I$203,4,0))</f>
        <v>14000</v>
      </c>
      <c r="S200" s="30">
        <f>IF(I200=0,0,VLOOKUP(O200,属性值!$D$4:$I$203,5,0))</f>
        <v>0</v>
      </c>
      <c r="T200" s="30">
        <f>IF(I200=0,0,VLOOKUP(O200,属性值!$D$4:$I$203,6,0))</f>
        <v>0</v>
      </c>
      <c r="U200" s="34" t="str">
        <f t="shared" si="94"/>
        <v>1,0</v>
      </c>
      <c r="V200" s="34" t="str">
        <f t="shared" si="95"/>
        <v>2,0</v>
      </c>
      <c r="W200" s="34" t="str">
        <f t="shared" si="96"/>
        <v>3,14000</v>
      </c>
      <c r="X200" s="34" t="str">
        <f t="shared" si="97"/>
        <v>4,0</v>
      </c>
      <c r="Y200" s="34" t="str">
        <f t="shared" si="98"/>
        <v>2,0</v>
      </c>
      <c r="Z200" s="1" t="str">
        <f t="shared" si="99"/>
        <v>3,14000</v>
      </c>
      <c r="AA200">
        <f t="shared" si="104"/>
        <v>2</v>
      </c>
      <c r="AB200" s="1">
        <f t="shared" si="105"/>
        <v>2</v>
      </c>
      <c r="AC200" t="str">
        <f t="shared" si="106"/>
        <v>10066.png</v>
      </c>
      <c r="AD200" s="1" t="str">
        <f t="shared" si="100"/>
        <v>6208209</v>
      </c>
      <c r="AE200" s="1">
        <f t="shared" si="101"/>
        <v>0</v>
      </c>
    </row>
    <row r="201" spans="1:31" s="1" customFormat="1" x14ac:dyDescent="0.2">
      <c r="A201" s="1">
        <f t="shared" si="80"/>
        <v>6</v>
      </c>
      <c r="B201" s="1" t="str">
        <f t="shared" si="88"/>
        <v>6209200</v>
      </c>
      <c r="C201" s="1" t="s">
        <v>103</v>
      </c>
      <c r="D201" s="9" t="str">
        <f t="shared" si="50"/>
        <v>09</v>
      </c>
      <c r="E201">
        <v>9</v>
      </c>
      <c r="F201" s="1">
        <f t="shared" si="78"/>
        <v>690</v>
      </c>
      <c r="G201" s="4" t="str">
        <f t="shared" si="90"/>
        <v>6902200</v>
      </c>
      <c r="H201" s="9" t="str">
        <f t="shared" si="51"/>
        <v>00</v>
      </c>
      <c r="I201" s="1">
        <v>0</v>
      </c>
      <c r="J201" s="1" t="str">
        <f t="shared" si="91"/>
        <v>2290</v>
      </c>
      <c r="K201">
        <f t="shared" si="102"/>
        <v>6100006</v>
      </c>
      <c r="L201" s="1">
        <f>IF(I201=0,0,VLOOKUP(J201,消耗材料!$I$2:$L$201,4,0))</f>
        <v>0</v>
      </c>
      <c r="M201" s="30" t="str">
        <f t="shared" si="92"/>
        <v>6100006,0</v>
      </c>
      <c r="N201" s="31">
        <f t="shared" si="103"/>
        <v>4</v>
      </c>
      <c r="O201" s="31" t="str">
        <f t="shared" si="93"/>
        <v>409</v>
      </c>
      <c r="P201" s="30">
        <f>IF(I201=0,0,VLOOKUP(O201,属性值!$D$4:$I$203,2,0))</f>
        <v>0</v>
      </c>
      <c r="Q201" s="30">
        <f>IF(I201=0,0,VLOOKUP(O201,属性值!$D$4:$I$203,3,0))</f>
        <v>0</v>
      </c>
      <c r="R201" s="30">
        <f>IF(I201=0,0,VLOOKUP(O201,属性值!$D$4:$I$203,4,0))</f>
        <v>0</v>
      </c>
      <c r="S201" s="30">
        <f>IF(I201=0,0,VLOOKUP(O201,属性值!$D$4:$I$203,5,0))</f>
        <v>0</v>
      </c>
      <c r="T201" s="30">
        <f>IF(I201=0,0,VLOOKUP(O201,属性值!$D$4:$I$203,6,0))</f>
        <v>0</v>
      </c>
      <c r="U201" s="34" t="str">
        <f t="shared" si="94"/>
        <v>1,0</v>
      </c>
      <c r="V201" s="34" t="str">
        <f t="shared" si="95"/>
        <v>2,0</v>
      </c>
      <c r="W201" s="34" t="str">
        <f t="shared" si="96"/>
        <v>3,0</v>
      </c>
      <c r="X201" s="34" t="str">
        <f t="shared" si="97"/>
        <v>4,0</v>
      </c>
      <c r="Y201" s="34" t="str">
        <f t="shared" si="98"/>
        <v>2,0</v>
      </c>
      <c r="Z201" s="1" t="str">
        <f t="shared" si="99"/>
        <v>4,0</v>
      </c>
      <c r="AA201">
        <f t="shared" si="104"/>
        <v>2</v>
      </c>
      <c r="AB201" s="1">
        <f t="shared" si="105"/>
        <v>2</v>
      </c>
      <c r="AC201" s="1" t="s">
        <v>31</v>
      </c>
      <c r="AD201" s="1">
        <f t="shared" si="100"/>
        <v>0</v>
      </c>
      <c r="AE201" s="1" t="str">
        <f t="shared" si="101"/>
        <v>6209201</v>
      </c>
    </row>
    <row r="202" spans="1:31" x14ac:dyDescent="0.2">
      <c r="A202" s="1">
        <f t="shared" si="80"/>
        <v>6</v>
      </c>
      <c r="B202" s="1" t="str">
        <f t="shared" si="88"/>
        <v>6209201</v>
      </c>
      <c r="C202" t="s">
        <v>103</v>
      </c>
      <c r="D202" s="9" t="str">
        <f t="shared" si="50"/>
        <v>09</v>
      </c>
      <c r="E202">
        <f t="shared" si="82"/>
        <v>9</v>
      </c>
      <c r="F202" s="1">
        <f t="shared" si="78"/>
        <v>690</v>
      </c>
      <c r="G202" s="4" t="str">
        <f t="shared" si="90"/>
        <v>6902201</v>
      </c>
      <c r="H202" s="9" t="str">
        <f t="shared" si="51"/>
        <v>01</v>
      </c>
      <c r="I202">
        <v>1</v>
      </c>
      <c r="J202" s="1" t="str">
        <f t="shared" si="91"/>
        <v>2291</v>
      </c>
      <c r="K202">
        <f t="shared" si="102"/>
        <v>6100006</v>
      </c>
      <c r="L202" s="1">
        <f>IF(I202=0,0,VLOOKUP(J202,消耗材料!$I$2:$L$201,4,0))</f>
        <v>3</v>
      </c>
      <c r="M202" s="30" t="str">
        <f t="shared" si="92"/>
        <v>6100006,3</v>
      </c>
      <c r="N202" s="31">
        <f t="shared" si="103"/>
        <v>4</v>
      </c>
      <c r="O202" s="31" t="str">
        <f t="shared" si="93"/>
        <v>419</v>
      </c>
      <c r="P202" s="30">
        <f>IF(I202=0,0,VLOOKUP(O202,属性值!$D$4:$I$203,2,0))</f>
        <v>0</v>
      </c>
      <c r="Q202" s="30">
        <f>IF(I202=0,0,VLOOKUP(O202,属性值!$D$4:$I$203,3,0))</f>
        <v>0</v>
      </c>
      <c r="R202" s="30">
        <f>IF(I202=0,0,VLOOKUP(O202,属性值!$D$4:$I$203,4,0))</f>
        <v>0</v>
      </c>
      <c r="S202" s="30">
        <f>IF(I202=0,0,VLOOKUP(O202,属性值!$D$4:$I$203,5,0))</f>
        <v>882</v>
      </c>
      <c r="T202" s="30">
        <f>IF(I202=0,0,VLOOKUP(O202,属性值!$D$4:$I$203,6,0))</f>
        <v>0</v>
      </c>
      <c r="U202" s="34" t="str">
        <f t="shared" si="94"/>
        <v>1,0</v>
      </c>
      <c r="V202" s="34" t="str">
        <f t="shared" si="95"/>
        <v>2,0</v>
      </c>
      <c r="W202" s="34" t="str">
        <f t="shared" si="96"/>
        <v>3,0</v>
      </c>
      <c r="X202" s="34" t="str">
        <f t="shared" si="97"/>
        <v>4,882</v>
      </c>
      <c r="Y202" s="34" t="str">
        <f t="shared" si="98"/>
        <v>2,0</v>
      </c>
      <c r="Z202" s="1" t="str">
        <f t="shared" si="99"/>
        <v>4,882</v>
      </c>
      <c r="AA202">
        <f t="shared" si="104"/>
        <v>2</v>
      </c>
      <c r="AB202" s="1">
        <f t="shared" si="105"/>
        <v>2</v>
      </c>
      <c r="AC202" t="s">
        <v>31</v>
      </c>
      <c r="AD202" s="1" t="str">
        <f t="shared" si="100"/>
        <v>6209200</v>
      </c>
      <c r="AE202" s="1" t="str">
        <f t="shared" si="101"/>
        <v>6209202</v>
      </c>
    </row>
    <row r="203" spans="1:31" x14ac:dyDescent="0.2">
      <c r="A203" s="1">
        <f t="shared" si="80"/>
        <v>6</v>
      </c>
      <c r="B203" s="1" t="str">
        <f t="shared" si="88"/>
        <v>6209202</v>
      </c>
      <c r="C203" t="s">
        <v>103</v>
      </c>
      <c r="D203" s="9" t="str">
        <f t="shared" si="50"/>
        <v>09</v>
      </c>
      <c r="E203">
        <f t="shared" si="82"/>
        <v>9</v>
      </c>
      <c r="F203" s="1">
        <f t="shared" si="78"/>
        <v>690</v>
      </c>
      <c r="G203" s="4" t="str">
        <f t="shared" si="90"/>
        <v>6902202</v>
      </c>
      <c r="H203" s="9" t="str">
        <f t="shared" si="51"/>
        <v>02</v>
      </c>
      <c r="I203">
        <v>2</v>
      </c>
      <c r="J203" s="1" t="str">
        <f t="shared" si="91"/>
        <v>2292</v>
      </c>
      <c r="K203">
        <f t="shared" si="102"/>
        <v>6100006</v>
      </c>
      <c r="L203" s="1">
        <f>IF(I203=0,0,VLOOKUP(J203,消耗材料!$I$2:$L$201,4,0))</f>
        <v>6</v>
      </c>
      <c r="M203" s="30" t="str">
        <f t="shared" si="92"/>
        <v>6100006,6</v>
      </c>
      <c r="N203" s="31">
        <f t="shared" si="103"/>
        <v>4</v>
      </c>
      <c r="O203" s="31" t="str">
        <f t="shared" si="93"/>
        <v>429</v>
      </c>
      <c r="P203" s="30">
        <f>IF(I203=0,0,VLOOKUP(O203,属性值!$D$4:$I$203,2,0))</f>
        <v>0</v>
      </c>
      <c r="Q203" s="30">
        <f>IF(I203=0,0,VLOOKUP(O203,属性值!$D$4:$I$203,3,0))</f>
        <v>0</v>
      </c>
      <c r="R203" s="30">
        <f>IF(I203=0,0,VLOOKUP(O203,属性值!$D$4:$I$203,4,0))</f>
        <v>0</v>
      </c>
      <c r="S203" s="30">
        <f>IF(I203=0,0,VLOOKUP(O203,属性值!$D$4:$I$203,5,0))</f>
        <v>1810</v>
      </c>
      <c r="T203" s="30">
        <f>IF(I203=0,0,VLOOKUP(O203,属性值!$D$4:$I$203,6,0))</f>
        <v>0</v>
      </c>
      <c r="U203" s="34" t="str">
        <f t="shared" si="94"/>
        <v>1,0</v>
      </c>
      <c r="V203" s="34" t="str">
        <f t="shared" si="95"/>
        <v>2,0</v>
      </c>
      <c r="W203" s="34" t="str">
        <f t="shared" si="96"/>
        <v>3,0</v>
      </c>
      <c r="X203" s="34" t="str">
        <f t="shared" si="97"/>
        <v>4,1810</v>
      </c>
      <c r="Y203" s="34" t="str">
        <f t="shared" si="98"/>
        <v>2,0</v>
      </c>
      <c r="Z203" s="1" t="str">
        <f t="shared" si="99"/>
        <v>4,1810</v>
      </c>
      <c r="AA203">
        <f t="shared" si="104"/>
        <v>2</v>
      </c>
      <c r="AB203" s="1">
        <f t="shared" si="105"/>
        <v>2</v>
      </c>
      <c r="AC203" t="s">
        <v>31</v>
      </c>
      <c r="AD203" s="1" t="str">
        <f t="shared" si="100"/>
        <v>6209201</v>
      </c>
      <c r="AE203" s="1" t="str">
        <f t="shared" si="101"/>
        <v>6209203</v>
      </c>
    </row>
    <row r="204" spans="1:31" x14ac:dyDescent="0.2">
      <c r="A204" s="1">
        <f t="shared" si="80"/>
        <v>6</v>
      </c>
      <c r="B204" s="1" t="str">
        <f t="shared" si="88"/>
        <v>6209203</v>
      </c>
      <c r="C204" t="s">
        <v>103</v>
      </c>
      <c r="D204" s="9" t="str">
        <f t="shared" si="50"/>
        <v>09</v>
      </c>
      <c r="E204">
        <f t="shared" si="82"/>
        <v>9</v>
      </c>
      <c r="F204" s="1">
        <f t="shared" si="78"/>
        <v>690</v>
      </c>
      <c r="G204" s="4" t="str">
        <f t="shared" si="90"/>
        <v>6902203</v>
      </c>
      <c r="H204" s="9" t="str">
        <f t="shared" si="51"/>
        <v>03</v>
      </c>
      <c r="I204">
        <v>3</v>
      </c>
      <c r="J204" s="1" t="str">
        <f t="shared" si="91"/>
        <v>2293</v>
      </c>
      <c r="K204">
        <f t="shared" si="102"/>
        <v>6100006</v>
      </c>
      <c r="L204" s="1">
        <f>IF(I204=0,0,VLOOKUP(J204,消耗材料!$I$2:$L$201,4,0))</f>
        <v>9</v>
      </c>
      <c r="M204" s="30" t="str">
        <f t="shared" si="92"/>
        <v>6100006,9</v>
      </c>
      <c r="N204" s="31">
        <f t="shared" si="103"/>
        <v>4</v>
      </c>
      <c r="O204" s="31" t="str">
        <f t="shared" si="93"/>
        <v>439</v>
      </c>
      <c r="P204" s="30">
        <f>IF(I204=0,0,VLOOKUP(O204,属性值!$D$4:$I$203,2,0))</f>
        <v>0</v>
      </c>
      <c r="Q204" s="30">
        <f>IF(I204=0,0,VLOOKUP(O204,属性值!$D$4:$I$203,3,0))</f>
        <v>0</v>
      </c>
      <c r="R204" s="30">
        <f>IF(I204=0,0,VLOOKUP(O204,属性值!$D$4:$I$203,4,0))</f>
        <v>0</v>
      </c>
      <c r="S204" s="30">
        <f>IF(I204=0,0,VLOOKUP(O204,属性值!$D$4:$I$203,5,0))</f>
        <v>2792</v>
      </c>
      <c r="T204" s="30">
        <f>IF(I204=0,0,VLOOKUP(O204,属性值!$D$4:$I$203,6,0))</f>
        <v>0</v>
      </c>
      <c r="U204" s="34" t="str">
        <f t="shared" si="94"/>
        <v>1,0</v>
      </c>
      <c r="V204" s="34" t="str">
        <f t="shared" si="95"/>
        <v>2,0</v>
      </c>
      <c r="W204" s="34" t="str">
        <f t="shared" si="96"/>
        <v>3,0</v>
      </c>
      <c r="X204" s="34" t="str">
        <f t="shared" si="97"/>
        <v>4,2792</v>
      </c>
      <c r="Y204" s="34" t="str">
        <f t="shared" si="98"/>
        <v>2,0</v>
      </c>
      <c r="Z204" s="1" t="str">
        <f t="shared" si="99"/>
        <v>4,2792</v>
      </c>
      <c r="AA204">
        <f t="shared" si="104"/>
        <v>2</v>
      </c>
      <c r="AB204" s="1">
        <f t="shared" si="105"/>
        <v>2</v>
      </c>
      <c r="AC204" t="s">
        <v>31</v>
      </c>
      <c r="AD204" s="1" t="str">
        <f t="shared" si="100"/>
        <v>6209202</v>
      </c>
      <c r="AE204" s="1" t="str">
        <f t="shared" si="101"/>
        <v>6209204</v>
      </c>
    </row>
    <row r="205" spans="1:31" x14ac:dyDescent="0.2">
      <c r="A205" s="1">
        <f t="shared" si="80"/>
        <v>6</v>
      </c>
      <c r="B205" s="1" t="str">
        <f t="shared" si="88"/>
        <v>6209204</v>
      </c>
      <c r="C205" t="s">
        <v>103</v>
      </c>
      <c r="D205" s="9" t="str">
        <f t="shared" si="50"/>
        <v>09</v>
      </c>
      <c r="E205">
        <f t="shared" si="82"/>
        <v>9</v>
      </c>
      <c r="F205" s="1">
        <f t="shared" si="78"/>
        <v>690</v>
      </c>
      <c r="G205" s="4" t="str">
        <f t="shared" si="90"/>
        <v>6902204</v>
      </c>
      <c r="H205" s="9" t="str">
        <f t="shared" si="51"/>
        <v>04</v>
      </c>
      <c r="I205">
        <v>4</v>
      </c>
      <c r="J205" s="1" t="str">
        <f t="shared" si="91"/>
        <v>2294</v>
      </c>
      <c r="K205">
        <f t="shared" si="102"/>
        <v>6100006</v>
      </c>
      <c r="L205" s="1">
        <f>IF(I205=0,0,VLOOKUP(J205,消耗材料!$I$2:$L$201,4,0))</f>
        <v>12</v>
      </c>
      <c r="M205" s="30" t="str">
        <f t="shared" si="92"/>
        <v>6100006,12</v>
      </c>
      <c r="N205" s="31">
        <f t="shared" si="103"/>
        <v>4</v>
      </c>
      <c r="O205" s="31" t="str">
        <f t="shared" si="93"/>
        <v>449</v>
      </c>
      <c r="P205" s="30">
        <f>IF(I205=0,0,VLOOKUP(O205,属性值!$D$4:$I$203,2,0))</f>
        <v>0</v>
      </c>
      <c r="Q205" s="30">
        <f>IF(I205=0,0,VLOOKUP(O205,属性值!$D$4:$I$203,3,0))</f>
        <v>0</v>
      </c>
      <c r="R205" s="30">
        <f>IF(I205=0,0,VLOOKUP(O205,属性值!$D$4:$I$203,4,0))</f>
        <v>0</v>
      </c>
      <c r="S205" s="30">
        <f>IF(I205=0,0,VLOOKUP(O205,属性值!$D$4:$I$203,5,0))</f>
        <v>3840</v>
      </c>
      <c r="T205" s="30">
        <f>IF(I205=0,0,VLOOKUP(O205,属性值!$D$4:$I$203,6,0))</f>
        <v>0</v>
      </c>
      <c r="U205" s="34" t="str">
        <f t="shared" si="94"/>
        <v>1,0</v>
      </c>
      <c r="V205" s="34" t="str">
        <f t="shared" si="95"/>
        <v>2,0</v>
      </c>
      <c r="W205" s="34" t="str">
        <f t="shared" si="96"/>
        <v>3,0</v>
      </c>
      <c r="X205" s="34" t="str">
        <f t="shared" si="97"/>
        <v>4,3840</v>
      </c>
      <c r="Y205" s="34" t="str">
        <f t="shared" si="98"/>
        <v>2,0</v>
      </c>
      <c r="Z205" s="1" t="str">
        <f t="shared" si="99"/>
        <v>4,3840</v>
      </c>
      <c r="AA205">
        <f t="shared" si="104"/>
        <v>2</v>
      </c>
      <c r="AB205" s="1">
        <f t="shared" si="105"/>
        <v>2</v>
      </c>
      <c r="AC205" t="s">
        <v>31</v>
      </c>
      <c r="AD205" s="1" t="str">
        <f t="shared" si="100"/>
        <v>6209203</v>
      </c>
      <c r="AE205" s="1" t="str">
        <f t="shared" si="101"/>
        <v>6209205</v>
      </c>
    </row>
    <row r="206" spans="1:31" x14ac:dyDescent="0.2">
      <c r="A206" s="1">
        <f t="shared" si="80"/>
        <v>6</v>
      </c>
      <c r="B206" s="1" t="str">
        <f t="shared" si="88"/>
        <v>6209205</v>
      </c>
      <c r="C206" t="s">
        <v>103</v>
      </c>
      <c r="D206" s="9" t="str">
        <f t="shared" si="50"/>
        <v>09</v>
      </c>
      <c r="E206">
        <f t="shared" si="82"/>
        <v>9</v>
      </c>
      <c r="F206" s="1">
        <f t="shared" si="78"/>
        <v>690</v>
      </c>
      <c r="G206" s="4" t="str">
        <f t="shared" si="90"/>
        <v>6902205</v>
      </c>
      <c r="H206" s="9" t="str">
        <f t="shared" si="51"/>
        <v>05</v>
      </c>
      <c r="I206">
        <v>5</v>
      </c>
      <c r="J206" s="1" t="str">
        <f t="shared" si="91"/>
        <v>2295</v>
      </c>
      <c r="K206">
        <f t="shared" si="102"/>
        <v>6100006</v>
      </c>
      <c r="L206" s="1">
        <f>IF(I206=0,0,VLOOKUP(J206,消耗材料!$I$2:$L$201,4,0))</f>
        <v>16</v>
      </c>
      <c r="M206" s="30" t="str">
        <f t="shared" si="92"/>
        <v>6100006,16</v>
      </c>
      <c r="N206" s="31">
        <f t="shared" si="103"/>
        <v>4</v>
      </c>
      <c r="O206" s="31" t="str">
        <f t="shared" si="93"/>
        <v>459</v>
      </c>
      <c r="P206" s="30">
        <f>IF(I206=0,0,VLOOKUP(O206,属性值!$D$4:$I$203,2,0))</f>
        <v>0</v>
      </c>
      <c r="Q206" s="30">
        <f>IF(I206=0,0,VLOOKUP(O206,属性值!$D$4:$I$203,3,0))</f>
        <v>0</v>
      </c>
      <c r="R206" s="30">
        <f>IF(I206=0,0,VLOOKUP(O206,属性值!$D$4:$I$203,4,0))</f>
        <v>0</v>
      </c>
      <c r="S206" s="30">
        <f>IF(I206=0,0,VLOOKUP(O206,属性值!$D$4:$I$203,5,0))</f>
        <v>4967</v>
      </c>
      <c r="T206" s="30">
        <f>IF(I206=0,0,VLOOKUP(O206,属性值!$D$4:$I$203,6,0))</f>
        <v>0</v>
      </c>
      <c r="U206" s="34" t="str">
        <f t="shared" si="94"/>
        <v>1,0</v>
      </c>
      <c r="V206" s="34" t="str">
        <f t="shared" si="95"/>
        <v>2,0</v>
      </c>
      <c r="W206" s="34" t="str">
        <f t="shared" si="96"/>
        <v>3,0</v>
      </c>
      <c r="X206" s="34" t="str">
        <f t="shared" si="97"/>
        <v>4,4967</v>
      </c>
      <c r="Y206" s="34" t="str">
        <f t="shared" si="98"/>
        <v>2,0</v>
      </c>
      <c r="Z206" s="1" t="str">
        <f t="shared" si="99"/>
        <v>4,4967</v>
      </c>
      <c r="AA206">
        <f t="shared" si="104"/>
        <v>2</v>
      </c>
      <c r="AB206" s="1">
        <f t="shared" si="105"/>
        <v>2</v>
      </c>
      <c r="AC206" t="s">
        <v>31</v>
      </c>
      <c r="AD206" s="1" t="str">
        <f t="shared" si="100"/>
        <v>6209204</v>
      </c>
      <c r="AE206" s="1" t="str">
        <f t="shared" si="101"/>
        <v>6209206</v>
      </c>
    </row>
    <row r="207" spans="1:31" x14ac:dyDescent="0.2">
      <c r="A207" s="1">
        <f t="shared" si="80"/>
        <v>6</v>
      </c>
      <c r="B207" s="1" t="str">
        <f t="shared" si="88"/>
        <v>6209206</v>
      </c>
      <c r="C207" t="s">
        <v>103</v>
      </c>
      <c r="D207" s="9" t="str">
        <f t="shared" si="50"/>
        <v>09</v>
      </c>
      <c r="E207">
        <f t="shared" ref="E207:F211" si="107">E206</f>
        <v>9</v>
      </c>
      <c r="F207" s="1">
        <f t="shared" si="78"/>
        <v>690</v>
      </c>
      <c r="G207" s="4" t="str">
        <f t="shared" si="90"/>
        <v>6902206</v>
      </c>
      <c r="H207" s="9" t="str">
        <f t="shared" si="51"/>
        <v>06</v>
      </c>
      <c r="I207">
        <v>6</v>
      </c>
      <c r="J207" s="1" t="str">
        <f t="shared" si="91"/>
        <v>2296</v>
      </c>
      <c r="K207">
        <f t="shared" si="102"/>
        <v>6100006</v>
      </c>
      <c r="L207" s="1">
        <f>IF(I207=0,0,VLOOKUP(J207,消耗材料!$I$2:$L$201,4,0))</f>
        <v>20</v>
      </c>
      <c r="M207" s="30" t="str">
        <f t="shared" si="92"/>
        <v>6100006,20</v>
      </c>
      <c r="N207" s="31">
        <f t="shared" si="103"/>
        <v>4</v>
      </c>
      <c r="O207" s="31" t="str">
        <f t="shared" si="93"/>
        <v>469</v>
      </c>
      <c r="P207" s="30">
        <f>IF(I207=0,0,VLOOKUP(O207,属性值!$D$4:$I$203,2,0))</f>
        <v>0</v>
      </c>
      <c r="Q207" s="30">
        <f>IF(I207=0,0,VLOOKUP(O207,属性值!$D$4:$I$203,3,0))</f>
        <v>0</v>
      </c>
      <c r="R207" s="30">
        <f>IF(I207=0,0,VLOOKUP(O207,属性值!$D$4:$I$203,4,0))</f>
        <v>0</v>
      </c>
      <c r="S207" s="30">
        <f>IF(I207=0,0,VLOOKUP(O207,属性值!$D$4:$I$203,5,0))</f>
        <v>6186</v>
      </c>
      <c r="T207" s="30">
        <f>IF(I207=0,0,VLOOKUP(O207,属性值!$D$4:$I$203,6,0))</f>
        <v>0</v>
      </c>
      <c r="U207" s="34" t="str">
        <f t="shared" si="94"/>
        <v>1,0</v>
      </c>
      <c r="V207" s="34" t="str">
        <f t="shared" si="95"/>
        <v>2,0</v>
      </c>
      <c r="W207" s="34" t="str">
        <f t="shared" si="96"/>
        <v>3,0</v>
      </c>
      <c r="X207" s="34" t="str">
        <f t="shared" si="97"/>
        <v>4,6186</v>
      </c>
      <c r="Y207" s="34" t="str">
        <f t="shared" si="98"/>
        <v>2,0</v>
      </c>
      <c r="Z207" s="1" t="str">
        <f t="shared" si="99"/>
        <v>4,6186</v>
      </c>
      <c r="AA207">
        <f t="shared" si="104"/>
        <v>2</v>
      </c>
      <c r="AB207" s="1">
        <f t="shared" si="105"/>
        <v>2</v>
      </c>
      <c r="AC207" t="str">
        <f>AC201</f>
        <v>10063.png</v>
      </c>
      <c r="AD207" s="1" t="str">
        <f t="shared" si="100"/>
        <v>6209205</v>
      </c>
      <c r="AE207" s="1" t="str">
        <f t="shared" si="101"/>
        <v>6209207</v>
      </c>
    </row>
    <row r="208" spans="1:31" x14ac:dyDescent="0.2">
      <c r="A208" s="1">
        <f t="shared" si="80"/>
        <v>6</v>
      </c>
      <c r="B208" s="1" t="str">
        <f t="shared" si="88"/>
        <v>6209207</v>
      </c>
      <c r="C208" t="s">
        <v>103</v>
      </c>
      <c r="D208" s="9" t="str">
        <f t="shared" si="50"/>
        <v>09</v>
      </c>
      <c r="E208">
        <f t="shared" si="107"/>
        <v>9</v>
      </c>
      <c r="F208" s="1">
        <f t="shared" si="78"/>
        <v>690</v>
      </c>
      <c r="G208" s="4" t="str">
        <f t="shared" si="90"/>
        <v>6902207</v>
      </c>
      <c r="H208" s="9" t="str">
        <f t="shared" si="51"/>
        <v>07</v>
      </c>
      <c r="I208">
        <v>7</v>
      </c>
      <c r="J208" s="1" t="str">
        <f t="shared" si="91"/>
        <v>2297</v>
      </c>
      <c r="K208">
        <f t="shared" si="102"/>
        <v>6100006</v>
      </c>
      <c r="L208" s="1">
        <f>IF(I208=0,0,VLOOKUP(J208,消耗材料!$I$2:$L$201,4,0))</f>
        <v>26</v>
      </c>
      <c r="M208" s="30" t="str">
        <f t="shared" si="92"/>
        <v>6100006,26</v>
      </c>
      <c r="N208" s="31">
        <f t="shared" si="103"/>
        <v>4</v>
      </c>
      <c r="O208" s="31" t="str">
        <f t="shared" si="93"/>
        <v>479</v>
      </c>
      <c r="P208" s="30">
        <f>IF(I208=0,0,VLOOKUP(O208,属性值!$D$4:$I$203,2,0))</f>
        <v>0</v>
      </c>
      <c r="Q208" s="30">
        <f>IF(I208=0,0,VLOOKUP(O208,属性值!$D$4:$I$203,3,0))</f>
        <v>0</v>
      </c>
      <c r="R208" s="30">
        <f>IF(I208=0,0,VLOOKUP(O208,属性值!$D$4:$I$203,4,0))</f>
        <v>0</v>
      </c>
      <c r="S208" s="30">
        <f>IF(I208=0,0,VLOOKUP(O208,属性值!$D$4:$I$203,5,0))</f>
        <v>7513</v>
      </c>
      <c r="T208" s="30">
        <f>IF(I208=0,0,VLOOKUP(O208,属性值!$D$4:$I$203,6,0))</f>
        <v>0</v>
      </c>
      <c r="U208" s="34" t="str">
        <f t="shared" si="94"/>
        <v>1,0</v>
      </c>
      <c r="V208" s="34" t="str">
        <f t="shared" si="95"/>
        <v>2,0</v>
      </c>
      <c r="W208" s="34" t="str">
        <f t="shared" si="96"/>
        <v>3,0</v>
      </c>
      <c r="X208" s="34" t="str">
        <f t="shared" si="97"/>
        <v>4,7513</v>
      </c>
      <c r="Y208" s="34" t="str">
        <f t="shared" si="98"/>
        <v>2,0</v>
      </c>
      <c r="Z208" s="1" t="str">
        <f t="shared" si="99"/>
        <v>4,7513</v>
      </c>
      <c r="AA208">
        <f t="shared" si="104"/>
        <v>2</v>
      </c>
      <c r="AB208" s="1">
        <f t="shared" si="105"/>
        <v>2</v>
      </c>
      <c r="AC208" t="str">
        <f t="shared" ref="AC208:AC211" si="108">AC202</f>
        <v>10063.png</v>
      </c>
      <c r="AD208" s="1" t="str">
        <f t="shared" si="100"/>
        <v>6209206</v>
      </c>
      <c r="AE208" s="1" t="str">
        <f t="shared" si="101"/>
        <v>6209208</v>
      </c>
    </row>
    <row r="209" spans="1:31" x14ac:dyDescent="0.2">
      <c r="A209" s="1">
        <f t="shared" si="80"/>
        <v>6</v>
      </c>
      <c r="B209" s="1" t="str">
        <f t="shared" si="88"/>
        <v>6209208</v>
      </c>
      <c r="C209" t="s">
        <v>103</v>
      </c>
      <c r="D209" s="9" t="str">
        <f t="shared" si="50"/>
        <v>09</v>
      </c>
      <c r="E209">
        <f t="shared" si="107"/>
        <v>9</v>
      </c>
      <c r="F209" s="1">
        <f t="shared" si="78"/>
        <v>690</v>
      </c>
      <c r="G209" s="4" t="str">
        <f t="shared" si="90"/>
        <v>6902208</v>
      </c>
      <c r="H209" s="9" t="str">
        <f t="shared" si="51"/>
        <v>08</v>
      </c>
      <c r="I209">
        <v>8</v>
      </c>
      <c r="J209" s="1" t="str">
        <f t="shared" si="91"/>
        <v>2298</v>
      </c>
      <c r="K209">
        <f t="shared" si="102"/>
        <v>6100006</v>
      </c>
      <c r="L209" s="1">
        <f>IF(I209=0,0,VLOOKUP(J209,消耗材料!$I$2:$L$201,4,0))</f>
        <v>32</v>
      </c>
      <c r="M209" s="30" t="str">
        <f t="shared" si="92"/>
        <v>6100006,32</v>
      </c>
      <c r="N209" s="31">
        <f t="shared" si="103"/>
        <v>4</v>
      </c>
      <c r="O209" s="31" t="str">
        <f t="shared" si="93"/>
        <v>489</v>
      </c>
      <c r="P209" s="30">
        <f>IF(I209=0,0,VLOOKUP(O209,属性值!$D$4:$I$203,2,0))</f>
        <v>0</v>
      </c>
      <c r="Q209" s="30">
        <f>IF(I209=0,0,VLOOKUP(O209,属性值!$D$4:$I$203,3,0))</f>
        <v>0</v>
      </c>
      <c r="R209" s="30">
        <f>IF(I209=0,0,VLOOKUP(O209,属性值!$D$4:$I$203,4,0))</f>
        <v>0</v>
      </c>
      <c r="S209" s="30">
        <f>IF(I209=0,0,VLOOKUP(O209,属性值!$D$4:$I$203,5,0))</f>
        <v>8965</v>
      </c>
      <c r="T209" s="30">
        <f>IF(I209=0,0,VLOOKUP(O209,属性值!$D$4:$I$203,6,0))</f>
        <v>0</v>
      </c>
      <c r="U209" s="34" t="str">
        <f t="shared" si="94"/>
        <v>1,0</v>
      </c>
      <c r="V209" s="34" t="str">
        <f t="shared" si="95"/>
        <v>2,0</v>
      </c>
      <c r="W209" s="34" t="str">
        <f t="shared" si="96"/>
        <v>3,0</v>
      </c>
      <c r="X209" s="34" t="str">
        <f t="shared" si="97"/>
        <v>4,8965</v>
      </c>
      <c r="Y209" s="34" t="str">
        <f t="shared" si="98"/>
        <v>2,0</v>
      </c>
      <c r="Z209" s="1" t="str">
        <f t="shared" si="99"/>
        <v>4,8965</v>
      </c>
      <c r="AA209">
        <f t="shared" si="104"/>
        <v>2</v>
      </c>
      <c r="AB209" s="1">
        <f t="shared" si="105"/>
        <v>2</v>
      </c>
      <c r="AC209" t="str">
        <f t="shared" si="108"/>
        <v>10063.png</v>
      </c>
      <c r="AD209" s="1" t="str">
        <f t="shared" si="100"/>
        <v>6209207</v>
      </c>
      <c r="AE209" s="1" t="str">
        <f t="shared" si="101"/>
        <v>6209209</v>
      </c>
    </row>
    <row r="210" spans="1:31" x14ac:dyDescent="0.2">
      <c r="A210" s="1">
        <f t="shared" si="80"/>
        <v>6</v>
      </c>
      <c r="B210" s="1" t="str">
        <f t="shared" si="88"/>
        <v>6209209</v>
      </c>
      <c r="C210" t="s">
        <v>103</v>
      </c>
      <c r="D210" s="9" t="str">
        <f t="shared" si="50"/>
        <v>09</v>
      </c>
      <c r="E210">
        <f t="shared" si="107"/>
        <v>9</v>
      </c>
      <c r="F210" s="1">
        <f t="shared" si="107"/>
        <v>690</v>
      </c>
      <c r="G210" s="4" t="str">
        <f t="shared" si="90"/>
        <v>6902209</v>
      </c>
      <c r="H210" s="9" t="str">
        <f t="shared" si="51"/>
        <v>09</v>
      </c>
      <c r="I210">
        <v>9</v>
      </c>
      <c r="J210" s="1" t="str">
        <f t="shared" si="91"/>
        <v>2299</v>
      </c>
      <c r="K210">
        <f t="shared" si="102"/>
        <v>6100006</v>
      </c>
      <c r="L210" s="1">
        <f>IF(I210=0,0,VLOOKUP(J210,消耗材料!$I$2:$L$201,4,0))</f>
        <v>39</v>
      </c>
      <c r="M210" s="30" t="str">
        <f t="shared" si="92"/>
        <v>6100006,39</v>
      </c>
      <c r="N210" s="31">
        <f t="shared" si="103"/>
        <v>4</v>
      </c>
      <c r="O210" s="31" t="str">
        <f t="shared" si="93"/>
        <v>499</v>
      </c>
      <c r="P210" s="30">
        <f>IF(I210=0,0,VLOOKUP(O210,属性值!$D$4:$I$203,2,0))</f>
        <v>0</v>
      </c>
      <c r="Q210" s="30">
        <f>IF(I210=0,0,VLOOKUP(O210,属性值!$D$4:$I$203,3,0))</f>
        <v>0</v>
      </c>
      <c r="R210" s="30">
        <f>IF(I210=0,0,VLOOKUP(O210,属性值!$D$4:$I$203,4,0))</f>
        <v>0</v>
      </c>
      <c r="S210" s="30">
        <f>IF(I210=0,0,VLOOKUP(O210,属性值!$D$4:$I$203,5,0))</f>
        <v>10561</v>
      </c>
      <c r="T210" s="30">
        <f>IF(I210=0,0,VLOOKUP(O210,属性值!$D$4:$I$203,6,0))</f>
        <v>0</v>
      </c>
      <c r="U210" s="34" t="str">
        <f t="shared" si="94"/>
        <v>1,0</v>
      </c>
      <c r="V210" s="34" t="str">
        <f t="shared" si="95"/>
        <v>2,0</v>
      </c>
      <c r="W210" s="34" t="str">
        <f t="shared" si="96"/>
        <v>3,0</v>
      </c>
      <c r="X210" s="34" t="str">
        <f t="shared" si="97"/>
        <v>4,10561</v>
      </c>
      <c r="Y210" s="34" t="str">
        <f t="shared" si="98"/>
        <v>2,0</v>
      </c>
      <c r="Z210" s="1" t="str">
        <f t="shared" si="99"/>
        <v>4,10561</v>
      </c>
      <c r="AA210">
        <f t="shared" si="104"/>
        <v>2</v>
      </c>
      <c r="AB210" s="1">
        <f t="shared" si="105"/>
        <v>2</v>
      </c>
      <c r="AC210" t="str">
        <f t="shared" si="108"/>
        <v>10063.png</v>
      </c>
      <c r="AD210" s="1" t="str">
        <f t="shared" si="100"/>
        <v>6209208</v>
      </c>
      <c r="AE210" s="1" t="str">
        <f t="shared" si="101"/>
        <v>6209210</v>
      </c>
    </row>
    <row r="211" spans="1:31" x14ac:dyDescent="0.2">
      <c r="A211" s="1">
        <f t="shared" si="80"/>
        <v>6</v>
      </c>
      <c r="B211" s="1" t="str">
        <f t="shared" si="88"/>
        <v>6209210</v>
      </c>
      <c r="C211" t="s">
        <v>103</v>
      </c>
      <c r="D211" s="9" t="str">
        <f t="shared" si="50"/>
        <v>09</v>
      </c>
      <c r="E211">
        <f t="shared" si="107"/>
        <v>9</v>
      </c>
      <c r="F211" s="1">
        <f t="shared" si="107"/>
        <v>690</v>
      </c>
      <c r="G211" s="4" t="str">
        <f t="shared" si="90"/>
        <v>6902210</v>
      </c>
      <c r="H211" s="9">
        <f t="shared" si="51"/>
        <v>10</v>
      </c>
      <c r="I211">
        <v>10</v>
      </c>
      <c r="J211" s="1" t="str">
        <f t="shared" si="91"/>
        <v>22910</v>
      </c>
      <c r="K211">
        <f t="shared" si="102"/>
        <v>6100006</v>
      </c>
      <c r="L211" s="1">
        <f>IF(I211=0,0,VLOOKUP(J211,消耗材料!$I$2:$L$201,4,0))</f>
        <v>48</v>
      </c>
      <c r="M211" s="30" t="str">
        <f t="shared" si="92"/>
        <v>6100006,48</v>
      </c>
      <c r="N211" s="31">
        <f t="shared" si="103"/>
        <v>4</v>
      </c>
      <c r="O211" s="31" t="str">
        <f t="shared" si="93"/>
        <v>4109</v>
      </c>
      <c r="P211" s="30">
        <f>IF(I211=0,0,VLOOKUP(O211,属性值!$D$4:$I$203,2,0))</f>
        <v>0</v>
      </c>
      <c r="Q211" s="30">
        <f>IF(I211=0,0,VLOOKUP(O211,属性值!$D$4:$I$203,3,0))</f>
        <v>0</v>
      </c>
      <c r="R211" s="30">
        <f>IF(I211=0,0,VLOOKUP(O211,属性值!$D$4:$I$203,4,0))</f>
        <v>0</v>
      </c>
      <c r="S211" s="30">
        <f>IF(I211=0,0,VLOOKUP(O211,属性值!$D$4:$I$203,5,0))</f>
        <v>12320</v>
      </c>
      <c r="T211" s="30">
        <f>IF(I211=0,0,VLOOKUP(O211,属性值!$D$4:$I$203,6,0))</f>
        <v>0</v>
      </c>
      <c r="U211" s="34" t="str">
        <f t="shared" si="94"/>
        <v>1,0</v>
      </c>
      <c r="V211" s="34" t="str">
        <f t="shared" si="95"/>
        <v>2,0</v>
      </c>
      <c r="W211" s="34" t="str">
        <f t="shared" si="96"/>
        <v>3,0</v>
      </c>
      <c r="X211" s="34" t="str">
        <f t="shared" si="97"/>
        <v>4,12320</v>
      </c>
      <c r="Y211" s="34" t="str">
        <f t="shared" si="98"/>
        <v>2,0</v>
      </c>
      <c r="Z211" s="1" t="str">
        <f t="shared" si="99"/>
        <v>4,12320</v>
      </c>
      <c r="AA211">
        <f t="shared" si="104"/>
        <v>2</v>
      </c>
      <c r="AB211" s="1">
        <f t="shared" si="105"/>
        <v>2</v>
      </c>
      <c r="AC211" t="str">
        <f t="shared" si="108"/>
        <v>10063.png</v>
      </c>
      <c r="AD211" s="1" t="str">
        <f t="shared" si="100"/>
        <v>6209209</v>
      </c>
      <c r="AE211" s="1">
        <f t="shared" si="101"/>
        <v>0</v>
      </c>
    </row>
    <row r="212" spans="1:31" s="1" customFormat="1" x14ac:dyDescent="0.2">
      <c r="A212" s="1">
        <f>A206</f>
        <v>6</v>
      </c>
      <c r="B212" s="1" t="str">
        <f t="shared" si="88"/>
        <v>6210200</v>
      </c>
      <c r="C212" s="1" t="s">
        <v>104</v>
      </c>
      <c r="D212" s="9">
        <f t="shared" si="50"/>
        <v>10</v>
      </c>
      <c r="E212">
        <v>10</v>
      </c>
      <c r="F212" s="1">
        <f t="shared" ref="F212:F222" si="109">F211</f>
        <v>690</v>
      </c>
      <c r="G212" s="4" t="str">
        <f t="shared" si="90"/>
        <v>6902200</v>
      </c>
      <c r="H212" s="9" t="str">
        <f t="shared" si="51"/>
        <v>00</v>
      </c>
      <c r="I212" s="1">
        <v>0</v>
      </c>
      <c r="J212" s="1" t="str">
        <f t="shared" si="91"/>
        <v>22100</v>
      </c>
      <c r="K212">
        <f t="shared" si="102"/>
        <v>6100006</v>
      </c>
      <c r="L212" s="1">
        <f>IF(I212=0,0,VLOOKUP(J212,消耗材料!$I$2:$L$201,4,0))</f>
        <v>0</v>
      </c>
      <c r="M212" s="30" t="str">
        <f t="shared" si="92"/>
        <v>6100006,0</v>
      </c>
      <c r="N212" s="31">
        <f t="shared" si="103"/>
        <v>4</v>
      </c>
      <c r="O212" s="31" t="str">
        <f t="shared" si="93"/>
        <v>4010</v>
      </c>
      <c r="P212" s="30">
        <f>IF(I212=0,0,VLOOKUP(O212,属性值!$D$4:$I$203,2,0))</f>
        <v>0</v>
      </c>
      <c r="Q212" s="30">
        <f>IF(I212=0,0,VLOOKUP(O212,属性值!$D$4:$I$203,3,0))</f>
        <v>0</v>
      </c>
      <c r="R212" s="30">
        <f>IF(I212=0,0,VLOOKUP(O212,属性值!$D$4:$I$203,4,0))</f>
        <v>0</v>
      </c>
      <c r="S212" s="30">
        <f>IF(I212=0,0,VLOOKUP(O212,属性值!$D$4:$I$203,5,0))</f>
        <v>0</v>
      </c>
      <c r="T212" s="30">
        <f>IF(I212=0,0,VLOOKUP(O212,属性值!$D$4:$I$203,6,0))</f>
        <v>0</v>
      </c>
      <c r="U212" s="34" t="str">
        <f t="shared" si="94"/>
        <v>1,0</v>
      </c>
      <c r="V212" s="34" t="str">
        <f t="shared" si="95"/>
        <v>2,0</v>
      </c>
      <c r="W212" s="34" t="str">
        <f t="shared" si="96"/>
        <v>3,0</v>
      </c>
      <c r="X212" s="34" t="str">
        <f t="shared" si="97"/>
        <v>4,0</v>
      </c>
      <c r="Y212" s="34" t="str">
        <f t="shared" si="98"/>
        <v>2,0</v>
      </c>
      <c r="Z212" s="1" t="str">
        <f t="shared" si="99"/>
        <v>2,0</v>
      </c>
      <c r="AA212">
        <f t="shared" si="104"/>
        <v>2</v>
      </c>
      <c r="AB212" s="1">
        <f t="shared" si="105"/>
        <v>2</v>
      </c>
      <c r="AC212" s="1" t="s">
        <v>32</v>
      </c>
      <c r="AD212" s="1">
        <f t="shared" si="100"/>
        <v>0</v>
      </c>
      <c r="AE212" s="1" t="str">
        <f t="shared" si="101"/>
        <v>6210201</v>
      </c>
    </row>
    <row r="213" spans="1:31" x14ac:dyDescent="0.2">
      <c r="A213" s="1">
        <f t="shared" si="80"/>
        <v>6</v>
      </c>
      <c r="B213" s="1" t="str">
        <f t="shared" si="88"/>
        <v>6210201</v>
      </c>
      <c r="C213" t="s">
        <v>104</v>
      </c>
      <c r="D213" s="9">
        <f t="shared" si="50"/>
        <v>10</v>
      </c>
      <c r="E213">
        <f t="shared" si="82"/>
        <v>10</v>
      </c>
      <c r="F213" s="1">
        <f t="shared" si="109"/>
        <v>690</v>
      </c>
      <c r="G213" s="4" t="str">
        <f t="shared" si="90"/>
        <v>6902201</v>
      </c>
      <c r="H213" s="9" t="str">
        <f t="shared" si="51"/>
        <v>01</v>
      </c>
      <c r="I213">
        <v>1</v>
      </c>
      <c r="J213" s="1" t="str">
        <f t="shared" si="91"/>
        <v>22101</v>
      </c>
      <c r="K213">
        <f t="shared" si="102"/>
        <v>6100006</v>
      </c>
      <c r="L213" s="1">
        <f>IF(I213=0,0,VLOOKUP(J213,消耗材料!$I$2:$L$201,4,0))</f>
        <v>1</v>
      </c>
      <c r="M213" s="30" t="str">
        <f t="shared" si="92"/>
        <v>6100006,1</v>
      </c>
      <c r="N213" s="31">
        <f t="shared" si="103"/>
        <v>4</v>
      </c>
      <c r="O213" s="31" t="str">
        <f t="shared" si="93"/>
        <v>4110</v>
      </c>
      <c r="P213" s="30">
        <f>IF(I213=0,0,VLOOKUP(O213,属性值!$D$4:$I$203,2,0))</f>
        <v>0</v>
      </c>
      <c r="Q213" s="30">
        <f>IF(I213=0,0,VLOOKUP(O213,属性值!$D$4:$I$203,3,0))</f>
        <v>0</v>
      </c>
      <c r="R213" s="30">
        <f>IF(I213=0,0,VLOOKUP(O213,属性值!$D$4:$I$203,4,0))</f>
        <v>0</v>
      </c>
      <c r="S213" s="30">
        <f>IF(I213=0,0,VLOOKUP(O213,属性值!$D$4:$I$203,5,0))</f>
        <v>0</v>
      </c>
      <c r="T213" s="30">
        <f>IF(I213=0,0,VLOOKUP(O213,属性值!$D$4:$I$203,6,0))</f>
        <v>602</v>
      </c>
      <c r="U213" s="34" t="str">
        <f t="shared" si="94"/>
        <v>1,0</v>
      </c>
      <c r="V213" s="34" t="str">
        <f t="shared" si="95"/>
        <v>2,0</v>
      </c>
      <c r="W213" s="34" t="str">
        <f t="shared" si="96"/>
        <v>3,0</v>
      </c>
      <c r="X213" s="34" t="str">
        <f t="shared" si="97"/>
        <v>4,0</v>
      </c>
      <c r="Y213" s="34" t="str">
        <f t="shared" si="98"/>
        <v>2,602</v>
      </c>
      <c r="Z213" s="1" t="str">
        <f t="shared" si="99"/>
        <v>2,602</v>
      </c>
      <c r="AA213">
        <f t="shared" si="104"/>
        <v>2</v>
      </c>
      <c r="AB213" s="1">
        <f t="shared" si="105"/>
        <v>2</v>
      </c>
      <c r="AC213" s="6" t="s">
        <v>110</v>
      </c>
      <c r="AD213" s="1" t="str">
        <f t="shared" si="100"/>
        <v>6210200</v>
      </c>
      <c r="AE213" s="1" t="str">
        <f t="shared" si="101"/>
        <v>6210202</v>
      </c>
    </row>
    <row r="214" spans="1:31" x14ac:dyDescent="0.2">
      <c r="A214" s="1">
        <f t="shared" si="80"/>
        <v>6</v>
      </c>
      <c r="B214" s="1" t="str">
        <f t="shared" si="88"/>
        <v>6210202</v>
      </c>
      <c r="C214" t="s">
        <v>104</v>
      </c>
      <c r="D214" s="9">
        <f t="shared" si="50"/>
        <v>10</v>
      </c>
      <c r="E214">
        <f t="shared" si="82"/>
        <v>10</v>
      </c>
      <c r="F214" s="1">
        <f t="shared" si="109"/>
        <v>690</v>
      </c>
      <c r="G214" s="4" t="str">
        <f t="shared" si="90"/>
        <v>6902202</v>
      </c>
      <c r="H214" s="9" t="str">
        <f t="shared" si="51"/>
        <v>02</v>
      </c>
      <c r="I214">
        <v>2</v>
      </c>
      <c r="J214" s="1" t="str">
        <f t="shared" si="91"/>
        <v>22102</v>
      </c>
      <c r="K214">
        <f t="shared" si="102"/>
        <v>6100006</v>
      </c>
      <c r="L214" s="1">
        <f>IF(I214=0,0,VLOOKUP(J214,消耗材料!$I$2:$L$201,4,0))</f>
        <v>3</v>
      </c>
      <c r="M214" s="30" t="str">
        <f t="shared" si="92"/>
        <v>6100006,3</v>
      </c>
      <c r="N214" s="31">
        <f t="shared" si="103"/>
        <v>4</v>
      </c>
      <c r="O214" s="31" t="str">
        <f t="shared" si="93"/>
        <v>4210</v>
      </c>
      <c r="P214" s="30">
        <f>IF(I214=0,0,VLOOKUP(O214,属性值!$D$4:$I$203,2,0))</f>
        <v>0</v>
      </c>
      <c r="Q214" s="30">
        <f>IF(I214=0,0,VLOOKUP(O214,属性值!$D$4:$I$203,3,0))</f>
        <v>0</v>
      </c>
      <c r="R214" s="30">
        <f>IF(I214=0,0,VLOOKUP(O214,属性值!$D$4:$I$203,4,0))</f>
        <v>0</v>
      </c>
      <c r="S214" s="30">
        <f>IF(I214=0,0,VLOOKUP(O214,属性值!$D$4:$I$203,5,0))</f>
        <v>0</v>
      </c>
      <c r="T214" s="30">
        <f>IF(I214=0,0,VLOOKUP(O214,属性值!$D$4:$I$203,6,0))</f>
        <v>1234</v>
      </c>
      <c r="U214" s="34" t="str">
        <f t="shared" si="94"/>
        <v>1,0</v>
      </c>
      <c r="V214" s="34" t="str">
        <f t="shared" si="95"/>
        <v>2,0</v>
      </c>
      <c r="W214" s="34" t="str">
        <f t="shared" si="96"/>
        <v>3,0</v>
      </c>
      <c r="X214" s="34" t="str">
        <f t="shared" si="97"/>
        <v>4,0</v>
      </c>
      <c r="Y214" s="34" t="str">
        <f t="shared" si="98"/>
        <v>2,1234</v>
      </c>
      <c r="Z214" s="1" t="str">
        <f t="shared" si="99"/>
        <v>2,1234</v>
      </c>
      <c r="AA214">
        <f t="shared" si="104"/>
        <v>2</v>
      </c>
      <c r="AB214" s="1">
        <f t="shared" si="105"/>
        <v>2</v>
      </c>
      <c r="AC214" t="s">
        <v>32</v>
      </c>
      <c r="AD214" s="1" t="str">
        <f t="shared" si="100"/>
        <v>6210201</v>
      </c>
      <c r="AE214" s="1" t="str">
        <f t="shared" si="101"/>
        <v>6210203</v>
      </c>
    </row>
    <row r="215" spans="1:31" x14ac:dyDescent="0.2">
      <c r="A215" s="1">
        <f t="shared" si="80"/>
        <v>6</v>
      </c>
      <c r="B215" s="1" t="str">
        <f t="shared" si="88"/>
        <v>6210203</v>
      </c>
      <c r="C215" t="s">
        <v>104</v>
      </c>
      <c r="D215" s="9">
        <f t="shared" si="50"/>
        <v>10</v>
      </c>
      <c r="E215">
        <f t="shared" si="82"/>
        <v>10</v>
      </c>
      <c r="F215" s="1">
        <f t="shared" si="109"/>
        <v>690</v>
      </c>
      <c r="G215" s="4" t="str">
        <f t="shared" si="90"/>
        <v>6902203</v>
      </c>
      <c r="H215" s="9" t="str">
        <f t="shared" si="51"/>
        <v>03</v>
      </c>
      <c r="I215">
        <v>3</v>
      </c>
      <c r="J215" s="1" t="str">
        <f t="shared" si="91"/>
        <v>22103</v>
      </c>
      <c r="K215">
        <f t="shared" si="102"/>
        <v>6100006</v>
      </c>
      <c r="L215" s="1">
        <f>IF(I215=0,0,VLOOKUP(J215,消耗材料!$I$2:$L$201,4,0))</f>
        <v>5</v>
      </c>
      <c r="M215" s="30" t="str">
        <f t="shared" si="92"/>
        <v>6100006,5</v>
      </c>
      <c r="N215" s="31">
        <f t="shared" si="103"/>
        <v>4</v>
      </c>
      <c r="O215" s="31" t="str">
        <f t="shared" si="93"/>
        <v>4310</v>
      </c>
      <c r="P215" s="30">
        <f>IF(I215=0,0,VLOOKUP(O215,属性值!$D$4:$I$203,2,0))</f>
        <v>0</v>
      </c>
      <c r="Q215" s="30">
        <f>IF(I215=0,0,VLOOKUP(O215,属性值!$D$4:$I$203,3,0))</f>
        <v>0</v>
      </c>
      <c r="R215" s="30">
        <f>IF(I215=0,0,VLOOKUP(O215,属性值!$D$4:$I$203,4,0))</f>
        <v>0</v>
      </c>
      <c r="S215" s="30">
        <f>IF(I215=0,0,VLOOKUP(O215,属性值!$D$4:$I$203,5,0))</f>
        <v>0</v>
      </c>
      <c r="T215" s="30">
        <f>IF(I215=0,0,VLOOKUP(O215,属性值!$D$4:$I$203,6,0))</f>
        <v>1904</v>
      </c>
      <c r="U215" s="34" t="str">
        <f t="shared" si="94"/>
        <v>1,0</v>
      </c>
      <c r="V215" s="34" t="str">
        <f t="shared" si="95"/>
        <v>2,0</v>
      </c>
      <c r="W215" s="34" t="str">
        <f t="shared" si="96"/>
        <v>3,0</v>
      </c>
      <c r="X215" s="34" t="str">
        <f t="shared" si="97"/>
        <v>4,0</v>
      </c>
      <c r="Y215" s="34" t="str">
        <f t="shared" si="98"/>
        <v>2,1904</v>
      </c>
      <c r="Z215" s="1" t="str">
        <f t="shared" si="99"/>
        <v>2,1904</v>
      </c>
      <c r="AA215">
        <f t="shared" si="104"/>
        <v>2</v>
      </c>
      <c r="AB215" s="1">
        <f t="shared" si="105"/>
        <v>2</v>
      </c>
      <c r="AC215" t="s">
        <v>32</v>
      </c>
      <c r="AD215" s="1" t="str">
        <f t="shared" si="100"/>
        <v>6210202</v>
      </c>
      <c r="AE215" s="1" t="str">
        <f t="shared" si="101"/>
        <v>6210204</v>
      </c>
    </row>
    <row r="216" spans="1:31" x14ac:dyDescent="0.2">
      <c r="A216" s="1">
        <f t="shared" si="80"/>
        <v>6</v>
      </c>
      <c r="B216" s="1" t="str">
        <f t="shared" si="88"/>
        <v>6210204</v>
      </c>
      <c r="C216" t="s">
        <v>104</v>
      </c>
      <c r="D216" s="9">
        <f t="shared" ref="D216:D222" si="110">IF(E216&lt;10,"0"&amp;E216,E216)</f>
        <v>10</v>
      </c>
      <c r="E216">
        <f t="shared" si="82"/>
        <v>10</v>
      </c>
      <c r="F216" s="1">
        <f t="shared" si="109"/>
        <v>690</v>
      </c>
      <c r="G216" s="4" t="str">
        <f t="shared" si="90"/>
        <v>6902204</v>
      </c>
      <c r="H216" s="9" t="str">
        <f t="shared" ref="H216:H222" si="111">IF(I216&lt;10,"0"&amp;I216,I216)</f>
        <v>04</v>
      </c>
      <c r="I216">
        <v>4</v>
      </c>
      <c r="J216" s="1" t="str">
        <f t="shared" si="91"/>
        <v>22104</v>
      </c>
      <c r="K216">
        <f t="shared" si="102"/>
        <v>6100006</v>
      </c>
      <c r="L216" s="1">
        <f>IF(I216=0,0,VLOOKUP(J216,消耗材料!$I$2:$L$201,4,0))</f>
        <v>7</v>
      </c>
      <c r="M216" s="30" t="str">
        <f t="shared" si="92"/>
        <v>6100006,7</v>
      </c>
      <c r="N216" s="31">
        <f t="shared" si="103"/>
        <v>4</v>
      </c>
      <c r="O216" s="31" t="str">
        <f t="shared" si="93"/>
        <v>4410</v>
      </c>
      <c r="P216" s="30">
        <f>IF(I216=0,0,VLOOKUP(O216,属性值!$D$4:$I$203,2,0))</f>
        <v>0</v>
      </c>
      <c r="Q216" s="30">
        <f>IF(I216=0,0,VLOOKUP(O216,属性值!$D$4:$I$203,3,0))</f>
        <v>0</v>
      </c>
      <c r="R216" s="30">
        <f>IF(I216=0,0,VLOOKUP(O216,属性值!$D$4:$I$203,4,0))</f>
        <v>0</v>
      </c>
      <c r="S216" s="30">
        <f>IF(I216=0,0,VLOOKUP(O216,属性值!$D$4:$I$203,5,0))</f>
        <v>0</v>
      </c>
      <c r="T216" s="30">
        <f>IF(I216=0,0,VLOOKUP(O216,属性值!$D$4:$I$203,6,0))</f>
        <v>2618</v>
      </c>
      <c r="U216" s="34" t="str">
        <f t="shared" si="94"/>
        <v>1,0</v>
      </c>
      <c r="V216" s="34" t="str">
        <f t="shared" si="95"/>
        <v>2,0</v>
      </c>
      <c r="W216" s="34" t="str">
        <f t="shared" si="96"/>
        <v>3,0</v>
      </c>
      <c r="X216" s="34" t="str">
        <f t="shared" si="97"/>
        <v>4,0</v>
      </c>
      <c r="Y216" s="34" t="str">
        <f t="shared" si="98"/>
        <v>2,2618</v>
      </c>
      <c r="Z216" s="1" t="str">
        <f t="shared" si="99"/>
        <v>2,2618</v>
      </c>
      <c r="AA216">
        <f t="shared" si="104"/>
        <v>2</v>
      </c>
      <c r="AB216" s="1">
        <f t="shared" si="105"/>
        <v>2</v>
      </c>
      <c r="AC216" t="s">
        <v>32</v>
      </c>
      <c r="AD216" s="1" t="str">
        <f t="shared" si="100"/>
        <v>6210203</v>
      </c>
      <c r="AE216" s="1" t="str">
        <f t="shared" si="101"/>
        <v>6210205</v>
      </c>
    </row>
    <row r="217" spans="1:31" x14ac:dyDescent="0.2">
      <c r="A217" s="1">
        <f t="shared" si="80"/>
        <v>6</v>
      </c>
      <c r="B217" s="1" t="str">
        <f t="shared" si="88"/>
        <v>6210205</v>
      </c>
      <c r="C217" t="s">
        <v>104</v>
      </c>
      <c r="D217" s="9">
        <f t="shared" si="110"/>
        <v>10</v>
      </c>
      <c r="E217">
        <f t="shared" si="82"/>
        <v>10</v>
      </c>
      <c r="F217" s="1">
        <f t="shared" si="109"/>
        <v>690</v>
      </c>
      <c r="G217" s="4" t="str">
        <f t="shared" si="90"/>
        <v>6902205</v>
      </c>
      <c r="H217" s="9" t="str">
        <f t="shared" si="111"/>
        <v>05</v>
      </c>
      <c r="I217">
        <v>5</v>
      </c>
      <c r="J217" s="1" t="str">
        <f t="shared" si="91"/>
        <v>22105</v>
      </c>
      <c r="K217">
        <f t="shared" si="102"/>
        <v>6100006</v>
      </c>
      <c r="L217" s="1">
        <f>IF(I217=0,0,VLOOKUP(J217,消耗材料!$I$2:$L$201,4,0))</f>
        <v>9</v>
      </c>
      <c r="M217" s="30" t="str">
        <f t="shared" si="92"/>
        <v>6100006,9</v>
      </c>
      <c r="N217" s="31">
        <f t="shared" si="103"/>
        <v>4</v>
      </c>
      <c r="O217" s="31" t="str">
        <f t="shared" si="93"/>
        <v>4510</v>
      </c>
      <c r="P217" s="30">
        <f>IF(I217=0,0,VLOOKUP(O217,属性值!$D$4:$I$203,2,0))</f>
        <v>0</v>
      </c>
      <c r="Q217" s="30">
        <f>IF(I217=0,0,VLOOKUP(O217,属性值!$D$4:$I$203,3,0))</f>
        <v>0</v>
      </c>
      <c r="R217" s="30">
        <f>IF(I217=0,0,VLOOKUP(O217,属性值!$D$4:$I$203,4,0))</f>
        <v>0</v>
      </c>
      <c r="S217" s="30">
        <f>IF(I217=0,0,VLOOKUP(O217,属性值!$D$4:$I$203,5,0))</f>
        <v>0</v>
      </c>
      <c r="T217" s="30">
        <f>IF(I217=0,0,VLOOKUP(O217,属性值!$D$4:$I$203,6,0))</f>
        <v>3386</v>
      </c>
      <c r="U217" s="34" t="str">
        <f t="shared" si="94"/>
        <v>1,0</v>
      </c>
      <c r="V217" s="34" t="str">
        <f t="shared" si="95"/>
        <v>2,0</v>
      </c>
      <c r="W217" s="34" t="str">
        <f t="shared" si="96"/>
        <v>3,0</v>
      </c>
      <c r="X217" s="34" t="str">
        <f t="shared" si="97"/>
        <v>4,0</v>
      </c>
      <c r="Y217" s="34" t="str">
        <f t="shared" si="98"/>
        <v>2,3386</v>
      </c>
      <c r="Z217" s="1" t="str">
        <f t="shared" si="99"/>
        <v>2,3386</v>
      </c>
      <c r="AA217">
        <f t="shared" si="104"/>
        <v>2</v>
      </c>
      <c r="AB217" s="1">
        <f t="shared" si="105"/>
        <v>2</v>
      </c>
      <c r="AC217" t="s">
        <v>32</v>
      </c>
      <c r="AD217" s="1" t="str">
        <f t="shared" si="100"/>
        <v>6210204</v>
      </c>
      <c r="AE217" s="1" t="str">
        <f t="shared" si="101"/>
        <v>6210206</v>
      </c>
    </row>
    <row r="218" spans="1:31" x14ac:dyDescent="0.2">
      <c r="A218" s="1">
        <f t="shared" si="80"/>
        <v>6</v>
      </c>
      <c r="B218" s="1" t="str">
        <f t="shared" si="88"/>
        <v>6210206</v>
      </c>
      <c r="C218" t="s">
        <v>104</v>
      </c>
      <c r="D218" s="9">
        <f t="shared" si="110"/>
        <v>10</v>
      </c>
      <c r="E218">
        <f t="shared" ref="E218:E222" si="112">E217</f>
        <v>10</v>
      </c>
      <c r="F218" s="1">
        <f t="shared" si="109"/>
        <v>690</v>
      </c>
      <c r="G218" s="4" t="str">
        <f t="shared" si="90"/>
        <v>6902206</v>
      </c>
      <c r="H218" s="9" t="str">
        <f t="shared" si="111"/>
        <v>06</v>
      </c>
      <c r="I218">
        <v>6</v>
      </c>
      <c r="J218" s="1" t="str">
        <f t="shared" si="91"/>
        <v>22106</v>
      </c>
      <c r="K218">
        <f t="shared" si="102"/>
        <v>6100006</v>
      </c>
      <c r="L218" s="1">
        <f>IF(I218=0,0,VLOOKUP(J218,消耗材料!$I$2:$L$201,4,0))</f>
        <v>11</v>
      </c>
      <c r="M218" s="30" t="str">
        <f t="shared" si="92"/>
        <v>6100006,11</v>
      </c>
      <c r="N218" s="31">
        <f t="shared" si="103"/>
        <v>4</v>
      </c>
      <c r="O218" s="31" t="str">
        <f t="shared" si="93"/>
        <v>4610</v>
      </c>
      <c r="P218" s="30">
        <f>IF(I218=0,0,VLOOKUP(O218,属性值!$D$4:$I$203,2,0))</f>
        <v>0</v>
      </c>
      <c r="Q218" s="30">
        <f>IF(I218=0,0,VLOOKUP(O218,属性值!$D$4:$I$203,3,0))</f>
        <v>0</v>
      </c>
      <c r="R218" s="30">
        <f>IF(I218=0,0,VLOOKUP(O218,属性值!$D$4:$I$203,4,0))</f>
        <v>0</v>
      </c>
      <c r="S218" s="30">
        <f>IF(I218=0,0,VLOOKUP(O218,属性值!$D$4:$I$203,5,0))</f>
        <v>0</v>
      </c>
      <c r="T218" s="30">
        <f>IF(I218=0,0,VLOOKUP(O218,属性值!$D$4:$I$203,6,0))</f>
        <v>4218</v>
      </c>
      <c r="U218" s="34" t="str">
        <f t="shared" si="94"/>
        <v>1,0</v>
      </c>
      <c r="V218" s="34" t="str">
        <f t="shared" si="95"/>
        <v>2,0</v>
      </c>
      <c r="W218" s="34" t="str">
        <f t="shared" si="96"/>
        <v>3,0</v>
      </c>
      <c r="X218" s="34" t="str">
        <f t="shared" si="97"/>
        <v>4,0</v>
      </c>
      <c r="Y218" s="34" t="str">
        <f t="shared" si="98"/>
        <v>2,4218</v>
      </c>
      <c r="Z218" s="1" t="str">
        <f t="shared" si="99"/>
        <v>2,4218</v>
      </c>
      <c r="AA218">
        <f t="shared" si="104"/>
        <v>2</v>
      </c>
      <c r="AB218" s="1">
        <f t="shared" si="105"/>
        <v>2</v>
      </c>
      <c r="AC218" t="str">
        <f>AC212</f>
        <v>10067.png</v>
      </c>
      <c r="AD218" s="1" t="str">
        <f t="shared" si="100"/>
        <v>6210205</v>
      </c>
      <c r="AE218" s="1" t="str">
        <f t="shared" si="101"/>
        <v>6210207</v>
      </c>
    </row>
    <row r="219" spans="1:31" x14ac:dyDescent="0.2">
      <c r="A219" s="1">
        <f t="shared" si="80"/>
        <v>6</v>
      </c>
      <c r="B219" s="1" t="str">
        <f t="shared" si="88"/>
        <v>6210207</v>
      </c>
      <c r="C219" t="s">
        <v>104</v>
      </c>
      <c r="D219" s="9">
        <f t="shared" si="110"/>
        <v>10</v>
      </c>
      <c r="E219">
        <f t="shared" si="112"/>
        <v>10</v>
      </c>
      <c r="F219" s="1">
        <f t="shared" si="109"/>
        <v>690</v>
      </c>
      <c r="G219" s="4" t="str">
        <f t="shared" si="90"/>
        <v>6902207</v>
      </c>
      <c r="H219" s="9" t="str">
        <f t="shared" si="111"/>
        <v>07</v>
      </c>
      <c r="I219">
        <v>7</v>
      </c>
      <c r="J219" s="1" t="str">
        <f t="shared" si="91"/>
        <v>22107</v>
      </c>
      <c r="K219">
        <f t="shared" si="102"/>
        <v>6100006</v>
      </c>
      <c r="L219" s="1">
        <f>IF(I219=0,0,VLOOKUP(J219,消耗材料!$I$2:$L$201,4,0))</f>
        <v>14</v>
      </c>
      <c r="M219" s="30" t="str">
        <f t="shared" si="92"/>
        <v>6100006,14</v>
      </c>
      <c r="N219" s="31">
        <f t="shared" si="103"/>
        <v>4</v>
      </c>
      <c r="O219" s="31" t="str">
        <f t="shared" si="93"/>
        <v>4710</v>
      </c>
      <c r="P219" s="30">
        <f>IF(I219=0,0,VLOOKUP(O219,属性值!$D$4:$I$203,2,0))</f>
        <v>0</v>
      </c>
      <c r="Q219" s="30">
        <f>IF(I219=0,0,VLOOKUP(O219,属性值!$D$4:$I$203,3,0))</f>
        <v>0</v>
      </c>
      <c r="R219" s="30">
        <f>IF(I219=0,0,VLOOKUP(O219,属性值!$D$4:$I$203,4,0))</f>
        <v>0</v>
      </c>
      <c r="S219" s="30">
        <f>IF(I219=0,0,VLOOKUP(O219,属性值!$D$4:$I$203,5,0))</f>
        <v>0</v>
      </c>
      <c r="T219" s="30">
        <f>IF(I219=0,0,VLOOKUP(O219,属性值!$D$4:$I$203,6,0))</f>
        <v>5122</v>
      </c>
      <c r="U219" s="34" t="str">
        <f t="shared" si="94"/>
        <v>1,0</v>
      </c>
      <c r="V219" s="34" t="str">
        <f t="shared" si="95"/>
        <v>2,0</v>
      </c>
      <c r="W219" s="34" t="str">
        <f t="shared" si="96"/>
        <v>3,0</v>
      </c>
      <c r="X219" s="34" t="str">
        <f t="shared" si="97"/>
        <v>4,0</v>
      </c>
      <c r="Y219" s="34" t="str">
        <f t="shared" si="98"/>
        <v>2,5122</v>
      </c>
      <c r="Z219" s="1" t="str">
        <f t="shared" si="99"/>
        <v>2,5122</v>
      </c>
      <c r="AA219">
        <f t="shared" si="104"/>
        <v>2</v>
      </c>
      <c r="AB219" s="1">
        <f t="shared" si="105"/>
        <v>2</v>
      </c>
      <c r="AC219" t="str">
        <f t="shared" ref="AC219:AC222" si="113">AC213</f>
        <v>10067.png</v>
      </c>
      <c r="AD219" s="1" t="str">
        <f t="shared" si="100"/>
        <v>6210206</v>
      </c>
      <c r="AE219" s="1" t="str">
        <f t="shared" si="101"/>
        <v>6210208</v>
      </c>
    </row>
    <row r="220" spans="1:31" x14ac:dyDescent="0.2">
      <c r="A220" s="1">
        <f t="shared" si="80"/>
        <v>6</v>
      </c>
      <c r="B220" s="1" t="str">
        <f t="shared" si="88"/>
        <v>6210208</v>
      </c>
      <c r="C220" t="s">
        <v>104</v>
      </c>
      <c r="D220" s="9">
        <f t="shared" si="110"/>
        <v>10</v>
      </c>
      <c r="E220">
        <f t="shared" si="112"/>
        <v>10</v>
      </c>
      <c r="F220" s="1">
        <f t="shared" si="109"/>
        <v>690</v>
      </c>
      <c r="G220" s="4" t="str">
        <f t="shared" si="90"/>
        <v>6902208</v>
      </c>
      <c r="H220" s="9" t="str">
        <f t="shared" si="111"/>
        <v>08</v>
      </c>
      <c r="I220">
        <v>8</v>
      </c>
      <c r="J220" s="1" t="str">
        <f t="shared" si="91"/>
        <v>22108</v>
      </c>
      <c r="K220">
        <f t="shared" si="102"/>
        <v>6100006</v>
      </c>
      <c r="L220" s="1">
        <f>IF(I220=0,0,VLOOKUP(J220,消耗材料!$I$2:$L$201,4,0))</f>
        <v>17</v>
      </c>
      <c r="M220" s="30" t="str">
        <f t="shared" si="92"/>
        <v>6100006,17</v>
      </c>
      <c r="N220" s="31">
        <f t="shared" si="103"/>
        <v>4</v>
      </c>
      <c r="O220" s="31" t="str">
        <f t="shared" si="93"/>
        <v>4810</v>
      </c>
      <c r="P220" s="30">
        <f>IF(I220=0,0,VLOOKUP(O220,属性值!$D$4:$I$203,2,0))</f>
        <v>0</v>
      </c>
      <c r="Q220" s="30">
        <f>IF(I220=0,0,VLOOKUP(O220,属性值!$D$4:$I$203,3,0))</f>
        <v>0</v>
      </c>
      <c r="R220" s="30">
        <f>IF(I220=0,0,VLOOKUP(O220,属性值!$D$4:$I$203,4,0))</f>
        <v>0</v>
      </c>
      <c r="S220" s="30">
        <f>IF(I220=0,0,VLOOKUP(O220,属性值!$D$4:$I$203,5,0))</f>
        <v>0</v>
      </c>
      <c r="T220" s="30">
        <f>IF(I220=0,0,VLOOKUP(O220,属性值!$D$4:$I$203,6,0))</f>
        <v>6113</v>
      </c>
      <c r="U220" s="34" t="str">
        <f t="shared" si="94"/>
        <v>1,0</v>
      </c>
      <c r="V220" s="34" t="str">
        <f t="shared" si="95"/>
        <v>2,0</v>
      </c>
      <c r="W220" s="34" t="str">
        <f t="shared" si="96"/>
        <v>3,0</v>
      </c>
      <c r="X220" s="34" t="str">
        <f t="shared" si="97"/>
        <v>4,0</v>
      </c>
      <c r="Y220" s="34" t="str">
        <f t="shared" si="98"/>
        <v>2,6113</v>
      </c>
      <c r="Z220" s="1" t="str">
        <f t="shared" si="99"/>
        <v>2,6113</v>
      </c>
      <c r="AA220">
        <f t="shared" si="104"/>
        <v>2</v>
      </c>
      <c r="AB220" s="1">
        <f t="shared" si="105"/>
        <v>2</v>
      </c>
      <c r="AC220" t="str">
        <f t="shared" si="113"/>
        <v>10067.png</v>
      </c>
      <c r="AD220" s="1" t="str">
        <f t="shared" si="100"/>
        <v>6210207</v>
      </c>
      <c r="AE220" s="1" t="str">
        <f t="shared" si="101"/>
        <v>6210209</v>
      </c>
    </row>
    <row r="221" spans="1:31" x14ac:dyDescent="0.2">
      <c r="A221" s="1">
        <f t="shared" ref="A221:A222" si="114">A220</f>
        <v>6</v>
      </c>
      <c r="B221" s="1" t="str">
        <f t="shared" si="88"/>
        <v>6210209</v>
      </c>
      <c r="C221" t="s">
        <v>104</v>
      </c>
      <c r="D221" s="9">
        <f t="shared" si="110"/>
        <v>10</v>
      </c>
      <c r="E221">
        <f t="shared" si="112"/>
        <v>10</v>
      </c>
      <c r="F221" s="1">
        <f t="shared" si="109"/>
        <v>690</v>
      </c>
      <c r="G221" s="4" t="str">
        <f t="shared" si="90"/>
        <v>6902209</v>
      </c>
      <c r="H221" s="9" t="str">
        <f t="shared" si="111"/>
        <v>09</v>
      </c>
      <c r="I221">
        <v>9</v>
      </c>
      <c r="J221" s="1" t="str">
        <f t="shared" si="91"/>
        <v>22109</v>
      </c>
      <c r="K221">
        <f t="shared" si="102"/>
        <v>6100006</v>
      </c>
      <c r="L221" s="1">
        <f>IF(I221=0,0,VLOOKUP(J221,消耗材料!$I$2:$L$201,4,0))</f>
        <v>21</v>
      </c>
      <c r="M221" s="30" t="str">
        <f t="shared" si="92"/>
        <v>6100006,21</v>
      </c>
      <c r="N221" s="31">
        <f t="shared" si="103"/>
        <v>4</v>
      </c>
      <c r="O221" s="31" t="str">
        <f t="shared" si="93"/>
        <v>4910</v>
      </c>
      <c r="P221" s="30">
        <f>IF(I221=0,0,VLOOKUP(O221,属性值!$D$4:$I$203,2,0))</f>
        <v>0</v>
      </c>
      <c r="Q221" s="30">
        <f>IF(I221=0,0,VLOOKUP(O221,属性值!$D$4:$I$203,3,0))</f>
        <v>0</v>
      </c>
      <c r="R221" s="30">
        <f>IF(I221=0,0,VLOOKUP(O221,属性值!$D$4:$I$203,4,0))</f>
        <v>0</v>
      </c>
      <c r="S221" s="30">
        <f>IF(I221=0,0,VLOOKUP(O221,属性值!$D$4:$I$203,5,0))</f>
        <v>0</v>
      </c>
      <c r="T221" s="30">
        <f>IF(I221=0,0,VLOOKUP(O221,属性值!$D$4:$I$203,6,0))</f>
        <v>7201</v>
      </c>
      <c r="U221" s="34" t="str">
        <f t="shared" si="94"/>
        <v>1,0</v>
      </c>
      <c r="V221" s="34" t="str">
        <f t="shared" si="95"/>
        <v>2,0</v>
      </c>
      <c r="W221" s="34" t="str">
        <f t="shared" si="96"/>
        <v>3,0</v>
      </c>
      <c r="X221" s="34" t="str">
        <f t="shared" si="97"/>
        <v>4,0</v>
      </c>
      <c r="Y221" s="34" t="str">
        <f t="shared" si="98"/>
        <v>2,7201</v>
      </c>
      <c r="Z221" s="1" t="str">
        <f t="shared" si="99"/>
        <v>2,7201</v>
      </c>
      <c r="AA221">
        <f t="shared" si="104"/>
        <v>2</v>
      </c>
      <c r="AB221" s="1">
        <f t="shared" si="105"/>
        <v>2</v>
      </c>
      <c r="AC221" t="str">
        <f t="shared" si="113"/>
        <v>10067.png</v>
      </c>
      <c r="AD221" s="1" t="str">
        <f t="shared" si="100"/>
        <v>6210208</v>
      </c>
      <c r="AE221" s="1" t="str">
        <f t="shared" si="101"/>
        <v>6210210</v>
      </c>
    </row>
    <row r="222" spans="1:31" x14ac:dyDescent="0.2">
      <c r="A222" s="1">
        <f t="shared" si="114"/>
        <v>6</v>
      </c>
      <c r="B222" s="1" t="str">
        <f t="shared" si="88"/>
        <v>6210210</v>
      </c>
      <c r="C222" t="s">
        <v>104</v>
      </c>
      <c r="D222" s="9">
        <f t="shared" si="110"/>
        <v>10</v>
      </c>
      <c r="E222">
        <f t="shared" si="112"/>
        <v>10</v>
      </c>
      <c r="F222" s="1">
        <f t="shared" si="109"/>
        <v>690</v>
      </c>
      <c r="G222" s="4" t="str">
        <f t="shared" si="90"/>
        <v>6902210</v>
      </c>
      <c r="H222" s="9">
        <f t="shared" si="111"/>
        <v>10</v>
      </c>
      <c r="I222">
        <v>10</v>
      </c>
      <c r="J222" s="1" t="str">
        <f t="shared" si="91"/>
        <v>221010</v>
      </c>
      <c r="K222">
        <f t="shared" si="102"/>
        <v>6100006</v>
      </c>
      <c r="L222" s="1">
        <f>IF(I222=0,0,VLOOKUP(J222,消耗材料!$I$2:$L$201,4,0))</f>
        <v>26</v>
      </c>
      <c r="M222" s="30" t="str">
        <f t="shared" si="92"/>
        <v>6100006,26</v>
      </c>
      <c r="N222" s="31">
        <f t="shared" si="103"/>
        <v>4</v>
      </c>
      <c r="O222" s="31" t="str">
        <f t="shared" si="93"/>
        <v>41010</v>
      </c>
      <c r="P222" s="30">
        <f>IF(I222=0,0,VLOOKUP(O222,属性值!$D$4:$I$203,2,0))</f>
        <v>0</v>
      </c>
      <c r="Q222" s="30">
        <f>IF(I222=0,0,VLOOKUP(O222,属性值!$D$4:$I$203,3,0))</f>
        <v>0</v>
      </c>
      <c r="R222" s="30">
        <f>IF(I222=0,0,VLOOKUP(O222,属性值!$D$4:$I$203,4,0))</f>
        <v>0</v>
      </c>
      <c r="S222" s="30">
        <f>IF(I222=0,0,VLOOKUP(O222,属性值!$D$4:$I$203,5,0))</f>
        <v>0</v>
      </c>
      <c r="T222" s="30">
        <f>IF(I222=0,0,VLOOKUP(O222,属性值!$D$4:$I$203,6,0))</f>
        <v>8400</v>
      </c>
      <c r="U222" s="34" t="str">
        <f t="shared" si="94"/>
        <v>1,0</v>
      </c>
      <c r="V222" s="34" t="str">
        <f t="shared" si="95"/>
        <v>2,0</v>
      </c>
      <c r="W222" s="34" t="str">
        <f t="shared" si="96"/>
        <v>3,0</v>
      </c>
      <c r="X222" s="34" t="str">
        <f t="shared" si="97"/>
        <v>4,0</v>
      </c>
      <c r="Y222" s="34" t="str">
        <f t="shared" si="98"/>
        <v>2,8400</v>
      </c>
      <c r="Z222" s="1" t="str">
        <f t="shared" si="99"/>
        <v>2,8400</v>
      </c>
      <c r="AA222">
        <f t="shared" si="104"/>
        <v>2</v>
      </c>
      <c r="AB222" s="1">
        <f t="shared" si="105"/>
        <v>2</v>
      </c>
      <c r="AC222" t="str">
        <f t="shared" si="113"/>
        <v>10067.png</v>
      </c>
      <c r="AD222" s="1" t="str">
        <f t="shared" si="100"/>
        <v>6210209</v>
      </c>
      <c r="AE222" s="1">
        <f t="shared" si="101"/>
        <v>0</v>
      </c>
    </row>
  </sheetData>
  <autoFilter ref="C2:AC217" xr:uid="{00000000-0009-0000-0000-000001000000}"/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1"/>
  <sheetViews>
    <sheetView topLeftCell="C133" workbookViewId="0">
      <selection activeCell="L202" sqref="L202"/>
    </sheetView>
  </sheetViews>
  <sheetFormatPr defaultColWidth="9" defaultRowHeight="14.25" x14ac:dyDescent="0.2"/>
  <cols>
    <col min="1" max="3" width="9.75" customWidth="1"/>
  </cols>
  <sheetData>
    <row r="1" spans="1:12" x14ac:dyDescent="0.2">
      <c r="G1" s="6" t="s">
        <v>112</v>
      </c>
      <c r="H1" s="6" t="s">
        <v>198</v>
      </c>
      <c r="I1" s="6" t="s">
        <v>197</v>
      </c>
      <c r="J1" s="6" t="s">
        <v>196</v>
      </c>
      <c r="K1" t="s">
        <v>108</v>
      </c>
      <c r="L1" t="s">
        <v>195</v>
      </c>
    </row>
    <row r="2" spans="1:12" x14ac:dyDescent="0.2">
      <c r="D2" s="6"/>
      <c r="F2" s="6"/>
      <c r="G2" s="6">
        <v>1</v>
      </c>
      <c r="H2">
        <v>1</v>
      </c>
      <c r="I2" t="str">
        <f>G2&amp;H2&amp;J2&amp;K2</f>
        <v>1111</v>
      </c>
      <c r="J2">
        <v>1</v>
      </c>
      <c r="K2">
        <v>1</v>
      </c>
      <c r="L2">
        <f>套装数值!N37</f>
        <v>30</v>
      </c>
    </row>
    <row r="3" spans="1:12" x14ac:dyDescent="0.2">
      <c r="A3" s="6"/>
      <c r="B3" s="6"/>
      <c r="C3" s="6"/>
      <c r="G3">
        <f>G2</f>
        <v>1</v>
      </c>
      <c r="H3">
        <f>H2</f>
        <v>1</v>
      </c>
      <c r="I3" t="str">
        <f t="shared" ref="I3:I66" si="0">G3&amp;H3&amp;J3&amp;K3</f>
        <v>1112</v>
      </c>
      <c r="J3">
        <f>J2</f>
        <v>1</v>
      </c>
      <c r="K3">
        <v>2</v>
      </c>
      <c r="L3">
        <f>套装数值!N38</f>
        <v>109</v>
      </c>
    </row>
    <row r="4" spans="1:12" x14ac:dyDescent="0.2">
      <c r="G4">
        <f t="shared" ref="G4:G67" si="1">G3</f>
        <v>1</v>
      </c>
      <c r="H4">
        <f t="shared" ref="H4:H67" si="2">H3</f>
        <v>1</v>
      </c>
      <c r="I4" t="str">
        <f t="shared" si="0"/>
        <v>1113</v>
      </c>
      <c r="J4">
        <f t="shared" ref="J4:J51" si="3">J3</f>
        <v>1</v>
      </c>
      <c r="K4">
        <v>3</v>
      </c>
      <c r="L4">
        <f>套装数值!N39</f>
        <v>253</v>
      </c>
    </row>
    <row r="5" spans="1:12" x14ac:dyDescent="0.2">
      <c r="G5">
        <f t="shared" si="1"/>
        <v>1</v>
      </c>
      <c r="H5">
        <f t="shared" si="2"/>
        <v>1</v>
      </c>
      <c r="I5" t="str">
        <f t="shared" si="0"/>
        <v>1114</v>
      </c>
      <c r="J5">
        <f t="shared" si="3"/>
        <v>1</v>
      </c>
      <c r="K5">
        <v>4</v>
      </c>
      <c r="L5">
        <f>套装数值!N40</f>
        <v>478</v>
      </c>
    </row>
    <row r="6" spans="1:12" x14ac:dyDescent="0.2">
      <c r="G6">
        <f t="shared" si="1"/>
        <v>1</v>
      </c>
      <c r="H6">
        <f t="shared" si="2"/>
        <v>1</v>
      </c>
      <c r="I6" t="str">
        <f t="shared" si="0"/>
        <v>1115</v>
      </c>
      <c r="J6">
        <f t="shared" si="3"/>
        <v>1</v>
      </c>
      <c r="K6">
        <v>5</v>
      </c>
      <c r="L6">
        <f>套装数值!N41</f>
        <v>804</v>
      </c>
    </row>
    <row r="7" spans="1:12" x14ac:dyDescent="0.2">
      <c r="G7">
        <f t="shared" si="1"/>
        <v>1</v>
      </c>
      <c r="H7">
        <f t="shared" si="2"/>
        <v>1</v>
      </c>
      <c r="I7" t="str">
        <f t="shared" si="0"/>
        <v>1116</v>
      </c>
      <c r="J7">
        <f t="shared" si="3"/>
        <v>1</v>
      </c>
      <c r="K7">
        <v>6</v>
      </c>
      <c r="L7">
        <f>套装数值!N42</f>
        <v>1253</v>
      </c>
    </row>
    <row r="8" spans="1:12" x14ac:dyDescent="0.2">
      <c r="G8">
        <f t="shared" si="1"/>
        <v>1</v>
      </c>
      <c r="H8">
        <f t="shared" si="2"/>
        <v>1</v>
      </c>
      <c r="I8" t="str">
        <f t="shared" si="0"/>
        <v>1117</v>
      </c>
      <c r="J8">
        <f t="shared" si="3"/>
        <v>1</v>
      </c>
      <c r="K8">
        <v>7</v>
      </c>
      <c r="L8">
        <f>套装数值!N43</f>
        <v>1850</v>
      </c>
    </row>
    <row r="9" spans="1:12" x14ac:dyDescent="0.2">
      <c r="G9">
        <f t="shared" si="1"/>
        <v>1</v>
      </c>
      <c r="H9">
        <f t="shared" si="2"/>
        <v>1</v>
      </c>
      <c r="I9" t="str">
        <f t="shared" si="0"/>
        <v>1118</v>
      </c>
      <c r="J9">
        <f t="shared" si="3"/>
        <v>1</v>
      </c>
      <c r="K9">
        <v>8</v>
      </c>
      <c r="L9">
        <f>套装数值!N44</f>
        <v>2620</v>
      </c>
    </row>
    <row r="10" spans="1:12" x14ac:dyDescent="0.2">
      <c r="G10">
        <f t="shared" si="1"/>
        <v>1</v>
      </c>
      <c r="H10">
        <f t="shared" si="2"/>
        <v>1</v>
      </c>
      <c r="I10" t="str">
        <f t="shared" si="0"/>
        <v>1119</v>
      </c>
      <c r="J10">
        <f t="shared" si="3"/>
        <v>1</v>
      </c>
      <c r="K10">
        <v>9</v>
      </c>
      <c r="L10">
        <f>套装数值!N45</f>
        <v>3593</v>
      </c>
    </row>
    <row r="11" spans="1:12" x14ac:dyDescent="0.2">
      <c r="G11">
        <f t="shared" si="1"/>
        <v>1</v>
      </c>
      <c r="H11">
        <f t="shared" si="2"/>
        <v>1</v>
      </c>
      <c r="I11" t="str">
        <f t="shared" si="0"/>
        <v>11110</v>
      </c>
      <c r="J11">
        <f t="shared" si="3"/>
        <v>1</v>
      </c>
      <c r="K11">
        <v>10</v>
      </c>
      <c r="L11">
        <f>套装数值!N46</f>
        <v>4800</v>
      </c>
    </row>
    <row r="12" spans="1:12" x14ac:dyDescent="0.2">
      <c r="G12">
        <f t="shared" si="1"/>
        <v>1</v>
      </c>
      <c r="H12">
        <f t="shared" si="2"/>
        <v>1</v>
      </c>
      <c r="I12" t="str">
        <f t="shared" si="0"/>
        <v>1121</v>
      </c>
      <c r="J12">
        <v>2</v>
      </c>
      <c r="K12">
        <f>K2</f>
        <v>1</v>
      </c>
      <c r="L12">
        <f>套装数值!O37</f>
        <v>19</v>
      </c>
    </row>
    <row r="13" spans="1:12" x14ac:dyDescent="0.2">
      <c r="G13">
        <f t="shared" si="1"/>
        <v>1</v>
      </c>
      <c r="H13">
        <f t="shared" si="2"/>
        <v>1</v>
      </c>
      <c r="I13" t="str">
        <f t="shared" si="0"/>
        <v>1122</v>
      </c>
      <c r="J13">
        <f t="shared" si="3"/>
        <v>2</v>
      </c>
      <c r="K13">
        <f t="shared" ref="K13:K76" si="4">K3</f>
        <v>2</v>
      </c>
      <c r="L13">
        <f>套装数值!O38</f>
        <v>68</v>
      </c>
    </row>
    <row r="14" spans="1:12" x14ac:dyDescent="0.2">
      <c r="G14">
        <f t="shared" si="1"/>
        <v>1</v>
      </c>
      <c r="H14">
        <f t="shared" si="2"/>
        <v>1</v>
      </c>
      <c r="I14" t="str">
        <f t="shared" si="0"/>
        <v>1123</v>
      </c>
      <c r="J14">
        <f t="shared" si="3"/>
        <v>2</v>
      </c>
      <c r="K14">
        <f t="shared" si="4"/>
        <v>3</v>
      </c>
      <c r="L14">
        <f>套装数值!O39</f>
        <v>158</v>
      </c>
    </row>
    <row r="15" spans="1:12" x14ac:dyDescent="0.2">
      <c r="G15">
        <f t="shared" si="1"/>
        <v>1</v>
      </c>
      <c r="H15">
        <f t="shared" si="2"/>
        <v>1</v>
      </c>
      <c r="I15" t="str">
        <f t="shared" si="0"/>
        <v>1124</v>
      </c>
      <c r="J15">
        <f t="shared" si="3"/>
        <v>2</v>
      </c>
      <c r="K15">
        <f t="shared" si="4"/>
        <v>4</v>
      </c>
      <c r="L15">
        <f>套装数值!O40</f>
        <v>299</v>
      </c>
    </row>
    <row r="16" spans="1:12" x14ac:dyDescent="0.2">
      <c r="G16">
        <f t="shared" si="1"/>
        <v>1</v>
      </c>
      <c r="H16">
        <f t="shared" si="2"/>
        <v>1</v>
      </c>
      <c r="I16" t="str">
        <f t="shared" si="0"/>
        <v>1125</v>
      </c>
      <c r="J16">
        <f t="shared" si="3"/>
        <v>2</v>
      </c>
      <c r="K16">
        <f t="shared" si="4"/>
        <v>5</v>
      </c>
      <c r="L16">
        <f>套装数值!O41</f>
        <v>503</v>
      </c>
    </row>
    <row r="17" spans="7:12" x14ac:dyDescent="0.2">
      <c r="G17">
        <f t="shared" si="1"/>
        <v>1</v>
      </c>
      <c r="H17">
        <f t="shared" si="2"/>
        <v>1</v>
      </c>
      <c r="I17" t="str">
        <f t="shared" si="0"/>
        <v>1126</v>
      </c>
      <c r="J17">
        <f t="shared" si="3"/>
        <v>2</v>
      </c>
      <c r="K17">
        <f t="shared" si="4"/>
        <v>6</v>
      </c>
      <c r="L17">
        <f>套装数值!O42</f>
        <v>783</v>
      </c>
    </row>
    <row r="18" spans="7:12" x14ac:dyDescent="0.2">
      <c r="G18">
        <f t="shared" si="1"/>
        <v>1</v>
      </c>
      <c r="H18">
        <f t="shared" si="2"/>
        <v>1</v>
      </c>
      <c r="I18" t="str">
        <f t="shared" si="0"/>
        <v>1127</v>
      </c>
      <c r="J18">
        <f t="shared" si="3"/>
        <v>2</v>
      </c>
      <c r="K18">
        <f t="shared" si="4"/>
        <v>7</v>
      </c>
      <c r="L18">
        <f>套装数值!O43</f>
        <v>1156</v>
      </c>
    </row>
    <row r="19" spans="7:12" x14ac:dyDescent="0.2">
      <c r="G19">
        <f t="shared" si="1"/>
        <v>1</v>
      </c>
      <c r="H19">
        <f t="shared" si="2"/>
        <v>1</v>
      </c>
      <c r="I19" t="str">
        <f t="shared" si="0"/>
        <v>1128</v>
      </c>
      <c r="J19">
        <f t="shared" si="3"/>
        <v>2</v>
      </c>
      <c r="K19">
        <f t="shared" si="4"/>
        <v>8</v>
      </c>
      <c r="L19">
        <f>套装数值!O44</f>
        <v>1638</v>
      </c>
    </row>
    <row r="20" spans="7:12" x14ac:dyDescent="0.2">
      <c r="G20">
        <f t="shared" si="1"/>
        <v>1</v>
      </c>
      <c r="H20">
        <f t="shared" si="2"/>
        <v>1</v>
      </c>
      <c r="I20" t="str">
        <f t="shared" si="0"/>
        <v>1129</v>
      </c>
      <c r="J20">
        <f t="shared" si="3"/>
        <v>2</v>
      </c>
      <c r="K20">
        <f t="shared" si="4"/>
        <v>9</v>
      </c>
      <c r="L20">
        <f>套装数值!O45</f>
        <v>2246</v>
      </c>
    </row>
    <row r="21" spans="7:12" x14ac:dyDescent="0.2">
      <c r="G21">
        <f t="shared" si="1"/>
        <v>1</v>
      </c>
      <c r="H21">
        <f t="shared" si="2"/>
        <v>1</v>
      </c>
      <c r="I21" t="str">
        <f t="shared" si="0"/>
        <v>11210</v>
      </c>
      <c r="J21">
        <f t="shared" si="3"/>
        <v>2</v>
      </c>
      <c r="K21">
        <f t="shared" si="4"/>
        <v>10</v>
      </c>
      <c r="L21">
        <f>套装数值!O46</f>
        <v>3000</v>
      </c>
    </row>
    <row r="22" spans="7:12" x14ac:dyDescent="0.2">
      <c r="G22">
        <f t="shared" si="1"/>
        <v>1</v>
      </c>
      <c r="H22">
        <f t="shared" si="2"/>
        <v>1</v>
      </c>
      <c r="I22" t="str">
        <f t="shared" si="0"/>
        <v>1131</v>
      </c>
      <c r="J22">
        <v>3</v>
      </c>
      <c r="K22">
        <f t="shared" si="4"/>
        <v>1</v>
      </c>
      <c r="L22">
        <f>套装数值!P37</f>
        <v>37</v>
      </c>
    </row>
    <row r="23" spans="7:12" x14ac:dyDescent="0.2">
      <c r="G23">
        <f t="shared" si="1"/>
        <v>1</v>
      </c>
      <c r="H23">
        <f t="shared" si="2"/>
        <v>1</v>
      </c>
      <c r="I23" t="str">
        <f t="shared" si="0"/>
        <v>1132</v>
      </c>
      <c r="J23">
        <f t="shared" si="3"/>
        <v>3</v>
      </c>
      <c r="K23">
        <f t="shared" si="4"/>
        <v>2</v>
      </c>
      <c r="L23">
        <f>套装数值!P38</f>
        <v>136</v>
      </c>
    </row>
    <row r="24" spans="7:12" x14ac:dyDescent="0.2">
      <c r="G24">
        <f t="shared" si="1"/>
        <v>1</v>
      </c>
      <c r="H24">
        <f t="shared" si="2"/>
        <v>1</v>
      </c>
      <c r="I24" t="str">
        <f t="shared" si="0"/>
        <v>1133</v>
      </c>
      <c r="J24">
        <f t="shared" si="3"/>
        <v>3</v>
      </c>
      <c r="K24">
        <f t="shared" si="4"/>
        <v>3</v>
      </c>
      <c r="L24">
        <f>套装数值!P39</f>
        <v>316</v>
      </c>
    </row>
    <row r="25" spans="7:12" x14ac:dyDescent="0.2">
      <c r="G25">
        <f t="shared" si="1"/>
        <v>1</v>
      </c>
      <c r="H25">
        <f t="shared" si="2"/>
        <v>1</v>
      </c>
      <c r="I25" t="str">
        <f t="shared" si="0"/>
        <v>1134</v>
      </c>
      <c r="J25">
        <f t="shared" si="3"/>
        <v>3</v>
      </c>
      <c r="K25">
        <f t="shared" si="4"/>
        <v>4</v>
      </c>
      <c r="L25">
        <f>套装数值!P40</f>
        <v>597</v>
      </c>
    </row>
    <row r="26" spans="7:12" x14ac:dyDescent="0.2">
      <c r="G26">
        <f t="shared" si="1"/>
        <v>1</v>
      </c>
      <c r="H26">
        <f t="shared" si="2"/>
        <v>1</v>
      </c>
      <c r="I26" t="str">
        <f t="shared" si="0"/>
        <v>1135</v>
      </c>
      <c r="J26">
        <f t="shared" si="3"/>
        <v>3</v>
      </c>
      <c r="K26">
        <f t="shared" si="4"/>
        <v>5</v>
      </c>
      <c r="L26">
        <f>套装数值!P41</f>
        <v>1005</v>
      </c>
    </row>
    <row r="27" spans="7:12" x14ac:dyDescent="0.2">
      <c r="G27">
        <f t="shared" si="1"/>
        <v>1</v>
      </c>
      <c r="H27">
        <f t="shared" si="2"/>
        <v>1</v>
      </c>
      <c r="I27" t="str">
        <f t="shared" si="0"/>
        <v>1136</v>
      </c>
      <c r="J27">
        <f t="shared" si="3"/>
        <v>3</v>
      </c>
      <c r="K27">
        <f t="shared" si="4"/>
        <v>6</v>
      </c>
      <c r="L27">
        <f>套装数值!P42</f>
        <v>1567</v>
      </c>
    </row>
    <row r="28" spans="7:12" x14ac:dyDescent="0.2">
      <c r="G28">
        <f t="shared" si="1"/>
        <v>1</v>
      </c>
      <c r="H28">
        <f t="shared" si="2"/>
        <v>1</v>
      </c>
      <c r="I28" t="str">
        <f t="shared" si="0"/>
        <v>1137</v>
      </c>
      <c r="J28">
        <f t="shared" si="3"/>
        <v>3</v>
      </c>
      <c r="K28">
        <f t="shared" si="4"/>
        <v>7</v>
      </c>
      <c r="L28">
        <f>套装数值!P43</f>
        <v>2313</v>
      </c>
    </row>
    <row r="29" spans="7:12" x14ac:dyDescent="0.2">
      <c r="G29">
        <f t="shared" si="1"/>
        <v>1</v>
      </c>
      <c r="H29">
        <f t="shared" si="2"/>
        <v>1</v>
      </c>
      <c r="I29" t="str">
        <f t="shared" si="0"/>
        <v>1138</v>
      </c>
      <c r="J29">
        <f t="shared" si="3"/>
        <v>3</v>
      </c>
      <c r="K29">
        <f t="shared" si="4"/>
        <v>8</v>
      </c>
      <c r="L29">
        <f>套装数值!P44</f>
        <v>3276</v>
      </c>
    </row>
    <row r="30" spans="7:12" x14ac:dyDescent="0.2">
      <c r="G30">
        <f t="shared" si="1"/>
        <v>1</v>
      </c>
      <c r="H30">
        <f t="shared" si="2"/>
        <v>1</v>
      </c>
      <c r="I30" t="str">
        <f t="shared" si="0"/>
        <v>1139</v>
      </c>
      <c r="J30">
        <f t="shared" si="3"/>
        <v>3</v>
      </c>
      <c r="K30">
        <f t="shared" si="4"/>
        <v>9</v>
      </c>
      <c r="L30">
        <f>套装数值!P45</f>
        <v>4492</v>
      </c>
    </row>
    <row r="31" spans="7:12" x14ac:dyDescent="0.2">
      <c r="G31">
        <f t="shared" si="1"/>
        <v>1</v>
      </c>
      <c r="H31">
        <f t="shared" si="2"/>
        <v>1</v>
      </c>
      <c r="I31" t="str">
        <f t="shared" si="0"/>
        <v>11310</v>
      </c>
      <c r="J31">
        <f t="shared" si="3"/>
        <v>3</v>
      </c>
      <c r="K31">
        <f t="shared" si="4"/>
        <v>10</v>
      </c>
      <c r="L31">
        <f>套装数值!P46</f>
        <v>6000</v>
      </c>
    </row>
    <row r="32" spans="7:12" x14ac:dyDescent="0.2">
      <c r="G32">
        <f t="shared" si="1"/>
        <v>1</v>
      </c>
      <c r="H32">
        <f t="shared" si="2"/>
        <v>1</v>
      </c>
      <c r="I32" t="str">
        <f t="shared" si="0"/>
        <v>1141</v>
      </c>
      <c r="J32">
        <v>4</v>
      </c>
      <c r="K32">
        <f t="shared" si="4"/>
        <v>1</v>
      </c>
      <c r="L32">
        <f>套装数值!Q37</f>
        <v>25</v>
      </c>
    </row>
    <row r="33" spans="7:12" x14ac:dyDescent="0.2">
      <c r="G33">
        <f t="shared" si="1"/>
        <v>1</v>
      </c>
      <c r="H33">
        <f t="shared" si="2"/>
        <v>1</v>
      </c>
      <c r="I33" t="str">
        <f t="shared" si="0"/>
        <v>1142</v>
      </c>
      <c r="J33">
        <f t="shared" si="3"/>
        <v>4</v>
      </c>
      <c r="K33">
        <f t="shared" si="4"/>
        <v>2</v>
      </c>
      <c r="L33">
        <f>套装数值!Q38</f>
        <v>91</v>
      </c>
    </row>
    <row r="34" spans="7:12" x14ac:dyDescent="0.2">
      <c r="G34">
        <f t="shared" si="1"/>
        <v>1</v>
      </c>
      <c r="H34">
        <f t="shared" si="2"/>
        <v>1</v>
      </c>
      <c r="I34" t="str">
        <f t="shared" si="0"/>
        <v>1143</v>
      </c>
      <c r="J34">
        <f t="shared" si="3"/>
        <v>4</v>
      </c>
      <c r="K34">
        <f t="shared" si="4"/>
        <v>3</v>
      </c>
      <c r="L34">
        <f>套装数值!Q39</f>
        <v>210</v>
      </c>
    </row>
    <row r="35" spans="7:12" x14ac:dyDescent="0.2">
      <c r="G35">
        <f t="shared" si="1"/>
        <v>1</v>
      </c>
      <c r="H35">
        <f t="shared" si="2"/>
        <v>1</v>
      </c>
      <c r="I35" t="str">
        <f t="shared" si="0"/>
        <v>1144</v>
      </c>
      <c r="J35">
        <f t="shared" si="3"/>
        <v>4</v>
      </c>
      <c r="K35">
        <f t="shared" si="4"/>
        <v>4</v>
      </c>
      <c r="L35">
        <f>套装数值!Q40</f>
        <v>398</v>
      </c>
    </row>
    <row r="36" spans="7:12" x14ac:dyDescent="0.2">
      <c r="G36">
        <f t="shared" si="1"/>
        <v>1</v>
      </c>
      <c r="H36">
        <f t="shared" si="2"/>
        <v>1</v>
      </c>
      <c r="I36" t="str">
        <f t="shared" si="0"/>
        <v>1145</v>
      </c>
      <c r="J36">
        <f t="shared" si="3"/>
        <v>4</v>
      </c>
      <c r="K36">
        <f t="shared" si="4"/>
        <v>5</v>
      </c>
      <c r="L36">
        <f>套装数值!Q41</f>
        <v>670</v>
      </c>
    </row>
    <row r="37" spans="7:12" x14ac:dyDescent="0.2">
      <c r="G37">
        <f t="shared" si="1"/>
        <v>1</v>
      </c>
      <c r="H37">
        <f t="shared" si="2"/>
        <v>1</v>
      </c>
      <c r="I37" t="str">
        <f t="shared" si="0"/>
        <v>1146</v>
      </c>
      <c r="J37">
        <f t="shared" si="3"/>
        <v>4</v>
      </c>
      <c r="K37">
        <f t="shared" si="4"/>
        <v>6</v>
      </c>
      <c r="L37">
        <f>套装数值!Q42</f>
        <v>1044</v>
      </c>
    </row>
    <row r="38" spans="7:12" x14ac:dyDescent="0.2">
      <c r="G38">
        <f t="shared" si="1"/>
        <v>1</v>
      </c>
      <c r="H38">
        <f t="shared" si="2"/>
        <v>1</v>
      </c>
      <c r="I38" t="str">
        <f t="shared" si="0"/>
        <v>1147</v>
      </c>
      <c r="J38">
        <f t="shared" si="3"/>
        <v>4</v>
      </c>
      <c r="K38">
        <f t="shared" si="4"/>
        <v>7</v>
      </c>
      <c r="L38">
        <f>套装数值!Q43</f>
        <v>1542</v>
      </c>
    </row>
    <row r="39" spans="7:12" x14ac:dyDescent="0.2">
      <c r="G39">
        <f t="shared" si="1"/>
        <v>1</v>
      </c>
      <c r="H39">
        <f t="shared" si="2"/>
        <v>1</v>
      </c>
      <c r="I39" t="str">
        <f t="shared" si="0"/>
        <v>1148</v>
      </c>
      <c r="J39">
        <f t="shared" si="3"/>
        <v>4</v>
      </c>
      <c r="K39">
        <f t="shared" si="4"/>
        <v>8</v>
      </c>
      <c r="L39">
        <f>套装数值!Q44</f>
        <v>2184</v>
      </c>
    </row>
    <row r="40" spans="7:12" x14ac:dyDescent="0.2">
      <c r="G40">
        <f t="shared" si="1"/>
        <v>1</v>
      </c>
      <c r="H40">
        <f t="shared" si="2"/>
        <v>1</v>
      </c>
      <c r="I40" t="str">
        <f t="shared" si="0"/>
        <v>1149</v>
      </c>
      <c r="J40">
        <f t="shared" si="3"/>
        <v>4</v>
      </c>
      <c r="K40">
        <f t="shared" si="4"/>
        <v>9</v>
      </c>
      <c r="L40">
        <f>套装数值!Q45</f>
        <v>2994</v>
      </c>
    </row>
    <row r="41" spans="7:12" x14ac:dyDescent="0.2">
      <c r="G41">
        <f t="shared" si="1"/>
        <v>1</v>
      </c>
      <c r="H41">
        <f t="shared" si="2"/>
        <v>1</v>
      </c>
      <c r="I41" t="str">
        <f t="shared" si="0"/>
        <v>11410</v>
      </c>
      <c r="J41">
        <f t="shared" si="3"/>
        <v>4</v>
      </c>
      <c r="K41">
        <f t="shared" si="4"/>
        <v>10</v>
      </c>
      <c r="L41">
        <f>套装数值!Q46</f>
        <v>4000</v>
      </c>
    </row>
    <row r="42" spans="7:12" x14ac:dyDescent="0.2">
      <c r="G42">
        <f t="shared" si="1"/>
        <v>1</v>
      </c>
      <c r="H42">
        <f t="shared" si="2"/>
        <v>1</v>
      </c>
      <c r="I42" t="str">
        <f t="shared" si="0"/>
        <v>1151</v>
      </c>
      <c r="J42">
        <v>5</v>
      </c>
      <c r="K42">
        <f t="shared" si="4"/>
        <v>1</v>
      </c>
      <c r="L42">
        <f>套装数值!R37</f>
        <v>14</v>
      </c>
    </row>
    <row r="43" spans="7:12" x14ac:dyDescent="0.2">
      <c r="G43">
        <f t="shared" si="1"/>
        <v>1</v>
      </c>
      <c r="H43">
        <f t="shared" si="2"/>
        <v>1</v>
      </c>
      <c r="I43" t="str">
        <f t="shared" si="0"/>
        <v>1152</v>
      </c>
      <c r="J43">
        <f t="shared" si="3"/>
        <v>5</v>
      </c>
      <c r="K43">
        <f t="shared" si="4"/>
        <v>2</v>
      </c>
      <c r="L43">
        <f>套装数值!R38</f>
        <v>50</v>
      </c>
    </row>
    <row r="44" spans="7:12" x14ac:dyDescent="0.2">
      <c r="G44">
        <f t="shared" si="1"/>
        <v>1</v>
      </c>
      <c r="H44">
        <f t="shared" si="2"/>
        <v>1</v>
      </c>
      <c r="I44" t="str">
        <f t="shared" si="0"/>
        <v>1153</v>
      </c>
      <c r="J44">
        <f t="shared" si="3"/>
        <v>5</v>
      </c>
      <c r="K44">
        <f t="shared" si="4"/>
        <v>3</v>
      </c>
      <c r="L44">
        <f>套装数值!R39</f>
        <v>116</v>
      </c>
    </row>
    <row r="45" spans="7:12" x14ac:dyDescent="0.2">
      <c r="G45">
        <f t="shared" si="1"/>
        <v>1</v>
      </c>
      <c r="H45">
        <f t="shared" si="2"/>
        <v>1</v>
      </c>
      <c r="I45" t="str">
        <f t="shared" si="0"/>
        <v>1154</v>
      </c>
      <c r="J45">
        <f t="shared" si="3"/>
        <v>5</v>
      </c>
      <c r="K45">
        <f t="shared" si="4"/>
        <v>4</v>
      </c>
      <c r="L45">
        <f>套装数值!R40</f>
        <v>219</v>
      </c>
    </row>
    <row r="46" spans="7:12" x14ac:dyDescent="0.2">
      <c r="G46">
        <f t="shared" si="1"/>
        <v>1</v>
      </c>
      <c r="H46">
        <f t="shared" si="2"/>
        <v>1</v>
      </c>
      <c r="I46" t="str">
        <f t="shared" si="0"/>
        <v>1155</v>
      </c>
      <c r="J46">
        <f t="shared" si="3"/>
        <v>5</v>
      </c>
      <c r="K46">
        <f t="shared" si="4"/>
        <v>5</v>
      </c>
      <c r="L46">
        <f>套装数值!R41</f>
        <v>369</v>
      </c>
    </row>
    <row r="47" spans="7:12" x14ac:dyDescent="0.2">
      <c r="G47">
        <f t="shared" si="1"/>
        <v>1</v>
      </c>
      <c r="H47">
        <f t="shared" si="2"/>
        <v>1</v>
      </c>
      <c r="I47" t="str">
        <f t="shared" si="0"/>
        <v>1156</v>
      </c>
      <c r="J47">
        <f t="shared" si="3"/>
        <v>5</v>
      </c>
      <c r="K47">
        <f t="shared" si="4"/>
        <v>6</v>
      </c>
      <c r="L47">
        <f>套装数值!R42</f>
        <v>574</v>
      </c>
    </row>
    <row r="48" spans="7:12" x14ac:dyDescent="0.2">
      <c r="G48">
        <f t="shared" si="1"/>
        <v>1</v>
      </c>
      <c r="H48">
        <f t="shared" si="2"/>
        <v>1</v>
      </c>
      <c r="I48" t="str">
        <f t="shared" si="0"/>
        <v>1157</v>
      </c>
      <c r="J48">
        <f t="shared" si="3"/>
        <v>5</v>
      </c>
      <c r="K48">
        <f t="shared" si="4"/>
        <v>7</v>
      </c>
      <c r="L48">
        <f>套装数值!R43</f>
        <v>848</v>
      </c>
    </row>
    <row r="49" spans="7:12" x14ac:dyDescent="0.2">
      <c r="G49">
        <f t="shared" si="1"/>
        <v>1</v>
      </c>
      <c r="H49">
        <f t="shared" si="2"/>
        <v>1</v>
      </c>
      <c r="I49" t="str">
        <f t="shared" si="0"/>
        <v>1158</v>
      </c>
      <c r="J49">
        <f t="shared" si="3"/>
        <v>5</v>
      </c>
      <c r="K49">
        <f t="shared" si="4"/>
        <v>8</v>
      </c>
      <c r="L49">
        <f>套装数值!R44</f>
        <v>1201</v>
      </c>
    </row>
    <row r="50" spans="7:12" x14ac:dyDescent="0.2">
      <c r="G50">
        <f t="shared" si="1"/>
        <v>1</v>
      </c>
      <c r="H50">
        <f t="shared" si="2"/>
        <v>1</v>
      </c>
      <c r="I50" t="str">
        <f t="shared" si="0"/>
        <v>1159</v>
      </c>
      <c r="J50">
        <f t="shared" si="3"/>
        <v>5</v>
      </c>
      <c r="K50">
        <f t="shared" si="4"/>
        <v>9</v>
      </c>
      <c r="L50">
        <f>套装数值!R45</f>
        <v>1647</v>
      </c>
    </row>
    <row r="51" spans="7:12" x14ac:dyDescent="0.2">
      <c r="G51">
        <f t="shared" si="1"/>
        <v>1</v>
      </c>
      <c r="H51">
        <f t="shared" si="2"/>
        <v>1</v>
      </c>
      <c r="I51" t="str">
        <f t="shared" si="0"/>
        <v>11510</v>
      </c>
      <c r="J51">
        <f t="shared" si="3"/>
        <v>5</v>
      </c>
      <c r="K51">
        <f t="shared" si="4"/>
        <v>10</v>
      </c>
      <c r="L51">
        <f>套装数值!R46</f>
        <v>2200</v>
      </c>
    </row>
    <row r="52" spans="7:12" x14ac:dyDescent="0.2">
      <c r="G52">
        <f t="shared" si="1"/>
        <v>1</v>
      </c>
      <c r="H52">
        <v>2</v>
      </c>
      <c r="I52" t="str">
        <f t="shared" si="0"/>
        <v>1261</v>
      </c>
      <c r="J52">
        <v>6</v>
      </c>
      <c r="K52">
        <f t="shared" si="4"/>
        <v>1</v>
      </c>
      <c r="L52">
        <f>套装数值!AX37</f>
        <v>24</v>
      </c>
    </row>
    <row r="53" spans="7:12" x14ac:dyDescent="0.2">
      <c r="G53">
        <f t="shared" si="1"/>
        <v>1</v>
      </c>
      <c r="H53">
        <f t="shared" si="2"/>
        <v>2</v>
      </c>
      <c r="I53" t="str">
        <f t="shared" si="0"/>
        <v>1262</v>
      </c>
      <c r="J53">
        <f t="shared" ref="J53:J116" si="5">J52</f>
        <v>6</v>
      </c>
      <c r="K53">
        <f t="shared" si="4"/>
        <v>2</v>
      </c>
      <c r="L53">
        <f>套装数值!AX38</f>
        <v>78</v>
      </c>
    </row>
    <row r="54" spans="7:12" x14ac:dyDescent="0.2">
      <c r="G54">
        <f t="shared" si="1"/>
        <v>1</v>
      </c>
      <c r="H54">
        <f t="shared" si="2"/>
        <v>2</v>
      </c>
      <c r="I54" t="str">
        <f t="shared" si="0"/>
        <v>1263</v>
      </c>
      <c r="J54">
        <f t="shared" si="5"/>
        <v>6</v>
      </c>
      <c r="K54">
        <f t="shared" si="4"/>
        <v>3</v>
      </c>
      <c r="L54">
        <f>套装数值!AX39</f>
        <v>166</v>
      </c>
    </row>
    <row r="55" spans="7:12" x14ac:dyDescent="0.2">
      <c r="G55">
        <f t="shared" si="1"/>
        <v>1</v>
      </c>
      <c r="H55">
        <f t="shared" si="2"/>
        <v>2</v>
      </c>
      <c r="I55" t="str">
        <f t="shared" si="0"/>
        <v>1264</v>
      </c>
      <c r="J55">
        <f t="shared" si="5"/>
        <v>6</v>
      </c>
      <c r="K55">
        <f t="shared" si="4"/>
        <v>4</v>
      </c>
      <c r="L55">
        <f>套装数值!AX40</f>
        <v>291</v>
      </c>
    </row>
    <row r="56" spans="7:12" x14ac:dyDescent="0.2">
      <c r="G56">
        <f t="shared" si="1"/>
        <v>1</v>
      </c>
      <c r="H56">
        <f t="shared" si="2"/>
        <v>2</v>
      </c>
      <c r="I56" t="str">
        <f t="shared" si="0"/>
        <v>1265</v>
      </c>
      <c r="J56">
        <f t="shared" si="5"/>
        <v>6</v>
      </c>
      <c r="K56">
        <f t="shared" si="4"/>
        <v>5</v>
      </c>
      <c r="L56">
        <f>套装数值!AX41</f>
        <v>456</v>
      </c>
    </row>
    <row r="57" spans="7:12" x14ac:dyDescent="0.2">
      <c r="G57">
        <f t="shared" si="1"/>
        <v>1</v>
      </c>
      <c r="H57">
        <f t="shared" si="2"/>
        <v>2</v>
      </c>
      <c r="I57" t="str">
        <f t="shared" si="0"/>
        <v>1266</v>
      </c>
      <c r="J57">
        <f t="shared" si="5"/>
        <v>6</v>
      </c>
      <c r="K57">
        <f t="shared" si="4"/>
        <v>6</v>
      </c>
      <c r="L57">
        <f>套装数值!AX42</f>
        <v>667</v>
      </c>
    </row>
    <row r="58" spans="7:12" x14ac:dyDescent="0.2">
      <c r="G58">
        <f t="shared" si="1"/>
        <v>1</v>
      </c>
      <c r="H58">
        <f t="shared" si="2"/>
        <v>2</v>
      </c>
      <c r="I58" t="str">
        <f t="shared" si="0"/>
        <v>1267</v>
      </c>
      <c r="J58">
        <f t="shared" si="5"/>
        <v>6</v>
      </c>
      <c r="K58">
        <f t="shared" si="4"/>
        <v>7</v>
      </c>
      <c r="L58">
        <f>套装数值!AX43</f>
        <v>928</v>
      </c>
    </row>
    <row r="59" spans="7:12" x14ac:dyDescent="0.2">
      <c r="G59">
        <f t="shared" si="1"/>
        <v>1</v>
      </c>
      <c r="H59">
        <f t="shared" si="2"/>
        <v>2</v>
      </c>
      <c r="I59" t="str">
        <f t="shared" si="0"/>
        <v>1268</v>
      </c>
      <c r="J59">
        <f t="shared" si="5"/>
        <v>6</v>
      </c>
      <c r="K59">
        <f t="shared" si="4"/>
        <v>8</v>
      </c>
      <c r="L59">
        <f>套装数值!AX44</f>
        <v>1243</v>
      </c>
    </row>
    <row r="60" spans="7:12" x14ac:dyDescent="0.2">
      <c r="G60">
        <f t="shared" si="1"/>
        <v>1</v>
      </c>
      <c r="H60">
        <f t="shared" si="2"/>
        <v>2</v>
      </c>
      <c r="I60" t="str">
        <f t="shared" si="0"/>
        <v>1269</v>
      </c>
      <c r="J60">
        <f t="shared" si="5"/>
        <v>6</v>
      </c>
      <c r="K60">
        <f t="shared" si="4"/>
        <v>9</v>
      </c>
      <c r="L60">
        <f>套装数值!AX45</f>
        <v>1618</v>
      </c>
    </row>
    <row r="61" spans="7:12" x14ac:dyDescent="0.2">
      <c r="G61">
        <f t="shared" si="1"/>
        <v>1</v>
      </c>
      <c r="H61">
        <f t="shared" si="2"/>
        <v>2</v>
      </c>
      <c r="I61" t="str">
        <f t="shared" si="0"/>
        <v>12610</v>
      </c>
      <c r="J61">
        <f t="shared" si="5"/>
        <v>6</v>
      </c>
      <c r="K61">
        <f t="shared" si="4"/>
        <v>10</v>
      </c>
      <c r="L61">
        <f>套装数值!AX46</f>
        <v>2057</v>
      </c>
    </row>
    <row r="62" spans="7:12" x14ac:dyDescent="0.2">
      <c r="G62">
        <f t="shared" si="1"/>
        <v>1</v>
      </c>
      <c r="H62">
        <f t="shared" si="2"/>
        <v>2</v>
      </c>
      <c r="I62" t="str">
        <f t="shared" si="0"/>
        <v>1271</v>
      </c>
      <c r="J62">
        <v>7</v>
      </c>
      <c r="K62">
        <f t="shared" si="4"/>
        <v>1</v>
      </c>
      <c r="L62">
        <f>套装数值!AY37</f>
        <v>15</v>
      </c>
    </row>
    <row r="63" spans="7:12" x14ac:dyDescent="0.2">
      <c r="G63">
        <f t="shared" si="1"/>
        <v>1</v>
      </c>
      <c r="H63">
        <f t="shared" si="2"/>
        <v>2</v>
      </c>
      <c r="I63" t="str">
        <f t="shared" si="0"/>
        <v>1272</v>
      </c>
      <c r="J63">
        <f t="shared" si="5"/>
        <v>7</v>
      </c>
      <c r="K63">
        <f t="shared" si="4"/>
        <v>2</v>
      </c>
      <c r="L63">
        <f>套装数值!AY38</f>
        <v>49</v>
      </c>
    </row>
    <row r="64" spans="7:12" x14ac:dyDescent="0.2">
      <c r="G64">
        <f t="shared" si="1"/>
        <v>1</v>
      </c>
      <c r="H64">
        <f t="shared" si="2"/>
        <v>2</v>
      </c>
      <c r="I64" t="str">
        <f t="shared" si="0"/>
        <v>1273</v>
      </c>
      <c r="J64">
        <f t="shared" si="5"/>
        <v>7</v>
      </c>
      <c r="K64">
        <f t="shared" si="4"/>
        <v>3</v>
      </c>
      <c r="L64">
        <f>套装数值!AY39</f>
        <v>104</v>
      </c>
    </row>
    <row r="65" spans="7:12" x14ac:dyDescent="0.2">
      <c r="G65">
        <f t="shared" si="1"/>
        <v>1</v>
      </c>
      <c r="H65">
        <f t="shared" si="2"/>
        <v>2</v>
      </c>
      <c r="I65" t="str">
        <f t="shared" si="0"/>
        <v>1274</v>
      </c>
      <c r="J65">
        <f t="shared" si="5"/>
        <v>7</v>
      </c>
      <c r="K65">
        <f t="shared" si="4"/>
        <v>4</v>
      </c>
      <c r="L65">
        <f>套装数值!AY40</f>
        <v>182</v>
      </c>
    </row>
    <row r="66" spans="7:12" x14ac:dyDescent="0.2">
      <c r="G66">
        <f t="shared" si="1"/>
        <v>1</v>
      </c>
      <c r="H66">
        <f t="shared" si="2"/>
        <v>2</v>
      </c>
      <c r="I66" t="str">
        <f t="shared" si="0"/>
        <v>1275</v>
      </c>
      <c r="J66">
        <f t="shared" si="5"/>
        <v>7</v>
      </c>
      <c r="K66">
        <f t="shared" si="4"/>
        <v>5</v>
      </c>
      <c r="L66">
        <f>套装数值!AY41</f>
        <v>285</v>
      </c>
    </row>
    <row r="67" spans="7:12" x14ac:dyDescent="0.2">
      <c r="G67">
        <f t="shared" si="1"/>
        <v>1</v>
      </c>
      <c r="H67">
        <f t="shared" si="2"/>
        <v>2</v>
      </c>
      <c r="I67" t="str">
        <f t="shared" ref="I67:I130" si="6">G67&amp;H67&amp;J67&amp;K67</f>
        <v>1276</v>
      </c>
      <c r="J67">
        <f t="shared" si="5"/>
        <v>7</v>
      </c>
      <c r="K67">
        <f t="shared" si="4"/>
        <v>6</v>
      </c>
      <c r="L67">
        <f>套装数值!AY42</f>
        <v>417</v>
      </c>
    </row>
    <row r="68" spans="7:12" x14ac:dyDescent="0.2">
      <c r="G68">
        <f t="shared" ref="G68:G131" si="7">G67</f>
        <v>1</v>
      </c>
      <c r="H68">
        <f t="shared" ref="H68:H131" si="8">H67</f>
        <v>2</v>
      </c>
      <c r="I68" t="str">
        <f t="shared" si="6"/>
        <v>1277</v>
      </c>
      <c r="J68">
        <f t="shared" si="5"/>
        <v>7</v>
      </c>
      <c r="K68">
        <f t="shared" si="4"/>
        <v>7</v>
      </c>
      <c r="L68">
        <f>套装数值!AY43</f>
        <v>580</v>
      </c>
    </row>
    <row r="69" spans="7:12" x14ac:dyDescent="0.2">
      <c r="G69">
        <f t="shared" si="7"/>
        <v>1</v>
      </c>
      <c r="H69">
        <f t="shared" si="8"/>
        <v>2</v>
      </c>
      <c r="I69" t="str">
        <f t="shared" si="6"/>
        <v>1278</v>
      </c>
      <c r="J69">
        <f t="shared" si="5"/>
        <v>7</v>
      </c>
      <c r="K69">
        <f t="shared" si="4"/>
        <v>8</v>
      </c>
      <c r="L69">
        <f>套装数值!AY44</f>
        <v>777</v>
      </c>
    </row>
    <row r="70" spans="7:12" x14ac:dyDescent="0.2">
      <c r="G70">
        <f t="shared" si="7"/>
        <v>1</v>
      </c>
      <c r="H70">
        <f t="shared" si="8"/>
        <v>2</v>
      </c>
      <c r="I70" t="str">
        <f t="shared" si="6"/>
        <v>1279</v>
      </c>
      <c r="J70">
        <f t="shared" si="5"/>
        <v>7</v>
      </c>
      <c r="K70">
        <f t="shared" si="4"/>
        <v>9</v>
      </c>
      <c r="L70">
        <f>套装数值!AY45</f>
        <v>1011</v>
      </c>
    </row>
    <row r="71" spans="7:12" x14ac:dyDescent="0.2">
      <c r="G71">
        <f t="shared" si="7"/>
        <v>1</v>
      </c>
      <c r="H71">
        <f t="shared" si="8"/>
        <v>2</v>
      </c>
      <c r="I71" t="str">
        <f t="shared" si="6"/>
        <v>12710</v>
      </c>
      <c r="J71">
        <f t="shared" si="5"/>
        <v>7</v>
      </c>
      <c r="K71">
        <f t="shared" si="4"/>
        <v>10</v>
      </c>
      <c r="L71">
        <f>套装数值!AY46</f>
        <v>1286</v>
      </c>
    </row>
    <row r="72" spans="7:12" x14ac:dyDescent="0.2">
      <c r="G72">
        <f t="shared" si="7"/>
        <v>1</v>
      </c>
      <c r="H72">
        <f t="shared" si="8"/>
        <v>2</v>
      </c>
      <c r="I72" t="str">
        <f t="shared" si="6"/>
        <v>1281</v>
      </c>
      <c r="J72">
        <v>8</v>
      </c>
      <c r="K72">
        <f t="shared" si="4"/>
        <v>1</v>
      </c>
      <c r="L72">
        <f>套装数值!AZ37</f>
        <v>30</v>
      </c>
    </row>
    <row r="73" spans="7:12" x14ac:dyDescent="0.2">
      <c r="G73">
        <f t="shared" si="7"/>
        <v>1</v>
      </c>
      <c r="H73">
        <f t="shared" si="8"/>
        <v>2</v>
      </c>
      <c r="I73" t="str">
        <f t="shared" si="6"/>
        <v>1282</v>
      </c>
      <c r="J73">
        <f t="shared" si="5"/>
        <v>8</v>
      </c>
      <c r="K73">
        <f t="shared" si="4"/>
        <v>2</v>
      </c>
      <c r="L73">
        <f>套装数值!AZ38</f>
        <v>98</v>
      </c>
    </row>
    <row r="74" spans="7:12" x14ac:dyDescent="0.2">
      <c r="G74">
        <f t="shared" si="7"/>
        <v>1</v>
      </c>
      <c r="H74">
        <f t="shared" si="8"/>
        <v>2</v>
      </c>
      <c r="I74" t="str">
        <f t="shared" si="6"/>
        <v>1283</v>
      </c>
      <c r="J74">
        <f t="shared" si="5"/>
        <v>8</v>
      </c>
      <c r="K74">
        <f t="shared" si="4"/>
        <v>3</v>
      </c>
      <c r="L74">
        <f>套装数值!AZ39</f>
        <v>207</v>
      </c>
    </row>
    <row r="75" spans="7:12" x14ac:dyDescent="0.2">
      <c r="G75">
        <f t="shared" si="7"/>
        <v>1</v>
      </c>
      <c r="H75">
        <f t="shared" si="8"/>
        <v>2</v>
      </c>
      <c r="I75" t="str">
        <f t="shared" si="6"/>
        <v>1284</v>
      </c>
      <c r="J75">
        <f t="shared" si="5"/>
        <v>8</v>
      </c>
      <c r="K75">
        <f t="shared" si="4"/>
        <v>4</v>
      </c>
      <c r="L75">
        <f>套装数值!AZ40</f>
        <v>363</v>
      </c>
    </row>
    <row r="76" spans="7:12" x14ac:dyDescent="0.2">
      <c r="G76">
        <f t="shared" si="7"/>
        <v>1</v>
      </c>
      <c r="H76">
        <f t="shared" si="8"/>
        <v>2</v>
      </c>
      <c r="I76" t="str">
        <f t="shared" si="6"/>
        <v>1285</v>
      </c>
      <c r="J76">
        <f t="shared" si="5"/>
        <v>8</v>
      </c>
      <c r="K76">
        <f t="shared" si="4"/>
        <v>5</v>
      </c>
      <c r="L76">
        <f>套装数值!AZ41</f>
        <v>571</v>
      </c>
    </row>
    <row r="77" spans="7:12" x14ac:dyDescent="0.2">
      <c r="G77">
        <f t="shared" si="7"/>
        <v>1</v>
      </c>
      <c r="H77">
        <f t="shared" si="8"/>
        <v>2</v>
      </c>
      <c r="I77" t="str">
        <f t="shared" si="6"/>
        <v>1286</v>
      </c>
      <c r="J77">
        <f t="shared" si="5"/>
        <v>8</v>
      </c>
      <c r="K77">
        <f t="shared" ref="K77:K140" si="9">K67</f>
        <v>6</v>
      </c>
      <c r="L77">
        <f>套装数值!AZ42</f>
        <v>834</v>
      </c>
    </row>
    <row r="78" spans="7:12" x14ac:dyDescent="0.2">
      <c r="G78">
        <f t="shared" si="7"/>
        <v>1</v>
      </c>
      <c r="H78">
        <f t="shared" si="8"/>
        <v>2</v>
      </c>
      <c r="I78" t="str">
        <f t="shared" si="6"/>
        <v>1287</v>
      </c>
      <c r="J78">
        <f t="shared" si="5"/>
        <v>8</v>
      </c>
      <c r="K78">
        <f t="shared" si="9"/>
        <v>7</v>
      </c>
      <c r="L78">
        <f>套装数值!AZ43</f>
        <v>1160</v>
      </c>
    </row>
    <row r="79" spans="7:12" x14ac:dyDescent="0.2">
      <c r="G79">
        <f t="shared" si="7"/>
        <v>1</v>
      </c>
      <c r="H79">
        <f t="shared" si="8"/>
        <v>2</v>
      </c>
      <c r="I79" t="str">
        <f t="shared" si="6"/>
        <v>1288</v>
      </c>
      <c r="J79">
        <f t="shared" si="5"/>
        <v>8</v>
      </c>
      <c r="K79">
        <f t="shared" si="9"/>
        <v>8</v>
      </c>
      <c r="L79">
        <f>套装数值!AZ44</f>
        <v>1554</v>
      </c>
    </row>
    <row r="80" spans="7:12" x14ac:dyDescent="0.2">
      <c r="G80">
        <f t="shared" si="7"/>
        <v>1</v>
      </c>
      <c r="H80">
        <f t="shared" si="8"/>
        <v>2</v>
      </c>
      <c r="I80" t="str">
        <f t="shared" si="6"/>
        <v>1289</v>
      </c>
      <c r="J80">
        <f t="shared" si="5"/>
        <v>8</v>
      </c>
      <c r="K80">
        <f t="shared" si="9"/>
        <v>9</v>
      </c>
      <c r="L80">
        <f>套装数值!AZ45</f>
        <v>2022</v>
      </c>
    </row>
    <row r="81" spans="7:12" x14ac:dyDescent="0.2">
      <c r="G81">
        <f t="shared" si="7"/>
        <v>1</v>
      </c>
      <c r="H81">
        <f t="shared" si="8"/>
        <v>2</v>
      </c>
      <c r="I81" t="str">
        <f t="shared" si="6"/>
        <v>12810</v>
      </c>
      <c r="J81">
        <f t="shared" si="5"/>
        <v>8</v>
      </c>
      <c r="K81">
        <f t="shared" si="9"/>
        <v>10</v>
      </c>
      <c r="L81">
        <f>套装数值!AZ46</f>
        <v>2571</v>
      </c>
    </row>
    <row r="82" spans="7:12" x14ac:dyDescent="0.2">
      <c r="G82">
        <f t="shared" si="7"/>
        <v>1</v>
      </c>
      <c r="H82">
        <f t="shared" si="8"/>
        <v>2</v>
      </c>
      <c r="I82" t="str">
        <f t="shared" si="6"/>
        <v>1291</v>
      </c>
      <c r="J82">
        <v>9</v>
      </c>
      <c r="K82">
        <f t="shared" si="9"/>
        <v>1</v>
      </c>
      <c r="L82">
        <f>套装数值!BA37</f>
        <v>20</v>
      </c>
    </row>
    <row r="83" spans="7:12" x14ac:dyDescent="0.2">
      <c r="G83">
        <f t="shared" si="7"/>
        <v>1</v>
      </c>
      <c r="H83">
        <f t="shared" si="8"/>
        <v>2</v>
      </c>
      <c r="I83" t="str">
        <f t="shared" si="6"/>
        <v>1292</v>
      </c>
      <c r="J83">
        <f t="shared" si="5"/>
        <v>9</v>
      </c>
      <c r="K83">
        <f t="shared" si="9"/>
        <v>2</v>
      </c>
      <c r="L83">
        <f>套装数值!BA38</f>
        <v>65</v>
      </c>
    </row>
    <row r="84" spans="7:12" x14ac:dyDescent="0.2">
      <c r="G84">
        <f t="shared" si="7"/>
        <v>1</v>
      </c>
      <c r="H84">
        <f t="shared" si="8"/>
        <v>2</v>
      </c>
      <c r="I84" t="str">
        <f t="shared" si="6"/>
        <v>1293</v>
      </c>
      <c r="J84">
        <f t="shared" si="5"/>
        <v>9</v>
      </c>
      <c r="K84">
        <f t="shared" si="9"/>
        <v>3</v>
      </c>
      <c r="L84">
        <f>套装数值!BA39</f>
        <v>138</v>
      </c>
    </row>
    <row r="85" spans="7:12" x14ac:dyDescent="0.2">
      <c r="G85">
        <f t="shared" si="7"/>
        <v>1</v>
      </c>
      <c r="H85">
        <f t="shared" si="8"/>
        <v>2</v>
      </c>
      <c r="I85" t="str">
        <f t="shared" si="6"/>
        <v>1294</v>
      </c>
      <c r="J85">
        <f t="shared" si="5"/>
        <v>9</v>
      </c>
      <c r="K85">
        <f t="shared" si="9"/>
        <v>4</v>
      </c>
      <c r="L85">
        <f>套装数值!BA40</f>
        <v>242</v>
      </c>
    </row>
    <row r="86" spans="7:12" x14ac:dyDescent="0.2">
      <c r="G86">
        <f t="shared" si="7"/>
        <v>1</v>
      </c>
      <c r="H86">
        <f t="shared" si="8"/>
        <v>2</v>
      </c>
      <c r="I86" t="str">
        <f t="shared" si="6"/>
        <v>1295</v>
      </c>
      <c r="J86">
        <f t="shared" si="5"/>
        <v>9</v>
      </c>
      <c r="K86">
        <f t="shared" si="9"/>
        <v>5</v>
      </c>
      <c r="L86">
        <f>套装数值!BA41</f>
        <v>380</v>
      </c>
    </row>
    <row r="87" spans="7:12" x14ac:dyDescent="0.2">
      <c r="G87">
        <f t="shared" si="7"/>
        <v>1</v>
      </c>
      <c r="H87">
        <f t="shared" si="8"/>
        <v>2</v>
      </c>
      <c r="I87" t="str">
        <f t="shared" si="6"/>
        <v>1296</v>
      </c>
      <c r="J87">
        <f t="shared" si="5"/>
        <v>9</v>
      </c>
      <c r="K87">
        <f t="shared" si="9"/>
        <v>6</v>
      </c>
      <c r="L87">
        <f>套装数值!BA42</f>
        <v>556</v>
      </c>
    </row>
    <row r="88" spans="7:12" x14ac:dyDescent="0.2">
      <c r="G88">
        <f t="shared" si="7"/>
        <v>1</v>
      </c>
      <c r="H88">
        <f t="shared" si="8"/>
        <v>2</v>
      </c>
      <c r="I88" t="str">
        <f t="shared" si="6"/>
        <v>1297</v>
      </c>
      <c r="J88">
        <f t="shared" si="5"/>
        <v>9</v>
      </c>
      <c r="K88">
        <f t="shared" si="9"/>
        <v>7</v>
      </c>
      <c r="L88">
        <f>套装数值!BA43</f>
        <v>774</v>
      </c>
    </row>
    <row r="89" spans="7:12" x14ac:dyDescent="0.2">
      <c r="G89">
        <f t="shared" si="7"/>
        <v>1</v>
      </c>
      <c r="H89">
        <f t="shared" si="8"/>
        <v>2</v>
      </c>
      <c r="I89" t="str">
        <f t="shared" si="6"/>
        <v>1298</v>
      </c>
      <c r="J89">
        <f t="shared" si="5"/>
        <v>9</v>
      </c>
      <c r="K89">
        <f t="shared" si="9"/>
        <v>8</v>
      </c>
      <c r="L89">
        <f>套装数值!BA44</f>
        <v>1036</v>
      </c>
    </row>
    <row r="90" spans="7:12" x14ac:dyDescent="0.2">
      <c r="G90">
        <f t="shared" si="7"/>
        <v>1</v>
      </c>
      <c r="H90">
        <f t="shared" si="8"/>
        <v>2</v>
      </c>
      <c r="I90" t="str">
        <f t="shared" si="6"/>
        <v>1299</v>
      </c>
      <c r="J90">
        <f t="shared" si="5"/>
        <v>9</v>
      </c>
      <c r="K90">
        <f t="shared" si="9"/>
        <v>9</v>
      </c>
      <c r="L90">
        <f>套装数值!BA45</f>
        <v>1348</v>
      </c>
    </row>
    <row r="91" spans="7:12" x14ac:dyDescent="0.2">
      <c r="G91">
        <f t="shared" si="7"/>
        <v>1</v>
      </c>
      <c r="H91">
        <f t="shared" si="8"/>
        <v>2</v>
      </c>
      <c r="I91" t="str">
        <f t="shared" si="6"/>
        <v>12910</v>
      </c>
      <c r="J91">
        <f t="shared" si="5"/>
        <v>9</v>
      </c>
      <c r="K91">
        <f t="shared" si="9"/>
        <v>10</v>
      </c>
      <c r="L91">
        <f>套装数值!BA46</f>
        <v>1714</v>
      </c>
    </row>
    <row r="92" spans="7:12" x14ac:dyDescent="0.2">
      <c r="G92">
        <f t="shared" si="7"/>
        <v>1</v>
      </c>
      <c r="H92">
        <f t="shared" si="8"/>
        <v>2</v>
      </c>
      <c r="I92" t="str">
        <f t="shared" si="6"/>
        <v>12101</v>
      </c>
      <c r="J92">
        <v>10</v>
      </c>
      <c r="K92">
        <f t="shared" si="9"/>
        <v>1</v>
      </c>
      <c r="L92">
        <f>套装数值!BB37</f>
        <v>11</v>
      </c>
    </row>
    <row r="93" spans="7:12" x14ac:dyDescent="0.2">
      <c r="G93">
        <f t="shared" si="7"/>
        <v>1</v>
      </c>
      <c r="H93">
        <f t="shared" si="8"/>
        <v>2</v>
      </c>
      <c r="I93" t="str">
        <f t="shared" si="6"/>
        <v>12102</v>
      </c>
      <c r="J93">
        <f t="shared" si="5"/>
        <v>10</v>
      </c>
      <c r="K93">
        <f t="shared" si="9"/>
        <v>2</v>
      </c>
      <c r="L93">
        <f>套装数值!BB38</f>
        <v>36</v>
      </c>
    </row>
    <row r="94" spans="7:12" x14ac:dyDescent="0.2">
      <c r="G94">
        <f t="shared" si="7"/>
        <v>1</v>
      </c>
      <c r="H94">
        <f t="shared" si="8"/>
        <v>2</v>
      </c>
      <c r="I94" t="str">
        <f t="shared" si="6"/>
        <v>12103</v>
      </c>
      <c r="J94">
        <f t="shared" si="5"/>
        <v>10</v>
      </c>
      <c r="K94">
        <f t="shared" si="9"/>
        <v>3</v>
      </c>
      <c r="L94">
        <f>套装数值!BB39</f>
        <v>76</v>
      </c>
    </row>
    <row r="95" spans="7:12" x14ac:dyDescent="0.2">
      <c r="G95">
        <f t="shared" si="7"/>
        <v>1</v>
      </c>
      <c r="H95">
        <f t="shared" si="8"/>
        <v>2</v>
      </c>
      <c r="I95" t="str">
        <f t="shared" si="6"/>
        <v>12104</v>
      </c>
      <c r="J95">
        <f t="shared" si="5"/>
        <v>10</v>
      </c>
      <c r="K95">
        <f t="shared" si="9"/>
        <v>4</v>
      </c>
      <c r="L95">
        <f>套装数值!BB40</f>
        <v>133</v>
      </c>
    </row>
    <row r="96" spans="7:12" x14ac:dyDescent="0.2">
      <c r="G96">
        <f t="shared" si="7"/>
        <v>1</v>
      </c>
      <c r="H96">
        <f t="shared" si="8"/>
        <v>2</v>
      </c>
      <c r="I96" t="str">
        <f t="shared" si="6"/>
        <v>12105</v>
      </c>
      <c r="J96">
        <f t="shared" si="5"/>
        <v>10</v>
      </c>
      <c r="K96">
        <f t="shared" si="9"/>
        <v>5</v>
      </c>
      <c r="L96">
        <f>套装数值!BB41</f>
        <v>209</v>
      </c>
    </row>
    <row r="97" spans="7:12" x14ac:dyDescent="0.2">
      <c r="G97">
        <f t="shared" si="7"/>
        <v>1</v>
      </c>
      <c r="H97">
        <f t="shared" si="8"/>
        <v>2</v>
      </c>
      <c r="I97" t="str">
        <f t="shared" si="6"/>
        <v>12106</v>
      </c>
      <c r="J97">
        <f t="shared" si="5"/>
        <v>10</v>
      </c>
      <c r="K97">
        <f t="shared" si="9"/>
        <v>6</v>
      </c>
      <c r="L97">
        <f>套装数值!BB42</f>
        <v>306</v>
      </c>
    </row>
    <row r="98" spans="7:12" x14ac:dyDescent="0.2">
      <c r="G98">
        <f t="shared" si="7"/>
        <v>1</v>
      </c>
      <c r="H98">
        <f t="shared" si="8"/>
        <v>2</v>
      </c>
      <c r="I98" t="str">
        <f t="shared" si="6"/>
        <v>12107</v>
      </c>
      <c r="J98">
        <f t="shared" si="5"/>
        <v>10</v>
      </c>
      <c r="K98">
        <f t="shared" si="9"/>
        <v>7</v>
      </c>
      <c r="L98">
        <f>套装数值!BB43</f>
        <v>425</v>
      </c>
    </row>
    <row r="99" spans="7:12" x14ac:dyDescent="0.2">
      <c r="G99">
        <f t="shared" si="7"/>
        <v>1</v>
      </c>
      <c r="H99">
        <f t="shared" si="8"/>
        <v>2</v>
      </c>
      <c r="I99" t="str">
        <f t="shared" si="6"/>
        <v>12108</v>
      </c>
      <c r="J99">
        <f t="shared" si="5"/>
        <v>10</v>
      </c>
      <c r="K99">
        <f t="shared" si="9"/>
        <v>8</v>
      </c>
      <c r="L99">
        <f>套装数值!BB44</f>
        <v>570</v>
      </c>
    </row>
    <row r="100" spans="7:12" x14ac:dyDescent="0.2">
      <c r="G100">
        <f t="shared" si="7"/>
        <v>1</v>
      </c>
      <c r="H100">
        <f t="shared" si="8"/>
        <v>2</v>
      </c>
      <c r="I100" t="str">
        <f t="shared" si="6"/>
        <v>12109</v>
      </c>
      <c r="J100">
        <f t="shared" si="5"/>
        <v>10</v>
      </c>
      <c r="K100">
        <f t="shared" si="9"/>
        <v>9</v>
      </c>
      <c r="L100">
        <f>套装数值!BB45</f>
        <v>742</v>
      </c>
    </row>
    <row r="101" spans="7:12" x14ac:dyDescent="0.2">
      <c r="G101">
        <f t="shared" si="7"/>
        <v>1</v>
      </c>
      <c r="H101">
        <f t="shared" si="8"/>
        <v>2</v>
      </c>
      <c r="I101" t="str">
        <f t="shared" si="6"/>
        <v>121010</v>
      </c>
      <c r="J101">
        <f t="shared" si="5"/>
        <v>10</v>
      </c>
      <c r="K101">
        <f t="shared" si="9"/>
        <v>10</v>
      </c>
      <c r="L101">
        <f>套装数值!BB46</f>
        <v>943</v>
      </c>
    </row>
    <row r="102" spans="7:12" x14ac:dyDescent="0.2">
      <c r="G102">
        <v>2</v>
      </c>
      <c r="H102">
        <v>1</v>
      </c>
      <c r="I102" t="str">
        <f t="shared" si="6"/>
        <v>2111</v>
      </c>
      <c r="J102">
        <v>1</v>
      </c>
      <c r="K102">
        <f t="shared" si="9"/>
        <v>1</v>
      </c>
      <c r="L102">
        <f>套装数值!CH37</f>
        <v>8</v>
      </c>
    </row>
    <row r="103" spans="7:12" x14ac:dyDescent="0.2">
      <c r="G103">
        <f t="shared" si="7"/>
        <v>2</v>
      </c>
      <c r="H103">
        <f t="shared" si="8"/>
        <v>1</v>
      </c>
      <c r="I103" t="str">
        <f t="shared" si="6"/>
        <v>2112</v>
      </c>
      <c r="J103">
        <f t="shared" si="5"/>
        <v>1</v>
      </c>
      <c r="K103">
        <f t="shared" si="9"/>
        <v>2</v>
      </c>
      <c r="L103">
        <f>套装数值!CH38</f>
        <v>17</v>
      </c>
    </row>
    <row r="104" spans="7:12" x14ac:dyDescent="0.2">
      <c r="G104">
        <f t="shared" si="7"/>
        <v>2</v>
      </c>
      <c r="H104">
        <f t="shared" si="8"/>
        <v>1</v>
      </c>
      <c r="I104" t="str">
        <f t="shared" si="6"/>
        <v>2113</v>
      </c>
      <c r="J104">
        <f t="shared" si="5"/>
        <v>1</v>
      </c>
      <c r="K104">
        <f t="shared" si="9"/>
        <v>3</v>
      </c>
      <c r="L104">
        <f>套装数值!CH39</f>
        <v>30</v>
      </c>
    </row>
    <row r="105" spans="7:12" x14ac:dyDescent="0.2">
      <c r="G105">
        <f t="shared" si="7"/>
        <v>2</v>
      </c>
      <c r="H105">
        <f t="shared" si="8"/>
        <v>1</v>
      </c>
      <c r="I105" t="str">
        <f t="shared" si="6"/>
        <v>2114</v>
      </c>
      <c r="J105">
        <f t="shared" si="5"/>
        <v>1</v>
      </c>
      <c r="K105">
        <f t="shared" si="9"/>
        <v>4</v>
      </c>
      <c r="L105">
        <f>套装数值!CH40</f>
        <v>46</v>
      </c>
    </row>
    <row r="106" spans="7:12" x14ac:dyDescent="0.2">
      <c r="G106">
        <f t="shared" si="7"/>
        <v>2</v>
      </c>
      <c r="H106">
        <f t="shared" si="8"/>
        <v>1</v>
      </c>
      <c r="I106" t="str">
        <f t="shared" si="6"/>
        <v>2115</v>
      </c>
      <c r="J106">
        <f t="shared" si="5"/>
        <v>1</v>
      </c>
      <c r="K106">
        <f t="shared" si="9"/>
        <v>5</v>
      </c>
      <c r="L106">
        <f>套装数值!CH41</f>
        <v>67</v>
      </c>
    </row>
    <row r="107" spans="7:12" x14ac:dyDescent="0.2">
      <c r="G107">
        <f t="shared" si="7"/>
        <v>2</v>
      </c>
      <c r="H107">
        <f t="shared" si="8"/>
        <v>1</v>
      </c>
      <c r="I107" t="str">
        <f t="shared" si="6"/>
        <v>2116</v>
      </c>
      <c r="J107">
        <f t="shared" si="5"/>
        <v>1</v>
      </c>
      <c r="K107">
        <f t="shared" si="9"/>
        <v>6</v>
      </c>
      <c r="L107">
        <f>套装数值!CH42</f>
        <v>92</v>
      </c>
    </row>
    <row r="108" spans="7:12" x14ac:dyDescent="0.2">
      <c r="G108">
        <f t="shared" si="7"/>
        <v>2</v>
      </c>
      <c r="H108">
        <f t="shared" si="8"/>
        <v>1</v>
      </c>
      <c r="I108" t="str">
        <f t="shared" si="6"/>
        <v>2117</v>
      </c>
      <c r="J108">
        <f t="shared" si="5"/>
        <v>1</v>
      </c>
      <c r="K108">
        <f t="shared" si="9"/>
        <v>7</v>
      </c>
      <c r="L108">
        <f>套装数值!CH43</f>
        <v>122</v>
      </c>
    </row>
    <row r="109" spans="7:12" x14ac:dyDescent="0.2">
      <c r="G109">
        <f t="shared" si="7"/>
        <v>2</v>
      </c>
      <c r="H109">
        <f t="shared" si="8"/>
        <v>1</v>
      </c>
      <c r="I109" t="str">
        <f t="shared" si="6"/>
        <v>2118</v>
      </c>
      <c r="J109">
        <f t="shared" si="5"/>
        <v>1</v>
      </c>
      <c r="K109">
        <f t="shared" si="9"/>
        <v>8</v>
      </c>
      <c r="L109">
        <f>套装数值!CH44</f>
        <v>159</v>
      </c>
    </row>
    <row r="110" spans="7:12" x14ac:dyDescent="0.2">
      <c r="G110">
        <f t="shared" si="7"/>
        <v>2</v>
      </c>
      <c r="H110">
        <f t="shared" si="8"/>
        <v>1</v>
      </c>
      <c r="I110" t="str">
        <f t="shared" si="6"/>
        <v>2119</v>
      </c>
      <c r="J110">
        <f t="shared" si="5"/>
        <v>1</v>
      </c>
      <c r="K110">
        <f t="shared" si="9"/>
        <v>9</v>
      </c>
      <c r="L110">
        <f>套装数值!CH45</f>
        <v>204</v>
      </c>
    </row>
    <row r="111" spans="7:12" x14ac:dyDescent="0.2">
      <c r="G111">
        <f t="shared" si="7"/>
        <v>2</v>
      </c>
      <c r="H111">
        <f t="shared" si="8"/>
        <v>1</v>
      </c>
      <c r="I111" t="str">
        <f t="shared" si="6"/>
        <v>21110</v>
      </c>
      <c r="J111">
        <f t="shared" si="5"/>
        <v>1</v>
      </c>
      <c r="K111">
        <f t="shared" si="9"/>
        <v>10</v>
      </c>
      <c r="L111">
        <f>套装数值!CH46</f>
        <v>257</v>
      </c>
    </row>
    <row r="112" spans="7:12" x14ac:dyDescent="0.2">
      <c r="G112">
        <f t="shared" si="7"/>
        <v>2</v>
      </c>
      <c r="H112">
        <f t="shared" si="8"/>
        <v>1</v>
      </c>
      <c r="I112" t="str">
        <f t="shared" si="6"/>
        <v>2121</v>
      </c>
      <c r="J112">
        <v>2</v>
      </c>
      <c r="K112">
        <f t="shared" si="9"/>
        <v>1</v>
      </c>
      <c r="L112">
        <f>套装数值!CI37</f>
        <v>5</v>
      </c>
    </row>
    <row r="113" spans="7:12" x14ac:dyDescent="0.2">
      <c r="G113">
        <f t="shared" si="7"/>
        <v>2</v>
      </c>
      <c r="H113">
        <f t="shared" si="8"/>
        <v>1</v>
      </c>
      <c r="I113" t="str">
        <f t="shared" si="6"/>
        <v>2122</v>
      </c>
      <c r="J113">
        <f t="shared" si="5"/>
        <v>2</v>
      </c>
      <c r="K113">
        <f t="shared" si="9"/>
        <v>2</v>
      </c>
      <c r="L113">
        <f>套装数值!CI38</f>
        <v>11</v>
      </c>
    </row>
    <row r="114" spans="7:12" x14ac:dyDescent="0.2">
      <c r="G114">
        <f t="shared" si="7"/>
        <v>2</v>
      </c>
      <c r="H114">
        <f t="shared" si="8"/>
        <v>1</v>
      </c>
      <c r="I114" t="str">
        <f t="shared" si="6"/>
        <v>2123</v>
      </c>
      <c r="J114">
        <f t="shared" si="5"/>
        <v>2</v>
      </c>
      <c r="K114">
        <f t="shared" si="9"/>
        <v>3</v>
      </c>
      <c r="L114">
        <f>套装数值!CI39</f>
        <v>19</v>
      </c>
    </row>
    <row r="115" spans="7:12" x14ac:dyDescent="0.2">
      <c r="G115">
        <f t="shared" si="7"/>
        <v>2</v>
      </c>
      <c r="H115">
        <f t="shared" si="8"/>
        <v>1</v>
      </c>
      <c r="I115" t="str">
        <f t="shared" si="6"/>
        <v>2124</v>
      </c>
      <c r="J115">
        <f t="shared" si="5"/>
        <v>2</v>
      </c>
      <c r="K115">
        <f t="shared" si="9"/>
        <v>4</v>
      </c>
      <c r="L115">
        <f>套装数值!CI40</f>
        <v>29</v>
      </c>
    </row>
    <row r="116" spans="7:12" x14ac:dyDescent="0.2">
      <c r="G116">
        <f t="shared" si="7"/>
        <v>2</v>
      </c>
      <c r="H116">
        <f t="shared" si="8"/>
        <v>1</v>
      </c>
      <c r="I116" t="str">
        <f t="shared" si="6"/>
        <v>2125</v>
      </c>
      <c r="J116">
        <f t="shared" si="5"/>
        <v>2</v>
      </c>
      <c r="K116">
        <f t="shared" si="9"/>
        <v>5</v>
      </c>
      <c r="L116">
        <f>套装数值!CI41</f>
        <v>42</v>
      </c>
    </row>
    <row r="117" spans="7:12" x14ac:dyDescent="0.2">
      <c r="G117">
        <f t="shared" si="7"/>
        <v>2</v>
      </c>
      <c r="H117">
        <f t="shared" si="8"/>
        <v>1</v>
      </c>
      <c r="I117" t="str">
        <f t="shared" si="6"/>
        <v>2126</v>
      </c>
      <c r="J117">
        <f t="shared" ref="J117:J180" si="10">J116</f>
        <v>2</v>
      </c>
      <c r="K117">
        <f t="shared" si="9"/>
        <v>6</v>
      </c>
      <c r="L117">
        <f>套装数值!CI42</f>
        <v>57</v>
      </c>
    </row>
    <row r="118" spans="7:12" x14ac:dyDescent="0.2">
      <c r="G118">
        <f t="shared" si="7"/>
        <v>2</v>
      </c>
      <c r="H118">
        <f t="shared" si="8"/>
        <v>1</v>
      </c>
      <c r="I118" t="str">
        <f t="shared" si="6"/>
        <v>2127</v>
      </c>
      <c r="J118">
        <f t="shared" si="10"/>
        <v>2</v>
      </c>
      <c r="K118">
        <f t="shared" si="9"/>
        <v>7</v>
      </c>
      <c r="L118">
        <f>套装数值!CI43</f>
        <v>76</v>
      </c>
    </row>
    <row r="119" spans="7:12" x14ac:dyDescent="0.2">
      <c r="G119">
        <f t="shared" si="7"/>
        <v>2</v>
      </c>
      <c r="H119">
        <f t="shared" si="8"/>
        <v>1</v>
      </c>
      <c r="I119" t="str">
        <f t="shared" si="6"/>
        <v>2128</v>
      </c>
      <c r="J119">
        <f t="shared" si="10"/>
        <v>2</v>
      </c>
      <c r="K119">
        <f t="shared" si="9"/>
        <v>8</v>
      </c>
      <c r="L119">
        <f>套装数值!CI44</f>
        <v>100</v>
      </c>
    </row>
    <row r="120" spans="7:12" x14ac:dyDescent="0.2">
      <c r="G120">
        <f t="shared" si="7"/>
        <v>2</v>
      </c>
      <c r="H120">
        <f t="shared" si="8"/>
        <v>1</v>
      </c>
      <c r="I120" t="str">
        <f t="shared" si="6"/>
        <v>2129</v>
      </c>
      <c r="J120">
        <f t="shared" si="10"/>
        <v>2</v>
      </c>
      <c r="K120">
        <f t="shared" si="9"/>
        <v>9</v>
      </c>
      <c r="L120">
        <f>套装数值!CI45</f>
        <v>127</v>
      </c>
    </row>
    <row r="121" spans="7:12" x14ac:dyDescent="0.2">
      <c r="G121">
        <f t="shared" si="7"/>
        <v>2</v>
      </c>
      <c r="H121">
        <f t="shared" si="8"/>
        <v>1</v>
      </c>
      <c r="I121" t="str">
        <f t="shared" si="6"/>
        <v>21210</v>
      </c>
      <c r="J121">
        <f t="shared" si="10"/>
        <v>2</v>
      </c>
      <c r="K121">
        <f t="shared" si="9"/>
        <v>10</v>
      </c>
      <c r="L121">
        <f>套装数值!CI46</f>
        <v>161</v>
      </c>
    </row>
    <row r="122" spans="7:12" x14ac:dyDescent="0.2">
      <c r="G122">
        <f t="shared" si="7"/>
        <v>2</v>
      </c>
      <c r="H122">
        <f t="shared" si="8"/>
        <v>1</v>
      </c>
      <c r="I122" t="str">
        <f t="shared" si="6"/>
        <v>2131</v>
      </c>
      <c r="J122">
        <v>3</v>
      </c>
      <c r="K122">
        <f t="shared" si="9"/>
        <v>1</v>
      </c>
      <c r="L122">
        <f>套装数值!CJ37</f>
        <v>9</v>
      </c>
    </row>
    <row r="123" spans="7:12" x14ac:dyDescent="0.2">
      <c r="G123">
        <f t="shared" si="7"/>
        <v>2</v>
      </c>
      <c r="H123">
        <f t="shared" si="8"/>
        <v>1</v>
      </c>
      <c r="I123" t="str">
        <f t="shared" si="6"/>
        <v>2132</v>
      </c>
      <c r="J123">
        <f t="shared" si="10"/>
        <v>3</v>
      </c>
      <c r="K123">
        <f t="shared" si="9"/>
        <v>2</v>
      </c>
      <c r="L123">
        <f>套装数值!CJ38</f>
        <v>22</v>
      </c>
    </row>
    <row r="124" spans="7:12" x14ac:dyDescent="0.2">
      <c r="G124">
        <f t="shared" si="7"/>
        <v>2</v>
      </c>
      <c r="H124">
        <f t="shared" si="8"/>
        <v>1</v>
      </c>
      <c r="I124" t="str">
        <f t="shared" si="6"/>
        <v>2133</v>
      </c>
      <c r="J124">
        <f t="shared" si="10"/>
        <v>3</v>
      </c>
      <c r="K124">
        <f t="shared" si="9"/>
        <v>3</v>
      </c>
      <c r="L124">
        <f>套装数值!CJ39</f>
        <v>38</v>
      </c>
    </row>
    <row r="125" spans="7:12" x14ac:dyDescent="0.2">
      <c r="G125">
        <f t="shared" si="7"/>
        <v>2</v>
      </c>
      <c r="H125">
        <f t="shared" si="8"/>
        <v>1</v>
      </c>
      <c r="I125" t="str">
        <f t="shared" si="6"/>
        <v>2134</v>
      </c>
      <c r="J125">
        <f t="shared" si="10"/>
        <v>3</v>
      </c>
      <c r="K125">
        <f t="shared" si="9"/>
        <v>4</v>
      </c>
      <c r="L125">
        <f>套装数值!CJ40</f>
        <v>58</v>
      </c>
    </row>
    <row r="126" spans="7:12" x14ac:dyDescent="0.2">
      <c r="G126">
        <f t="shared" si="7"/>
        <v>2</v>
      </c>
      <c r="H126">
        <f t="shared" si="8"/>
        <v>1</v>
      </c>
      <c r="I126" t="str">
        <f t="shared" si="6"/>
        <v>2135</v>
      </c>
      <c r="J126">
        <f t="shared" si="10"/>
        <v>3</v>
      </c>
      <c r="K126">
        <f t="shared" si="9"/>
        <v>5</v>
      </c>
      <c r="L126">
        <f>套装数值!CJ41</f>
        <v>83</v>
      </c>
    </row>
    <row r="127" spans="7:12" x14ac:dyDescent="0.2">
      <c r="G127">
        <f t="shared" si="7"/>
        <v>2</v>
      </c>
      <c r="H127">
        <f t="shared" si="8"/>
        <v>1</v>
      </c>
      <c r="I127" t="str">
        <f t="shared" si="6"/>
        <v>2136</v>
      </c>
      <c r="J127">
        <f t="shared" si="10"/>
        <v>3</v>
      </c>
      <c r="K127">
        <f t="shared" si="9"/>
        <v>6</v>
      </c>
      <c r="L127">
        <f>套装数值!CJ42</f>
        <v>115</v>
      </c>
    </row>
    <row r="128" spans="7:12" x14ac:dyDescent="0.2">
      <c r="G128">
        <f t="shared" si="7"/>
        <v>2</v>
      </c>
      <c r="H128">
        <f t="shared" si="8"/>
        <v>1</v>
      </c>
      <c r="I128" t="str">
        <f t="shared" si="6"/>
        <v>2137</v>
      </c>
      <c r="J128">
        <f t="shared" si="10"/>
        <v>3</v>
      </c>
      <c r="K128">
        <f t="shared" si="9"/>
        <v>7</v>
      </c>
      <c r="L128">
        <f>套装数值!CJ43</f>
        <v>153</v>
      </c>
    </row>
    <row r="129" spans="7:12" x14ac:dyDescent="0.2">
      <c r="G129">
        <f t="shared" si="7"/>
        <v>2</v>
      </c>
      <c r="H129">
        <f t="shared" si="8"/>
        <v>1</v>
      </c>
      <c r="I129" t="str">
        <f t="shared" si="6"/>
        <v>2138</v>
      </c>
      <c r="J129">
        <f t="shared" si="10"/>
        <v>3</v>
      </c>
      <c r="K129">
        <f t="shared" si="9"/>
        <v>8</v>
      </c>
      <c r="L129">
        <f>套装数值!CJ44</f>
        <v>199</v>
      </c>
    </row>
    <row r="130" spans="7:12" x14ac:dyDescent="0.2">
      <c r="G130">
        <f t="shared" si="7"/>
        <v>2</v>
      </c>
      <c r="H130">
        <f t="shared" si="8"/>
        <v>1</v>
      </c>
      <c r="I130" t="str">
        <f t="shared" si="6"/>
        <v>2139</v>
      </c>
      <c r="J130">
        <f t="shared" si="10"/>
        <v>3</v>
      </c>
      <c r="K130">
        <f t="shared" si="9"/>
        <v>9</v>
      </c>
      <c r="L130">
        <f>套装数值!CJ45</f>
        <v>255</v>
      </c>
    </row>
    <row r="131" spans="7:12" x14ac:dyDescent="0.2">
      <c r="G131">
        <f t="shared" si="7"/>
        <v>2</v>
      </c>
      <c r="H131">
        <f t="shared" si="8"/>
        <v>1</v>
      </c>
      <c r="I131" t="str">
        <f t="shared" ref="I131:I194" si="11">G131&amp;H131&amp;J131&amp;K131</f>
        <v>21310</v>
      </c>
      <c r="J131">
        <f t="shared" si="10"/>
        <v>3</v>
      </c>
      <c r="K131">
        <f t="shared" si="9"/>
        <v>10</v>
      </c>
      <c r="L131">
        <f>套装数值!CJ46</f>
        <v>321</v>
      </c>
    </row>
    <row r="132" spans="7:12" x14ac:dyDescent="0.2">
      <c r="G132">
        <f t="shared" ref="G132:G195" si="12">G131</f>
        <v>2</v>
      </c>
      <c r="H132">
        <f t="shared" ref="H132:H195" si="13">H131</f>
        <v>1</v>
      </c>
      <c r="I132" t="str">
        <f t="shared" si="11"/>
        <v>2141</v>
      </c>
      <c r="J132">
        <v>4</v>
      </c>
      <c r="K132">
        <f t="shared" si="9"/>
        <v>1</v>
      </c>
      <c r="L132">
        <f>套装数值!CK37</f>
        <v>6</v>
      </c>
    </row>
    <row r="133" spans="7:12" x14ac:dyDescent="0.2">
      <c r="G133">
        <f t="shared" si="12"/>
        <v>2</v>
      </c>
      <c r="H133">
        <f t="shared" si="13"/>
        <v>1</v>
      </c>
      <c r="I133" t="str">
        <f t="shared" si="11"/>
        <v>2142</v>
      </c>
      <c r="J133">
        <f t="shared" si="10"/>
        <v>4</v>
      </c>
      <c r="K133">
        <f t="shared" si="9"/>
        <v>2</v>
      </c>
      <c r="L133">
        <f>套装数值!CK38</f>
        <v>15</v>
      </c>
    </row>
    <row r="134" spans="7:12" x14ac:dyDescent="0.2">
      <c r="G134">
        <f t="shared" si="12"/>
        <v>2</v>
      </c>
      <c r="H134">
        <f t="shared" si="13"/>
        <v>1</v>
      </c>
      <c r="I134" t="str">
        <f t="shared" si="11"/>
        <v>2143</v>
      </c>
      <c r="J134">
        <f t="shared" si="10"/>
        <v>4</v>
      </c>
      <c r="K134">
        <f t="shared" si="9"/>
        <v>3</v>
      </c>
      <c r="L134">
        <f>套装数值!CK39</f>
        <v>25</v>
      </c>
    </row>
    <row r="135" spans="7:12" x14ac:dyDescent="0.2">
      <c r="G135">
        <f t="shared" si="12"/>
        <v>2</v>
      </c>
      <c r="H135">
        <f t="shared" si="13"/>
        <v>1</v>
      </c>
      <c r="I135" t="str">
        <f t="shared" si="11"/>
        <v>2144</v>
      </c>
      <c r="J135">
        <f t="shared" si="10"/>
        <v>4</v>
      </c>
      <c r="K135">
        <f t="shared" si="9"/>
        <v>4</v>
      </c>
      <c r="L135">
        <f>套装数值!CK40</f>
        <v>39</v>
      </c>
    </row>
    <row r="136" spans="7:12" x14ac:dyDescent="0.2">
      <c r="G136">
        <f t="shared" si="12"/>
        <v>2</v>
      </c>
      <c r="H136">
        <f t="shared" si="13"/>
        <v>1</v>
      </c>
      <c r="I136" t="str">
        <f t="shared" si="11"/>
        <v>2145</v>
      </c>
      <c r="J136">
        <f t="shared" si="10"/>
        <v>4</v>
      </c>
      <c r="K136">
        <f t="shared" si="9"/>
        <v>5</v>
      </c>
      <c r="L136">
        <f>套装数值!CK41</f>
        <v>56</v>
      </c>
    </row>
    <row r="137" spans="7:12" x14ac:dyDescent="0.2">
      <c r="G137">
        <f t="shared" si="12"/>
        <v>2</v>
      </c>
      <c r="H137">
        <f t="shared" si="13"/>
        <v>1</v>
      </c>
      <c r="I137" t="str">
        <f t="shared" si="11"/>
        <v>2146</v>
      </c>
      <c r="J137">
        <f t="shared" si="10"/>
        <v>4</v>
      </c>
      <c r="K137">
        <f t="shared" si="9"/>
        <v>6</v>
      </c>
      <c r="L137">
        <f>套装数值!CK42</f>
        <v>76</v>
      </c>
    </row>
    <row r="138" spans="7:12" x14ac:dyDescent="0.2">
      <c r="G138">
        <f t="shared" si="12"/>
        <v>2</v>
      </c>
      <c r="H138">
        <f t="shared" si="13"/>
        <v>1</v>
      </c>
      <c r="I138" t="str">
        <f t="shared" si="11"/>
        <v>2147</v>
      </c>
      <c r="J138">
        <f t="shared" si="10"/>
        <v>4</v>
      </c>
      <c r="K138">
        <f t="shared" si="9"/>
        <v>7</v>
      </c>
      <c r="L138">
        <f>套装数值!CK43</f>
        <v>102</v>
      </c>
    </row>
    <row r="139" spans="7:12" x14ac:dyDescent="0.2">
      <c r="G139">
        <f t="shared" si="12"/>
        <v>2</v>
      </c>
      <c r="H139">
        <f t="shared" si="13"/>
        <v>1</v>
      </c>
      <c r="I139" t="str">
        <f t="shared" si="11"/>
        <v>2148</v>
      </c>
      <c r="J139">
        <f t="shared" si="10"/>
        <v>4</v>
      </c>
      <c r="K139">
        <f t="shared" si="9"/>
        <v>8</v>
      </c>
      <c r="L139">
        <f>套装数值!CK44</f>
        <v>133</v>
      </c>
    </row>
    <row r="140" spans="7:12" x14ac:dyDescent="0.2">
      <c r="G140">
        <f t="shared" si="12"/>
        <v>2</v>
      </c>
      <c r="H140">
        <f t="shared" si="13"/>
        <v>1</v>
      </c>
      <c r="I140" t="str">
        <f t="shared" si="11"/>
        <v>2149</v>
      </c>
      <c r="J140">
        <f t="shared" si="10"/>
        <v>4</v>
      </c>
      <c r="K140">
        <f t="shared" si="9"/>
        <v>9</v>
      </c>
      <c r="L140">
        <f>套装数值!CK45</f>
        <v>170</v>
      </c>
    </row>
    <row r="141" spans="7:12" x14ac:dyDescent="0.2">
      <c r="G141">
        <f t="shared" si="12"/>
        <v>2</v>
      </c>
      <c r="H141">
        <f t="shared" si="13"/>
        <v>1</v>
      </c>
      <c r="I141" t="str">
        <f t="shared" si="11"/>
        <v>21410</v>
      </c>
      <c r="J141">
        <f t="shared" si="10"/>
        <v>4</v>
      </c>
      <c r="K141">
        <f t="shared" ref="K141:K201" si="14">K131</f>
        <v>10</v>
      </c>
      <c r="L141">
        <f>套装数值!CK46</f>
        <v>214</v>
      </c>
    </row>
    <row r="142" spans="7:12" x14ac:dyDescent="0.2">
      <c r="G142">
        <f t="shared" si="12"/>
        <v>2</v>
      </c>
      <c r="H142">
        <f t="shared" si="13"/>
        <v>1</v>
      </c>
      <c r="I142" t="str">
        <f t="shared" si="11"/>
        <v>2151</v>
      </c>
      <c r="J142">
        <v>5</v>
      </c>
      <c r="K142">
        <f t="shared" si="14"/>
        <v>1</v>
      </c>
      <c r="L142">
        <f>套装数值!CL37</f>
        <v>3</v>
      </c>
    </row>
    <row r="143" spans="7:12" x14ac:dyDescent="0.2">
      <c r="G143">
        <f t="shared" si="12"/>
        <v>2</v>
      </c>
      <c r="H143">
        <f t="shared" si="13"/>
        <v>1</v>
      </c>
      <c r="I143" t="str">
        <f t="shared" si="11"/>
        <v>2152</v>
      </c>
      <c r="J143">
        <f t="shared" si="10"/>
        <v>5</v>
      </c>
      <c r="K143">
        <f t="shared" si="14"/>
        <v>2</v>
      </c>
      <c r="L143">
        <f>套装数值!CL38</f>
        <v>8</v>
      </c>
    </row>
    <row r="144" spans="7:12" x14ac:dyDescent="0.2">
      <c r="G144">
        <f t="shared" si="12"/>
        <v>2</v>
      </c>
      <c r="H144">
        <f t="shared" si="13"/>
        <v>1</v>
      </c>
      <c r="I144" t="str">
        <f t="shared" si="11"/>
        <v>2153</v>
      </c>
      <c r="J144">
        <f t="shared" si="10"/>
        <v>5</v>
      </c>
      <c r="K144">
        <f t="shared" si="14"/>
        <v>3</v>
      </c>
      <c r="L144">
        <f>套装数值!CL39</f>
        <v>14</v>
      </c>
    </row>
    <row r="145" spans="7:12" x14ac:dyDescent="0.2">
      <c r="G145">
        <f t="shared" si="12"/>
        <v>2</v>
      </c>
      <c r="H145">
        <f t="shared" si="13"/>
        <v>1</v>
      </c>
      <c r="I145" t="str">
        <f t="shared" si="11"/>
        <v>2154</v>
      </c>
      <c r="J145">
        <f t="shared" si="10"/>
        <v>5</v>
      </c>
      <c r="K145">
        <f t="shared" si="14"/>
        <v>4</v>
      </c>
      <c r="L145">
        <f>套装数值!CL40</f>
        <v>21</v>
      </c>
    </row>
    <row r="146" spans="7:12" x14ac:dyDescent="0.2">
      <c r="G146">
        <f t="shared" si="12"/>
        <v>2</v>
      </c>
      <c r="H146">
        <f t="shared" si="13"/>
        <v>1</v>
      </c>
      <c r="I146" t="str">
        <f t="shared" si="11"/>
        <v>2155</v>
      </c>
      <c r="J146">
        <f t="shared" si="10"/>
        <v>5</v>
      </c>
      <c r="K146">
        <f t="shared" si="14"/>
        <v>5</v>
      </c>
      <c r="L146">
        <f>套装数值!CL41</f>
        <v>31</v>
      </c>
    </row>
    <row r="147" spans="7:12" x14ac:dyDescent="0.2">
      <c r="G147">
        <f t="shared" si="12"/>
        <v>2</v>
      </c>
      <c r="H147">
        <f t="shared" si="13"/>
        <v>1</v>
      </c>
      <c r="I147" t="str">
        <f t="shared" si="11"/>
        <v>2156</v>
      </c>
      <c r="J147">
        <f t="shared" si="10"/>
        <v>5</v>
      </c>
      <c r="K147">
        <f t="shared" si="14"/>
        <v>6</v>
      </c>
      <c r="L147">
        <f>套装数值!CL42</f>
        <v>42</v>
      </c>
    </row>
    <row r="148" spans="7:12" x14ac:dyDescent="0.2">
      <c r="G148">
        <f t="shared" si="12"/>
        <v>2</v>
      </c>
      <c r="H148">
        <f t="shared" si="13"/>
        <v>1</v>
      </c>
      <c r="I148" t="str">
        <f t="shared" si="11"/>
        <v>2157</v>
      </c>
      <c r="J148">
        <f t="shared" si="10"/>
        <v>5</v>
      </c>
      <c r="K148">
        <f t="shared" si="14"/>
        <v>7</v>
      </c>
      <c r="L148">
        <f>套装数值!CL43</f>
        <v>56</v>
      </c>
    </row>
    <row r="149" spans="7:12" x14ac:dyDescent="0.2">
      <c r="G149">
        <f t="shared" si="12"/>
        <v>2</v>
      </c>
      <c r="H149">
        <f t="shared" si="13"/>
        <v>1</v>
      </c>
      <c r="I149" t="str">
        <f t="shared" si="11"/>
        <v>2158</v>
      </c>
      <c r="J149">
        <f t="shared" si="10"/>
        <v>5</v>
      </c>
      <c r="K149">
        <f t="shared" si="14"/>
        <v>8</v>
      </c>
      <c r="L149">
        <f>套装数值!CL44</f>
        <v>73</v>
      </c>
    </row>
    <row r="150" spans="7:12" x14ac:dyDescent="0.2">
      <c r="G150">
        <f t="shared" si="12"/>
        <v>2</v>
      </c>
      <c r="H150">
        <f t="shared" si="13"/>
        <v>1</v>
      </c>
      <c r="I150" t="str">
        <f t="shared" si="11"/>
        <v>2159</v>
      </c>
      <c r="J150">
        <f t="shared" si="10"/>
        <v>5</v>
      </c>
      <c r="K150">
        <f t="shared" si="14"/>
        <v>9</v>
      </c>
      <c r="L150">
        <f>套装数值!CL45</f>
        <v>93</v>
      </c>
    </row>
    <row r="151" spans="7:12" x14ac:dyDescent="0.2">
      <c r="G151">
        <f t="shared" si="12"/>
        <v>2</v>
      </c>
      <c r="H151">
        <f t="shared" si="13"/>
        <v>1</v>
      </c>
      <c r="I151" t="str">
        <f t="shared" si="11"/>
        <v>21510</v>
      </c>
      <c r="J151">
        <f t="shared" si="10"/>
        <v>5</v>
      </c>
      <c r="K151">
        <f t="shared" si="14"/>
        <v>10</v>
      </c>
      <c r="L151">
        <f>套装数值!CL46</f>
        <v>118</v>
      </c>
    </row>
    <row r="152" spans="7:12" x14ac:dyDescent="0.2">
      <c r="G152">
        <f t="shared" si="12"/>
        <v>2</v>
      </c>
      <c r="H152">
        <v>2</v>
      </c>
      <c r="I152" t="str">
        <f t="shared" si="11"/>
        <v>2261</v>
      </c>
      <c r="J152">
        <v>6</v>
      </c>
      <c r="K152">
        <f t="shared" si="14"/>
        <v>1</v>
      </c>
      <c r="L152">
        <f>套装数值!DR37</f>
        <v>3</v>
      </c>
    </row>
    <row r="153" spans="7:12" x14ac:dyDescent="0.2">
      <c r="G153">
        <f t="shared" si="12"/>
        <v>2</v>
      </c>
      <c r="H153">
        <f t="shared" si="13"/>
        <v>2</v>
      </c>
      <c r="I153" t="str">
        <f t="shared" si="11"/>
        <v>2262</v>
      </c>
      <c r="J153">
        <f t="shared" si="10"/>
        <v>6</v>
      </c>
      <c r="K153">
        <f t="shared" si="14"/>
        <v>2</v>
      </c>
      <c r="L153">
        <f>套装数值!DR38</f>
        <v>7</v>
      </c>
    </row>
    <row r="154" spans="7:12" x14ac:dyDescent="0.2">
      <c r="G154">
        <f t="shared" si="12"/>
        <v>2</v>
      </c>
      <c r="H154">
        <f t="shared" si="13"/>
        <v>2</v>
      </c>
      <c r="I154" t="str">
        <f t="shared" si="11"/>
        <v>2263</v>
      </c>
      <c r="J154">
        <f t="shared" si="10"/>
        <v>6</v>
      </c>
      <c r="K154">
        <f t="shared" si="14"/>
        <v>3</v>
      </c>
      <c r="L154">
        <f>套装数值!DR39</f>
        <v>10</v>
      </c>
    </row>
    <row r="155" spans="7:12" x14ac:dyDescent="0.2">
      <c r="G155">
        <f t="shared" si="12"/>
        <v>2</v>
      </c>
      <c r="H155">
        <f t="shared" si="13"/>
        <v>2</v>
      </c>
      <c r="I155" t="str">
        <f t="shared" si="11"/>
        <v>2264</v>
      </c>
      <c r="J155">
        <f t="shared" si="10"/>
        <v>6</v>
      </c>
      <c r="K155">
        <f t="shared" si="14"/>
        <v>4</v>
      </c>
      <c r="L155">
        <f>套装数值!DR40</f>
        <v>14</v>
      </c>
    </row>
    <row r="156" spans="7:12" x14ac:dyDescent="0.2">
      <c r="G156">
        <f t="shared" si="12"/>
        <v>2</v>
      </c>
      <c r="H156">
        <f t="shared" si="13"/>
        <v>2</v>
      </c>
      <c r="I156" t="str">
        <f t="shared" si="11"/>
        <v>2265</v>
      </c>
      <c r="J156">
        <f t="shared" si="10"/>
        <v>6</v>
      </c>
      <c r="K156">
        <f t="shared" si="14"/>
        <v>5</v>
      </c>
      <c r="L156">
        <f>套装数值!DR41</f>
        <v>19</v>
      </c>
    </row>
    <row r="157" spans="7:12" x14ac:dyDescent="0.2">
      <c r="G157">
        <f t="shared" si="12"/>
        <v>2</v>
      </c>
      <c r="H157">
        <f t="shared" si="13"/>
        <v>2</v>
      </c>
      <c r="I157" t="str">
        <f t="shared" si="11"/>
        <v>2266</v>
      </c>
      <c r="J157">
        <f t="shared" si="10"/>
        <v>6</v>
      </c>
      <c r="K157">
        <f t="shared" si="14"/>
        <v>6</v>
      </c>
      <c r="L157">
        <f>套装数值!DR42</f>
        <v>24</v>
      </c>
    </row>
    <row r="158" spans="7:12" x14ac:dyDescent="0.2">
      <c r="G158">
        <f t="shared" si="12"/>
        <v>2</v>
      </c>
      <c r="H158">
        <f t="shared" si="13"/>
        <v>2</v>
      </c>
      <c r="I158" t="str">
        <f t="shared" si="11"/>
        <v>2267</v>
      </c>
      <c r="J158">
        <f t="shared" si="10"/>
        <v>6</v>
      </c>
      <c r="K158">
        <f t="shared" si="14"/>
        <v>7</v>
      </c>
      <c r="L158">
        <f>套装数值!DR43</f>
        <v>31</v>
      </c>
    </row>
    <row r="159" spans="7:12" x14ac:dyDescent="0.2">
      <c r="G159">
        <f t="shared" si="12"/>
        <v>2</v>
      </c>
      <c r="H159">
        <f t="shared" si="13"/>
        <v>2</v>
      </c>
      <c r="I159" t="str">
        <f t="shared" si="11"/>
        <v>2268</v>
      </c>
      <c r="J159">
        <f t="shared" si="10"/>
        <v>6</v>
      </c>
      <c r="K159">
        <f t="shared" si="14"/>
        <v>8</v>
      </c>
      <c r="L159">
        <f>套装数值!DR44</f>
        <v>38</v>
      </c>
    </row>
    <row r="160" spans="7:12" x14ac:dyDescent="0.2">
      <c r="G160">
        <f t="shared" si="12"/>
        <v>2</v>
      </c>
      <c r="H160">
        <f t="shared" si="13"/>
        <v>2</v>
      </c>
      <c r="I160" t="str">
        <f t="shared" si="11"/>
        <v>2269</v>
      </c>
      <c r="J160">
        <f t="shared" si="10"/>
        <v>6</v>
      </c>
      <c r="K160">
        <f t="shared" si="14"/>
        <v>9</v>
      </c>
      <c r="L160">
        <f>套装数值!DR45</f>
        <v>47</v>
      </c>
    </row>
    <row r="161" spans="7:12" x14ac:dyDescent="0.2">
      <c r="G161">
        <f t="shared" si="12"/>
        <v>2</v>
      </c>
      <c r="H161">
        <f t="shared" si="13"/>
        <v>2</v>
      </c>
      <c r="I161" t="str">
        <f t="shared" si="11"/>
        <v>22610</v>
      </c>
      <c r="J161">
        <f t="shared" si="10"/>
        <v>6</v>
      </c>
      <c r="K161">
        <f t="shared" si="14"/>
        <v>10</v>
      </c>
      <c r="L161">
        <f>套装数值!DR46</f>
        <v>57</v>
      </c>
    </row>
    <row r="162" spans="7:12" x14ac:dyDescent="0.2">
      <c r="G162">
        <f t="shared" si="12"/>
        <v>2</v>
      </c>
      <c r="H162">
        <f t="shared" si="13"/>
        <v>2</v>
      </c>
      <c r="I162" t="str">
        <f t="shared" si="11"/>
        <v>2271</v>
      </c>
      <c r="J162">
        <v>7</v>
      </c>
      <c r="K162">
        <f t="shared" si="14"/>
        <v>1</v>
      </c>
      <c r="L162">
        <f>套装数值!DS37</f>
        <v>2</v>
      </c>
    </row>
    <row r="163" spans="7:12" x14ac:dyDescent="0.2">
      <c r="G163">
        <f t="shared" si="12"/>
        <v>2</v>
      </c>
      <c r="H163">
        <f t="shared" si="13"/>
        <v>2</v>
      </c>
      <c r="I163" t="str">
        <f t="shared" si="11"/>
        <v>2272</v>
      </c>
      <c r="J163">
        <f t="shared" si="10"/>
        <v>7</v>
      </c>
      <c r="K163">
        <f t="shared" si="14"/>
        <v>2</v>
      </c>
      <c r="L163">
        <f>套装数值!DS38</f>
        <v>4</v>
      </c>
    </row>
    <row r="164" spans="7:12" x14ac:dyDescent="0.2">
      <c r="G164">
        <f t="shared" si="12"/>
        <v>2</v>
      </c>
      <c r="H164">
        <f t="shared" si="13"/>
        <v>2</v>
      </c>
      <c r="I164" t="str">
        <f t="shared" si="11"/>
        <v>2273</v>
      </c>
      <c r="J164">
        <f t="shared" si="10"/>
        <v>7</v>
      </c>
      <c r="K164">
        <f t="shared" si="14"/>
        <v>3</v>
      </c>
      <c r="L164">
        <f>套装数值!DS39</f>
        <v>6</v>
      </c>
    </row>
    <row r="165" spans="7:12" x14ac:dyDescent="0.2">
      <c r="G165">
        <f t="shared" si="12"/>
        <v>2</v>
      </c>
      <c r="H165">
        <f t="shared" si="13"/>
        <v>2</v>
      </c>
      <c r="I165" t="str">
        <f t="shared" si="11"/>
        <v>2274</v>
      </c>
      <c r="J165">
        <f t="shared" si="10"/>
        <v>7</v>
      </c>
      <c r="K165">
        <f t="shared" si="14"/>
        <v>4</v>
      </c>
      <c r="L165">
        <f>套装数值!DS40</f>
        <v>9</v>
      </c>
    </row>
    <row r="166" spans="7:12" x14ac:dyDescent="0.2">
      <c r="G166">
        <f t="shared" si="12"/>
        <v>2</v>
      </c>
      <c r="H166">
        <f t="shared" si="13"/>
        <v>2</v>
      </c>
      <c r="I166" t="str">
        <f t="shared" si="11"/>
        <v>2275</v>
      </c>
      <c r="J166">
        <f t="shared" si="10"/>
        <v>7</v>
      </c>
      <c r="K166">
        <f t="shared" si="14"/>
        <v>5</v>
      </c>
      <c r="L166">
        <f>套装数值!DS41</f>
        <v>12</v>
      </c>
    </row>
    <row r="167" spans="7:12" x14ac:dyDescent="0.2">
      <c r="G167">
        <f t="shared" si="12"/>
        <v>2</v>
      </c>
      <c r="H167">
        <f t="shared" si="13"/>
        <v>2</v>
      </c>
      <c r="I167" t="str">
        <f t="shared" si="11"/>
        <v>2276</v>
      </c>
      <c r="J167">
        <f t="shared" si="10"/>
        <v>7</v>
      </c>
      <c r="K167">
        <f t="shared" si="14"/>
        <v>6</v>
      </c>
      <c r="L167">
        <f>套装数值!DS42</f>
        <v>15</v>
      </c>
    </row>
    <row r="168" spans="7:12" x14ac:dyDescent="0.2">
      <c r="G168">
        <f t="shared" si="12"/>
        <v>2</v>
      </c>
      <c r="H168">
        <f t="shared" si="13"/>
        <v>2</v>
      </c>
      <c r="I168" t="str">
        <f t="shared" si="11"/>
        <v>2277</v>
      </c>
      <c r="J168">
        <f t="shared" si="10"/>
        <v>7</v>
      </c>
      <c r="K168">
        <f t="shared" si="14"/>
        <v>7</v>
      </c>
      <c r="L168">
        <f>套装数值!DS43</f>
        <v>19</v>
      </c>
    </row>
    <row r="169" spans="7:12" x14ac:dyDescent="0.2">
      <c r="G169">
        <f t="shared" si="12"/>
        <v>2</v>
      </c>
      <c r="H169">
        <f t="shared" si="13"/>
        <v>2</v>
      </c>
      <c r="I169" t="str">
        <f t="shared" si="11"/>
        <v>2278</v>
      </c>
      <c r="J169">
        <f t="shared" si="10"/>
        <v>7</v>
      </c>
      <c r="K169">
        <f t="shared" si="14"/>
        <v>8</v>
      </c>
      <c r="L169">
        <f>套装数值!DS44</f>
        <v>24</v>
      </c>
    </row>
    <row r="170" spans="7:12" x14ac:dyDescent="0.2">
      <c r="G170">
        <f t="shared" si="12"/>
        <v>2</v>
      </c>
      <c r="H170">
        <f t="shared" si="13"/>
        <v>2</v>
      </c>
      <c r="I170" t="str">
        <f t="shared" si="11"/>
        <v>2279</v>
      </c>
      <c r="J170">
        <f t="shared" si="10"/>
        <v>7</v>
      </c>
      <c r="K170">
        <f t="shared" si="14"/>
        <v>9</v>
      </c>
      <c r="L170">
        <f>套装数值!DS45</f>
        <v>29</v>
      </c>
    </row>
    <row r="171" spans="7:12" x14ac:dyDescent="0.2">
      <c r="G171">
        <f t="shared" si="12"/>
        <v>2</v>
      </c>
      <c r="H171">
        <f t="shared" si="13"/>
        <v>2</v>
      </c>
      <c r="I171" t="str">
        <f t="shared" si="11"/>
        <v>22710</v>
      </c>
      <c r="J171">
        <f t="shared" si="10"/>
        <v>7</v>
      </c>
      <c r="K171">
        <f t="shared" si="14"/>
        <v>10</v>
      </c>
      <c r="L171">
        <f>套装数值!DS46</f>
        <v>36</v>
      </c>
    </row>
    <row r="172" spans="7:12" x14ac:dyDescent="0.2">
      <c r="G172">
        <f t="shared" si="12"/>
        <v>2</v>
      </c>
      <c r="H172">
        <f t="shared" si="13"/>
        <v>2</v>
      </c>
      <c r="I172" t="str">
        <f t="shared" si="11"/>
        <v>2281</v>
      </c>
      <c r="J172">
        <v>8</v>
      </c>
      <c r="K172">
        <f t="shared" si="14"/>
        <v>1</v>
      </c>
      <c r="L172">
        <f>套装数值!DT37</f>
        <v>4</v>
      </c>
    </row>
    <row r="173" spans="7:12" x14ac:dyDescent="0.2">
      <c r="G173">
        <f t="shared" si="12"/>
        <v>2</v>
      </c>
      <c r="H173">
        <f t="shared" si="13"/>
        <v>2</v>
      </c>
      <c r="I173" t="str">
        <f t="shared" si="11"/>
        <v>2282</v>
      </c>
      <c r="J173">
        <f t="shared" si="10"/>
        <v>8</v>
      </c>
      <c r="K173">
        <f t="shared" si="14"/>
        <v>2</v>
      </c>
      <c r="L173">
        <f>套装数值!DT38</f>
        <v>8</v>
      </c>
    </row>
    <row r="174" spans="7:12" x14ac:dyDescent="0.2">
      <c r="G174">
        <f t="shared" si="12"/>
        <v>2</v>
      </c>
      <c r="H174">
        <f t="shared" si="13"/>
        <v>2</v>
      </c>
      <c r="I174" t="str">
        <f t="shared" si="11"/>
        <v>2283</v>
      </c>
      <c r="J174">
        <f t="shared" si="10"/>
        <v>8</v>
      </c>
      <c r="K174">
        <f t="shared" si="14"/>
        <v>3</v>
      </c>
      <c r="L174">
        <f>套装数值!DT39</f>
        <v>13</v>
      </c>
    </row>
    <row r="175" spans="7:12" x14ac:dyDescent="0.2">
      <c r="G175">
        <f t="shared" si="12"/>
        <v>2</v>
      </c>
      <c r="H175">
        <f t="shared" si="13"/>
        <v>2</v>
      </c>
      <c r="I175" t="str">
        <f t="shared" si="11"/>
        <v>2284</v>
      </c>
      <c r="J175">
        <f t="shared" si="10"/>
        <v>8</v>
      </c>
      <c r="K175">
        <f t="shared" si="14"/>
        <v>4</v>
      </c>
      <c r="L175">
        <f>套装数值!DT40</f>
        <v>18</v>
      </c>
    </row>
    <row r="176" spans="7:12" x14ac:dyDescent="0.2">
      <c r="G176">
        <f t="shared" si="12"/>
        <v>2</v>
      </c>
      <c r="H176">
        <f t="shared" si="13"/>
        <v>2</v>
      </c>
      <c r="I176" t="str">
        <f t="shared" si="11"/>
        <v>2285</v>
      </c>
      <c r="J176">
        <f t="shared" si="10"/>
        <v>8</v>
      </c>
      <c r="K176">
        <f t="shared" si="14"/>
        <v>5</v>
      </c>
      <c r="L176">
        <f>套装数值!DT41</f>
        <v>24</v>
      </c>
    </row>
    <row r="177" spans="7:12" x14ac:dyDescent="0.2">
      <c r="G177">
        <f t="shared" si="12"/>
        <v>2</v>
      </c>
      <c r="H177">
        <f t="shared" si="13"/>
        <v>2</v>
      </c>
      <c r="I177" t="str">
        <f t="shared" si="11"/>
        <v>2286</v>
      </c>
      <c r="J177">
        <f t="shared" si="10"/>
        <v>8</v>
      </c>
      <c r="K177">
        <f t="shared" si="14"/>
        <v>6</v>
      </c>
      <c r="L177">
        <f>套装数值!DT42</f>
        <v>31</v>
      </c>
    </row>
    <row r="178" spans="7:12" x14ac:dyDescent="0.2">
      <c r="G178">
        <f t="shared" si="12"/>
        <v>2</v>
      </c>
      <c r="H178">
        <f t="shared" si="13"/>
        <v>2</v>
      </c>
      <c r="I178" t="str">
        <f t="shared" si="11"/>
        <v>2287</v>
      </c>
      <c r="J178">
        <f t="shared" si="10"/>
        <v>8</v>
      </c>
      <c r="K178">
        <f t="shared" si="14"/>
        <v>7</v>
      </c>
      <c r="L178">
        <f>套装数值!DT43</f>
        <v>38</v>
      </c>
    </row>
    <row r="179" spans="7:12" x14ac:dyDescent="0.2">
      <c r="G179">
        <f t="shared" si="12"/>
        <v>2</v>
      </c>
      <c r="H179">
        <f t="shared" si="13"/>
        <v>2</v>
      </c>
      <c r="I179" t="str">
        <f t="shared" si="11"/>
        <v>2288</v>
      </c>
      <c r="J179">
        <f t="shared" si="10"/>
        <v>8</v>
      </c>
      <c r="K179">
        <f t="shared" si="14"/>
        <v>8</v>
      </c>
      <c r="L179">
        <f>套装数值!DT44</f>
        <v>48</v>
      </c>
    </row>
    <row r="180" spans="7:12" x14ac:dyDescent="0.2">
      <c r="G180">
        <f t="shared" si="12"/>
        <v>2</v>
      </c>
      <c r="H180">
        <f t="shared" si="13"/>
        <v>2</v>
      </c>
      <c r="I180" t="str">
        <f t="shared" si="11"/>
        <v>2289</v>
      </c>
      <c r="J180">
        <f t="shared" si="10"/>
        <v>8</v>
      </c>
      <c r="K180">
        <f t="shared" si="14"/>
        <v>9</v>
      </c>
      <c r="L180">
        <f>套装数值!DT45</f>
        <v>59</v>
      </c>
    </row>
    <row r="181" spans="7:12" x14ac:dyDescent="0.2">
      <c r="G181">
        <f t="shared" si="12"/>
        <v>2</v>
      </c>
      <c r="H181">
        <f t="shared" si="13"/>
        <v>2</v>
      </c>
      <c r="I181" t="str">
        <f t="shared" si="11"/>
        <v>22810</v>
      </c>
      <c r="J181">
        <f t="shared" ref="J181:J201" si="15">J180</f>
        <v>8</v>
      </c>
      <c r="K181">
        <f t="shared" si="14"/>
        <v>10</v>
      </c>
      <c r="L181">
        <f>套装数值!DT46</f>
        <v>71</v>
      </c>
    </row>
    <row r="182" spans="7:12" x14ac:dyDescent="0.2">
      <c r="G182">
        <f t="shared" si="12"/>
        <v>2</v>
      </c>
      <c r="H182">
        <f t="shared" si="13"/>
        <v>2</v>
      </c>
      <c r="I182" t="str">
        <f t="shared" si="11"/>
        <v>2291</v>
      </c>
      <c r="J182">
        <v>9</v>
      </c>
      <c r="K182">
        <f t="shared" si="14"/>
        <v>1</v>
      </c>
      <c r="L182">
        <f>套装数值!DU37</f>
        <v>3</v>
      </c>
    </row>
    <row r="183" spans="7:12" x14ac:dyDescent="0.2">
      <c r="G183">
        <f t="shared" si="12"/>
        <v>2</v>
      </c>
      <c r="H183">
        <f t="shared" si="13"/>
        <v>2</v>
      </c>
      <c r="I183" t="str">
        <f t="shared" si="11"/>
        <v>2292</v>
      </c>
      <c r="J183">
        <f t="shared" si="15"/>
        <v>9</v>
      </c>
      <c r="K183">
        <f t="shared" si="14"/>
        <v>2</v>
      </c>
      <c r="L183">
        <f>套装数值!DU38</f>
        <v>6</v>
      </c>
    </row>
    <row r="184" spans="7:12" x14ac:dyDescent="0.2">
      <c r="G184">
        <f t="shared" si="12"/>
        <v>2</v>
      </c>
      <c r="H184">
        <f t="shared" si="13"/>
        <v>2</v>
      </c>
      <c r="I184" t="str">
        <f t="shared" si="11"/>
        <v>2293</v>
      </c>
      <c r="J184">
        <f t="shared" si="15"/>
        <v>9</v>
      </c>
      <c r="K184">
        <f t="shared" si="14"/>
        <v>3</v>
      </c>
      <c r="L184">
        <f>套装数值!DU39</f>
        <v>9</v>
      </c>
    </row>
    <row r="185" spans="7:12" x14ac:dyDescent="0.2">
      <c r="G185">
        <f t="shared" si="12"/>
        <v>2</v>
      </c>
      <c r="H185">
        <f t="shared" si="13"/>
        <v>2</v>
      </c>
      <c r="I185" t="str">
        <f t="shared" si="11"/>
        <v>2294</v>
      </c>
      <c r="J185">
        <f t="shared" si="15"/>
        <v>9</v>
      </c>
      <c r="K185">
        <f t="shared" si="14"/>
        <v>4</v>
      </c>
      <c r="L185">
        <f>套装数值!DU40</f>
        <v>12</v>
      </c>
    </row>
    <row r="186" spans="7:12" x14ac:dyDescent="0.2">
      <c r="G186">
        <f t="shared" si="12"/>
        <v>2</v>
      </c>
      <c r="H186">
        <f t="shared" si="13"/>
        <v>2</v>
      </c>
      <c r="I186" t="str">
        <f t="shared" si="11"/>
        <v>2295</v>
      </c>
      <c r="J186">
        <f t="shared" si="15"/>
        <v>9</v>
      </c>
      <c r="K186">
        <f t="shared" si="14"/>
        <v>5</v>
      </c>
      <c r="L186">
        <f>套装数值!DU41</f>
        <v>16</v>
      </c>
    </row>
    <row r="187" spans="7:12" x14ac:dyDescent="0.2">
      <c r="G187">
        <f t="shared" si="12"/>
        <v>2</v>
      </c>
      <c r="H187">
        <f t="shared" si="13"/>
        <v>2</v>
      </c>
      <c r="I187" t="str">
        <f t="shared" si="11"/>
        <v>2296</v>
      </c>
      <c r="J187">
        <f t="shared" si="15"/>
        <v>9</v>
      </c>
      <c r="K187">
        <f t="shared" si="14"/>
        <v>6</v>
      </c>
      <c r="L187">
        <f>套装数值!DU42</f>
        <v>20</v>
      </c>
    </row>
    <row r="188" spans="7:12" x14ac:dyDescent="0.2">
      <c r="G188">
        <f t="shared" si="12"/>
        <v>2</v>
      </c>
      <c r="H188">
        <f t="shared" si="13"/>
        <v>2</v>
      </c>
      <c r="I188" t="str">
        <f t="shared" si="11"/>
        <v>2297</v>
      </c>
      <c r="J188">
        <f t="shared" si="15"/>
        <v>9</v>
      </c>
      <c r="K188">
        <f t="shared" si="14"/>
        <v>7</v>
      </c>
      <c r="L188">
        <f>套装数值!DU43</f>
        <v>26</v>
      </c>
    </row>
    <row r="189" spans="7:12" x14ac:dyDescent="0.2">
      <c r="G189">
        <f t="shared" si="12"/>
        <v>2</v>
      </c>
      <c r="H189">
        <f t="shared" si="13"/>
        <v>2</v>
      </c>
      <c r="I189" t="str">
        <f t="shared" si="11"/>
        <v>2298</v>
      </c>
      <c r="J189">
        <f t="shared" si="15"/>
        <v>9</v>
      </c>
      <c r="K189">
        <f t="shared" si="14"/>
        <v>8</v>
      </c>
      <c r="L189">
        <f>套装数值!DU44</f>
        <v>32</v>
      </c>
    </row>
    <row r="190" spans="7:12" x14ac:dyDescent="0.2">
      <c r="G190">
        <f t="shared" si="12"/>
        <v>2</v>
      </c>
      <c r="H190">
        <f t="shared" si="13"/>
        <v>2</v>
      </c>
      <c r="I190" t="str">
        <f t="shared" si="11"/>
        <v>2299</v>
      </c>
      <c r="J190">
        <f t="shared" si="15"/>
        <v>9</v>
      </c>
      <c r="K190">
        <f t="shared" si="14"/>
        <v>9</v>
      </c>
      <c r="L190">
        <f>套装数值!DU45</f>
        <v>39</v>
      </c>
    </row>
    <row r="191" spans="7:12" x14ac:dyDescent="0.2">
      <c r="G191">
        <f t="shared" si="12"/>
        <v>2</v>
      </c>
      <c r="H191">
        <f t="shared" si="13"/>
        <v>2</v>
      </c>
      <c r="I191" t="str">
        <f t="shared" si="11"/>
        <v>22910</v>
      </c>
      <c r="J191">
        <f t="shared" si="15"/>
        <v>9</v>
      </c>
      <c r="K191">
        <f t="shared" si="14"/>
        <v>10</v>
      </c>
      <c r="L191">
        <f>套装数值!DU46</f>
        <v>48</v>
      </c>
    </row>
    <row r="192" spans="7:12" x14ac:dyDescent="0.2">
      <c r="G192">
        <f t="shared" si="12"/>
        <v>2</v>
      </c>
      <c r="H192">
        <f t="shared" si="13"/>
        <v>2</v>
      </c>
      <c r="I192" t="str">
        <f t="shared" si="11"/>
        <v>22101</v>
      </c>
      <c r="J192">
        <v>10</v>
      </c>
      <c r="K192">
        <f t="shared" si="14"/>
        <v>1</v>
      </c>
      <c r="L192">
        <f>套装数值!DV37</f>
        <v>1</v>
      </c>
    </row>
    <row r="193" spans="7:12" x14ac:dyDescent="0.2">
      <c r="G193">
        <f t="shared" si="12"/>
        <v>2</v>
      </c>
      <c r="H193">
        <f t="shared" si="13"/>
        <v>2</v>
      </c>
      <c r="I193" t="str">
        <f t="shared" si="11"/>
        <v>22102</v>
      </c>
      <c r="J193">
        <f t="shared" si="15"/>
        <v>10</v>
      </c>
      <c r="K193">
        <f t="shared" si="14"/>
        <v>2</v>
      </c>
      <c r="L193">
        <f>套装数值!DV38</f>
        <v>3</v>
      </c>
    </row>
    <row r="194" spans="7:12" x14ac:dyDescent="0.2">
      <c r="G194">
        <f t="shared" si="12"/>
        <v>2</v>
      </c>
      <c r="H194">
        <f t="shared" si="13"/>
        <v>2</v>
      </c>
      <c r="I194" t="str">
        <f t="shared" si="11"/>
        <v>22103</v>
      </c>
      <c r="J194">
        <f t="shared" si="15"/>
        <v>10</v>
      </c>
      <c r="K194">
        <f t="shared" si="14"/>
        <v>3</v>
      </c>
      <c r="L194">
        <f>套装数值!DV39</f>
        <v>5</v>
      </c>
    </row>
    <row r="195" spans="7:12" x14ac:dyDescent="0.2">
      <c r="G195">
        <f t="shared" si="12"/>
        <v>2</v>
      </c>
      <c r="H195">
        <f t="shared" si="13"/>
        <v>2</v>
      </c>
      <c r="I195" t="str">
        <f t="shared" ref="I195:I201" si="16">G195&amp;H195&amp;J195&amp;K195</f>
        <v>22104</v>
      </c>
      <c r="J195">
        <f t="shared" si="15"/>
        <v>10</v>
      </c>
      <c r="K195">
        <f t="shared" si="14"/>
        <v>4</v>
      </c>
      <c r="L195">
        <f>套装数值!DV40</f>
        <v>7</v>
      </c>
    </row>
    <row r="196" spans="7:12" x14ac:dyDescent="0.2">
      <c r="G196">
        <f t="shared" ref="G196:G201" si="17">G195</f>
        <v>2</v>
      </c>
      <c r="H196">
        <f t="shared" ref="H196:H201" si="18">H195</f>
        <v>2</v>
      </c>
      <c r="I196" t="str">
        <f t="shared" si="16"/>
        <v>22105</v>
      </c>
      <c r="J196">
        <f t="shared" si="15"/>
        <v>10</v>
      </c>
      <c r="K196">
        <f t="shared" si="14"/>
        <v>5</v>
      </c>
      <c r="L196">
        <f>套装数值!DV41</f>
        <v>9</v>
      </c>
    </row>
    <row r="197" spans="7:12" x14ac:dyDescent="0.2">
      <c r="G197">
        <f t="shared" si="17"/>
        <v>2</v>
      </c>
      <c r="H197">
        <f t="shared" si="18"/>
        <v>2</v>
      </c>
      <c r="I197" t="str">
        <f t="shared" si="16"/>
        <v>22106</v>
      </c>
      <c r="J197">
        <f t="shared" si="15"/>
        <v>10</v>
      </c>
      <c r="K197">
        <f t="shared" si="14"/>
        <v>6</v>
      </c>
      <c r="L197">
        <f>套装数值!DV42</f>
        <v>11</v>
      </c>
    </row>
    <row r="198" spans="7:12" x14ac:dyDescent="0.2">
      <c r="G198">
        <f t="shared" si="17"/>
        <v>2</v>
      </c>
      <c r="H198">
        <f t="shared" si="18"/>
        <v>2</v>
      </c>
      <c r="I198" t="str">
        <f t="shared" si="16"/>
        <v>22107</v>
      </c>
      <c r="J198">
        <f t="shared" si="15"/>
        <v>10</v>
      </c>
      <c r="K198">
        <f t="shared" si="14"/>
        <v>7</v>
      </c>
      <c r="L198">
        <f>套装数值!DV43</f>
        <v>14</v>
      </c>
    </row>
    <row r="199" spans="7:12" x14ac:dyDescent="0.2">
      <c r="G199">
        <f t="shared" si="17"/>
        <v>2</v>
      </c>
      <c r="H199">
        <f t="shared" si="18"/>
        <v>2</v>
      </c>
      <c r="I199" t="str">
        <f t="shared" si="16"/>
        <v>22108</v>
      </c>
      <c r="J199">
        <f t="shared" si="15"/>
        <v>10</v>
      </c>
      <c r="K199">
        <f t="shared" si="14"/>
        <v>8</v>
      </c>
      <c r="L199">
        <f>套装数值!DV44</f>
        <v>17</v>
      </c>
    </row>
    <row r="200" spans="7:12" x14ac:dyDescent="0.2">
      <c r="G200">
        <f t="shared" si="17"/>
        <v>2</v>
      </c>
      <c r="H200">
        <f t="shared" si="18"/>
        <v>2</v>
      </c>
      <c r="I200" t="str">
        <f t="shared" si="16"/>
        <v>22109</v>
      </c>
      <c r="J200">
        <f t="shared" si="15"/>
        <v>10</v>
      </c>
      <c r="K200">
        <f t="shared" si="14"/>
        <v>9</v>
      </c>
      <c r="L200">
        <f>套装数值!DV45</f>
        <v>21</v>
      </c>
    </row>
    <row r="201" spans="7:12" x14ac:dyDescent="0.2">
      <c r="G201">
        <f t="shared" si="17"/>
        <v>2</v>
      </c>
      <c r="H201">
        <f t="shared" si="18"/>
        <v>2</v>
      </c>
      <c r="I201" t="str">
        <f t="shared" si="16"/>
        <v>221010</v>
      </c>
      <c r="J201">
        <f t="shared" si="15"/>
        <v>10</v>
      </c>
      <c r="K201">
        <f t="shared" si="14"/>
        <v>10</v>
      </c>
      <c r="L201">
        <f>套装数值!DV46</f>
        <v>26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41"/>
  <sheetViews>
    <sheetView workbookViewId="0">
      <selection activeCell="D23" sqref="D23"/>
    </sheetView>
  </sheetViews>
  <sheetFormatPr defaultRowHeight="14.25" x14ac:dyDescent="0.2"/>
  <cols>
    <col min="1" max="1" width="14.875" customWidth="1"/>
    <col min="3" max="3" width="9.75" customWidth="1"/>
    <col min="5" max="5" width="13.625" customWidth="1"/>
    <col min="6" max="6" width="9.75" customWidth="1"/>
    <col min="14" max="14" width="14.25" customWidth="1"/>
    <col min="18" max="18" width="10.5" customWidth="1"/>
  </cols>
  <sheetData>
    <row r="1" spans="1:22" x14ac:dyDescent="0.2">
      <c r="A1" t="s">
        <v>40</v>
      </c>
      <c r="B1" t="s">
        <v>37</v>
      </c>
      <c r="C1" t="s">
        <v>38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s="6" t="s">
        <v>202</v>
      </c>
      <c r="K1" t="s">
        <v>47</v>
      </c>
      <c r="L1" t="s">
        <v>48</v>
      </c>
      <c r="M1" t="s">
        <v>49</v>
      </c>
      <c r="N1" t="s">
        <v>50</v>
      </c>
      <c r="Q1" t="s">
        <v>38</v>
      </c>
      <c r="R1" t="s">
        <v>51</v>
      </c>
      <c r="S1" t="s">
        <v>52</v>
      </c>
      <c r="U1" t="s">
        <v>37</v>
      </c>
      <c r="V1" t="s">
        <v>53</v>
      </c>
    </row>
    <row r="2" spans="1:22" x14ac:dyDescent="0.2">
      <c r="A2" s="7">
        <v>6000100</v>
      </c>
      <c r="B2" s="8">
        <v>1</v>
      </c>
      <c r="C2" s="8">
        <v>0</v>
      </c>
      <c r="D2" s="8">
        <v>1</v>
      </c>
      <c r="E2" s="8" t="s">
        <v>54</v>
      </c>
      <c r="F2">
        <f>IF(D2=1,0,VLOOKUP(C2,$Q$2:$R$7,2,0)*VLOOKUP(B2,$U$2:$V$5,2,0)*20)</f>
        <v>0</v>
      </c>
      <c r="G2">
        <f>IF(D2=1,VLOOKUP(C2,$Q$2:$R$7,2,0)*VLOOKUP(B2,$U$2:$V$5,2,0),0)</f>
        <v>0</v>
      </c>
      <c r="H2">
        <f>IF(D2=1,0,VLOOKUP(C2,$Q$2:$R$7,2,0)*VLOOKUP(B2,$U$2:$V$5,2,0))</f>
        <v>0</v>
      </c>
      <c r="I2">
        <f>IF(D2=1,VLOOKUP(C2,$Q$2:$R$7,2,0)*VLOOKUP(B2,$U$2:$V$5,2,0),0)</f>
        <v>0</v>
      </c>
      <c r="K2">
        <f>IF(D2=1,2,1)</f>
        <v>2</v>
      </c>
      <c r="L2">
        <f>IF(D2=1,4,2)</f>
        <v>4</v>
      </c>
      <c r="M2" t="s">
        <v>55</v>
      </c>
      <c r="N2" t="str">
        <f>IF(D2=1,K2&amp;","&amp;G2&amp;M2&amp;L2&amp;","&amp;I2,K2&amp;","&amp;F2&amp;M2&amp;L2&amp;","&amp;H2)</f>
        <v>2,0|4,0</v>
      </c>
      <c r="Q2">
        <v>0</v>
      </c>
      <c r="R2">
        <f>[1]性价比!Q20</f>
        <v>0</v>
      </c>
      <c r="S2">
        <f>R2*10*2</f>
        <v>0</v>
      </c>
      <c r="U2">
        <v>1</v>
      </c>
      <c r="V2">
        <f>[1]性价比!S20</f>
        <v>1</v>
      </c>
    </row>
    <row r="3" spans="1:22" x14ac:dyDescent="0.2">
      <c r="A3" s="5">
        <v>6000101</v>
      </c>
      <c r="B3">
        <v>1</v>
      </c>
      <c r="C3">
        <v>1</v>
      </c>
      <c r="D3">
        <v>1</v>
      </c>
      <c r="E3" t="s">
        <v>54</v>
      </c>
      <c r="F3">
        <f t="shared" ref="F3:F66" si="0">IF(D3=1,0,VLOOKUP(C3,$Q$2:$R$7,2,0)*VLOOKUP(B3,$U$2:$V$5,2,0)*20)</f>
        <v>0</v>
      </c>
      <c r="G3">
        <f t="shared" ref="G3:G66" si="1">IF(D3=1,VLOOKUP(C3,$Q$2:$R$7,2,0)*VLOOKUP(B3,$U$2:$V$5,2,0),0)</f>
        <v>80</v>
      </c>
      <c r="H3">
        <f t="shared" ref="H3:H66" si="2">IF(D3=1,0,VLOOKUP(C3,$Q$2:$R$7,2,0)*VLOOKUP(B3,$U$2:$V$5,2,0))</f>
        <v>0</v>
      </c>
      <c r="I3">
        <f t="shared" ref="I3:I66" si="3">IF(D3=1,VLOOKUP(C3,$Q$2:$R$7,2,0)*VLOOKUP(B3,$U$2:$V$5,2,0),0)</f>
        <v>80</v>
      </c>
      <c r="K3">
        <f t="shared" ref="K3:K66" si="4">IF(D3=1,2,1)</f>
        <v>2</v>
      </c>
      <c r="L3">
        <f t="shared" ref="L3:L66" si="5">IF(D3=1,4,2)</f>
        <v>4</v>
      </c>
      <c r="M3" t="s">
        <v>55</v>
      </c>
      <c r="N3" t="str">
        <f t="shared" ref="N3:N66" si="6">IF(D3=1,K3&amp;","&amp;G3&amp;M3&amp;L3&amp;","&amp;I3,K3&amp;","&amp;F3&amp;M3&amp;L3&amp;","&amp;H3)</f>
        <v>2,80|4,80</v>
      </c>
      <c r="Q3">
        <v>1</v>
      </c>
      <c r="R3">
        <f>[1]性价比!Q21</f>
        <v>80</v>
      </c>
      <c r="S3">
        <f t="shared" ref="S3:S7" si="7">R3*10*2</f>
        <v>1600</v>
      </c>
      <c r="U3">
        <v>2</v>
      </c>
      <c r="V3">
        <f>[1]性价比!S21</f>
        <v>1.5</v>
      </c>
    </row>
    <row r="4" spans="1:22" x14ac:dyDescent="0.2">
      <c r="A4" s="5">
        <v>6000102</v>
      </c>
      <c r="B4">
        <f>B3</f>
        <v>1</v>
      </c>
      <c r="C4">
        <v>2</v>
      </c>
      <c r="D4">
        <v>1</v>
      </c>
      <c r="E4" t="s">
        <v>54</v>
      </c>
      <c r="F4">
        <f t="shared" si="0"/>
        <v>0</v>
      </c>
      <c r="G4">
        <f t="shared" si="1"/>
        <v>120</v>
      </c>
      <c r="H4">
        <f t="shared" si="2"/>
        <v>0</v>
      </c>
      <c r="I4">
        <f t="shared" si="3"/>
        <v>120</v>
      </c>
      <c r="K4">
        <f t="shared" si="4"/>
        <v>2</v>
      </c>
      <c r="L4">
        <f t="shared" si="5"/>
        <v>4</v>
      </c>
      <c r="M4" t="str">
        <f>M3</f>
        <v>|</v>
      </c>
      <c r="N4" t="str">
        <f t="shared" si="6"/>
        <v>2,120|4,120</v>
      </c>
      <c r="Q4">
        <v>2</v>
      </c>
      <c r="R4">
        <f>[1]性价比!Q22</f>
        <v>120</v>
      </c>
      <c r="S4">
        <f t="shared" si="7"/>
        <v>2400</v>
      </c>
      <c r="U4">
        <v>3</v>
      </c>
      <c r="V4">
        <f>[1]性价比!S22</f>
        <v>2</v>
      </c>
    </row>
    <row r="5" spans="1:22" x14ac:dyDescent="0.2">
      <c r="A5" s="5">
        <v>6000103</v>
      </c>
      <c r="B5">
        <f t="shared" ref="B5:B67" si="8">B4</f>
        <v>1</v>
      </c>
      <c r="C5">
        <v>3</v>
      </c>
      <c r="D5">
        <v>1</v>
      </c>
      <c r="E5" t="s">
        <v>54</v>
      </c>
      <c r="F5">
        <f t="shared" si="0"/>
        <v>0</v>
      </c>
      <c r="G5">
        <f t="shared" si="1"/>
        <v>160</v>
      </c>
      <c r="H5">
        <f t="shared" si="2"/>
        <v>0</v>
      </c>
      <c r="I5">
        <f t="shared" si="3"/>
        <v>160</v>
      </c>
      <c r="K5">
        <f t="shared" si="4"/>
        <v>2</v>
      </c>
      <c r="L5">
        <f t="shared" si="5"/>
        <v>4</v>
      </c>
      <c r="M5" t="str">
        <f t="shared" ref="M5:M68" si="9">M4</f>
        <v>|</v>
      </c>
      <c r="N5" t="str">
        <f t="shared" si="6"/>
        <v>2,160|4,160</v>
      </c>
      <c r="Q5">
        <v>3</v>
      </c>
      <c r="R5">
        <f>[1]性价比!Q23</f>
        <v>160</v>
      </c>
      <c r="S5">
        <f t="shared" si="7"/>
        <v>3200</v>
      </c>
      <c r="U5">
        <v>4</v>
      </c>
      <c r="V5">
        <f>[1]性价比!S23</f>
        <v>2.5</v>
      </c>
    </row>
    <row r="6" spans="1:22" x14ac:dyDescent="0.2">
      <c r="A6" s="5">
        <v>6000104</v>
      </c>
      <c r="B6">
        <f t="shared" si="8"/>
        <v>1</v>
      </c>
      <c r="C6">
        <v>4</v>
      </c>
      <c r="D6">
        <v>1</v>
      </c>
      <c r="E6" t="s">
        <v>54</v>
      </c>
      <c r="F6">
        <f t="shared" si="0"/>
        <v>0</v>
      </c>
      <c r="G6">
        <f t="shared" si="1"/>
        <v>200</v>
      </c>
      <c r="H6">
        <f t="shared" si="2"/>
        <v>0</v>
      </c>
      <c r="I6">
        <f t="shared" si="3"/>
        <v>200</v>
      </c>
      <c r="K6">
        <f t="shared" si="4"/>
        <v>2</v>
      </c>
      <c r="L6">
        <f t="shared" si="5"/>
        <v>4</v>
      </c>
      <c r="M6" t="str">
        <f t="shared" si="9"/>
        <v>|</v>
      </c>
      <c r="N6" t="str">
        <f t="shared" si="6"/>
        <v>2,200|4,200</v>
      </c>
      <c r="Q6">
        <v>4</v>
      </c>
      <c r="R6">
        <f>[1]性价比!Q24</f>
        <v>200</v>
      </c>
      <c r="S6">
        <f t="shared" si="7"/>
        <v>4000</v>
      </c>
    </row>
    <row r="7" spans="1:22" x14ac:dyDescent="0.2">
      <c r="A7" s="5">
        <v>6000105</v>
      </c>
      <c r="B7">
        <f t="shared" si="8"/>
        <v>1</v>
      </c>
      <c r="C7">
        <v>5</v>
      </c>
      <c r="D7">
        <v>1</v>
      </c>
      <c r="E7" t="s">
        <v>54</v>
      </c>
      <c r="F7">
        <f t="shared" si="0"/>
        <v>0</v>
      </c>
      <c r="G7">
        <f t="shared" si="1"/>
        <v>240</v>
      </c>
      <c r="H7">
        <f t="shared" si="2"/>
        <v>0</v>
      </c>
      <c r="I7">
        <f t="shared" si="3"/>
        <v>240</v>
      </c>
      <c r="K7">
        <f t="shared" si="4"/>
        <v>2</v>
      </c>
      <c r="L7">
        <f t="shared" si="5"/>
        <v>4</v>
      </c>
      <c r="M7" t="str">
        <f t="shared" si="9"/>
        <v>|</v>
      </c>
      <c r="N7" t="str">
        <f>IF(D7=1,K7&amp;","&amp;G7&amp;M7&amp;L7&amp;","&amp;I7,K7&amp;","&amp;F7&amp;M7&amp;L7&amp;","&amp;H7)</f>
        <v>2,240|4,240</v>
      </c>
      <c r="Q7">
        <v>5</v>
      </c>
      <c r="R7">
        <f>[1]性价比!Q25</f>
        <v>240</v>
      </c>
      <c r="S7">
        <f t="shared" si="7"/>
        <v>4800</v>
      </c>
    </row>
    <row r="8" spans="1:22" x14ac:dyDescent="0.2">
      <c r="A8" s="7">
        <v>6000110</v>
      </c>
      <c r="B8" s="8">
        <f>B6</f>
        <v>1</v>
      </c>
      <c r="C8" s="8">
        <v>0</v>
      </c>
      <c r="D8" s="8">
        <v>1</v>
      </c>
      <c r="E8" s="8" t="s">
        <v>7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K8">
        <f t="shared" si="4"/>
        <v>2</v>
      </c>
      <c r="L8">
        <f t="shared" si="5"/>
        <v>4</v>
      </c>
      <c r="M8" t="str">
        <f>M7</f>
        <v>|</v>
      </c>
      <c r="N8" t="str">
        <f t="shared" si="6"/>
        <v>2,0|4,0</v>
      </c>
    </row>
    <row r="9" spans="1:22" x14ac:dyDescent="0.2">
      <c r="A9" s="5">
        <v>6000111</v>
      </c>
      <c r="B9">
        <f>B7</f>
        <v>1</v>
      </c>
      <c r="C9">
        <v>1</v>
      </c>
      <c r="D9">
        <v>1</v>
      </c>
      <c r="E9" t="s">
        <v>7</v>
      </c>
      <c r="F9">
        <f t="shared" si="0"/>
        <v>0</v>
      </c>
      <c r="G9">
        <f t="shared" si="1"/>
        <v>80</v>
      </c>
      <c r="H9">
        <f t="shared" si="2"/>
        <v>0</v>
      </c>
      <c r="I9">
        <f t="shared" si="3"/>
        <v>80</v>
      </c>
      <c r="K9">
        <f t="shared" si="4"/>
        <v>2</v>
      </c>
      <c r="L9">
        <f t="shared" si="5"/>
        <v>4</v>
      </c>
      <c r="M9" t="str">
        <f t="shared" si="9"/>
        <v>|</v>
      </c>
      <c r="N9" t="str">
        <f t="shared" si="6"/>
        <v>2,80|4,80</v>
      </c>
    </row>
    <row r="10" spans="1:22" x14ac:dyDescent="0.2">
      <c r="A10" s="5">
        <v>6000112</v>
      </c>
      <c r="B10">
        <f t="shared" si="8"/>
        <v>1</v>
      </c>
      <c r="C10">
        <v>2</v>
      </c>
      <c r="D10">
        <v>1</v>
      </c>
      <c r="E10" t="s">
        <v>7</v>
      </c>
      <c r="F10">
        <f t="shared" si="0"/>
        <v>0</v>
      </c>
      <c r="G10">
        <f t="shared" si="1"/>
        <v>120</v>
      </c>
      <c r="H10">
        <f t="shared" si="2"/>
        <v>0</v>
      </c>
      <c r="I10">
        <f t="shared" si="3"/>
        <v>120</v>
      </c>
      <c r="K10">
        <f t="shared" si="4"/>
        <v>2</v>
      </c>
      <c r="L10">
        <f t="shared" si="5"/>
        <v>4</v>
      </c>
      <c r="M10" t="str">
        <f t="shared" si="9"/>
        <v>|</v>
      </c>
      <c r="N10" t="str">
        <f t="shared" si="6"/>
        <v>2,120|4,120</v>
      </c>
    </row>
    <row r="11" spans="1:22" x14ac:dyDescent="0.2">
      <c r="A11" s="5">
        <v>6000113</v>
      </c>
      <c r="B11">
        <f t="shared" si="8"/>
        <v>1</v>
      </c>
      <c r="C11">
        <v>3</v>
      </c>
      <c r="D11">
        <v>1</v>
      </c>
      <c r="E11" t="s">
        <v>7</v>
      </c>
      <c r="F11">
        <f t="shared" si="0"/>
        <v>0</v>
      </c>
      <c r="G11">
        <f t="shared" si="1"/>
        <v>160</v>
      </c>
      <c r="H11">
        <f t="shared" si="2"/>
        <v>0</v>
      </c>
      <c r="I11">
        <f t="shared" si="3"/>
        <v>160</v>
      </c>
      <c r="K11">
        <f t="shared" si="4"/>
        <v>2</v>
      </c>
      <c r="L11">
        <f t="shared" si="5"/>
        <v>4</v>
      </c>
      <c r="M11" t="str">
        <f t="shared" si="9"/>
        <v>|</v>
      </c>
      <c r="N11" t="str">
        <f t="shared" si="6"/>
        <v>2,160|4,160</v>
      </c>
    </row>
    <row r="12" spans="1:22" x14ac:dyDescent="0.2">
      <c r="A12" s="5">
        <v>6000114</v>
      </c>
      <c r="B12">
        <f t="shared" si="8"/>
        <v>1</v>
      </c>
      <c r="C12">
        <v>4</v>
      </c>
      <c r="D12">
        <v>1</v>
      </c>
      <c r="E12" t="s">
        <v>7</v>
      </c>
      <c r="F12">
        <f t="shared" si="0"/>
        <v>0</v>
      </c>
      <c r="G12">
        <f t="shared" si="1"/>
        <v>200</v>
      </c>
      <c r="H12">
        <f t="shared" si="2"/>
        <v>0</v>
      </c>
      <c r="I12">
        <f t="shared" si="3"/>
        <v>200</v>
      </c>
      <c r="K12">
        <f t="shared" si="4"/>
        <v>2</v>
      </c>
      <c r="L12">
        <f t="shared" si="5"/>
        <v>4</v>
      </c>
      <c r="M12" t="str">
        <f t="shared" si="9"/>
        <v>|</v>
      </c>
      <c r="N12" t="str">
        <f t="shared" si="6"/>
        <v>2,200|4,200</v>
      </c>
    </row>
    <row r="13" spans="1:22" x14ac:dyDescent="0.2">
      <c r="A13" s="5">
        <v>6000115</v>
      </c>
      <c r="B13">
        <f t="shared" si="8"/>
        <v>1</v>
      </c>
      <c r="C13">
        <v>5</v>
      </c>
      <c r="D13">
        <v>1</v>
      </c>
      <c r="E13" t="s">
        <v>7</v>
      </c>
      <c r="F13">
        <f t="shared" si="0"/>
        <v>0</v>
      </c>
      <c r="G13">
        <f t="shared" si="1"/>
        <v>240</v>
      </c>
      <c r="H13">
        <f t="shared" si="2"/>
        <v>0</v>
      </c>
      <c r="I13">
        <f t="shared" si="3"/>
        <v>240</v>
      </c>
      <c r="K13">
        <f t="shared" si="4"/>
        <v>2</v>
      </c>
      <c r="L13">
        <f t="shared" si="5"/>
        <v>4</v>
      </c>
      <c r="M13" t="str">
        <f t="shared" si="9"/>
        <v>|</v>
      </c>
      <c r="N13" t="str">
        <f t="shared" si="6"/>
        <v>2,240|4,240</v>
      </c>
    </row>
    <row r="14" spans="1:22" x14ac:dyDescent="0.2">
      <c r="A14" s="7">
        <v>6000120</v>
      </c>
      <c r="B14" s="8">
        <v>1</v>
      </c>
      <c r="C14" s="8">
        <v>0</v>
      </c>
      <c r="D14" s="8">
        <v>1</v>
      </c>
      <c r="E14" s="8" t="s">
        <v>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K14">
        <f t="shared" si="4"/>
        <v>2</v>
      </c>
      <c r="L14">
        <f t="shared" si="5"/>
        <v>4</v>
      </c>
      <c r="M14" t="str">
        <f t="shared" si="9"/>
        <v>|</v>
      </c>
      <c r="N14" t="str">
        <f t="shared" si="6"/>
        <v>2,0|4,0</v>
      </c>
    </row>
    <row r="15" spans="1:22" x14ac:dyDescent="0.2">
      <c r="A15" s="5">
        <v>6000121</v>
      </c>
      <c r="B15">
        <f>B13</f>
        <v>1</v>
      </c>
      <c r="C15">
        <v>1</v>
      </c>
      <c r="D15">
        <v>1</v>
      </c>
      <c r="E15" t="s">
        <v>9</v>
      </c>
      <c r="F15">
        <f t="shared" si="0"/>
        <v>0</v>
      </c>
      <c r="G15">
        <f t="shared" si="1"/>
        <v>80</v>
      </c>
      <c r="H15">
        <f t="shared" si="2"/>
        <v>0</v>
      </c>
      <c r="I15">
        <f t="shared" si="3"/>
        <v>80</v>
      </c>
      <c r="K15">
        <f t="shared" si="4"/>
        <v>2</v>
      </c>
      <c r="L15">
        <f t="shared" si="5"/>
        <v>4</v>
      </c>
      <c r="M15" t="str">
        <f t="shared" si="9"/>
        <v>|</v>
      </c>
      <c r="N15" t="str">
        <f t="shared" si="6"/>
        <v>2,80|4,80</v>
      </c>
    </row>
    <row r="16" spans="1:22" x14ac:dyDescent="0.2">
      <c r="A16" s="5">
        <v>6000122</v>
      </c>
      <c r="B16">
        <f t="shared" si="8"/>
        <v>1</v>
      </c>
      <c r="C16">
        <v>2</v>
      </c>
      <c r="D16">
        <v>1</v>
      </c>
      <c r="E16" t="s">
        <v>9</v>
      </c>
      <c r="F16">
        <f t="shared" si="0"/>
        <v>0</v>
      </c>
      <c r="G16">
        <f t="shared" si="1"/>
        <v>120</v>
      </c>
      <c r="H16">
        <f t="shared" si="2"/>
        <v>0</v>
      </c>
      <c r="I16">
        <f t="shared" si="3"/>
        <v>120</v>
      </c>
      <c r="K16">
        <f t="shared" si="4"/>
        <v>2</v>
      </c>
      <c r="L16">
        <f t="shared" si="5"/>
        <v>4</v>
      </c>
      <c r="M16" t="str">
        <f t="shared" si="9"/>
        <v>|</v>
      </c>
      <c r="N16" t="str">
        <f t="shared" si="6"/>
        <v>2,120|4,120</v>
      </c>
    </row>
    <row r="17" spans="1:14" x14ac:dyDescent="0.2">
      <c r="A17" s="5">
        <v>6000123</v>
      </c>
      <c r="B17">
        <f t="shared" si="8"/>
        <v>1</v>
      </c>
      <c r="C17">
        <v>3</v>
      </c>
      <c r="D17">
        <v>1</v>
      </c>
      <c r="E17" t="s">
        <v>9</v>
      </c>
      <c r="F17">
        <f t="shared" si="0"/>
        <v>0</v>
      </c>
      <c r="G17">
        <f t="shared" si="1"/>
        <v>160</v>
      </c>
      <c r="H17">
        <f t="shared" si="2"/>
        <v>0</v>
      </c>
      <c r="I17">
        <f t="shared" si="3"/>
        <v>160</v>
      </c>
      <c r="K17">
        <f t="shared" si="4"/>
        <v>2</v>
      </c>
      <c r="L17">
        <f t="shared" si="5"/>
        <v>4</v>
      </c>
      <c r="M17" t="str">
        <f t="shared" si="9"/>
        <v>|</v>
      </c>
      <c r="N17" t="str">
        <f t="shared" si="6"/>
        <v>2,160|4,160</v>
      </c>
    </row>
    <row r="18" spans="1:14" x14ac:dyDescent="0.2">
      <c r="A18" s="5">
        <v>6000124</v>
      </c>
      <c r="B18">
        <f t="shared" si="8"/>
        <v>1</v>
      </c>
      <c r="C18">
        <v>4</v>
      </c>
      <c r="D18">
        <v>1</v>
      </c>
      <c r="E18" t="s">
        <v>9</v>
      </c>
      <c r="F18">
        <f t="shared" si="0"/>
        <v>0</v>
      </c>
      <c r="G18">
        <f t="shared" si="1"/>
        <v>200</v>
      </c>
      <c r="H18">
        <f t="shared" si="2"/>
        <v>0</v>
      </c>
      <c r="I18">
        <f t="shared" si="3"/>
        <v>200</v>
      </c>
      <c r="K18">
        <f t="shared" si="4"/>
        <v>2</v>
      </c>
      <c r="L18">
        <f t="shared" si="5"/>
        <v>4</v>
      </c>
      <c r="M18" t="str">
        <f t="shared" si="9"/>
        <v>|</v>
      </c>
      <c r="N18" t="str">
        <f t="shared" si="6"/>
        <v>2,200|4,200</v>
      </c>
    </row>
    <row r="19" spans="1:14" x14ac:dyDescent="0.2">
      <c r="A19" s="5">
        <v>6000125</v>
      </c>
      <c r="B19">
        <f t="shared" si="8"/>
        <v>1</v>
      </c>
      <c r="C19">
        <v>5</v>
      </c>
      <c r="D19">
        <v>1</v>
      </c>
      <c r="E19" t="s">
        <v>9</v>
      </c>
      <c r="F19">
        <f t="shared" si="0"/>
        <v>0</v>
      </c>
      <c r="G19">
        <f t="shared" si="1"/>
        <v>240</v>
      </c>
      <c r="H19">
        <f t="shared" si="2"/>
        <v>0</v>
      </c>
      <c r="I19">
        <f t="shared" si="3"/>
        <v>240</v>
      </c>
      <c r="K19">
        <f t="shared" si="4"/>
        <v>2</v>
      </c>
      <c r="L19">
        <f t="shared" si="5"/>
        <v>4</v>
      </c>
      <c r="M19" t="str">
        <f t="shared" si="9"/>
        <v>|</v>
      </c>
      <c r="N19" t="str">
        <f t="shared" si="6"/>
        <v>2,240|4,240</v>
      </c>
    </row>
    <row r="20" spans="1:14" x14ac:dyDescent="0.2">
      <c r="A20" s="7">
        <v>6000130</v>
      </c>
      <c r="B20" s="8">
        <v>1</v>
      </c>
      <c r="C20" s="8">
        <v>0</v>
      </c>
      <c r="D20" s="8">
        <v>1</v>
      </c>
      <c r="E20" s="8" t="s">
        <v>56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K20">
        <f t="shared" si="4"/>
        <v>2</v>
      </c>
      <c r="L20">
        <f t="shared" si="5"/>
        <v>4</v>
      </c>
      <c r="M20" t="str">
        <f t="shared" si="9"/>
        <v>|</v>
      </c>
      <c r="N20" t="str">
        <f t="shared" si="6"/>
        <v>2,0|4,0</v>
      </c>
    </row>
    <row r="21" spans="1:14" x14ac:dyDescent="0.2">
      <c r="A21" s="5">
        <v>6000131</v>
      </c>
      <c r="B21">
        <f>B19</f>
        <v>1</v>
      </c>
      <c r="C21">
        <v>1</v>
      </c>
      <c r="D21">
        <v>1</v>
      </c>
      <c r="E21" t="s">
        <v>11</v>
      </c>
      <c r="F21">
        <f t="shared" si="0"/>
        <v>0</v>
      </c>
      <c r="G21">
        <f t="shared" si="1"/>
        <v>80</v>
      </c>
      <c r="H21">
        <f t="shared" si="2"/>
        <v>0</v>
      </c>
      <c r="I21">
        <f t="shared" si="3"/>
        <v>80</v>
      </c>
      <c r="K21">
        <f t="shared" si="4"/>
        <v>2</v>
      </c>
      <c r="L21">
        <f t="shared" si="5"/>
        <v>4</v>
      </c>
      <c r="M21" t="str">
        <f t="shared" si="9"/>
        <v>|</v>
      </c>
      <c r="N21" t="str">
        <f t="shared" si="6"/>
        <v>2,80|4,80</v>
      </c>
    </row>
    <row r="22" spans="1:14" x14ac:dyDescent="0.2">
      <c r="A22" s="5">
        <v>6000132</v>
      </c>
      <c r="B22">
        <f t="shared" si="8"/>
        <v>1</v>
      </c>
      <c r="C22">
        <v>2</v>
      </c>
      <c r="D22">
        <v>1</v>
      </c>
      <c r="E22" t="s">
        <v>11</v>
      </c>
      <c r="F22">
        <f t="shared" si="0"/>
        <v>0</v>
      </c>
      <c r="G22">
        <f t="shared" si="1"/>
        <v>120</v>
      </c>
      <c r="H22">
        <f t="shared" si="2"/>
        <v>0</v>
      </c>
      <c r="I22">
        <f t="shared" si="3"/>
        <v>120</v>
      </c>
      <c r="K22">
        <f t="shared" si="4"/>
        <v>2</v>
      </c>
      <c r="L22">
        <f t="shared" si="5"/>
        <v>4</v>
      </c>
      <c r="M22" t="str">
        <f t="shared" si="9"/>
        <v>|</v>
      </c>
      <c r="N22" t="str">
        <f t="shared" si="6"/>
        <v>2,120|4,120</v>
      </c>
    </row>
    <row r="23" spans="1:14" x14ac:dyDescent="0.2">
      <c r="A23" s="5">
        <v>6000133</v>
      </c>
      <c r="B23">
        <f t="shared" si="8"/>
        <v>1</v>
      </c>
      <c r="C23">
        <v>3</v>
      </c>
      <c r="D23">
        <v>1</v>
      </c>
      <c r="E23" t="s">
        <v>11</v>
      </c>
      <c r="F23">
        <f t="shared" si="0"/>
        <v>0</v>
      </c>
      <c r="G23">
        <f t="shared" si="1"/>
        <v>160</v>
      </c>
      <c r="H23">
        <f t="shared" si="2"/>
        <v>0</v>
      </c>
      <c r="I23">
        <f t="shared" si="3"/>
        <v>160</v>
      </c>
      <c r="K23">
        <f t="shared" si="4"/>
        <v>2</v>
      </c>
      <c r="L23">
        <f t="shared" si="5"/>
        <v>4</v>
      </c>
      <c r="M23" t="str">
        <f t="shared" si="9"/>
        <v>|</v>
      </c>
      <c r="N23" t="str">
        <f t="shared" si="6"/>
        <v>2,160|4,160</v>
      </c>
    </row>
    <row r="24" spans="1:14" x14ac:dyDescent="0.2">
      <c r="A24" s="5">
        <v>6000134</v>
      </c>
      <c r="B24">
        <f t="shared" si="8"/>
        <v>1</v>
      </c>
      <c r="C24">
        <v>4</v>
      </c>
      <c r="D24">
        <v>1</v>
      </c>
      <c r="E24" t="s">
        <v>11</v>
      </c>
      <c r="F24">
        <f t="shared" si="0"/>
        <v>0</v>
      </c>
      <c r="G24">
        <f t="shared" si="1"/>
        <v>200</v>
      </c>
      <c r="H24">
        <f t="shared" si="2"/>
        <v>0</v>
      </c>
      <c r="I24">
        <f t="shared" si="3"/>
        <v>200</v>
      </c>
      <c r="K24">
        <f t="shared" si="4"/>
        <v>2</v>
      </c>
      <c r="L24">
        <f t="shared" si="5"/>
        <v>4</v>
      </c>
      <c r="M24" t="str">
        <f t="shared" si="9"/>
        <v>|</v>
      </c>
      <c r="N24" t="str">
        <f t="shared" si="6"/>
        <v>2,200|4,200</v>
      </c>
    </row>
    <row r="25" spans="1:14" x14ac:dyDescent="0.2">
      <c r="A25" s="5">
        <v>6000135</v>
      </c>
      <c r="B25">
        <f t="shared" si="8"/>
        <v>1</v>
      </c>
      <c r="C25">
        <v>5</v>
      </c>
      <c r="D25">
        <v>1</v>
      </c>
      <c r="E25" t="s">
        <v>11</v>
      </c>
      <c r="F25">
        <f t="shared" si="0"/>
        <v>0</v>
      </c>
      <c r="G25">
        <f t="shared" si="1"/>
        <v>240</v>
      </c>
      <c r="H25">
        <f t="shared" si="2"/>
        <v>0</v>
      </c>
      <c r="I25">
        <f t="shared" si="3"/>
        <v>240</v>
      </c>
      <c r="K25">
        <f t="shared" si="4"/>
        <v>2</v>
      </c>
      <c r="L25">
        <f t="shared" si="5"/>
        <v>4</v>
      </c>
      <c r="M25" t="str">
        <f t="shared" si="9"/>
        <v>|</v>
      </c>
      <c r="N25" t="str">
        <f t="shared" si="6"/>
        <v>2,240|4,240</v>
      </c>
    </row>
    <row r="26" spans="1:14" x14ac:dyDescent="0.2">
      <c r="A26" s="7">
        <v>6000140</v>
      </c>
      <c r="B26" s="8">
        <v>1</v>
      </c>
      <c r="C26" s="8">
        <v>0</v>
      </c>
      <c r="D26" s="8">
        <v>1</v>
      </c>
      <c r="E26" s="8" t="s">
        <v>13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K26">
        <f t="shared" si="4"/>
        <v>2</v>
      </c>
      <c r="L26">
        <f t="shared" si="5"/>
        <v>4</v>
      </c>
      <c r="M26" t="str">
        <f t="shared" si="9"/>
        <v>|</v>
      </c>
      <c r="N26" t="str">
        <f t="shared" si="6"/>
        <v>2,0|4,0</v>
      </c>
    </row>
    <row r="27" spans="1:14" x14ac:dyDescent="0.2">
      <c r="A27" s="5">
        <v>6000141</v>
      </c>
      <c r="B27">
        <f>B25</f>
        <v>1</v>
      </c>
      <c r="C27">
        <v>1</v>
      </c>
      <c r="D27">
        <v>1</v>
      </c>
      <c r="E27" t="s">
        <v>13</v>
      </c>
      <c r="F27">
        <f t="shared" si="0"/>
        <v>0</v>
      </c>
      <c r="G27">
        <f t="shared" si="1"/>
        <v>80</v>
      </c>
      <c r="H27">
        <f t="shared" si="2"/>
        <v>0</v>
      </c>
      <c r="I27">
        <f t="shared" si="3"/>
        <v>80</v>
      </c>
      <c r="K27">
        <f t="shared" si="4"/>
        <v>2</v>
      </c>
      <c r="L27">
        <f t="shared" si="5"/>
        <v>4</v>
      </c>
      <c r="M27" t="str">
        <f t="shared" si="9"/>
        <v>|</v>
      </c>
      <c r="N27" t="str">
        <f t="shared" si="6"/>
        <v>2,80|4,80</v>
      </c>
    </row>
    <row r="28" spans="1:14" x14ac:dyDescent="0.2">
      <c r="A28" s="5">
        <v>6000142</v>
      </c>
      <c r="B28">
        <f t="shared" si="8"/>
        <v>1</v>
      </c>
      <c r="C28">
        <v>2</v>
      </c>
      <c r="D28">
        <v>1</v>
      </c>
      <c r="E28" t="s">
        <v>13</v>
      </c>
      <c r="F28">
        <f t="shared" si="0"/>
        <v>0</v>
      </c>
      <c r="G28">
        <f t="shared" si="1"/>
        <v>120</v>
      </c>
      <c r="H28">
        <f t="shared" si="2"/>
        <v>0</v>
      </c>
      <c r="I28">
        <f t="shared" si="3"/>
        <v>120</v>
      </c>
      <c r="K28">
        <f t="shared" si="4"/>
        <v>2</v>
      </c>
      <c r="L28">
        <f t="shared" si="5"/>
        <v>4</v>
      </c>
      <c r="M28" t="str">
        <f t="shared" si="9"/>
        <v>|</v>
      </c>
      <c r="N28" t="str">
        <f t="shared" si="6"/>
        <v>2,120|4,120</v>
      </c>
    </row>
    <row r="29" spans="1:14" x14ac:dyDescent="0.2">
      <c r="A29" s="5">
        <v>6000143</v>
      </c>
      <c r="B29">
        <f t="shared" si="8"/>
        <v>1</v>
      </c>
      <c r="C29">
        <v>3</v>
      </c>
      <c r="D29">
        <v>1</v>
      </c>
      <c r="E29" t="s">
        <v>13</v>
      </c>
      <c r="F29">
        <f t="shared" si="0"/>
        <v>0</v>
      </c>
      <c r="G29">
        <f t="shared" si="1"/>
        <v>160</v>
      </c>
      <c r="H29">
        <f t="shared" si="2"/>
        <v>0</v>
      </c>
      <c r="I29">
        <f t="shared" si="3"/>
        <v>160</v>
      </c>
      <c r="K29">
        <f t="shared" si="4"/>
        <v>2</v>
      </c>
      <c r="L29">
        <f t="shared" si="5"/>
        <v>4</v>
      </c>
      <c r="M29" t="str">
        <f t="shared" si="9"/>
        <v>|</v>
      </c>
      <c r="N29" t="str">
        <f t="shared" si="6"/>
        <v>2,160|4,160</v>
      </c>
    </row>
    <row r="30" spans="1:14" x14ac:dyDescent="0.2">
      <c r="A30" s="5">
        <v>6000144</v>
      </c>
      <c r="B30">
        <f t="shared" si="8"/>
        <v>1</v>
      </c>
      <c r="C30">
        <v>4</v>
      </c>
      <c r="D30">
        <v>1</v>
      </c>
      <c r="E30" t="s">
        <v>13</v>
      </c>
      <c r="F30">
        <f t="shared" si="0"/>
        <v>0</v>
      </c>
      <c r="G30">
        <f t="shared" si="1"/>
        <v>200</v>
      </c>
      <c r="H30">
        <f t="shared" si="2"/>
        <v>0</v>
      </c>
      <c r="I30">
        <f t="shared" si="3"/>
        <v>200</v>
      </c>
      <c r="K30">
        <f t="shared" si="4"/>
        <v>2</v>
      </c>
      <c r="L30">
        <f t="shared" si="5"/>
        <v>4</v>
      </c>
      <c r="M30" t="str">
        <f t="shared" si="9"/>
        <v>|</v>
      </c>
      <c r="N30" t="str">
        <f t="shared" si="6"/>
        <v>2,200|4,200</v>
      </c>
    </row>
    <row r="31" spans="1:14" x14ac:dyDescent="0.2">
      <c r="A31" s="5">
        <v>6000145</v>
      </c>
      <c r="B31">
        <f t="shared" si="8"/>
        <v>1</v>
      </c>
      <c r="C31">
        <v>5</v>
      </c>
      <c r="D31">
        <v>1</v>
      </c>
      <c r="E31" t="s">
        <v>13</v>
      </c>
      <c r="F31">
        <f t="shared" si="0"/>
        <v>0</v>
      </c>
      <c r="G31">
        <f t="shared" si="1"/>
        <v>240</v>
      </c>
      <c r="H31">
        <f t="shared" si="2"/>
        <v>0</v>
      </c>
      <c r="I31">
        <f t="shared" si="3"/>
        <v>240</v>
      </c>
      <c r="K31">
        <f t="shared" si="4"/>
        <v>2</v>
      </c>
      <c r="L31">
        <f t="shared" si="5"/>
        <v>4</v>
      </c>
      <c r="M31" t="str">
        <f t="shared" si="9"/>
        <v>|</v>
      </c>
      <c r="N31" t="str">
        <f t="shared" si="6"/>
        <v>2,240|4,240</v>
      </c>
    </row>
    <row r="32" spans="1:14" x14ac:dyDescent="0.2">
      <c r="A32" s="3">
        <v>6000150</v>
      </c>
      <c r="B32" s="1">
        <v>1</v>
      </c>
      <c r="C32" s="1">
        <v>0</v>
      </c>
      <c r="D32" s="1">
        <v>1</v>
      </c>
      <c r="E32" s="1" t="s">
        <v>57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K32">
        <f t="shared" si="4"/>
        <v>2</v>
      </c>
      <c r="L32">
        <f t="shared" si="5"/>
        <v>4</v>
      </c>
      <c r="M32" t="str">
        <f t="shared" si="9"/>
        <v>|</v>
      </c>
      <c r="N32" t="str">
        <f t="shared" si="6"/>
        <v>2,0|4,0</v>
      </c>
    </row>
    <row r="33" spans="1:14" x14ac:dyDescent="0.2">
      <c r="A33" s="5">
        <v>6000151</v>
      </c>
      <c r="B33">
        <f>B31</f>
        <v>1</v>
      </c>
      <c r="C33">
        <v>1</v>
      </c>
      <c r="D33">
        <v>2</v>
      </c>
      <c r="E33" t="s">
        <v>57</v>
      </c>
      <c r="F33">
        <f t="shared" si="0"/>
        <v>1600</v>
      </c>
      <c r="G33">
        <f t="shared" si="1"/>
        <v>0</v>
      </c>
      <c r="H33">
        <f t="shared" si="2"/>
        <v>80</v>
      </c>
      <c r="I33">
        <f t="shared" si="3"/>
        <v>0</v>
      </c>
      <c r="K33">
        <f t="shared" si="4"/>
        <v>1</v>
      </c>
      <c r="L33">
        <f t="shared" si="5"/>
        <v>2</v>
      </c>
      <c r="M33" t="str">
        <f t="shared" si="9"/>
        <v>|</v>
      </c>
      <c r="N33" t="str">
        <f t="shared" si="6"/>
        <v>1,1600|2,80</v>
      </c>
    </row>
    <row r="34" spans="1:14" x14ac:dyDescent="0.2">
      <c r="A34" s="5">
        <v>6000152</v>
      </c>
      <c r="B34">
        <f t="shared" si="8"/>
        <v>1</v>
      </c>
      <c r="C34">
        <v>2</v>
      </c>
      <c r="D34">
        <v>2</v>
      </c>
      <c r="E34" t="s">
        <v>57</v>
      </c>
      <c r="F34">
        <f t="shared" si="0"/>
        <v>2400</v>
      </c>
      <c r="G34">
        <f t="shared" si="1"/>
        <v>0</v>
      </c>
      <c r="H34">
        <f t="shared" si="2"/>
        <v>120</v>
      </c>
      <c r="I34">
        <f t="shared" si="3"/>
        <v>0</v>
      </c>
      <c r="K34">
        <f t="shared" si="4"/>
        <v>1</v>
      </c>
      <c r="L34">
        <f t="shared" si="5"/>
        <v>2</v>
      </c>
      <c r="M34" t="str">
        <f t="shared" si="9"/>
        <v>|</v>
      </c>
      <c r="N34" t="str">
        <f t="shared" si="6"/>
        <v>1,2400|2,120</v>
      </c>
    </row>
    <row r="35" spans="1:14" x14ac:dyDescent="0.2">
      <c r="A35" s="5">
        <v>6000153</v>
      </c>
      <c r="B35">
        <f t="shared" si="8"/>
        <v>1</v>
      </c>
      <c r="C35">
        <v>3</v>
      </c>
      <c r="D35">
        <v>2</v>
      </c>
      <c r="E35" t="s">
        <v>57</v>
      </c>
      <c r="F35">
        <f t="shared" si="0"/>
        <v>3200</v>
      </c>
      <c r="G35">
        <f t="shared" si="1"/>
        <v>0</v>
      </c>
      <c r="H35">
        <f t="shared" si="2"/>
        <v>160</v>
      </c>
      <c r="I35">
        <f t="shared" si="3"/>
        <v>0</v>
      </c>
      <c r="K35">
        <f t="shared" si="4"/>
        <v>1</v>
      </c>
      <c r="L35">
        <f t="shared" si="5"/>
        <v>2</v>
      </c>
      <c r="M35" t="str">
        <f t="shared" si="9"/>
        <v>|</v>
      </c>
      <c r="N35" t="str">
        <f t="shared" si="6"/>
        <v>1,3200|2,160</v>
      </c>
    </row>
    <row r="36" spans="1:14" x14ac:dyDescent="0.2">
      <c r="A36" s="5">
        <v>6000154</v>
      </c>
      <c r="B36">
        <f t="shared" si="8"/>
        <v>1</v>
      </c>
      <c r="C36">
        <v>4</v>
      </c>
      <c r="D36">
        <v>2</v>
      </c>
      <c r="E36" t="s">
        <v>57</v>
      </c>
      <c r="F36">
        <f t="shared" si="0"/>
        <v>4000</v>
      </c>
      <c r="G36">
        <f t="shared" si="1"/>
        <v>0</v>
      </c>
      <c r="H36">
        <f t="shared" si="2"/>
        <v>200</v>
      </c>
      <c r="I36">
        <f t="shared" si="3"/>
        <v>0</v>
      </c>
      <c r="K36">
        <f t="shared" si="4"/>
        <v>1</v>
      </c>
      <c r="L36">
        <f t="shared" si="5"/>
        <v>2</v>
      </c>
      <c r="M36" t="str">
        <f t="shared" si="9"/>
        <v>|</v>
      </c>
      <c r="N36" t="str">
        <f t="shared" si="6"/>
        <v>1,4000|2,200</v>
      </c>
    </row>
    <row r="37" spans="1:14" x14ac:dyDescent="0.2">
      <c r="A37" s="5">
        <v>6000155</v>
      </c>
      <c r="B37">
        <f t="shared" si="8"/>
        <v>1</v>
      </c>
      <c r="C37">
        <v>5</v>
      </c>
      <c r="D37">
        <v>2</v>
      </c>
      <c r="E37" t="s">
        <v>57</v>
      </c>
      <c r="F37">
        <f t="shared" si="0"/>
        <v>4800</v>
      </c>
      <c r="G37">
        <f t="shared" si="1"/>
        <v>0</v>
      </c>
      <c r="H37">
        <f t="shared" si="2"/>
        <v>240</v>
      </c>
      <c r="I37">
        <f t="shared" si="3"/>
        <v>0</v>
      </c>
      <c r="K37">
        <f t="shared" si="4"/>
        <v>1</v>
      </c>
      <c r="L37">
        <f t="shared" si="5"/>
        <v>2</v>
      </c>
      <c r="M37" t="str">
        <f t="shared" si="9"/>
        <v>|</v>
      </c>
      <c r="N37" t="str">
        <f t="shared" si="6"/>
        <v>1,4800|2,240</v>
      </c>
    </row>
    <row r="38" spans="1:14" x14ac:dyDescent="0.2">
      <c r="A38" s="3">
        <v>6000160</v>
      </c>
      <c r="B38" s="1">
        <v>1</v>
      </c>
      <c r="C38" s="1">
        <v>0</v>
      </c>
      <c r="D38" s="1">
        <v>1</v>
      </c>
      <c r="E38" s="1" t="s">
        <v>58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K38">
        <f t="shared" si="4"/>
        <v>2</v>
      </c>
      <c r="L38">
        <f t="shared" si="5"/>
        <v>4</v>
      </c>
      <c r="M38" t="str">
        <f t="shared" si="9"/>
        <v>|</v>
      </c>
      <c r="N38" t="str">
        <f t="shared" si="6"/>
        <v>2,0|4,0</v>
      </c>
    </row>
    <row r="39" spans="1:14" x14ac:dyDescent="0.2">
      <c r="A39" s="5">
        <v>6000161</v>
      </c>
      <c r="B39">
        <f>B37</f>
        <v>1</v>
      </c>
      <c r="C39">
        <v>1</v>
      </c>
      <c r="D39">
        <v>2</v>
      </c>
      <c r="E39" t="s">
        <v>58</v>
      </c>
      <c r="F39">
        <f t="shared" si="0"/>
        <v>1600</v>
      </c>
      <c r="G39">
        <f t="shared" si="1"/>
        <v>0</v>
      </c>
      <c r="H39">
        <f t="shared" si="2"/>
        <v>80</v>
      </c>
      <c r="I39">
        <f t="shared" si="3"/>
        <v>0</v>
      </c>
      <c r="K39">
        <f t="shared" si="4"/>
        <v>1</v>
      </c>
      <c r="L39">
        <f t="shared" si="5"/>
        <v>2</v>
      </c>
      <c r="M39" t="str">
        <f t="shared" si="9"/>
        <v>|</v>
      </c>
      <c r="N39" t="str">
        <f t="shared" si="6"/>
        <v>1,1600|2,80</v>
      </c>
    </row>
    <row r="40" spans="1:14" x14ac:dyDescent="0.2">
      <c r="A40" s="5">
        <v>6000162</v>
      </c>
      <c r="B40">
        <f t="shared" si="8"/>
        <v>1</v>
      </c>
      <c r="C40">
        <v>2</v>
      </c>
      <c r="D40">
        <v>2</v>
      </c>
      <c r="E40" t="s">
        <v>58</v>
      </c>
      <c r="F40">
        <f t="shared" si="0"/>
        <v>2400</v>
      </c>
      <c r="G40">
        <f t="shared" si="1"/>
        <v>0</v>
      </c>
      <c r="H40">
        <f t="shared" si="2"/>
        <v>120</v>
      </c>
      <c r="I40">
        <f t="shared" si="3"/>
        <v>0</v>
      </c>
      <c r="K40">
        <f t="shared" si="4"/>
        <v>1</v>
      </c>
      <c r="L40">
        <f t="shared" si="5"/>
        <v>2</v>
      </c>
      <c r="M40" t="str">
        <f t="shared" si="9"/>
        <v>|</v>
      </c>
      <c r="N40" t="str">
        <f t="shared" si="6"/>
        <v>1,2400|2,120</v>
      </c>
    </row>
    <row r="41" spans="1:14" x14ac:dyDescent="0.2">
      <c r="A41" s="5">
        <v>6000163</v>
      </c>
      <c r="B41">
        <f t="shared" si="8"/>
        <v>1</v>
      </c>
      <c r="C41">
        <v>3</v>
      </c>
      <c r="D41">
        <v>2</v>
      </c>
      <c r="E41" t="s">
        <v>58</v>
      </c>
      <c r="F41">
        <f t="shared" si="0"/>
        <v>3200</v>
      </c>
      <c r="G41">
        <f t="shared" si="1"/>
        <v>0</v>
      </c>
      <c r="H41">
        <f t="shared" si="2"/>
        <v>160</v>
      </c>
      <c r="I41">
        <f t="shared" si="3"/>
        <v>0</v>
      </c>
      <c r="K41">
        <f t="shared" si="4"/>
        <v>1</v>
      </c>
      <c r="L41">
        <f t="shared" si="5"/>
        <v>2</v>
      </c>
      <c r="M41" t="str">
        <f t="shared" si="9"/>
        <v>|</v>
      </c>
      <c r="N41" t="str">
        <f t="shared" si="6"/>
        <v>1,3200|2,160</v>
      </c>
    </row>
    <row r="42" spans="1:14" x14ac:dyDescent="0.2">
      <c r="A42" s="5">
        <v>6000164</v>
      </c>
      <c r="B42">
        <f t="shared" si="8"/>
        <v>1</v>
      </c>
      <c r="C42">
        <v>4</v>
      </c>
      <c r="D42">
        <v>2</v>
      </c>
      <c r="E42" t="s">
        <v>58</v>
      </c>
      <c r="F42">
        <f t="shared" si="0"/>
        <v>4000</v>
      </c>
      <c r="G42">
        <f t="shared" si="1"/>
        <v>0</v>
      </c>
      <c r="H42">
        <f t="shared" si="2"/>
        <v>200</v>
      </c>
      <c r="I42">
        <f t="shared" si="3"/>
        <v>0</v>
      </c>
      <c r="K42">
        <f t="shared" si="4"/>
        <v>1</v>
      </c>
      <c r="L42">
        <f t="shared" si="5"/>
        <v>2</v>
      </c>
      <c r="M42" t="str">
        <f t="shared" si="9"/>
        <v>|</v>
      </c>
      <c r="N42" t="str">
        <f t="shared" si="6"/>
        <v>1,4000|2,200</v>
      </c>
    </row>
    <row r="43" spans="1:14" x14ac:dyDescent="0.2">
      <c r="A43" s="5">
        <v>6000165</v>
      </c>
      <c r="B43">
        <f t="shared" si="8"/>
        <v>1</v>
      </c>
      <c r="C43">
        <v>5</v>
      </c>
      <c r="D43">
        <v>2</v>
      </c>
      <c r="E43" t="s">
        <v>58</v>
      </c>
      <c r="F43">
        <f t="shared" si="0"/>
        <v>4800</v>
      </c>
      <c r="G43">
        <f t="shared" si="1"/>
        <v>0</v>
      </c>
      <c r="H43">
        <f t="shared" si="2"/>
        <v>240</v>
      </c>
      <c r="I43">
        <f t="shared" si="3"/>
        <v>0</v>
      </c>
      <c r="K43">
        <f t="shared" si="4"/>
        <v>1</v>
      </c>
      <c r="L43">
        <f t="shared" si="5"/>
        <v>2</v>
      </c>
      <c r="M43" t="str">
        <f t="shared" si="9"/>
        <v>|</v>
      </c>
      <c r="N43" t="str">
        <f t="shared" si="6"/>
        <v>1,4800|2,240</v>
      </c>
    </row>
    <row r="44" spans="1:14" x14ac:dyDescent="0.2">
      <c r="A44" s="3">
        <v>6000170</v>
      </c>
      <c r="B44" s="1">
        <v>1</v>
      </c>
      <c r="C44" s="1">
        <v>0</v>
      </c>
      <c r="D44" s="1">
        <v>1</v>
      </c>
      <c r="E44" s="1" t="s">
        <v>17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K44">
        <f t="shared" si="4"/>
        <v>2</v>
      </c>
      <c r="L44">
        <f t="shared" si="5"/>
        <v>4</v>
      </c>
      <c r="M44" t="str">
        <f t="shared" si="9"/>
        <v>|</v>
      </c>
      <c r="N44" t="str">
        <f t="shared" si="6"/>
        <v>2,0|4,0</v>
      </c>
    </row>
    <row r="45" spans="1:14" x14ac:dyDescent="0.2">
      <c r="A45" s="5">
        <v>6000171</v>
      </c>
      <c r="B45">
        <f>B43</f>
        <v>1</v>
      </c>
      <c r="C45">
        <v>1</v>
      </c>
      <c r="D45">
        <v>2</v>
      </c>
      <c r="E45" t="s">
        <v>17</v>
      </c>
      <c r="F45">
        <f t="shared" si="0"/>
        <v>1600</v>
      </c>
      <c r="G45">
        <f t="shared" si="1"/>
        <v>0</v>
      </c>
      <c r="H45">
        <f t="shared" si="2"/>
        <v>80</v>
      </c>
      <c r="I45">
        <f t="shared" si="3"/>
        <v>0</v>
      </c>
      <c r="K45">
        <f t="shared" si="4"/>
        <v>1</v>
      </c>
      <c r="L45">
        <f t="shared" si="5"/>
        <v>2</v>
      </c>
      <c r="M45" t="str">
        <f t="shared" si="9"/>
        <v>|</v>
      </c>
      <c r="N45" t="str">
        <f t="shared" si="6"/>
        <v>1,1600|2,80</v>
      </c>
    </row>
    <row r="46" spans="1:14" x14ac:dyDescent="0.2">
      <c r="A46" s="5">
        <v>6000172</v>
      </c>
      <c r="B46">
        <f t="shared" si="8"/>
        <v>1</v>
      </c>
      <c r="C46">
        <v>2</v>
      </c>
      <c r="D46">
        <v>2</v>
      </c>
      <c r="E46" t="s">
        <v>17</v>
      </c>
      <c r="F46">
        <f t="shared" si="0"/>
        <v>2400</v>
      </c>
      <c r="G46">
        <f t="shared" si="1"/>
        <v>0</v>
      </c>
      <c r="H46">
        <f t="shared" si="2"/>
        <v>120</v>
      </c>
      <c r="I46">
        <f t="shared" si="3"/>
        <v>0</v>
      </c>
      <c r="K46">
        <f t="shared" si="4"/>
        <v>1</v>
      </c>
      <c r="L46">
        <f t="shared" si="5"/>
        <v>2</v>
      </c>
      <c r="M46" t="str">
        <f t="shared" si="9"/>
        <v>|</v>
      </c>
      <c r="N46" t="str">
        <f t="shared" si="6"/>
        <v>1,2400|2,120</v>
      </c>
    </row>
    <row r="47" spans="1:14" x14ac:dyDescent="0.2">
      <c r="A47" s="5">
        <v>6000173</v>
      </c>
      <c r="B47">
        <f t="shared" si="8"/>
        <v>1</v>
      </c>
      <c r="C47">
        <v>3</v>
      </c>
      <c r="D47">
        <v>2</v>
      </c>
      <c r="E47" t="s">
        <v>17</v>
      </c>
      <c r="F47">
        <f t="shared" si="0"/>
        <v>3200</v>
      </c>
      <c r="G47">
        <f t="shared" si="1"/>
        <v>0</v>
      </c>
      <c r="H47">
        <f t="shared" si="2"/>
        <v>160</v>
      </c>
      <c r="I47">
        <f t="shared" si="3"/>
        <v>0</v>
      </c>
      <c r="K47">
        <f t="shared" si="4"/>
        <v>1</v>
      </c>
      <c r="L47">
        <f t="shared" si="5"/>
        <v>2</v>
      </c>
      <c r="M47" t="str">
        <f t="shared" si="9"/>
        <v>|</v>
      </c>
      <c r="N47" t="str">
        <f t="shared" si="6"/>
        <v>1,3200|2,160</v>
      </c>
    </row>
    <row r="48" spans="1:14" x14ac:dyDescent="0.2">
      <c r="A48" s="5">
        <v>6000174</v>
      </c>
      <c r="B48">
        <f t="shared" si="8"/>
        <v>1</v>
      </c>
      <c r="C48">
        <v>4</v>
      </c>
      <c r="D48">
        <v>2</v>
      </c>
      <c r="E48" t="s">
        <v>17</v>
      </c>
      <c r="F48">
        <f t="shared" si="0"/>
        <v>4000</v>
      </c>
      <c r="G48">
        <f t="shared" si="1"/>
        <v>0</v>
      </c>
      <c r="H48">
        <f t="shared" si="2"/>
        <v>200</v>
      </c>
      <c r="I48">
        <f t="shared" si="3"/>
        <v>0</v>
      </c>
      <c r="K48">
        <f t="shared" si="4"/>
        <v>1</v>
      </c>
      <c r="L48">
        <f t="shared" si="5"/>
        <v>2</v>
      </c>
      <c r="M48" t="str">
        <f t="shared" si="9"/>
        <v>|</v>
      </c>
      <c r="N48" t="str">
        <f t="shared" si="6"/>
        <v>1,4000|2,200</v>
      </c>
    </row>
    <row r="49" spans="1:14" x14ac:dyDescent="0.2">
      <c r="A49" s="5">
        <v>6000175</v>
      </c>
      <c r="B49">
        <f t="shared" si="8"/>
        <v>1</v>
      </c>
      <c r="C49">
        <v>5</v>
      </c>
      <c r="D49">
        <v>2</v>
      </c>
      <c r="E49" t="s">
        <v>17</v>
      </c>
      <c r="F49">
        <f t="shared" si="0"/>
        <v>4800</v>
      </c>
      <c r="G49">
        <f t="shared" si="1"/>
        <v>0</v>
      </c>
      <c r="H49">
        <f t="shared" si="2"/>
        <v>240</v>
      </c>
      <c r="I49">
        <f t="shared" si="3"/>
        <v>0</v>
      </c>
      <c r="K49">
        <f t="shared" si="4"/>
        <v>1</v>
      </c>
      <c r="L49">
        <f t="shared" si="5"/>
        <v>2</v>
      </c>
      <c r="M49" t="str">
        <f t="shared" si="9"/>
        <v>|</v>
      </c>
      <c r="N49" t="str">
        <f t="shared" si="6"/>
        <v>1,4800|2,240</v>
      </c>
    </row>
    <row r="50" spans="1:14" x14ac:dyDescent="0.2">
      <c r="A50" s="3">
        <v>6000180</v>
      </c>
      <c r="B50" s="1">
        <v>1</v>
      </c>
      <c r="C50" s="1">
        <v>0</v>
      </c>
      <c r="D50" s="1">
        <v>1</v>
      </c>
      <c r="E50" s="8" t="s">
        <v>19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K50">
        <f t="shared" si="4"/>
        <v>2</v>
      </c>
      <c r="L50">
        <f t="shared" si="5"/>
        <v>4</v>
      </c>
      <c r="M50" t="str">
        <f t="shared" si="9"/>
        <v>|</v>
      </c>
      <c r="N50" t="str">
        <f t="shared" si="6"/>
        <v>2,0|4,0</v>
      </c>
    </row>
    <row r="51" spans="1:14" x14ac:dyDescent="0.2">
      <c r="A51" s="5">
        <v>6000181</v>
      </c>
      <c r="B51">
        <f>B49</f>
        <v>1</v>
      </c>
      <c r="C51">
        <v>1</v>
      </c>
      <c r="D51">
        <v>2</v>
      </c>
      <c r="E51" t="s">
        <v>19</v>
      </c>
      <c r="F51">
        <f t="shared" si="0"/>
        <v>1600</v>
      </c>
      <c r="G51">
        <f t="shared" si="1"/>
        <v>0</v>
      </c>
      <c r="H51">
        <f t="shared" si="2"/>
        <v>80</v>
      </c>
      <c r="I51">
        <f t="shared" si="3"/>
        <v>0</v>
      </c>
      <c r="K51">
        <f t="shared" si="4"/>
        <v>1</v>
      </c>
      <c r="L51">
        <f t="shared" si="5"/>
        <v>2</v>
      </c>
      <c r="M51" t="str">
        <f t="shared" si="9"/>
        <v>|</v>
      </c>
      <c r="N51" t="str">
        <f t="shared" si="6"/>
        <v>1,1600|2,80</v>
      </c>
    </row>
    <row r="52" spans="1:14" x14ac:dyDescent="0.2">
      <c r="A52" s="5">
        <v>6000182</v>
      </c>
      <c r="B52">
        <f t="shared" si="8"/>
        <v>1</v>
      </c>
      <c r="C52">
        <v>2</v>
      </c>
      <c r="D52">
        <v>2</v>
      </c>
      <c r="E52" t="s">
        <v>19</v>
      </c>
      <c r="F52">
        <f t="shared" si="0"/>
        <v>2400</v>
      </c>
      <c r="G52">
        <f t="shared" si="1"/>
        <v>0</v>
      </c>
      <c r="H52">
        <f t="shared" si="2"/>
        <v>120</v>
      </c>
      <c r="I52">
        <f t="shared" si="3"/>
        <v>0</v>
      </c>
      <c r="K52">
        <f t="shared" si="4"/>
        <v>1</v>
      </c>
      <c r="L52">
        <f t="shared" si="5"/>
        <v>2</v>
      </c>
      <c r="M52" t="str">
        <f t="shared" si="9"/>
        <v>|</v>
      </c>
      <c r="N52" t="str">
        <f t="shared" si="6"/>
        <v>1,2400|2,120</v>
      </c>
    </row>
    <row r="53" spans="1:14" x14ac:dyDescent="0.2">
      <c r="A53" s="5">
        <v>6000183</v>
      </c>
      <c r="B53">
        <f t="shared" si="8"/>
        <v>1</v>
      </c>
      <c r="C53">
        <v>3</v>
      </c>
      <c r="D53">
        <v>2</v>
      </c>
      <c r="E53" t="s">
        <v>19</v>
      </c>
      <c r="F53">
        <f t="shared" si="0"/>
        <v>3200</v>
      </c>
      <c r="G53">
        <f t="shared" si="1"/>
        <v>0</v>
      </c>
      <c r="H53">
        <f t="shared" si="2"/>
        <v>160</v>
      </c>
      <c r="I53">
        <f t="shared" si="3"/>
        <v>0</v>
      </c>
      <c r="K53">
        <f t="shared" si="4"/>
        <v>1</v>
      </c>
      <c r="L53">
        <f t="shared" si="5"/>
        <v>2</v>
      </c>
      <c r="M53" t="str">
        <f t="shared" si="9"/>
        <v>|</v>
      </c>
      <c r="N53" t="str">
        <f t="shared" si="6"/>
        <v>1,3200|2,160</v>
      </c>
    </row>
    <row r="54" spans="1:14" x14ac:dyDescent="0.2">
      <c r="A54" s="5">
        <v>6000184</v>
      </c>
      <c r="B54">
        <f t="shared" si="8"/>
        <v>1</v>
      </c>
      <c r="C54">
        <v>4</v>
      </c>
      <c r="D54">
        <v>2</v>
      </c>
      <c r="E54" t="s">
        <v>19</v>
      </c>
      <c r="F54">
        <f t="shared" si="0"/>
        <v>4000</v>
      </c>
      <c r="G54">
        <f t="shared" si="1"/>
        <v>0</v>
      </c>
      <c r="H54">
        <f t="shared" si="2"/>
        <v>200</v>
      </c>
      <c r="I54">
        <f t="shared" si="3"/>
        <v>0</v>
      </c>
      <c r="K54">
        <f t="shared" si="4"/>
        <v>1</v>
      </c>
      <c r="L54">
        <f t="shared" si="5"/>
        <v>2</v>
      </c>
      <c r="M54" t="str">
        <f t="shared" si="9"/>
        <v>|</v>
      </c>
      <c r="N54" t="str">
        <f t="shared" si="6"/>
        <v>1,4000|2,200</v>
      </c>
    </row>
    <row r="55" spans="1:14" x14ac:dyDescent="0.2">
      <c r="A55" s="5">
        <v>6000185</v>
      </c>
      <c r="B55">
        <f t="shared" si="8"/>
        <v>1</v>
      </c>
      <c r="C55">
        <v>5</v>
      </c>
      <c r="D55">
        <v>2</v>
      </c>
      <c r="E55" t="s">
        <v>19</v>
      </c>
      <c r="F55">
        <f t="shared" si="0"/>
        <v>4800</v>
      </c>
      <c r="G55">
        <f t="shared" si="1"/>
        <v>0</v>
      </c>
      <c r="H55">
        <f t="shared" si="2"/>
        <v>240</v>
      </c>
      <c r="I55">
        <f t="shared" si="3"/>
        <v>0</v>
      </c>
      <c r="K55">
        <f t="shared" si="4"/>
        <v>1</v>
      </c>
      <c r="L55">
        <f t="shared" si="5"/>
        <v>2</v>
      </c>
      <c r="M55" t="str">
        <f t="shared" si="9"/>
        <v>|</v>
      </c>
      <c r="N55" t="str">
        <f t="shared" si="6"/>
        <v>1,4800|2,240</v>
      </c>
    </row>
    <row r="56" spans="1:14" x14ac:dyDescent="0.2">
      <c r="A56" s="3">
        <v>6000190</v>
      </c>
      <c r="B56" s="1">
        <v>1</v>
      </c>
      <c r="C56" s="1">
        <v>0</v>
      </c>
      <c r="D56" s="1">
        <v>1</v>
      </c>
      <c r="E56" s="8" t="s">
        <v>21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K56">
        <f t="shared" si="4"/>
        <v>2</v>
      </c>
      <c r="L56">
        <f t="shared" si="5"/>
        <v>4</v>
      </c>
      <c r="M56" t="str">
        <f t="shared" si="9"/>
        <v>|</v>
      </c>
      <c r="N56" t="str">
        <f t="shared" si="6"/>
        <v>2,0|4,0</v>
      </c>
    </row>
    <row r="57" spans="1:14" x14ac:dyDescent="0.2">
      <c r="A57" s="5">
        <v>6000191</v>
      </c>
      <c r="B57">
        <f>B55</f>
        <v>1</v>
      </c>
      <c r="C57">
        <v>1</v>
      </c>
      <c r="D57">
        <v>2</v>
      </c>
      <c r="E57" t="s">
        <v>21</v>
      </c>
      <c r="F57">
        <f t="shared" si="0"/>
        <v>1600</v>
      </c>
      <c r="G57">
        <f t="shared" si="1"/>
        <v>0</v>
      </c>
      <c r="H57">
        <f t="shared" si="2"/>
        <v>80</v>
      </c>
      <c r="I57">
        <f t="shared" si="3"/>
        <v>0</v>
      </c>
      <c r="K57">
        <f t="shared" si="4"/>
        <v>1</v>
      </c>
      <c r="L57">
        <f t="shared" si="5"/>
        <v>2</v>
      </c>
      <c r="M57" t="str">
        <f t="shared" si="9"/>
        <v>|</v>
      </c>
      <c r="N57" t="str">
        <f t="shared" si="6"/>
        <v>1,1600|2,80</v>
      </c>
    </row>
    <row r="58" spans="1:14" x14ac:dyDescent="0.2">
      <c r="A58" s="5">
        <v>6000192</v>
      </c>
      <c r="B58">
        <f t="shared" si="8"/>
        <v>1</v>
      </c>
      <c r="C58">
        <v>2</v>
      </c>
      <c r="D58">
        <v>2</v>
      </c>
      <c r="E58" t="s">
        <v>21</v>
      </c>
      <c r="F58">
        <f t="shared" si="0"/>
        <v>2400</v>
      </c>
      <c r="G58">
        <f t="shared" si="1"/>
        <v>0</v>
      </c>
      <c r="H58">
        <f t="shared" si="2"/>
        <v>120</v>
      </c>
      <c r="I58">
        <f t="shared" si="3"/>
        <v>0</v>
      </c>
      <c r="K58">
        <f t="shared" si="4"/>
        <v>1</v>
      </c>
      <c r="L58">
        <f t="shared" si="5"/>
        <v>2</v>
      </c>
      <c r="M58" t="str">
        <f t="shared" si="9"/>
        <v>|</v>
      </c>
      <c r="N58" t="str">
        <f t="shared" si="6"/>
        <v>1,2400|2,120</v>
      </c>
    </row>
    <row r="59" spans="1:14" x14ac:dyDescent="0.2">
      <c r="A59" s="5">
        <v>6000193</v>
      </c>
      <c r="B59">
        <f t="shared" si="8"/>
        <v>1</v>
      </c>
      <c r="C59">
        <v>3</v>
      </c>
      <c r="D59">
        <v>2</v>
      </c>
      <c r="E59" t="s">
        <v>21</v>
      </c>
      <c r="F59">
        <f t="shared" si="0"/>
        <v>3200</v>
      </c>
      <c r="G59">
        <f t="shared" si="1"/>
        <v>0</v>
      </c>
      <c r="H59">
        <f t="shared" si="2"/>
        <v>160</v>
      </c>
      <c r="I59">
        <f t="shared" si="3"/>
        <v>0</v>
      </c>
      <c r="K59">
        <f t="shared" si="4"/>
        <v>1</v>
      </c>
      <c r="L59">
        <f t="shared" si="5"/>
        <v>2</v>
      </c>
      <c r="M59" t="str">
        <f t="shared" si="9"/>
        <v>|</v>
      </c>
      <c r="N59" t="str">
        <f t="shared" si="6"/>
        <v>1,3200|2,160</v>
      </c>
    </row>
    <row r="60" spans="1:14" x14ac:dyDescent="0.2">
      <c r="A60" s="5">
        <v>6000194</v>
      </c>
      <c r="B60">
        <f t="shared" si="8"/>
        <v>1</v>
      </c>
      <c r="C60">
        <v>4</v>
      </c>
      <c r="D60">
        <v>2</v>
      </c>
      <c r="E60" t="s">
        <v>21</v>
      </c>
      <c r="F60">
        <f t="shared" si="0"/>
        <v>4000</v>
      </c>
      <c r="G60">
        <f t="shared" si="1"/>
        <v>0</v>
      </c>
      <c r="H60">
        <f t="shared" si="2"/>
        <v>200</v>
      </c>
      <c r="I60">
        <f t="shared" si="3"/>
        <v>0</v>
      </c>
      <c r="K60">
        <f t="shared" si="4"/>
        <v>1</v>
      </c>
      <c r="L60">
        <f t="shared" si="5"/>
        <v>2</v>
      </c>
      <c r="M60" t="str">
        <f t="shared" si="9"/>
        <v>|</v>
      </c>
      <c r="N60" t="str">
        <f t="shared" si="6"/>
        <v>1,4000|2,200</v>
      </c>
    </row>
    <row r="61" spans="1:14" x14ac:dyDescent="0.2">
      <c r="A61" s="5">
        <v>6000195</v>
      </c>
      <c r="B61">
        <f t="shared" si="8"/>
        <v>1</v>
      </c>
      <c r="C61">
        <v>5</v>
      </c>
      <c r="D61">
        <v>2</v>
      </c>
      <c r="E61" t="s">
        <v>21</v>
      </c>
      <c r="F61">
        <f t="shared" si="0"/>
        <v>4800</v>
      </c>
      <c r="G61">
        <f t="shared" si="1"/>
        <v>0</v>
      </c>
      <c r="H61">
        <f t="shared" si="2"/>
        <v>240</v>
      </c>
      <c r="I61">
        <f t="shared" si="3"/>
        <v>0</v>
      </c>
      <c r="K61">
        <f t="shared" si="4"/>
        <v>1</v>
      </c>
      <c r="L61">
        <f t="shared" si="5"/>
        <v>2</v>
      </c>
      <c r="M61" t="str">
        <f t="shared" si="9"/>
        <v>|</v>
      </c>
      <c r="N61" t="str">
        <f t="shared" si="6"/>
        <v>1,4800|2,240</v>
      </c>
    </row>
    <row r="62" spans="1:14" x14ac:dyDescent="0.2">
      <c r="A62" s="7">
        <v>6000200</v>
      </c>
      <c r="B62" s="8">
        <v>2</v>
      </c>
      <c r="C62" s="8">
        <v>0</v>
      </c>
      <c r="D62" s="8">
        <v>1</v>
      </c>
      <c r="E62" s="8" t="s">
        <v>59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K62">
        <f t="shared" si="4"/>
        <v>2</v>
      </c>
      <c r="L62">
        <f t="shared" si="5"/>
        <v>4</v>
      </c>
      <c r="M62" t="str">
        <f t="shared" si="9"/>
        <v>|</v>
      </c>
      <c r="N62" t="str">
        <f t="shared" si="6"/>
        <v>2,0|4,0</v>
      </c>
    </row>
    <row r="63" spans="1:14" x14ac:dyDescent="0.2">
      <c r="A63" s="5">
        <v>6000201</v>
      </c>
      <c r="B63">
        <v>2</v>
      </c>
      <c r="C63">
        <v>1</v>
      </c>
      <c r="D63">
        <v>1</v>
      </c>
      <c r="E63" t="s">
        <v>59</v>
      </c>
      <c r="F63">
        <f t="shared" si="0"/>
        <v>0</v>
      </c>
      <c r="G63">
        <f t="shared" si="1"/>
        <v>120</v>
      </c>
      <c r="H63">
        <f t="shared" si="2"/>
        <v>0</v>
      </c>
      <c r="I63">
        <f t="shared" si="3"/>
        <v>120</v>
      </c>
      <c r="K63">
        <f t="shared" si="4"/>
        <v>2</v>
      </c>
      <c r="L63">
        <f t="shared" si="5"/>
        <v>4</v>
      </c>
      <c r="M63" t="str">
        <f t="shared" si="9"/>
        <v>|</v>
      </c>
      <c r="N63" t="str">
        <f t="shared" si="6"/>
        <v>2,120|4,120</v>
      </c>
    </row>
    <row r="64" spans="1:14" x14ac:dyDescent="0.2">
      <c r="A64" s="5">
        <v>6000202</v>
      </c>
      <c r="B64">
        <f t="shared" si="8"/>
        <v>2</v>
      </c>
      <c r="C64">
        <v>2</v>
      </c>
      <c r="D64">
        <v>1</v>
      </c>
      <c r="E64" t="s">
        <v>59</v>
      </c>
      <c r="F64">
        <f t="shared" si="0"/>
        <v>0</v>
      </c>
      <c r="G64">
        <f t="shared" si="1"/>
        <v>180</v>
      </c>
      <c r="H64">
        <f t="shared" si="2"/>
        <v>0</v>
      </c>
      <c r="I64">
        <f t="shared" si="3"/>
        <v>180</v>
      </c>
      <c r="K64">
        <f t="shared" si="4"/>
        <v>2</v>
      </c>
      <c r="L64">
        <f t="shared" si="5"/>
        <v>4</v>
      </c>
      <c r="M64" t="str">
        <f t="shared" si="9"/>
        <v>|</v>
      </c>
      <c r="N64" t="str">
        <f t="shared" si="6"/>
        <v>2,180|4,180</v>
      </c>
    </row>
    <row r="65" spans="1:14" x14ac:dyDescent="0.2">
      <c r="A65" s="5">
        <v>6000203</v>
      </c>
      <c r="B65">
        <f t="shared" si="8"/>
        <v>2</v>
      </c>
      <c r="C65">
        <v>3</v>
      </c>
      <c r="D65">
        <v>1</v>
      </c>
      <c r="E65" t="s">
        <v>59</v>
      </c>
      <c r="F65">
        <f t="shared" si="0"/>
        <v>0</v>
      </c>
      <c r="G65">
        <f t="shared" si="1"/>
        <v>240</v>
      </c>
      <c r="H65">
        <f t="shared" si="2"/>
        <v>0</v>
      </c>
      <c r="I65">
        <f t="shared" si="3"/>
        <v>240</v>
      </c>
      <c r="K65">
        <f t="shared" si="4"/>
        <v>2</v>
      </c>
      <c r="L65">
        <f t="shared" si="5"/>
        <v>4</v>
      </c>
      <c r="M65" t="str">
        <f t="shared" si="9"/>
        <v>|</v>
      </c>
      <c r="N65" t="str">
        <f t="shared" si="6"/>
        <v>2,240|4,240</v>
      </c>
    </row>
    <row r="66" spans="1:14" x14ac:dyDescent="0.2">
      <c r="A66" s="5">
        <v>6000204</v>
      </c>
      <c r="B66">
        <f t="shared" si="8"/>
        <v>2</v>
      </c>
      <c r="C66">
        <v>4</v>
      </c>
      <c r="D66">
        <v>1</v>
      </c>
      <c r="E66" t="s">
        <v>59</v>
      </c>
      <c r="F66">
        <f t="shared" si="0"/>
        <v>0</v>
      </c>
      <c r="G66">
        <f t="shared" si="1"/>
        <v>300</v>
      </c>
      <c r="H66">
        <f t="shared" si="2"/>
        <v>0</v>
      </c>
      <c r="I66">
        <f t="shared" si="3"/>
        <v>300</v>
      </c>
      <c r="K66">
        <f t="shared" si="4"/>
        <v>2</v>
      </c>
      <c r="L66">
        <f t="shared" si="5"/>
        <v>4</v>
      </c>
      <c r="M66" t="str">
        <f t="shared" si="9"/>
        <v>|</v>
      </c>
      <c r="N66" t="str">
        <f t="shared" si="6"/>
        <v>2,300|4,300</v>
      </c>
    </row>
    <row r="67" spans="1:14" x14ac:dyDescent="0.2">
      <c r="A67" s="5">
        <v>6000205</v>
      </c>
      <c r="B67">
        <f t="shared" si="8"/>
        <v>2</v>
      </c>
      <c r="C67">
        <v>5</v>
      </c>
      <c r="D67">
        <v>1</v>
      </c>
      <c r="E67" t="s">
        <v>59</v>
      </c>
      <c r="F67">
        <f t="shared" ref="F67:F130" si="10">IF(D67=1,0,VLOOKUP(C67,$Q$2:$R$7,2,0)*VLOOKUP(B67,$U$2:$V$5,2,0)*20)</f>
        <v>0</v>
      </c>
      <c r="G67">
        <f t="shared" ref="G67:G130" si="11">IF(D67=1,VLOOKUP(C67,$Q$2:$R$7,2,0)*VLOOKUP(B67,$U$2:$V$5,2,0),0)</f>
        <v>360</v>
      </c>
      <c r="H67">
        <f t="shared" ref="H67:H130" si="12">IF(D67=1,0,VLOOKUP(C67,$Q$2:$R$7,2,0)*VLOOKUP(B67,$U$2:$V$5,2,0))</f>
        <v>0</v>
      </c>
      <c r="I67">
        <f t="shared" ref="I67:I130" si="13">IF(D67=1,VLOOKUP(C67,$Q$2:$R$7,2,0)*VLOOKUP(B67,$U$2:$V$5,2,0),0)</f>
        <v>360</v>
      </c>
      <c r="K67">
        <f t="shared" ref="K67:K130" si="14">IF(D67=1,2,1)</f>
        <v>2</v>
      </c>
      <c r="L67">
        <f t="shared" ref="L67:L130" si="15">IF(D67=1,4,2)</f>
        <v>4</v>
      </c>
      <c r="M67" t="str">
        <f t="shared" si="9"/>
        <v>|</v>
      </c>
      <c r="N67" t="str">
        <f t="shared" ref="N67:N130" si="16">IF(D67=1,K67&amp;","&amp;G67&amp;M67&amp;L67&amp;","&amp;I67,K67&amp;","&amp;F67&amp;M67&amp;L67&amp;","&amp;H67)</f>
        <v>2,360|4,360</v>
      </c>
    </row>
    <row r="68" spans="1:14" x14ac:dyDescent="0.2">
      <c r="A68" s="7">
        <v>6000210</v>
      </c>
      <c r="B68" s="8">
        <f>B66</f>
        <v>2</v>
      </c>
      <c r="C68" s="8">
        <v>0</v>
      </c>
      <c r="D68" s="8">
        <v>1</v>
      </c>
      <c r="E68" s="8" t="s">
        <v>60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K68">
        <f t="shared" si="14"/>
        <v>2</v>
      </c>
      <c r="L68">
        <f t="shared" si="15"/>
        <v>4</v>
      </c>
      <c r="M68" t="str">
        <f t="shared" si="9"/>
        <v>|</v>
      </c>
      <c r="N68" t="str">
        <f t="shared" si="16"/>
        <v>2,0|4,0</v>
      </c>
    </row>
    <row r="69" spans="1:14" x14ac:dyDescent="0.2">
      <c r="A69" s="5">
        <v>6000211</v>
      </c>
      <c r="B69">
        <f>B67</f>
        <v>2</v>
      </c>
      <c r="C69">
        <v>1</v>
      </c>
      <c r="D69">
        <v>1</v>
      </c>
      <c r="E69" t="s">
        <v>60</v>
      </c>
      <c r="F69">
        <f t="shared" si="10"/>
        <v>0</v>
      </c>
      <c r="G69">
        <f t="shared" si="11"/>
        <v>120</v>
      </c>
      <c r="H69">
        <f t="shared" si="12"/>
        <v>0</v>
      </c>
      <c r="I69">
        <f t="shared" si="13"/>
        <v>120</v>
      </c>
      <c r="K69">
        <f t="shared" si="14"/>
        <v>2</v>
      </c>
      <c r="L69">
        <f t="shared" si="15"/>
        <v>4</v>
      </c>
      <c r="M69" t="str">
        <f t="shared" ref="M69:M132" si="17">M68</f>
        <v>|</v>
      </c>
      <c r="N69" t="str">
        <f t="shared" si="16"/>
        <v>2,120|4,120</v>
      </c>
    </row>
    <row r="70" spans="1:14" x14ac:dyDescent="0.2">
      <c r="A70" s="5">
        <v>6000212</v>
      </c>
      <c r="B70">
        <f t="shared" ref="B70:B79" si="18">B69</f>
        <v>2</v>
      </c>
      <c r="C70">
        <v>2</v>
      </c>
      <c r="D70">
        <v>1</v>
      </c>
      <c r="E70" t="s">
        <v>60</v>
      </c>
      <c r="F70">
        <f t="shared" si="10"/>
        <v>0</v>
      </c>
      <c r="G70">
        <f t="shared" si="11"/>
        <v>180</v>
      </c>
      <c r="H70">
        <f t="shared" si="12"/>
        <v>0</v>
      </c>
      <c r="I70">
        <f t="shared" si="13"/>
        <v>180</v>
      </c>
      <c r="K70">
        <f t="shared" si="14"/>
        <v>2</v>
      </c>
      <c r="L70">
        <f t="shared" si="15"/>
        <v>4</v>
      </c>
      <c r="M70" t="str">
        <f t="shared" si="17"/>
        <v>|</v>
      </c>
      <c r="N70" t="str">
        <f t="shared" si="16"/>
        <v>2,180|4,180</v>
      </c>
    </row>
    <row r="71" spans="1:14" x14ac:dyDescent="0.2">
      <c r="A71" s="5">
        <v>6000213</v>
      </c>
      <c r="B71">
        <f t="shared" si="18"/>
        <v>2</v>
      </c>
      <c r="C71">
        <v>3</v>
      </c>
      <c r="D71">
        <v>1</v>
      </c>
      <c r="E71" t="s">
        <v>60</v>
      </c>
      <c r="F71">
        <f t="shared" si="10"/>
        <v>0</v>
      </c>
      <c r="G71">
        <f t="shared" si="11"/>
        <v>240</v>
      </c>
      <c r="H71">
        <f t="shared" si="12"/>
        <v>0</v>
      </c>
      <c r="I71">
        <f t="shared" si="13"/>
        <v>240</v>
      </c>
      <c r="K71">
        <f t="shared" si="14"/>
        <v>2</v>
      </c>
      <c r="L71">
        <f t="shared" si="15"/>
        <v>4</v>
      </c>
      <c r="M71" t="str">
        <f t="shared" si="17"/>
        <v>|</v>
      </c>
      <c r="N71" t="str">
        <f t="shared" si="16"/>
        <v>2,240|4,240</v>
      </c>
    </row>
    <row r="72" spans="1:14" x14ac:dyDescent="0.2">
      <c r="A72" s="5">
        <v>6000214</v>
      </c>
      <c r="B72">
        <f t="shared" si="18"/>
        <v>2</v>
      </c>
      <c r="C72">
        <v>4</v>
      </c>
      <c r="D72">
        <v>1</v>
      </c>
      <c r="E72" t="s">
        <v>60</v>
      </c>
      <c r="F72">
        <f t="shared" si="10"/>
        <v>0</v>
      </c>
      <c r="G72">
        <f t="shared" si="11"/>
        <v>300</v>
      </c>
      <c r="H72">
        <f t="shared" si="12"/>
        <v>0</v>
      </c>
      <c r="I72">
        <f t="shared" si="13"/>
        <v>300</v>
      </c>
      <c r="K72">
        <f t="shared" si="14"/>
        <v>2</v>
      </c>
      <c r="L72">
        <f t="shared" si="15"/>
        <v>4</v>
      </c>
      <c r="M72" t="str">
        <f t="shared" si="17"/>
        <v>|</v>
      </c>
      <c r="N72" t="str">
        <f t="shared" si="16"/>
        <v>2,300|4,300</v>
      </c>
    </row>
    <row r="73" spans="1:14" x14ac:dyDescent="0.2">
      <c r="A73" s="5">
        <v>6000215</v>
      </c>
      <c r="B73">
        <f t="shared" si="18"/>
        <v>2</v>
      </c>
      <c r="C73">
        <v>5</v>
      </c>
      <c r="D73">
        <v>1</v>
      </c>
      <c r="E73" t="s">
        <v>60</v>
      </c>
      <c r="F73">
        <f t="shared" si="10"/>
        <v>0</v>
      </c>
      <c r="G73">
        <f t="shared" si="11"/>
        <v>360</v>
      </c>
      <c r="H73">
        <f t="shared" si="12"/>
        <v>0</v>
      </c>
      <c r="I73">
        <f t="shared" si="13"/>
        <v>360</v>
      </c>
      <c r="K73">
        <f t="shared" si="14"/>
        <v>2</v>
      </c>
      <c r="L73">
        <f t="shared" si="15"/>
        <v>4</v>
      </c>
      <c r="M73" t="str">
        <f t="shared" si="17"/>
        <v>|</v>
      </c>
      <c r="N73" t="str">
        <f t="shared" si="16"/>
        <v>2,360|4,360</v>
      </c>
    </row>
    <row r="74" spans="1:14" x14ac:dyDescent="0.2">
      <c r="A74" s="7">
        <v>6000220</v>
      </c>
      <c r="B74" s="8">
        <f>B72</f>
        <v>2</v>
      </c>
      <c r="C74" s="8">
        <v>0</v>
      </c>
      <c r="D74" s="8">
        <v>1</v>
      </c>
      <c r="E74" s="8" t="s">
        <v>61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K74">
        <f t="shared" si="14"/>
        <v>2</v>
      </c>
      <c r="L74">
        <f t="shared" si="15"/>
        <v>4</v>
      </c>
      <c r="M74" t="str">
        <f t="shared" si="17"/>
        <v>|</v>
      </c>
      <c r="N74" t="str">
        <f t="shared" si="16"/>
        <v>2,0|4,0</v>
      </c>
    </row>
    <row r="75" spans="1:14" x14ac:dyDescent="0.2">
      <c r="A75" s="5">
        <v>6000221</v>
      </c>
      <c r="B75">
        <f>B73</f>
        <v>2</v>
      </c>
      <c r="C75">
        <v>1</v>
      </c>
      <c r="D75">
        <v>1</v>
      </c>
      <c r="E75" t="s">
        <v>61</v>
      </c>
      <c r="F75">
        <f t="shared" si="10"/>
        <v>0</v>
      </c>
      <c r="G75">
        <f t="shared" si="11"/>
        <v>120</v>
      </c>
      <c r="H75">
        <f t="shared" si="12"/>
        <v>0</v>
      </c>
      <c r="I75">
        <f t="shared" si="13"/>
        <v>120</v>
      </c>
      <c r="K75">
        <f t="shared" si="14"/>
        <v>2</v>
      </c>
      <c r="L75">
        <f t="shared" si="15"/>
        <v>4</v>
      </c>
      <c r="M75" t="str">
        <f t="shared" si="17"/>
        <v>|</v>
      </c>
      <c r="N75" t="str">
        <f t="shared" si="16"/>
        <v>2,120|4,120</v>
      </c>
    </row>
    <row r="76" spans="1:14" x14ac:dyDescent="0.2">
      <c r="A76" s="5">
        <v>6000222</v>
      </c>
      <c r="B76">
        <f t="shared" si="18"/>
        <v>2</v>
      </c>
      <c r="C76">
        <v>2</v>
      </c>
      <c r="D76">
        <v>1</v>
      </c>
      <c r="E76" t="s">
        <v>61</v>
      </c>
      <c r="F76">
        <f t="shared" si="10"/>
        <v>0</v>
      </c>
      <c r="G76">
        <f t="shared" si="11"/>
        <v>180</v>
      </c>
      <c r="H76">
        <f t="shared" si="12"/>
        <v>0</v>
      </c>
      <c r="I76">
        <f t="shared" si="13"/>
        <v>180</v>
      </c>
      <c r="K76">
        <f t="shared" si="14"/>
        <v>2</v>
      </c>
      <c r="L76">
        <f t="shared" si="15"/>
        <v>4</v>
      </c>
      <c r="M76" t="str">
        <f t="shared" si="17"/>
        <v>|</v>
      </c>
      <c r="N76" t="str">
        <f t="shared" si="16"/>
        <v>2,180|4,180</v>
      </c>
    </row>
    <row r="77" spans="1:14" x14ac:dyDescent="0.2">
      <c r="A77" s="5">
        <v>6000223</v>
      </c>
      <c r="B77">
        <f t="shared" si="18"/>
        <v>2</v>
      </c>
      <c r="C77">
        <v>3</v>
      </c>
      <c r="D77">
        <v>1</v>
      </c>
      <c r="E77" t="s">
        <v>61</v>
      </c>
      <c r="F77">
        <f t="shared" si="10"/>
        <v>0</v>
      </c>
      <c r="G77">
        <f t="shared" si="11"/>
        <v>240</v>
      </c>
      <c r="H77">
        <f t="shared" si="12"/>
        <v>0</v>
      </c>
      <c r="I77">
        <f t="shared" si="13"/>
        <v>240</v>
      </c>
      <c r="K77">
        <f t="shared" si="14"/>
        <v>2</v>
      </c>
      <c r="L77">
        <f t="shared" si="15"/>
        <v>4</v>
      </c>
      <c r="M77" t="str">
        <f t="shared" si="17"/>
        <v>|</v>
      </c>
      <c r="N77" t="str">
        <f t="shared" si="16"/>
        <v>2,240|4,240</v>
      </c>
    </row>
    <row r="78" spans="1:14" x14ac:dyDescent="0.2">
      <c r="A78" s="5">
        <v>6000224</v>
      </c>
      <c r="B78">
        <f t="shared" si="18"/>
        <v>2</v>
      </c>
      <c r="C78">
        <v>4</v>
      </c>
      <c r="D78">
        <v>1</v>
      </c>
      <c r="E78" t="s">
        <v>61</v>
      </c>
      <c r="F78">
        <f t="shared" si="10"/>
        <v>0</v>
      </c>
      <c r="G78">
        <f t="shared" si="11"/>
        <v>300</v>
      </c>
      <c r="H78">
        <f t="shared" si="12"/>
        <v>0</v>
      </c>
      <c r="I78">
        <f t="shared" si="13"/>
        <v>300</v>
      </c>
      <c r="K78">
        <f t="shared" si="14"/>
        <v>2</v>
      </c>
      <c r="L78">
        <f t="shared" si="15"/>
        <v>4</v>
      </c>
      <c r="M78" t="str">
        <f t="shared" si="17"/>
        <v>|</v>
      </c>
      <c r="N78" t="str">
        <f t="shared" si="16"/>
        <v>2,300|4,300</v>
      </c>
    </row>
    <row r="79" spans="1:14" x14ac:dyDescent="0.2">
      <c r="A79" s="5">
        <v>6000225</v>
      </c>
      <c r="B79">
        <f t="shared" si="18"/>
        <v>2</v>
      </c>
      <c r="C79">
        <v>5</v>
      </c>
      <c r="D79">
        <v>1</v>
      </c>
      <c r="E79" t="s">
        <v>61</v>
      </c>
      <c r="F79">
        <f t="shared" si="10"/>
        <v>0</v>
      </c>
      <c r="G79">
        <f t="shared" si="11"/>
        <v>360</v>
      </c>
      <c r="H79">
        <f t="shared" si="12"/>
        <v>0</v>
      </c>
      <c r="I79">
        <f t="shared" si="13"/>
        <v>360</v>
      </c>
      <c r="K79">
        <f t="shared" si="14"/>
        <v>2</v>
      </c>
      <c r="L79">
        <f t="shared" si="15"/>
        <v>4</v>
      </c>
      <c r="M79" t="str">
        <f t="shared" si="17"/>
        <v>|</v>
      </c>
      <c r="N79" t="str">
        <f t="shared" si="16"/>
        <v>2,360|4,360</v>
      </c>
    </row>
    <row r="80" spans="1:14" x14ac:dyDescent="0.2">
      <c r="A80" s="7">
        <v>6000230</v>
      </c>
      <c r="B80" s="8">
        <f>B78</f>
        <v>2</v>
      </c>
      <c r="C80" s="8">
        <v>0</v>
      </c>
      <c r="D80" s="8">
        <v>1</v>
      </c>
      <c r="E80" s="8" t="s">
        <v>62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K80">
        <f t="shared" si="14"/>
        <v>2</v>
      </c>
      <c r="L80">
        <f t="shared" si="15"/>
        <v>4</v>
      </c>
      <c r="M80" t="str">
        <f t="shared" si="17"/>
        <v>|</v>
      </c>
      <c r="N80" t="str">
        <f t="shared" si="16"/>
        <v>2,0|4,0</v>
      </c>
    </row>
    <row r="81" spans="1:14" x14ac:dyDescent="0.2">
      <c r="A81" s="5">
        <v>6000231</v>
      </c>
      <c r="B81">
        <f>B79</f>
        <v>2</v>
      </c>
      <c r="C81">
        <v>1</v>
      </c>
      <c r="D81">
        <v>1</v>
      </c>
      <c r="E81" t="s">
        <v>62</v>
      </c>
      <c r="F81">
        <f t="shared" si="10"/>
        <v>0</v>
      </c>
      <c r="G81">
        <f t="shared" si="11"/>
        <v>120</v>
      </c>
      <c r="H81">
        <f t="shared" si="12"/>
        <v>0</v>
      </c>
      <c r="I81">
        <f t="shared" si="13"/>
        <v>120</v>
      </c>
      <c r="K81">
        <f t="shared" si="14"/>
        <v>2</v>
      </c>
      <c r="L81">
        <f t="shared" si="15"/>
        <v>4</v>
      </c>
      <c r="M81" t="str">
        <f t="shared" si="17"/>
        <v>|</v>
      </c>
      <c r="N81" t="str">
        <f t="shared" si="16"/>
        <v>2,120|4,120</v>
      </c>
    </row>
    <row r="82" spans="1:14" x14ac:dyDescent="0.2">
      <c r="A82" s="5">
        <v>6000232</v>
      </c>
      <c r="B82">
        <f t="shared" ref="B82:B145" si="19">B81</f>
        <v>2</v>
      </c>
      <c r="C82">
        <v>2</v>
      </c>
      <c r="D82">
        <v>1</v>
      </c>
      <c r="E82" t="s">
        <v>62</v>
      </c>
      <c r="F82">
        <f t="shared" si="10"/>
        <v>0</v>
      </c>
      <c r="G82">
        <f t="shared" si="11"/>
        <v>180</v>
      </c>
      <c r="H82">
        <f t="shared" si="12"/>
        <v>0</v>
      </c>
      <c r="I82">
        <f t="shared" si="13"/>
        <v>180</v>
      </c>
      <c r="K82">
        <f t="shared" si="14"/>
        <v>2</v>
      </c>
      <c r="L82">
        <f t="shared" si="15"/>
        <v>4</v>
      </c>
      <c r="M82" t="str">
        <f t="shared" si="17"/>
        <v>|</v>
      </c>
      <c r="N82" t="str">
        <f t="shared" si="16"/>
        <v>2,180|4,180</v>
      </c>
    </row>
    <row r="83" spans="1:14" x14ac:dyDescent="0.2">
      <c r="A83" s="5">
        <v>6000233</v>
      </c>
      <c r="B83">
        <f t="shared" si="19"/>
        <v>2</v>
      </c>
      <c r="C83">
        <v>3</v>
      </c>
      <c r="D83">
        <v>1</v>
      </c>
      <c r="E83" t="s">
        <v>62</v>
      </c>
      <c r="F83">
        <f t="shared" si="10"/>
        <v>0</v>
      </c>
      <c r="G83">
        <f t="shared" si="11"/>
        <v>240</v>
      </c>
      <c r="H83">
        <f t="shared" si="12"/>
        <v>0</v>
      </c>
      <c r="I83">
        <f t="shared" si="13"/>
        <v>240</v>
      </c>
      <c r="K83">
        <f t="shared" si="14"/>
        <v>2</v>
      </c>
      <c r="L83">
        <f t="shared" si="15"/>
        <v>4</v>
      </c>
      <c r="M83" t="str">
        <f t="shared" si="17"/>
        <v>|</v>
      </c>
      <c r="N83" t="str">
        <f t="shared" si="16"/>
        <v>2,240|4,240</v>
      </c>
    </row>
    <row r="84" spans="1:14" x14ac:dyDescent="0.2">
      <c r="A84" s="5">
        <v>6000234</v>
      </c>
      <c r="B84">
        <f t="shared" si="19"/>
        <v>2</v>
      </c>
      <c r="C84">
        <v>4</v>
      </c>
      <c r="D84">
        <v>1</v>
      </c>
      <c r="E84" t="s">
        <v>62</v>
      </c>
      <c r="F84">
        <f t="shared" si="10"/>
        <v>0</v>
      </c>
      <c r="G84">
        <f t="shared" si="11"/>
        <v>300</v>
      </c>
      <c r="H84">
        <f t="shared" si="12"/>
        <v>0</v>
      </c>
      <c r="I84">
        <f t="shared" si="13"/>
        <v>300</v>
      </c>
      <c r="K84">
        <f t="shared" si="14"/>
        <v>2</v>
      </c>
      <c r="L84">
        <f t="shared" si="15"/>
        <v>4</v>
      </c>
      <c r="M84" t="str">
        <f t="shared" si="17"/>
        <v>|</v>
      </c>
      <c r="N84" t="str">
        <f t="shared" si="16"/>
        <v>2,300|4,300</v>
      </c>
    </row>
    <row r="85" spans="1:14" x14ac:dyDescent="0.2">
      <c r="A85" s="5">
        <v>6000235</v>
      </c>
      <c r="B85">
        <f t="shared" si="19"/>
        <v>2</v>
      </c>
      <c r="C85">
        <v>5</v>
      </c>
      <c r="D85">
        <v>1</v>
      </c>
      <c r="E85" t="s">
        <v>62</v>
      </c>
      <c r="F85">
        <f t="shared" si="10"/>
        <v>0</v>
      </c>
      <c r="G85">
        <f t="shared" si="11"/>
        <v>360</v>
      </c>
      <c r="H85">
        <f t="shared" si="12"/>
        <v>0</v>
      </c>
      <c r="I85">
        <f t="shared" si="13"/>
        <v>360</v>
      </c>
      <c r="K85">
        <f t="shared" si="14"/>
        <v>2</v>
      </c>
      <c r="L85">
        <f t="shared" si="15"/>
        <v>4</v>
      </c>
      <c r="M85" t="str">
        <f t="shared" si="17"/>
        <v>|</v>
      </c>
      <c r="N85" t="str">
        <f t="shared" si="16"/>
        <v>2,360|4,360</v>
      </c>
    </row>
    <row r="86" spans="1:14" x14ac:dyDescent="0.2">
      <c r="A86" s="7">
        <v>6000240</v>
      </c>
      <c r="B86" s="8">
        <f>B84</f>
        <v>2</v>
      </c>
      <c r="C86" s="8">
        <v>0</v>
      </c>
      <c r="D86" s="8">
        <v>1</v>
      </c>
      <c r="E86" s="8" t="s">
        <v>63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K86">
        <f t="shared" si="14"/>
        <v>2</v>
      </c>
      <c r="L86">
        <f t="shared" si="15"/>
        <v>4</v>
      </c>
      <c r="M86" t="str">
        <f t="shared" si="17"/>
        <v>|</v>
      </c>
      <c r="N86" t="str">
        <f t="shared" si="16"/>
        <v>2,0|4,0</v>
      </c>
    </row>
    <row r="87" spans="1:14" x14ac:dyDescent="0.2">
      <c r="A87" s="5">
        <v>6000241</v>
      </c>
      <c r="B87">
        <f>B85</f>
        <v>2</v>
      </c>
      <c r="C87">
        <v>1</v>
      </c>
      <c r="D87">
        <v>1</v>
      </c>
      <c r="E87" t="s">
        <v>63</v>
      </c>
      <c r="F87">
        <f t="shared" si="10"/>
        <v>0</v>
      </c>
      <c r="G87">
        <f t="shared" si="11"/>
        <v>120</v>
      </c>
      <c r="H87">
        <f t="shared" si="12"/>
        <v>0</v>
      </c>
      <c r="I87">
        <f t="shared" si="13"/>
        <v>120</v>
      </c>
      <c r="K87">
        <f t="shared" si="14"/>
        <v>2</v>
      </c>
      <c r="L87">
        <f t="shared" si="15"/>
        <v>4</v>
      </c>
      <c r="M87" t="str">
        <f t="shared" si="17"/>
        <v>|</v>
      </c>
      <c r="N87" t="str">
        <f t="shared" si="16"/>
        <v>2,120|4,120</v>
      </c>
    </row>
    <row r="88" spans="1:14" x14ac:dyDescent="0.2">
      <c r="A88" s="5">
        <v>6000242</v>
      </c>
      <c r="B88">
        <f t="shared" si="19"/>
        <v>2</v>
      </c>
      <c r="C88">
        <v>2</v>
      </c>
      <c r="D88">
        <v>1</v>
      </c>
      <c r="E88" t="s">
        <v>63</v>
      </c>
      <c r="F88">
        <f t="shared" si="10"/>
        <v>0</v>
      </c>
      <c r="G88">
        <f t="shared" si="11"/>
        <v>180</v>
      </c>
      <c r="H88">
        <f t="shared" si="12"/>
        <v>0</v>
      </c>
      <c r="I88">
        <f t="shared" si="13"/>
        <v>180</v>
      </c>
      <c r="K88">
        <f t="shared" si="14"/>
        <v>2</v>
      </c>
      <c r="L88">
        <f t="shared" si="15"/>
        <v>4</v>
      </c>
      <c r="M88" t="str">
        <f t="shared" si="17"/>
        <v>|</v>
      </c>
      <c r="N88" t="str">
        <f t="shared" si="16"/>
        <v>2,180|4,180</v>
      </c>
    </row>
    <row r="89" spans="1:14" x14ac:dyDescent="0.2">
      <c r="A89" s="5">
        <v>6000243</v>
      </c>
      <c r="B89">
        <f t="shared" si="19"/>
        <v>2</v>
      </c>
      <c r="C89">
        <v>3</v>
      </c>
      <c r="D89">
        <v>1</v>
      </c>
      <c r="E89" t="s">
        <v>63</v>
      </c>
      <c r="F89">
        <f t="shared" si="10"/>
        <v>0</v>
      </c>
      <c r="G89">
        <f t="shared" si="11"/>
        <v>240</v>
      </c>
      <c r="H89">
        <f t="shared" si="12"/>
        <v>0</v>
      </c>
      <c r="I89">
        <f t="shared" si="13"/>
        <v>240</v>
      </c>
      <c r="K89">
        <f t="shared" si="14"/>
        <v>2</v>
      </c>
      <c r="L89">
        <f t="shared" si="15"/>
        <v>4</v>
      </c>
      <c r="M89" t="str">
        <f t="shared" si="17"/>
        <v>|</v>
      </c>
      <c r="N89" t="str">
        <f t="shared" si="16"/>
        <v>2,240|4,240</v>
      </c>
    </row>
    <row r="90" spans="1:14" x14ac:dyDescent="0.2">
      <c r="A90" s="5">
        <v>6000244</v>
      </c>
      <c r="B90">
        <f t="shared" si="19"/>
        <v>2</v>
      </c>
      <c r="C90">
        <v>4</v>
      </c>
      <c r="D90">
        <v>1</v>
      </c>
      <c r="E90" t="s">
        <v>63</v>
      </c>
      <c r="F90">
        <f t="shared" si="10"/>
        <v>0</v>
      </c>
      <c r="G90">
        <f t="shared" si="11"/>
        <v>300</v>
      </c>
      <c r="H90">
        <f t="shared" si="12"/>
        <v>0</v>
      </c>
      <c r="I90">
        <f t="shared" si="13"/>
        <v>300</v>
      </c>
      <c r="K90">
        <f t="shared" si="14"/>
        <v>2</v>
      </c>
      <c r="L90">
        <f t="shared" si="15"/>
        <v>4</v>
      </c>
      <c r="M90" t="str">
        <f t="shared" si="17"/>
        <v>|</v>
      </c>
      <c r="N90" t="str">
        <f t="shared" si="16"/>
        <v>2,300|4,300</v>
      </c>
    </row>
    <row r="91" spans="1:14" x14ac:dyDescent="0.2">
      <c r="A91" s="5">
        <v>6000245</v>
      </c>
      <c r="B91">
        <f t="shared" si="19"/>
        <v>2</v>
      </c>
      <c r="C91">
        <v>5</v>
      </c>
      <c r="D91">
        <v>1</v>
      </c>
      <c r="E91" t="s">
        <v>63</v>
      </c>
      <c r="F91">
        <f t="shared" si="10"/>
        <v>0</v>
      </c>
      <c r="G91">
        <f t="shared" si="11"/>
        <v>360</v>
      </c>
      <c r="H91">
        <f t="shared" si="12"/>
        <v>0</v>
      </c>
      <c r="I91">
        <f t="shared" si="13"/>
        <v>360</v>
      </c>
      <c r="K91">
        <f t="shared" si="14"/>
        <v>2</v>
      </c>
      <c r="L91">
        <f t="shared" si="15"/>
        <v>4</v>
      </c>
      <c r="M91" t="str">
        <f t="shared" si="17"/>
        <v>|</v>
      </c>
      <c r="N91" t="str">
        <f t="shared" si="16"/>
        <v>2,360|4,360</v>
      </c>
    </row>
    <row r="92" spans="1:14" x14ac:dyDescent="0.2">
      <c r="A92" s="7">
        <v>6000250</v>
      </c>
      <c r="B92" s="8">
        <f>B90</f>
        <v>2</v>
      </c>
      <c r="C92" s="8">
        <v>0</v>
      </c>
      <c r="D92" s="8">
        <v>2</v>
      </c>
      <c r="E92" s="8" t="s">
        <v>64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K92">
        <f t="shared" si="14"/>
        <v>1</v>
      </c>
      <c r="L92">
        <f t="shared" si="15"/>
        <v>2</v>
      </c>
      <c r="M92" t="str">
        <f t="shared" si="17"/>
        <v>|</v>
      </c>
      <c r="N92" t="str">
        <f t="shared" si="16"/>
        <v>1,0|2,0</v>
      </c>
    </row>
    <row r="93" spans="1:14" x14ac:dyDescent="0.2">
      <c r="A93" s="5">
        <v>6000251</v>
      </c>
      <c r="B93">
        <f>B91</f>
        <v>2</v>
      </c>
      <c r="C93">
        <v>1</v>
      </c>
      <c r="D93">
        <v>2</v>
      </c>
      <c r="E93" t="s">
        <v>64</v>
      </c>
      <c r="F93">
        <f t="shared" si="10"/>
        <v>2400</v>
      </c>
      <c r="G93">
        <f t="shared" si="11"/>
        <v>0</v>
      </c>
      <c r="H93">
        <f t="shared" si="12"/>
        <v>120</v>
      </c>
      <c r="I93">
        <f t="shared" si="13"/>
        <v>0</v>
      </c>
      <c r="K93">
        <f t="shared" si="14"/>
        <v>1</v>
      </c>
      <c r="L93">
        <f t="shared" si="15"/>
        <v>2</v>
      </c>
      <c r="M93" t="str">
        <f t="shared" si="17"/>
        <v>|</v>
      </c>
      <c r="N93" t="str">
        <f t="shared" si="16"/>
        <v>1,2400|2,120</v>
      </c>
    </row>
    <row r="94" spans="1:14" x14ac:dyDescent="0.2">
      <c r="A94" s="5">
        <v>6000252</v>
      </c>
      <c r="B94">
        <f t="shared" si="19"/>
        <v>2</v>
      </c>
      <c r="C94">
        <v>2</v>
      </c>
      <c r="D94">
        <v>2</v>
      </c>
      <c r="E94" t="s">
        <v>64</v>
      </c>
      <c r="F94">
        <f t="shared" si="10"/>
        <v>3600</v>
      </c>
      <c r="G94">
        <f t="shared" si="11"/>
        <v>0</v>
      </c>
      <c r="H94">
        <f t="shared" si="12"/>
        <v>180</v>
      </c>
      <c r="I94">
        <f t="shared" si="13"/>
        <v>0</v>
      </c>
      <c r="K94">
        <f t="shared" si="14"/>
        <v>1</v>
      </c>
      <c r="L94">
        <f t="shared" si="15"/>
        <v>2</v>
      </c>
      <c r="M94" t="str">
        <f t="shared" si="17"/>
        <v>|</v>
      </c>
      <c r="N94" t="str">
        <f t="shared" si="16"/>
        <v>1,3600|2,180</v>
      </c>
    </row>
    <row r="95" spans="1:14" x14ac:dyDescent="0.2">
      <c r="A95" s="5">
        <v>6000253</v>
      </c>
      <c r="B95">
        <f t="shared" si="19"/>
        <v>2</v>
      </c>
      <c r="C95">
        <v>3</v>
      </c>
      <c r="D95">
        <v>2</v>
      </c>
      <c r="E95" t="s">
        <v>64</v>
      </c>
      <c r="F95">
        <f t="shared" si="10"/>
        <v>4800</v>
      </c>
      <c r="G95">
        <f t="shared" si="11"/>
        <v>0</v>
      </c>
      <c r="H95">
        <f t="shared" si="12"/>
        <v>240</v>
      </c>
      <c r="I95">
        <f t="shared" si="13"/>
        <v>0</v>
      </c>
      <c r="K95">
        <f t="shared" si="14"/>
        <v>1</v>
      </c>
      <c r="L95">
        <f t="shared" si="15"/>
        <v>2</v>
      </c>
      <c r="M95" t="str">
        <f t="shared" si="17"/>
        <v>|</v>
      </c>
      <c r="N95" t="str">
        <f t="shared" si="16"/>
        <v>1,4800|2,240</v>
      </c>
    </row>
    <row r="96" spans="1:14" x14ac:dyDescent="0.2">
      <c r="A96" s="5">
        <v>6000254</v>
      </c>
      <c r="B96">
        <f t="shared" si="19"/>
        <v>2</v>
      </c>
      <c r="C96">
        <v>4</v>
      </c>
      <c r="D96">
        <v>2</v>
      </c>
      <c r="E96" t="s">
        <v>64</v>
      </c>
      <c r="F96">
        <f t="shared" si="10"/>
        <v>6000</v>
      </c>
      <c r="G96">
        <f t="shared" si="11"/>
        <v>0</v>
      </c>
      <c r="H96">
        <f t="shared" si="12"/>
        <v>300</v>
      </c>
      <c r="I96">
        <f t="shared" si="13"/>
        <v>0</v>
      </c>
      <c r="K96">
        <f t="shared" si="14"/>
        <v>1</v>
      </c>
      <c r="L96">
        <f t="shared" si="15"/>
        <v>2</v>
      </c>
      <c r="M96" t="str">
        <f t="shared" si="17"/>
        <v>|</v>
      </c>
      <c r="N96" t="str">
        <f t="shared" si="16"/>
        <v>1,6000|2,300</v>
      </c>
    </row>
    <row r="97" spans="1:14" x14ac:dyDescent="0.2">
      <c r="A97" s="5">
        <v>6000255</v>
      </c>
      <c r="B97">
        <f t="shared" si="19"/>
        <v>2</v>
      </c>
      <c r="C97">
        <v>5</v>
      </c>
      <c r="D97">
        <v>2</v>
      </c>
      <c r="E97" t="s">
        <v>64</v>
      </c>
      <c r="F97">
        <f t="shared" si="10"/>
        <v>7200</v>
      </c>
      <c r="G97">
        <f t="shared" si="11"/>
        <v>0</v>
      </c>
      <c r="H97">
        <f t="shared" si="12"/>
        <v>360</v>
      </c>
      <c r="I97">
        <f t="shared" si="13"/>
        <v>0</v>
      </c>
      <c r="K97">
        <f t="shared" si="14"/>
        <v>1</v>
      </c>
      <c r="L97">
        <f t="shared" si="15"/>
        <v>2</v>
      </c>
      <c r="M97" t="str">
        <f t="shared" si="17"/>
        <v>|</v>
      </c>
      <c r="N97" t="str">
        <f t="shared" si="16"/>
        <v>1,7200|2,360</v>
      </c>
    </row>
    <row r="98" spans="1:14" x14ac:dyDescent="0.2">
      <c r="A98" s="7">
        <v>6000260</v>
      </c>
      <c r="B98" s="8">
        <f>B96</f>
        <v>2</v>
      </c>
      <c r="C98" s="8">
        <v>0</v>
      </c>
      <c r="D98" s="8">
        <v>2</v>
      </c>
      <c r="E98" s="8" t="s">
        <v>65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K98">
        <f t="shared" si="14"/>
        <v>1</v>
      </c>
      <c r="L98">
        <f t="shared" si="15"/>
        <v>2</v>
      </c>
      <c r="M98" t="str">
        <f t="shared" si="17"/>
        <v>|</v>
      </c>
      <c r="N98" t="str">
        <f t="shared" si="16"/>
        <v>1,0|2,0</v>
      </c>
    </row>
    <row r="99" spans="1:14" x14ac:dyDescent="0.2">
      <c r="A99" s="5">
        <v>6000261</v>
      </c>
      <c r="B99">
        <f>B97</f>
        <v>2</v>
      </c>
      <c r="C99">
        <v>1</v>
      </c>
      <c r="D99">
        <v>2</v>
      </c>
      <c r="E99" t="s">
        <v>65</v>
      </c>
      <c r="F99">
        <f t="shared" si="10"/>
        <v>2400</v>
      </c>
      <c r="G99">
        <f t="shared" si="11"/>
        <v>0</v>
      </c>
      <c r="H99">
        <f t="shared" si="12"/>
        <v>120</v>
      </c>
      <c r="I99">
        <f t="shared" si="13"/>
        <v>0</v>
      </c>
      <c r="K99">
        <f t="shared" si="14"/>
        <v>1</v>
      </c>
      <c r="L99">
        <f t="shared" si="15"/>
        <v>2</v>
      </c>
      <c r="M99" t="str">
        <f t="shared" si="17"/>
        <v>|</v>
      </c>
      <c r="N99" t="str">
        <f t="shared" si="16"/>
        <v>1,2400|2,120</v>
      </c>
    </row>
    <row r="100" spans="1:14" x14ac:dyDescent="0.2">
      <c r="A100" s="5">
        <v>6000262</v>
      </c>
      <c r="B100">
        <f t="shared" si="19"/>
        <v>2</v>
      </c>
      <c r="C100">
        <v>2</v>
      </c>
      <c r="D100">
        <v>2</v>
      </c>
      <c r="E100" t="s">
        <v>65</v>
      </c>
      <c r="F100">
        <f t="shared" si="10"/>
        <v>3600</v>
      </c>
      <c r="G100">
        <f t="shared" si="11"/>
        <v>0</v>
      </c>
      <c r="H100">
        <f t="shared" si="12"/>
        <v>180</v>
      </c>
      <c r="I100">
        <f t="shared" si="13"/>
        <v>0</v>
      </c>
      <c r="K100">
        <f t="shared" si="14"/>
        <v>1</v>
      </c>
      <c r="L100">
        <f t="shared" si="15"/>
        <v>2</v>
      </c>
      <c r="M100" t="str">
        <f t="shared" si="17"/>
        <v>|</v>
      </c>
      <c r="N100" t="str">
        <f t="shared" si="16"/>
        <v>1,3600|2,180</v>
      </c>
    </row>
    <row r="101" spans="1:14" x14ac:dyDescent="0.2">
      <c r="A101" s="5">
        <v>6000263</v>
      </c>
      <c r="B101">
        <f t="shared" si="19"/>
        <v>2</v>
      </c>
      <c r="C101">
        <v>3</v>
      </c>
      <c r="D101">
        <v>2</v>
      </c>
      <c r="E101" t="s">
        <v>65</v>
      </c>
      <c r="F101">
        <f t="shared" si="10"/>
        <v>4800</v>
      </c>
      <c r="G101">
        <f t="shared" si="11"/>
        <v>0</v>
      </c>
      <c r="H101">
        <f t="shared" si="12"/>
        <v>240</v>
      </c>
      <c r="I101">
        <f t="shared" si="13"/>
        <v>0</v>
      </c>
      <c r="K101">
        <f t="shared" si="14"/>
        <v>1</v>
      </c>
      <c r="L101">
        <f t="shared" si="15"/>
        <v>2</v>
      </c>
      <c r="M101" t="str">
        <f t="shared" si="17"/>
        <v>|</v>
      </c>
      <c r="N101" t="str">
        <f t="shared" si="16"/>
        <v>1,4800|2,240</v>
      </c>
    </row>
    <row r="102" spans="1:14" x14ac:dyDescent="0.2">
      <c r="A102" s="5">
        <v>6000264</v>
      </c>
      <c r="B102">
        <f t="shared" si="19"/>
        <v>2</v>
      </c>
      <c r="C102">
        <v>4</v>
      </c>
      <c r="D102">
        <v>2</v>
      </c>
      <c r="E102" t="s">
        <v>65</v>
      </c>
      <c r="F102">
        <f t="shared" si="10"/>
        <v>6000</v>
      </c>
      <c r="G102">
        <f t="shared" si="11"/>
        <v>0</v>
      </c>
      <c r="H102">
        <f t="shared" si="12"/>
        <v>300</v>
      </c>
      <c r="I102">
        <f t="shared" si="13"/>
        <v>0</v>
      </c>
      <c r="K102">
        <f t="shared" si="14"/>
        <v>1</v>
      </c>
      <c r="L102">
        <f t="shared" si="15"/>
        <v>2</v>
      </c>
      <c r="M102" t="str">
        <f t="shared" si="17"/>
        <v>|</v>
      </c>
      <c r="N102" t="str">
        <f t="shared" si="16"/>
        <v>1,6000|2,300</v>
      </c>
    </row>
    <row r="103" spans="1:14" x14ac:dyDescent="0.2">
      <c r="A103" s="5">
        <v>6000265</v>
      </c>
      <c r="B103">
        <f t="shared" si="19"/>
        <v>2</v>
      </c>
      <c r="C103">
        <v>5</v>
      </c>
      <c r="D103">
        <v>2</v>
      </c>
      <c r="E103" t="s">
        <v>65</v>
      </c>
      <c r="F103">
        <f t="shared" si="10"/>
        <v>7200</v>
      </c>
      <c r="G103">
        <f t="shared" si="11"/>
        <v>0</v>
      </c>
      <c r="H103">
        <f t="shared" si="12"/>
        <v>360</v>
      </c>
      <c r="I103">
        <f t="shared" si="13"/>
        <v>0</v>
      </c>
      <c r="K103">
        <f t="shared" si="14"/>
        <v>1</v>
      </c>
      <c r="L103">
        <f t="shared" si="15"/>
        <v>2</v>
      </c>
      <c r="M103" t="str">
        <f t="shared" si="17"/>
        <v>|</v>
      </c>
      <c r="N103" t="str">
        <f t="shared" si="16"/>
        <v>1,7200|2,360</v>
      </c>
    </row>
    <row r="104" spans="1:14" x14ac:dyDescent="0.2">
      <c r="A104" s="7">
        <v>6000270</v>
      </c>
      <c r="B104" s="8">
        <f>B102</f>
        <v>2</v>
      </c>
      <c r="C104" s="8">
        <v>0</v>
      </c>
      <c r="D104" s="8">
        <v>2</v>
      </c>
      <c r="E104" s="8" t="s">
        <v>66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K104">
        <f t="shared" si="14"/>
        <v>1</v>
      </c>
      <c r="L104">
        <f t="shared" si="15"/>
        <v>2</v>
      </c>
      <c r="M104" t="str">
        <f t="shared" si="17"/>
        <v>|</v>
      </c>
      <c r="N104" t="str">
        <f t="shared" si="16"/>
        <v>1,0|2,0</v>
      </c>
    </row>
    <row r="105" spans="1:14" x14ac:dyDescent="0.2">
      <c r="A105" s="5">
        <v>6000271</v>
      </c>
      <c r="B105">
        <f>B103</f>
        <v>2</v>
      </c>
      <c r="C105">
        <v>1</v>
      </c>
      <c r="D105">
        <v>2</v>
      </c>
      <c r="E105" t="s">
        <v>66</v>
      </c>
      <c r="F105">
        <f t="shared" si="10"/>
        <v>2400</v>
      </c>
      <c r="G105">
        <f t="shared" si="11"/>
        <v>0</v>
      </c>
      <c r="H105">
        <f t="shared" si="12"/>
        <v>120</v>
      </c>
      <c r="I105">
        <f t="shared" si="13"/>
        <v>0</v>
      </c>
      <c r="K105">
        <f t="shared" si="14"/>
        <v>1</v>
      </c>
      <c r="L105">
        <f t="shared" si="15"/>
        <v>2</v>
      </c>
      <c r="M105" t="str">
        <f t="shared" si="17"/>
        <v>|</v>
      </c>
      <c r="N105" t="str">
        <f t="shared" si="16"/>
        <v>1,2400|2,120</v>
      </c>
    </row>
    <row r="106" spans="1:14" x14ac:dyDescent="0.2">
      <c r="A106" s="5">
        <v>6000272</v>
      </c>
      <c r="B106">
        <f t="shared" si="19"/>
        <v>2</v>
      </c>
      <c r="C106">
        <v>2</v>
      </c>
      <c r="D106">
        <v>2</v>
      </c>
      <c r="E106" t="s">
        <v>66</v>
      </c>
      <c r="F106">
        <f t="shared" si="10"/>
        <v>3600</v>
      </c>
      <c r="G106">
        <f t="shared" si="11"/>
        <v>0</v>
      </c>
      <c r="H106">
        <f t="shared" si="12"/>
        <v>180</v>
      </c>
      <c r="I106">
        <f t="shared" si="13"/>
        <v>0</v>
      </c>
      <c r="K106">
        <f t="shared" si="14"/>
        <v>1</v>
      </c>
      <c r="L106">
        <f t="shared" si="15"/>
        <v>2</v>
      </c>
      <c r="M106" t="str">
        <f t="shared" si="17"/>
        <v>|</v>
      </c>
      <c r="N106" t="str">
        <f t="shared" si="16"/>
        <v>1,3600|2,180</v>
      </c>
    </row>
    <row r="107" spans="1:14" x14ac:dyDescent="0.2">
      <c r="A107" s="5">
        <v>6000273</v>
      </c>
      <c r="B107">
        <f t="shared" si="19"/>
        <v>2</v>
      </c>
      <c r="C107">
        <v>3</v>
      </c>
      <c r="D107">
        <v>2</v>
      </c>
      <c r="E107" t="s">
        <v>66</v>
      </c>
      <c r="F107">
        <f t="shared" si="10"/>
        <v>4800</v>
      </c>
      <c r="G107">
        <f t="shared" si="11"/>
        <v>0</v>
      </c>
      <c r="H107">
        <f t="shared" si="12"/>
        <v>240</v>
      </c>
      <c r="I107">
        <f t="shared" si="13"/>
        <v>0</v>
      </c>
      <c r="K107">
        <f t="shared" si="14"/>
        <v>1</v>
      </c>
      <c r="L107">
        <f t="shared" si="15"/>
        <v>2</v>
      </c>
      <c r="M107" t="str">
        <f t="shared" si="17"/>
        <v>|</v>
      </c>
      <c r="N107" t="str">
        <f t="shared" si="16"/>
        <v>1,4800|2,240</v>
      </c>
    </row>
    <row r="108" spans="1:14" x14ac:dyDescent="0.2">
      <c r="A108" s="5">
        <v>6000274</v>
      </c>
      <c r="B108">
        <f t="shared" si="19"/>
        <v>2</v>
      </c>
      <c r="C108">
        <v>4</v>
      </c>
      <c r="D108">
        <v>2</v>
      </c>
      <c r="E108" t="s">
        <v>66</v>
      </c>
      <c r="F108">
        <f t="shared" si="10"/>
        <v>6000</v>
      </c>
      <c r="G108">
        <f t="shared" si="11"/>
        <v>0</v>
      </c>
      <c r="H108">
        <f t="shared" si="12"/>
        <v>300</v>
      </c>
      <c r="I108">
        <f t="shared" si="13"/>
        <v>0</v>
      </c>
      <c r="K108">
        <f t="shared" si="14"/>
        <v>1</v>
      </c>
      <c r="L108">
        <f t="shared" si="15"/>
        <v>2</v>
      </c>
      <c r="M108" t="str">
        <f t="shared" si="17"/>
        <v>|</v>
      </c>
      <c r="N108" t="str">
        <f t="shared" si="16"/>
        <v>1,6000|2,300</v>
      </c>
    </row>
    <row r="109" spans="1:14" x14ac:dyDescent="0.2">
      <c r="A109" s="5">
        <v>6000275</v>
      </c>
      <c r="B109">
        <f t="shared" si="19"/>
        <v>2</v>
      </c>
      <c r="C109">
        <v>5</v>
      </c>
      <c r="D109">
        <v>2</v>
      </c>
      <c r="E109" t="s">
        <v>66</v>
      </c>
      <c r="F109">
        <f t="shared" si="10"/>
        <v>7200</v>
      </c>
      <c r="G109">
        <f t="shared" si="11"/>
        <v>0</v>
      </c>
      <c r="H109">
        <f t="shared" si="12"/>
        <v>360</v>
      </c>
      <c r="I109">
        <f t="shared" si="13"/>
        <v>0</v>
      </c>
      <c r="K109">
        <f t="shared" si="14"/>
        <v>1</v>
      </c>
      <c r="L109">
        <f t="shared" si="15"/>
        <v>2</v>
      </c>
      <c r="M109" t="str">
        <f t="shared" si="17"/>
        <v>|</v>
      </c>
      <c r="N109" t="str">
        <f t="shared" si="16"/>
        <v>1,7200|2,360</v>
      </c>
    </row>
    <row r="110" spans="1:14" x14ac:dyDescent="0.2">
      <c r="A110" s="7">
        <v>6000280</v>
      </c>
      <c r="B110" s="8">
        <f>B108</f>
        <v>2</v>
      </c>
      <c r="C110" s="8">
        <v>0</v>
      </c>
      <c r="D110" s="8">
        <v>2</v>
      </c>
      <c r="E110" s="8" t="s">
        <v>67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K110">
        <f t="shared" si="14"/>
        <v>1</v>
      </c>
      <c r="L110">
        <f t="shared" si="15"/>
        <v>2</v>
      </c>
      <c r="M110" t="str">
        <f t="shared" si="17"/>
        <v>|</v>
      </c>
      <c r="N110" t="str">
        <f t="shared" si="16"/>
        <v>1,0|2,0</v>
      </c>
    </row>
    <row r="111" spans="1:14" x14ac:dyDescent="0.2">
      <c r="A111" s="5">
        <v>6000281</v>
      </c>
      <c r="B111">
        <f>B109</f>
        <v>2</v>
      </c>
      <c r="C111">
        <v>1</v>
      </c>
      <c r="D111">
        <v>2</v>
      </c>
      <c r="E111" t="s">
        <v>67</v>
      </c>
      <c r="F111">
        <f t="shared" si="10"/>
        <v>2400</v>
      </c>
      <c r="G111">
        <f t="shared" si="11"/>
        <v>0</v>
      </c>
      <c r="H111">
        <f t="shared" si="12"/>
        <v>120</v>
      </c>
      <c r="I111">
        <f t="shared" si="13"/>
        <v>0</v>
      </c>
      <c r="K111">
        <f t="shared" si="14"/>
        <v>1</v>
      </c>
      <c r="L111">
        <f t="shared" si="15"/>
        <v>2</v>
      </c>
      <c r="M111" t="str">
        <f t="shared" si="17"/>
        <v>|</v>
      </c>
      <c r="N111" t="str">
        <f t="shared" si="16"/>
        <v>1,2400|2,120</v>
      </c>
    </row>
    <row r="112" spans="1:14" x14ac:dyDescent="0.2">
      <c r="A112" s="5">
        <v>6000282</v>
      </c>
      <c r="B112">
        <f t="shared" si="19"/>
        <v>2</v>
      </c>
      <c r="C112">
        <v>2</v>
      </c>
      <c r="D112">
        <v>2</v>
      </c>
      <c r="E112" t="s">
        <v>67</v>
      </c>
      <c r="F112">
        <f t="shared" si="10"/>
        <v>3600</v>
      </c>
      <c r="G112">
        <f t="shared" si="11"/>
        <v>0</v>
      </c>
      <c r="H112">
        <f t="shared" si="12"/>
        <v>180</v>
      </c>
      <c r="I112">
        <f t="shared" si="13"/>
        <v>0</v>
      </c>
      <c r="K112">
        <f t="shared" si="14"/>
        <v>1</v>
      </c>
      <c r="L112">
        <f t="shared" si="15"/>
        <v>2</v>
      </c>
      <c r="M112" t="str">
        <f t="shared" si="17"/>
        <v>|</v>
      </c>
      <c r="N112" t="str">
        <f t="shared" si="16"/>
        <v>1,3600|2,180</v>
      </c>
    </row>
    <row r="113" spans="1:14" x14ac:dyDescent="0.2">
      <c r="A113" s="5">
        <v>6000283</v>
      </c>
      <c r="B113">
        <f t="shared" si="19"/>
        <v>2</v>
      </c>
      <c r="C113">
        <v>3</v>
      </c>
      <c r="D113">
        <v>2</v>
      </c>
      <c r="E113" t="s">
        <v>67</v>
      </c>
      <c r="F113">
        <f t="shared" si="10"/>
        <v>4800</v>
      </c>
      <c r="G113">
        <f t="shared" si="11"/>
        <v>0</v>
      </c>
      <c r="H113">
        <f t="shared" si="12"/>
        <v>240</v>
      </c>
      <c r="I113">
        <f t="shared" si="13"/>
        <v>0</v>
      </c>
      <c r="K113">
        <f t="shared" si="14"/>
        <v>1</v>
      </c>
      <c r="L113">
        <f t="shared" si="15"/>
        <v>2</v>
      </c>
      <c r="M113" t="str">
        <f t="shared" si="17"/>
        <v>|</v>
      </c>
      <c r="N113" t="str">
        <f t="shared" si="16"/>
        <v>1,4800|2,240</v>
      </c>
    </row>
    <row r="114" spans="1:14" x14ac:dyDescent="0.2">
      <c r="A114" s="5">
        <v>6000284</v>
      </c>
      <c r="B114">
        <f t="shared" si="19"/>
        <v>2</v>
      </c>
      <c r="C114">
        <v>4</v>
      </c>
      <c r="D114">
        <v>2</v>
      </c>
      <c r="E114" t="s">
        <v>67</v>
      </c>
      <c r="F114">
        <f t="shared" si="10"/>
        <v>6000</v>
      </c>
      <c r="G114">
        <f t="shared" si="11"/>
        <v>0</v>
      </c>
      <c r="H114">
        <f t="shared" si="12"/>
        <v>300</v>
      </c>
      <c r="I114">
        <f t="shared" si="13"/>
        <v>0</v>
      </c>
      <c r="K114">
        <f t="shared" si="14"/>
        <v>1</v>
      </c>
      <c r="L114">
        <f t="shared" si="15"/>
        <v>2</v>
      </c>
      <c r="M114" t="str">
        <f t="shared" si="17"/>
        <v>|</v>
      </c>
      <c r="N114" t="str">
        <f t="shared" si="16"/>
        <v>1,6000|2,300</v>
      </c>
    </row>
    <row r="115" spans="1:14" x14ac:dyDescent="0.2">
      <c r="A115" s="5">
        <v>6000285</v>
      </c>
      <c r="B115">
        <f t="shared" si="19"/>
        <v>2</v>
      </c>
      <c r="C115">
        <v>5</v>
      </c>
      <c r="D115">
        <v>2</v>
      </c>
      <c r="E115" t="s">
        <v>67</v>
      </c>
      <c r="F115">
        <f t="shared" si="10"/>
        <v>7200</v>
      </c>
      <c r="G115">
        <f t="shared" si="11"/>
        <v>0</v>
      </c>
      <c r="H115">
        <f t="shared" si="12"/>
        <v>360</v>
      </c>
      <c r="I115">
        <f t="shared" si="13"/>
        <v>0</v>
      </c>
      <c r="K115">
        <f t="shared" si="14"/>
        <v>1</v>
      </c>
      <c r="L115">
        <f t="shared" si="15"/>
        <v>2</v>
      </c>
      <c r="M115" t="str">
        <f t="shared" si="17"/>
        <v>|</v>
      </c>
      <c r="N115" t="str">
        <f t="shared" si="16"/>
        <v>1,7200|2,360</v>
      </c>
    </row>
    <row r="116" spans="1:14" x14ac:dyDescent="0.2">
      <c r="A116" s="7">
        <v>6000290</v>
      </c>
      <c r="B116" s="8">
        <f>B114</f>
        <v>2</v>
      </c>
      <c r="C116" s="8">
        <v>0</v>
      </c>
      <c r="D116" s="8">
        <v>2</v>
      </c>
      <c r="E116" s="8" t="s">
        <v>68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0</v>
      </c>
      <c r="K116">
        <f t="shared" si="14"/>
        <v>1</v>
      </c>
      <c r="L116">
        <f t="shared" si="15"/>
        <v>2</v>
      </c>
      <c r="M116" t="str">
        <f t="shared" si="17"/>
        <v>|</v>
      </c>
      <c r="N116" t="str">
        <f t="shared" si="16"/>
        <v>1,0|2,0</v>
      </c>
    </row>
    <row r="117" spans="1:14" x14ac:dyDescent="0.2">
      <c r="A117" s="5">
        <v>6000291</v>
      </c>
      <c r="B117">
        <f>B115</f>
        <v>2</v>
      </c>
      <c r="C117">
        <v>1</v>
      </c>
      <c r="D117">
        <v>2</v>
      </c>
      <c r="E117" t="s">
        <v>68</v>
      </c>
      <c r="F117">
        <f t="shared" si="10"/>
        <v>2400</v>
      </c>
      <c r="G117">
        <f t="shared" si="11"/>
        <v>0</v>
      </c>
      <c r="H117">
        <f t="shared" si="12"/>
        <v>120</v>
      </c>
      <c r="I117">
        <f t="shared" si="13"/>
        <v>0</v>
      </c>
      <c r="K117">
        <f t="shared" si="14"/>
        <v>1</v>
      </c>
      <c r="L117">
        <f t="shared" si="15"/>
        <v>2</v>
      </c>
      <c r="M117" t="str">
        <f t="shared" si="17"/>
        <v>|</v>
      </c>
      <c r="N117" t="str">
        <f t="shared" si="16"/>
        <v>1,2400|2,120</v>
      </c>
    </row>
    <row r="118" spans="1:14" x14ac:dyDescent="0.2">
      <c r="A118" s="5">
        <v>6000292</v>
      </c>
      <c r="B118">
        <f t="shared" si="19"/>
        <v>2</v>
      </c>
      <c r="C118">
        <v>2</v>
      </c>
      <c r="D118">
        <v>2</v>
      </c>
      <c r="E118" t="s">
        <v>68</v>
      </c>
      <c r="F118">
        <f t="shared" si="10"/>
        <v>3600</v>
      </c>
      <c r="G118">
        <f t="shared" si="11"/>
        <v>0</v>
      </c>
      <c r="H118">
        <f t="shared" si="12"/>
        <v>180</v>
      </c>
      <c r="I118">
        <f t="shared" si="13"/>
        <v>0</v>
      </c>
      <c r="K118">
        <f t="shared" si="14"/>
        <v>1</v>
      </c>
      <c r="L118">
        <f t="shared" si="15"/>
        <v>2</v>
      </c>
      <c r="M118" t="str">
        <f t="shared" si="17"/>
        <v>|</v>
      </c>
      <c r="N118" t="str">
        <f t="shared" si="16"/>
        <v>1,3600|2,180</v>
      </c>
    </row>
    <row r="119" spans="1:14" x14ac:dyDescent="0.2">
      <c r="A119" s="5">
        <v>6000293</v>
      </c>
      <c r="B119">
        <f t="shared" si="19"/>
        <v>2</v>
      </c>
      <c r="C119">
        <v>3</v>
      </c>
      <c r="D119">
        <v>2</v>
      </c>
      <c r="E119" t="s">
        <v>68</v>
      </c>
      <c r="F119">
        <f t="shared" si="10"/>
        <v>4800</v>
      </c>
      <c r="G119">
        <f t="shared" si="11"/>
        <v>0</v>
      </c>
      <c r="H119">
        <f t="shared" si="12"/>
        <v>240</v>
      </c>
      <c r="I119">
        <f t="shared" si="13"/>
        <v>0</v>
      </c>
      <c r="K119">
        <f t="shared" si="14"/>
        <v>1</v>
      </c>
      <c r="L119">
        <f t="shared" si="15"/>
        <v>2</v>
      </c>
      <c r="M119" t="str">
        <f t="shared" si="17"/>
        <v>|</v>
      </c>
      <c r="N119" t="str">
        <f t="shared" si="16"/>
        <v>1,4800|2,240</v>
      </c>
    </row>
    <row r="120" spans="1:14" x14ac:dyDescent="0.2">
      <c r="A120" s="5">
        <v>6000294</v>
      </c>
      <c r="B120">
        <f t="shared" si="19"/>
        <v>2</v>
      </c>
      <c r="C120">
        <v>4</v>
      </c>
      <c r="D120">
        <v>2</v>
      </c>
      <c r="E120" t="s">
        <v>68</v>
      </c>
      <c r="F120">
        <f t="shared" si="10"/>
        <v>6000</v>
      </c>
      <c r="G120">
        <f t="shared" si="11"/>
        <v>0</v>
      </c>
      <c r="H120">
        <f t="shared" si="12"/>
        <v>300</v>
      </c>
      <c r="I120">
        <f t="shared" si="13"/>
        <v>0</v>
      </c>
      <c r="K120">
        <f t="shared" si="14"/>
        <v>1</v>
      </c>
      <c r="L120">
        <f t="shared" si="15"/>
        <v>2</v>
      </c>
      <c r="M120" t="str">
        <f t="shared" si="17"/>
        <v>|</v>
      </c>
      <c r="N120" t="str">
        <f t="shared" si="16"/>
        <v>1,6000|2,300</v>
      </c>
    </row>
    <row r="121" spans="1:14" x14ac:dyDescent="0.2">
      <c r="A121" s="5">
        <v>6000295</v>
      </c>
      <c r="B121">
        <f t="shared" si="19"/>
        <v>2</v>
      </c>
      <c r="C121">
        <v>5</v>
      </c>
      <c r="D121">
        <v>2</v>
      </c>
      <c r="E121" t="s">
        <v>68</v>
      </c>
      <c r="F121">
        <f t="shared" si="10"/>
        <v>7200</v>
      </c>
      <c r="G121">
        <f t="shared" si="11"/>
        <v>0</v>
      </c>
      <c r="H121">
        <f t="shared" si="12"/>
        <v>360</v>
      </c>
      <c r="I121">
        <f t="shared" si="13"/>
        <v>0</v>
      </c>
      <c r="K121">
        <f t="shared" si="14"/>
        <v>1</v>
      </c>
      <c r="L121">
        <f t="shared" si="15"/>
        <v>2</v>
      </c>
      <c r="M121" t="str">
        <f t="shared" si="17"/>
        <v>|</v>
      </c>
      <c r="N121" t="str">
        <f t="shared" si="16"/>
        <v>1,7200|2,360</v>
      </c>
    </row>
    <row r="122" spans="1:14" x14ac:dyDescent="0.2">
      <c r="A122" s="7">
        <v>6000300</v>
      </c>
      <c r="B122" s="8">
        <v>3</v>
      </c>
      <c r="C122" s="8">
        <v>0</v>
      </c>
      <c r="D122" s="8">
        <v>1</v>
      </c>
      <c r="E122" s="8" t="s">
        <v>69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K122">
        <f t="shared" si="14"/>
        <v>2</v>
      </c>
      <c r="L122">
        <f t="shared" si="15"/>
        <v>4</v>
      </c>
      <c r="M122" t="str">
        <f t="shared" si="17"/>
        <v>|</v>
      </c>
      <c r="N122" t="str">
        <f t="shared" si="16"/>
        <v>2,0|4,0</v>
      </c>
    </row>
    <row r="123" spans="1:14" x14ac:dyDescent="0.2">
      <c r="A123" s="5">
        <v>6000301</v>
      </c>
      <c r="B123">
        <v>3</v>
      </c>
      <c r="C123">
        <v>1</v>
      </c>
      <c r="D123">
        <v>1</v>
      </c>
      <c r="E123" t="s">
        <v>69</v>
      </c>
      <c r="F123">
        <f t="shared" si="10"/>
        <v>0</v>
      </c>
      <c r="G123">
        <f t="shared" si="11"/>
        <v>160</v>
      </c>
      <c r="H123">
        <f t="shared" si="12"/>
        <v>0</v>
      </c>
      <c r="I123">
        <f t="shared" si="13"/>
        <v>160</v>
      </c>
      <c r="K123">
        <f t="shared" si="14"/>
        <v>2</v>
      </c>
      <c r="L123">
        <f t="shared" si="15"/>
        <v>4</v>
      </c>
      <c r="M123" t="str">
        <f t="shared" si="17"/>
        <v>|</v>
      </c>
      <c r="N123" t="str">
        <f t="shared" si="16"/>
        <v>2,160|4,160</v>
      </c>
    </row>
    <row r="124" spans="1:14" x14ac:dyDescent="0.2">
      <c r="A124" s="5">
        <v>6000302</v>
      </c>
      <c r="B124">
        <f t="shared" si="19"/>
        <v>3</v>
      </c>
      <c r="C124">
        <v>2</v>
      </c>
      <c r="D124">
        <v>1</v>
      </c>
      <c r="E124" t="s">
        <v>69</v>
      </c>
      <c r="F124">
        <f t="shared" si="10"/>
        <v>0</v>
      </c>
      <c r="G124">
        <f t="shared" si="11"/>
        <v>240</v>
      </c>
      <c r="H124">
        <f t="shared" si="12"/>
        <v>0</v>
      </c>
      <c r="I124">
        <f t="shared" si="13"/>
        <v>240</v>
      </c>
      <c r="K124">
        <f t="shared" si="14"/>
        <v>2</v>
      </c>
      <c r="L124">
        <f t="shared" si="15"/>
        <v>4</v>
      </c>
      <c r="M124" t="str">
        <f t="shared" si="17"/>
        <v>|</v>
      </c>
      <c r="N124" t="str">
        <f t="shared" si="16"/>
        <v>2,240|4,240</v>
      </c>
    </row>
    <row r="125" spans="1:14" x14ac:dyDescent="0.2">
      <c r="A125" s="5">
        <v>6000303</v>
      </c>
      <c r="B125">
        <f t="shared" si="19"/>
        <v>3</v>
      </c>
      <c r="C125">
        <v>3</v>
      </c>
      <c r="D125">
        <v>1</v>
      </c>
      <c r="E125" t="s">
        <v>69</v>
      </c>
      <c r="F125">
        <f t="shared" si="10"/>
        <v>0</v>
      </c>
      <c r="G125">
        <f t="shared" si="11"/>
        <v>320</v>
      </c>
      <c r="H125">
        <f t="shared" si="12"/>
        <v>0</v>
      </c>
      <c r="I125">
        <f t="shared" si="13"/>
        <v>320</v>
      </c>
      <c r="K125">
        <f t="shared" si="14"/>
        <v>2</v>
      </c>
      <c r="L125">
        <f t="shared" si="15"/>
        <v>4</v>
      </c>
      <c r="M125" t="str">
        <f t="shared" si="17"/>
        <v>|</v>
      </c>
      <c r="N125" t="str">
        <f t="shared" si="16"/>
        <v>2,320|4,320</v>
      </c>
    </row>
    <row r="126" spans="1:14" x14ac:dyDescent="0.2">
      <c r="A126" s="5">
        <v>6000304</v>
      </c>
      <c r="B126">
        <f t="shared" si="19"/>
        <v>3</v>
      </c>
      <c r="C126">
        <v>4</v>
      </c>
      <c r="D126">
        <v>1</v>
      </c>
      <c r="E126" t="s">
        <v>69</v>
      </c>
      <c r="F126">
        <f t="shared" si="10"/>
        <v>0</v>
      </c>
      <c r="G126">
        <f t="shared" si="11"/>
        <v>400</v>
      </c>
      <c r="H126">
        <f t="shared" si="12"/>
        <v>0</v>
      </c>
      <c r="I126">
        <f t="shared" si="13"/>
        <v>400</v>
      </c>
      <c r="K126">
        <f t="shared" si="14"/>
        <v>2</v>
      </c>
      <c r="L126">
        <f t="shared" si="15"/>
        <v>4</v>
      </c>
      <c r="M126" t="str">
        <f t="shared" si="17"/>
        <v>|</v>
      </c>
      <c r="N126" t="str">
        <f t="shared" si="16"/>
        <v>2,400|4,400</v>
      </c>
    </row>
    <row r="127" spans="1:14" x14ac:dyDescent="0.2">
      <c r="A127" s="5">
        <v>6000305</v>
      </c>
      <c r="B127">
        <f t="shared" si="19"/>
        <v>3</v>
      </c>
      <c r="C127">
        <v>5</v>
      </c>
      <c r="D127">
        <v>1</v>
      </c>
      <c r="E127" t="s">
        <v>69</v>
      </c>
      <c r="F127">
        <f t="shared" si="10"/>
        <v>0</v>
      </c>
      <c r="G127">
        <f t="shared" si="11"/>
        <v>480</v>
      </c>
      <c r="H127">
        <f t="shared" si="12"/>
        <v>0</v>
      </c>
      <c r="I127">
        <f t="shared" si="13"/>
        <v>480</v>
      </c>
      <c r="K127">
        <f t="shared" si="14"/>
        <v>2</v>
      </c>
      <c r="L127">
        <f t="shared" si="15"/>
        <v>4</v>
      </c>
      <c r="M127" t="str">
        <f t="shared" si="17"/>
        <v>|</v>
      </c>
      <c r="N127" t="str">
        <f t="shared" si="16"/>
        <v>2,480|4,480</v>
      </c>
    </row>
    <row r="128" spans="1:14" x14ac:dyDescent="0.2">
      <c r="A128" s="7">
        <v>6000310</v>
      </c>
      <c r="B128" s="8">
        <f>B126</f>
        <v>3</v>
      </c>
      <c r="C128" s="8">
        <v>0</v>
      </c>
      <c r="D128" s="8">
        <v>1</v>
      </c>
      <c r="E128" s="8" t="s">
        <v>70</v>
      </c>
      <c r="F128">
        <f t="shared" si="10"/>
        <v>0</v>
      </c>
      <c r="G128">
        <f t="shared" si="11"/>
        <v>0</v>
      </c>
      <c r="H128">
        <f t="shared" si="12"/>
        <v>0</v>
      </c>
      <c r="I128">
        <f t="shared" si="13"/>
        <v>0</v>
      </c>
      <c r="K128">
        <f t="shared" si="14"/>
        <v>2</v>
      </c>
      <c r="L128">
        <f t="shared" si="15"/>
        <v>4</v>
      </c>
      <c r="M128" t="str">
        <f t="shared" si="17"/>
        <v>|</v>
      </c>
      <c r="N128" t="str">
        <f t="shared" si="16"/>
        <v>2,0|4,0</v>
      </c>
    </row>
    <row r="129" spans="1:14" x14ac:dyDescent="0.2">
      <c r="A129" s="5">
        <v>6000311</v>
      </c>
      <c r="B129">
        <f>B127</f>
        <v>3</v>
      </c>
      <c r="C129">
        <v>1</v>
      </c>
      <c r="D129">
        <v>1</v>
      </c>
      <c r="E129" t="s">
        <v>70</v>
      </c>
      <c r="F129">
        <f t="shared" si="10"/>
        <v>0</v>
      </c>
      <c r="G129">
        <f t="shared" si="11"/>
        <v>160</v>
      </c>
      <c r="H129">
        <f t="shared" si="12"/>
        <v>0</v>
      </c>
      <c r="I129">
        <f t="shared" si="13"/>
        <v>160</v>
      </c>
      <c r="K129">
        <f t="shared" si="14"/>
        <v>2</v>
      </c>
      <c r="L129">
        <f t="shared" si="15"/>
        <v>4</v>
      </c>
      <c r="M129" t="str">
        <f t="shared" si="17"/>
        <v>|</v>
      </c>
      <c r="N129" t="str">
        <f t="shared" si="16"/>
        <v>2,160|4,160</v>
      </c>
    </row>
    <row r="130" spans="1:14" x14ac:dyDescent="0.2">
      <c r="A130" s="5">
        <v>6000312</v>
      </c>
      <c r="B130">
        <f t="shared" si="19"/>
        <v>3</v>
      </c>
      <c r="C130">
        <v>2</v>
      </c>
      <c r="D130">
        <v>1</v>
      </c>
      <c r="E130" t="s">
        <v>70</v>
      </c>
      <c r="F130">
        <f t="shared" si="10"/>
        <v>0</v>
      </c>
      <c r="G130">
        <f t="shared" si="11"/>
        <v>240</v>
      </c>
      <c r="H130">
        <f t="shared" si="12"/>
        <v>0</v>
      </c>
      <c r="I130">
        <f t="shared" si="13"/>
        <v>240</v>
      </c>
      <c r="K130">
        <f t="shared" si="14"/>
        <v>2</v>
      </c>
      <c r="L130">
        <f t="shared" si="15"/>
        <v>4</v>
      </c>
      <c r="M130" t="str">
        <f t="shared" si="17"/>
        <v>|</v>
      </c>
      <c r="N130" t="str">
        <f t="shared" si="16"/>
        <v>2,240|4,240</v>
      </c>
    </row>
    <row r="131" spans="1:14" x14ac:dyDescent="0.2">
      <c r="A131" s="5">
        <v>6000313</v>
      </c>
      <c r="B131">
        <f t="shared" si="19"/>
        <v>3</v>
      </c>
      <c r="C131">
        <v>3</v>
      </c>
      <c r="D131">
        <v>1</v>
      </c>
      <c r="E131" t="s">
        <v>70</v>
      </c>
      <c r="F131">
        <f t="shared" ref="F131:F194" si="20">IF(D131=1,0,VLOOKUP(C131,$Q$2:$R$7,2,0)*VLOOKUP(B131,$U$2:$V$5,2,0)*20)</f>
        <v>0</v>
      </c>
      <c r="G131">
        <f t="shared" ref="G131:G194" si="21">IF(D131=1,VLOOKUP(C131,$Q$2:$R$7,2,0)*VLOOKUP(B131,$U$2:$V$5,2,0),0)</f>
        <v>320</v>
      </c>
      <c r="H131">
        <f t="shared" ref="H131:H194" si="22">IF(D131=1,0,VLOOKUP(C131,$Q$2:$R$7,2,0)*VLOOKUP(B131,$U$2:$V$5,2,0))</f>
        <v>0</v>
      </c>
      <c r="I131">
        <f t="shared" ref="I131:I194" si="23">IF(D131=1,VLOOKUP(C131,$Q$2:$R$7,2,0)*VLOOKUP(B131,$U$2:$V$5,2,0),0)</f>
        <v>320</v>
      </c>
      <c r="K131">
        <f t="shared" ref="K131:K194" si="24">IF(D131=1,2,1)</f>
        <v>2</v>
      </c>
      <c r="L131">
        <f t="shared" ref="L131:L194" si="25">IF(D131=1,4,2)</f>
        <v>4</v>
      </c>
      <c r="M131" t="str">
        <f t="shared" si="17"/>
        <v>|</v>
      </c>
      <c r="N131" t="str">
        <f t="shared" ref="N131:N194" si="26">IF(D131=1,K131&amp;","&amp;G131&amp;M131&amp;L131&amp;","&amp;I131,K131&amp;","&amp;F131&amp;M131&amp;L131&amp;","&amp;H131)</f>
        <v>2,320|4,320</v>
      </c>
    </row>
    <row r="132" spans="1:14" x14ac:dyDescent="0.2">
      <c r="A132" s="5">
        <v>6000314</v>
      </c>
      <c r="B132">
        <f t="shared" si="19"/>
        <v>3</v>
      </c>
      <c r="C132">
        <v>4</v>
      </c>
      <c r="D132">
        <v>1</v>
      </c>
      <c r="E132" t="s">
        <v>70</v>
      </c>
      <c r="F132">
        <f t="shared" si="20"/>
        <v>0</v>
      </c>
      <c r="G132">
        <f t="shared" si="21"/>
        <v>400</v>
      </c>
      <c r="H132">
        <f t="shared" si="22"/>
        <v>0</v>
      </c>
      <c r="I132">
        <f t="shared" si="23"/>
        <v>400</v>
      </c>
      <c r="K132">
        <f t="shared" si="24"/>
        <v>2</v>
      </c>
      <c r="L132">
        <f t="shared" si="25"/>
        <v>4</v>
      </c>
      <c r="M132" t="str">
        <f t="shared" si="17"/>
        <v>|</v>
      </c>
      <c r="N132" t="str">
        <f t="shared" si="26"/>
        <v>2,400|4,400</v>
      </c>
    </row>
    <row r="133" spans="1:14" x14ac:dyDescent="0.2">
      <c r="A133" s="5">
        <v>6000315</v>
      </c>
      <c r="B133">
        <f t="shared" si="19"/>
        <v>3</v>
      </c>
      <c r="C133">
        <v>5</v>
      </c>
      <c r="D133">
        <v>1</v>
      </c>
      <c r="E133" t="s">
        <v>70</v>
      </c>
      <c r="F133">
        <f t="shared" si="20"/>
        <v>0</v>
      </c>
      <c r="G133">
        <f t="shared" si="21"/>
        <v>480</v>
      </c>
      <c r="H133">
        <f t="shared" si="22"/>
        <v>0</v>
      </c>
      <c r="I133">
        <f t="shared" si="23"/>
        <v>480</v>
      </c>
      <c r="K133">
        <f t="shared" si="24"/>
        <v>2</v>
      </c>
      <c r="L133">
        <f t="shared" si="25"/>
        <v>4</v>
      </c>
      <c r="M133" t="str">
        <f t="shared" ref="M133:M196" si="27">M132</f>
        <v>|</v>
      </c>
      <c r="N133" t="str">
        <f t="shared" si="26"/>
        <v>2,480|4,480</v>
      </c>
    </row>
    <row r="134" spans="1:14" x14ac:dyDescent="0.2">
      <c r="A134" s="7">
        <v>6000320</v>
      </c>
      <c r="B134" s="8">
        <f>B132</f>
        <v>3</v>
      </c>
      <c r="C134" s="8">
        <v>0</v>
      </c>
      <c r="D134" s="8">
        <v>1</v>
      </c>
      <c r="E134" s="8" t="s">
        <v>71</v>
      </c>
      <c r="F134">
        <f t="shared" si="20"/>
        <v>0</v>
      </c>
      <c r="G134">
        <f t="shared" si="21"/>
        <v>0</v>
      </c>
      <c r="H134">
        <f t="shared" si="22"/>
        <v>0</v>
      </c>
      <c r="I134">
        <f t="shared" si="23"/>
        <v>0</v>
      </c>
      <c r="K134">
        <f t="shared" si="24"/>
        <v>2</v>
      </c>
      <c r="L134">
        <f t="shared" si="25"/>
        <v>4</v>
      </c>
      <c r="M134" t="str">
        <f t="shared" si="27"/>
        <v>|</v>
      </c>
      <c r="N134" t="str">
        <f t="shared" si="26"/>
        <v>2,0|4,0</v>
      </c>
    </row>
    <row r="135" spans="1:14" x14ac:dyDescent="0.2">
      <c r="A135" s="5">
        <v>6000321</v>
      </c>
      <c r="B135">
        <f>B133</f>
        <v>3</v>
      </c>
      <c r="C135">
        <v>1</v>
      </c>
      <c r="D135">
        <v>1</v>
      </c>
      <c r="E135" t="s">
        <v>71</v>
      </c>
      <c r="F135">
        <f t="shared" si="20"/>
        <v>0</v>
      </c>
      <c r="G135">
        <f t="shared" si="21"/>
        <v>160</v>
      </c>
      <c r="H135">
        <f t="shared" si="22"/>
        <v>0</v>
      </c>
      <c r="I135">
        <f t="shared" si="23"/>
        <v>160</v>
      </c>
      <c r="K135">
        <f t="shared" si="24"/>
        <v>2</v>
      </c>
      <c r="L135">
        <f t="shared" si="25"/>
        <v>4</v>
      </c>
      <c r="M135" t="str">
        <f t="shared" si="27"/>
        <v>|</v>
      </c>
      <c r="N135" t="str">
        <f t="shared" si="26"/>
        <v>2,160|4,160</v>
      </c>
    </row>
    <row r="136" spans="1:14" x14ac:dyDescent="0.2">
      <c r="A136" s="5">
        <v>6000322</v>
      </c>
      <c r="B136">
        <f t="shared" si="19"/>
        <v>3</v>
      </c>
      <c r="C136">
        <v>2</v>
      </c>
      <c r="D136">
        <v>1</v>
      </c>
      <c r="E136" t="s">
        <v>71</v>
      </c>
      <c r="F136">
        <f t="shared" si="20"/>
        <v>0</v>
      </c>
      <c r="G136">
        <f t="shared" si="21"/>
        <v>240</v>
      </c>
      <c r="H136">
        <f t="shared" si="22"/>
        <v>0</v>
      </c>
      <c r="I136">
        <f t="shared" si="23"/>
        <v>240</v>
      </c>
      <c r="K136">
        <f t="shared" si="24"/>
        <v>2</v>
      </c>
      <c r="L136">
        <f t="shared" si="25"/>
        <v>4</v>
      </c>
      <c r="M136" t="str">
        <f t="shared" si="27"/>
        <v>|</v>
      </c>
      <c r="N136" t="str">
        <f t="shared" si="26"/>
        <v>2,240|4,240</v>
      </c>
    </row>
    <row r="137" spans="1:14" x14ac:dyDescent="0.2">
      <c r="A137" s="5">
        <v>6000323</v>
      </c>
      <c r="B137">
        <f t="shared" si="19"/>
        <v>3</v>
      </c>
      <c r="C137">
        <v>3</v>
      </c>
      <c r="D137">
        <v>1</v>
      </c>
      <c r="E137" t="s">
        <v>71</v>
      </c>
      <c r="F137">
        <f t="shared" si="20"/>
        <v>0</v>
      </c>
      <c r="G137">
        <f t="shared" si="21"/>
        <v>320</v>
      </c>
      <c r="H137">
        <f t="shared" si="22"/>
        <v>0</v>
      </c>
      <c r="I137">
        <f t="shared" si="23"/>
        <v>320</v>
      </c>
      <c r="K137">
        <f t="shared" si="24"/>
        <v>2</v>
      </c>
      <c r="L137">
        <f t="shared" si="25"/>
        <v>4</v>
      </c>
      <c r="M137" t="str">
        <f t="shared" si="27"/>
        <v>|</v>
      </c>
      <c r="N137" t="str">
        <f t="shared" si="26"/>
        <v>2,320|4,320</v>
      </c>
    </row>
    <row r="138" spans="1:14" x14ac:dyDescent="0.2">
      <c r="A138" s="5">
        <v>6000324</v>
      </c>
      <c r="B138">
        <f t="shared" si="19"/>
        <v>3</v>
      </c>
      <c r="C138">
        <v>4</v>
      </c>
      <c r="D138">
        <v>1</v>
      </c>
      <c r="E138" t="s">
        <v>71</v>
      </c>
      <c r="F138">
        <f t="shared" si="20"/>
        <v>0</v>
      </c>
      <c r="G138">
        <f t="shared" si="21"/>
        <v>400</v>
      </c>
      <c r="H138">
        <f t="shared" si="22"/>
        <v>0</v>
      </c>
      <c r="I138">
        <f t="shared" si="23"/>
        <v>400</v>
      </c>
      <c r="K138">
        <f t="shared" si="24"/>
        <v>2</v>
      </c>
      <c r="L138">
        <f t="shared" si="25"/>
        <v>4</v>
      </c>
      <c r="M138" t="str">
        <f t="shared" si="27"/>
        <v>|</v>
      </c>
      <c r="N138" t="str">
        <f t="shared" si="26"/>
        <v>2,400|4,400</v>
      </c>
    </row>
    <row r="139" spans="1:14" x14ac:dyDescent="0.2">
      <c r="A139" s="5">
        <v>6000325</v>
      </c>
      <c r="B139">
        <f t="shared" si="19"/>
        <v>3</v>
      </c>
      <c r="C139">
        <v>5</v>
      </c>
      <c r="D139">
        <v>1</v>
      </c>
      <c r="E139" t="s">
        <v>71</v>
      </c>
      <c r="F139">
        <f t="shared" si="20"/>
        <v>0</v>
      </c>
      <c r="G139">
        <f t="shared" si="21"/>
        <v>480</v>
      </c>
      <c r="H139">
        <f t="shared" si="22"/>
        <v>0</v>
      </c>
      <c r="I139">
        <f t="shared" si="23"/>
        <v>480</v>
      </c>
      <c r="K139">
        <f t="shared" si="24"/>
        <v>2</v>
      </c>
      <c r="L139">
        <f t="shared" si="25"/>
        <v>4</v>
      </c>
      <c r="M139" t="str">
        <f t="shared" si="27"/>
        <v>|</v>
      </c>
      <c r="N139" t="str">
        <f t="shared" si="26"/>
        <v>2,480|4,480</v>
      </c>
    </row>
    <row r="140" spans="1:14" x14ac:dyDescent="0.2">
      <c r="A140" s="7">
        <v>6000330</v>
      </c>
      <c r="B140" s="8">
        <f>B138</f>
        <v>3</v>
      </c>
      <c r="C140" s="8">
        <v>0</v>
      </c>
      <c r="D140" s="8">
        <v>1</v>
      </c>
      <c r="E140" s="8" t="s">
        <v>72</v>
      </c>
      <c r="F140">
        <f t="shared" si="20"/>
        <v>0</v>
      </c>
      <c r="G140">
        <f t="shared" si="21"/>
        <v>0</v>
      </c>
      <c r="H140">
        <f t="shared" si="22"/>
        <v>0</v>
      </c>
      <c r="I140">
        <f t="shared" si="23"/>
        <v>0</v>
      </c>
      <c r="K140">
        <f t="shared" si="24"/>
        <v>2</v>
      </c>
      <c r="L140">
        <f t="shared" si="25"/>
        <v>4</v>
      </c>
      <c r="M140" t="str">
        <f t="shared" si="27"/>
        <v>|</v>
      </c>
      <c r="N140" t="str">
        <f t="shared" si="26"/>
        <v>2,0|4,0</v>
      </c>
    </row>
    <row r="141" spans="1:14" x14ac:dyDescent="0.2">
      <c r="A141" s="5">
        <v>6000331</v>
      </c>
      <c r="B141">
        <f>B139</f>
        <v>3</v>
      </c>
      <c r="C141">
        <v>1</v>
      </c>
      <c r="D141">
        <v>1</v>
      </c>
      <c r="E141" t="s">
        <v>72</v>
      </c>
      <c r="F141">
        <f t="shared" si="20"/>
        <v>0</v>
      </c>
      <c r="G141">
        <f t="shared" si="21"/>
        <v>160</v>
      </c>
      <c r="H141">
        <f t="shared" si="22"/>
        <v>0</v>
      </c>
      <c r="I141">
        <f t="shared" si="23"/>
        <v>160</v>
      </c>
      <c r="K141">
        <f t="shared" si="24"/>
        <v>2</v>
      </c>
      <c r="L141">
        <f t="shared" si="25"/>
        <v>4</v>
      </c>
      <c r="M141" t="str">
        <f t="shared" si="27"/>
        <v>|</v>
      </c>
      <c r="N141" t="str">
        <f t="shared" si="26"/>
        <v>2,160|4,160</v>
      </c>
    </row>
    <row r="142" spans="1:14" x14ac:dyDescent="0.2">
      <c r="A142" s="5">
        <v>6000332</v>
      </c>
      <c r="B142">
        <f t="shared" si="19"/>
        <v>3</v>
      </c>
      <c r="C142">
        <v>2</v>
      </c>
      <c r="D142">
        <v>1</v>
      </c>
      <c r="E142" t="s">
        <v>72</v>
      </c>
      <c r="F142">
        <f t="shared" si="20"/>
        <v>0</v>
      </c>
      <c r="G142">
        <f t="shared" si="21"/>
        <v>240</v>
      </c>
      <c r="H142">
        <f t="shared" si="22"/>
        <v>0</v>
      </c>
      <c r="I142">
        <f t="shared" si="23"/>
        <v>240</v>
      </c>
      <c r="K142">
        <f t="shared" si="24"/>
        <v>2</v>
      </c>
      <c r="L142">
        <f t="shared" si="25"/>
        <v>4</v>
      </c>
      <c r="M142" t="str">
        <f t="shared" si="27"/>
        <v>|</v>
      </c>
      <c r="N142" t="str">
        <f t="shared" si="26"/>
        <v>2,240|4,240</v>
      </c>
    </row>
    <row r="143" spans="1:14" x14ac:dyDescent="0.2">
      <c r="A143" s="5">
        <v>6000333</v>
      </c>
      <c r="B143">
        <f t="shared" si="19"/>
        <v>3</v>
      </c>
      <c r="C143">
        <v>3</v>
      </c>
      <c r="D143">
        <v>1</v>
      </c>
      <c r="E143" t="s">
        <v>72</v>
      </c>
      <c r="F143">
        <f t="shared" si="20"/>
        <v>0</v>
      </c>
      <c r="G143">
        <f t="shared" si="21"/>
        <v>320</v>
      </c>
      <c r="H143">
        <f t="shared" si="22"/>
        <v>0</v>
      </c>
      <c r="I143">
        <f t="shared" si="23"/>
        <v>320</v>
      </c>
      <c r="K143">
        <f t="shared" si="24"/>
        <v>2</v>
      </c>
      <c r="L143">
        <f t="shared" si="25"/>
        <v>4</v>
      </c>
      <c r="M143" t="str">
        <f t="shared" si="27"/>
        <v>|</v>
      </c>
      <c r="N143" t="str">
        <f t="shared" si="26"/>
        <v>2,320|4,320</v>
      </c>
    </row>
    <row r="144" spans="1:14" x14ac:dyDescent="0.2">
      <c r="A144" s="5">
        <v>6000334</v>
      </c>
      <c r="B144">
        <f t="shared" si="19"/>
        <v>3</v>
      </c>
      <c r="C144">
        <v>4</v>
      </c>
      <c r="D144">
        <v>1</v>
      </c>
      <c r="E144" t="s">
        <v>72</v>
      </c>
      <c r="F144">
        <f t="shared" si="20"/>
        <v>0</v>
      </c>
      <c r="G144">
        <f t="shared" si="21"/>
        <v>400</v>
      </c>
      <c r="H144">
        <f t="shared" si="22"/>
        <v>0</v>
      </c>
      <c r="I144">
        <f t="shared" si="23"/>
        <v>400</v>
      </c>
      <c r="K144">
        <f t="shared" si="24"/>
        <v>2</v>
      </c>
      <c r="L144">
        <f t="shared" si="25"/>
        <v>4</v>
      </c>
      <c r="M144" t="str">
        <f t="shared" si="27"/>
        <v>|</v>
      </c>
      <c r="N144" t="str">
        <f t="shared" si="26"/>
        <v>2,400|4,400</v>
      </c>
    </row>
    <row r="145" spans="1:14" x14ac:dyDescent="0.2">
      <c r="A145" s="5">
        <v>6000335</v>
      </c>
      <c r="B145">
        <f t="shared" si="19"/>
        <v>3</v>
      </c>
      <c r="C145">
        <v>5</v>
      </c>
      <c r="D145">
        <v>1</v>
      </c>
      <c r="E145" t="s">
        <v>72</v>
      </c>
      <c r="F145">
        <f t="shared" si="20"/>
        <v>0</v>
      </c>
      <c r="G145">
        <f t="shared" si="21"/>
        <v>480</v>
      </c>
      <c r="H145">
        <f t="shared" si="22"/>
        <v>0</v>
      </c>
      <c r="I145">
        <f t="shared" si="23"/>
        <v>480</v>
      </c>
      <c r="K145">
        <f t="shared" si="24"/>
        <v>2</v>
      </c>
      <c r="L145">
        <f t="shared" si="25"/>
        <v>4</v>
      </c>
      <c r="M145" t="str">
        <f t="shared" si="27"/>
        <v>|</v>
      </c>
      <c r="N145" t="str">
        <f t="shared" si="26"/>
        <v>2,480|4,480</v>
      </c>
    </row>
    <row r="146" spans="1:14" x14ac:dyDescent="0.2">
      <c r="A146" s="7">
        <v>6000340</v>
      </c>
      <c r="B146" s="8">
        <f>B144</f>
        <v>3</v>
      </c>
      <c r="C146" s="8">
        <v>0</v>
      </c>
      <c r="D146" s="8">
        <v>1</v>
      </c>
      <c r="E146" s="8" t="s">
        <v>73</v>
      </c>
      <c r="F146">
        <f t="shared" si="20"/>
        <v>0</v>
      </c>
      <c r="G146">
        <f t="shared" si="21"/>
        <v>0</v>
      </c>
      <c r="H146">
        <f t="shared" si="22"/>
        <v>0</v>
      </c>
      <c r="I146">
        <f t="shared" si="23"/>
        <v>0</v>
      </c>
      <c r="K146">
        <f t="shared" si="24"/>
        <v>2</v>
      </c>
      <c r="L146">
        <f t="shared" si="25"/>
        <v>4</v>
      </c>
      <c r="M146" t="str">
        <f t="shared" si="27"/>
        <v>|</v>
      </c>
      <c r="N146" t="str">
        <f t="shared" si="26"/>
        <v>2,0|4,0</v>
      </c>
    </row>
    <row r="147" spans="1:14" x14ac:dyDescent="0.2">
      <c r="A147" s="5">
        <v>6000341</v>
      </c>
      <c r="B147">
        <f>B145</f>
        <v>3</v>
      </c>
      <c r="C147">
        <v>1</v>
      </c>
      <c r="D147">
        <v>1</v>
      </c>
      <c r="E147" t="s">
        <v>73</v>
      </c>
      <c r="F147">
        <f t="shared" si="20"/>
        <v>0</v>
      </c>
      <c r="G147">
        <f t="shared" si="21"/>
        <v>160</v>
      </c>
      <c r="H147">
        <f t="shared" si="22"/>
        <v>0</v>
      </c>
      <c r="I147">
        <f t="shared" si="23"/>
        <v>160</v>
      </c>
      <c r="K147">
        <f t="shared" si="24"/>
        <v>2</v>
      </c>
      <c r="L147">
        <f t="shared" si="25"/>
        <v>4</v>
      </c>
      <c r="M147" t="str">
        <f t="shared" si="27"/>
        <v>|</v>
      </c>
      <c r="N147" t="str">
        <f t="shared" si="26"/>
        <v>2,160|4,160</v>
      </c>
    </row>
    <row r="148" spans="1:14" x14ac:dyDescent="0.2">
      <c r="A148" s="5">
        <v>6000342</v>
      </c>
      <c r="B148">
        <f t="shared" ref="B148:B156" si="28">B147</f>
        <v>3</v>
      </c>
      <c r="C148">
        <v>2</v>
      </c>
      <c r="D148">
        <v>1</v>
      </c>
      <c r="E148" t="s">
        <v>73</v>
      </c>
      <c r="F148">
        <f t="shared" si="20"/>
        <v>0</v>
      </c>
      <c r="G148">
        <f t="shared" si="21"/>
        <v>240</v>
      </c>
      <c r="H148">
        <f t="shared" si="22"/>
        <v>0</v>
      </c>
      <c r="I148">
        <f t="shared" si="23"/>
        <v>240</v>
      </c>
      <c r="K148">
        <f t="shared" si="24"/>
        <v>2</v>
      </c>
      <c r="L148">
        <f t="shared" si="25"/>
        <v>4</v>
      </c>
      <c r="M148" t="str">
        <f t="shared" si="27"/>
        <v>|</v>
      </c>
      <c r="N148" t="str">
        <f t="shared" si="26"/>
        <v>2,240|4,240</v>
      </c>
    </row>
    <row r="149" spans="1:14" x14ac:dyDescent="0.2">
      <c r="A149" s="5">
        <v>6000343</v>
      </c>
      <c r="B149">
        <f t="shared" si="28"/>
        <v>3</v>
      </c>
      <c r="C149">
        <v>3</v>
      </c>
      <c r="D149">
        <v>1</v>
      </c>
      <c r="E149" t="s">
        <v>73</v>
      </c>
      <c r="F149">
        <f t="shared" si="20"/>
        <v>0</v>
      </c>
      <c r="G149">
        <f t="shared" si="21"/>
        <v>320</v>
      </c>
      <c r="H149">
        <f t="shared" si="22"/>
        <v>0</v>
      </c>
      <c r="I149">
        <f t="shared" si="23"/>
        <v>320</v>
      </c>
      <c r="K149">
        <f t="shared" si="24"/>
        <v>2</v>
      </c>
      <c r="L149">
        <f t="shared" si="25"/>
        <v>4</v>
      </c>
      <c r="M149" t="str">
        <f t="shared" si="27"/>
        <v>|</v>
      </c>
      <c r="N149" t="str">
        <f t="shared" si="26"/>
        <v>2,320|4,320</v>
      </c>
    </row>
    <row r="150" spans="1:14" x14ac:dyDescent="0.2">
      <c r="A150" s="5">
        <v>6000344</v>
      </c>
      <c r="B150">
        <f t="shared" si="28"/>
        <v>3</v>
      </c>
      <c r="C150">
        <v>4</v>
      </c>
      <c r="D150">
        <v>1</v>
      </c>
      <c r="E150" t="s">
        <v>73</v>
      </c>
      <c r="F150">
        <f t="shared" si="20"/>
        <v>0</v>
      </c>
      <c r="G150">
        <f t="shared" si="21"/>
        <v>400</v>
      </c>
      <c r="H150">
        <f t="shared" si="22"/>
        <v>0</v>
      </c>
      <c r="I150">
        <f t="shared" si="23"/>
        <v>400</v>
      </c>
      <c r="K150">
        <f t="shared" si="24"/>
        <v>2</v>
      </c>
      <c r="L150">
        <f t="shared" si="25"/>
        <v>4</v>
      </c>
      <c r="M150" t="str">
        <f t="shared" si="27"/>
        <v>|</v>
      </c>
      <c r="N150" t="str">
        <f t="shared" si="26"/>
        <v>2,400|4,400</v>
      </c>
    </row>
    <row r="151" spans="1:14" x14ac:dyDescent="0.2">
      <c r="A151" s="5">
        <v>6000345</v>
      </c>
      <c r="B151">
        <f t="shared" si="28"/>
        <v>3</v>
      </c>
      <c r="C151">
        <v>5</v>
      </c>
      <c r="D151">
        <v>1</v>
      </c>
      <c r="E151" t="s">
        <v>73</v>
      </c>
      <c r="F151">
        <f t="shared" si="20"/>
        <v>0</v>
      </c>
      <c r="G151">
        <f t="shared" si="21"/>
        <v>480</v>
      </c>
      <c r="H151">
        <f t="shared" si="22"/>
        <v>0</v>
      </c>
      <c r="I151">
        <f t="shared" si="23"/>
        <v>480</v>
      </c>
      <c r="K151">
        <f t="shared" si="24"/>
        <v>2</v>
      </c>
      <c r="L151">
        <f t="shared" si="25"/>
        <v>4</v>
      </c>
      <c r="M151" t="str">
        <f t="shared" si="27"/>
        <v>|</v>
      </c>
      <c r="N151" t="str">
        <f t="shared" si="26"/>
        <v>2,480|4,480</v>
      </c>
    </row>
    <row r="152" spans="1:14" x14ac:dyDescent="0.2">
      <c r="A152" s="7">
        <v>6000350</v>
      </c>
      <c r="B152" s="8">
        <f>B150</f>
        <v>3</v>
      </c>
      <c r="C152" s="8">
        <v>0</v>
      </c>
      <c r="D152" s="8">
        <v>2</v>
      </c>
      <c r="E152" s="8" t="s">
        <v>74</v>
      </c>
      <c r="F152">
        <f t="shared" si="20"/>
        <v>0</v>
      </c>
      <c r="G152">
        <f t="shared" si="21"/>
        <v>0</v>
      </c>
      <c r="H152">
        <f t="shared" si="22"/>
        <v>0</v>
      </c>
      <c r="I152">
        <f t="shared" si="23"/>
        <v>0</v>
      </c>
      <c r="K152">
        <f t="shared" si="24"/>
        <v>1</v>
      </c>
      <c r="L152">
        <f t="shared" si="25"/>
        <v>2</v>
      </c>
      <c r="M152" t="str">
        <f t="shared" si="27"/>
        <v>|</v>
      </c>
      <c r="N152" t="str">
        <f t="shared" si="26"/>
        <v>1,0|2,0</v>
      </c>
    </row>
    <row r="153" spans="1:14" x14ac:dyDescent="0.2">
      <c r="A153" s="5">
        <v>6000351</v>
      </c>
      <c r="B153">
        <f>B151</f>
        <v>3</v>
      </c>
      <c r="C153">
        <v>1</v>
      </c>
      <c r="D153">
        <v>2</v>
      </c>
      <c r="E153" t="s">
        <v>74</v>
      </c>
      <c r="F153">
        <f t="shared" si="20"/>
        <v>3200</v>
      </c>
      <c r="G153">
        <f t="shared" si="21"/>
        <v>0</v>
      </c>
      <c r="H153">
        <f t="shared" si="22"/>
        <v>160</v>
      </c>
      <c r="I153">
        <f t="shared" si="23"/>
        <v>0</v>
      </c>
      <c r="K153">
        <f t="shared" si="24"/>
        <v>1</v>
      </c>
      <c r="L153">
        <f t="shared" si="25"/>
        <v>2</v>
      </c>
      <c r="M153" t="str">
        <f t="shared" si="27"/>
        <v>|</v>
      </c>
      <c r="N153" t="str">
        <f t="shared" si="26"/>
        <v>1,3200|2,160</v>
      </c>
    </row>
    <row r="154" spans="1:14" x14ac:dyDescent="0.2">
      <c r="A154" s="5">
        <v>6000352</v>
      </c>
      <c r="B154">
        <f t="shared" si="28"/>
        <v>3</v>
      </c>
      <c r="C154">
        <v>2</v>
      </c>
      <c r="D154">
        <v>2</v>
      </c>
      <c r="E154" t="s">
        <v>74</v>
      </c>
      <c r="F154">
        <f t="shared" si="20"/>
        <v>4800</v>
      </c>
      <c r="G154">
        <f t="shared" si="21"/>
        <v>0</v>
      </c>
      <c r="H154">
        <f t="shared" si="22"/>
        <v>240</v>
      </c>
      <c r="I154">
        <f t="shared" si="23"/>
        <v>0</v>
      </c>
      <c r="K154">
        <f t="shared" si="24"/>
        <v>1</v>
      </c>
      <c r="L154">
        <f t="shared" si="25"/>
        <v>2</v>
      </c>
      <c r="M154" t="str">
        <f t="shared" si="27"/>
        <v>|</v>
      </c>
      <c r="N154" t="str">
        <f t="shared" si="26"/>
        <v>1,4800|2,240</v>
      </c>
    </row>
    <row r="155" spans="1:14" x14ac:dyDescent="0.2">
      <c r="A155" s="5">
        <v>6000353</v>
      </c>
      <c r="B155">
        <f t="shared" si="28"/>
        <v>3</v>
      </c>
      <c r="C155">
        <v>3</v>
      </c>
      <c r="D155">
        <v>2</v>
      </c>
      <c r="E155" t="s">
        <v>74</v>
      </c>
      <c r="F155">
        <f t="shared" si="20"/>
        <v>6400</v>
      </c>
      <c r="G155">
        <f t="shared" si="21"/>
        <v>0</v>
      </c>
      <c r="H155">
        <f t="shared" si="22"/>
        <v>320</v>
      </c>
      <c r="I155">
        <f t="shared" si="23"/>
        <v>0</v>
      </c>
      <c r="K155">
        <f t="shared" si="24"/>
        <v>1</v>
      </c>
      <c r="L155">
        <f t="shared" si="25"/>
        <v>2</v>
      </c>
      <c r="M155" t="str">
        <f t="shared" si="27"/>
        <v>|</v>
      </c>
      <c r="N155" t="str">
        <f t="shared" si="26"/>
        <v>1,6400|2,320</v>
      </c>
    </row>
    <row r="156" spans="1:14" x14ac:dyDescent="0.2">
      <c r="A156" s="5">
        <v>6000354</v>
      </c>
      <c r="B156">
        <f t="shared" si="28"/>
        <v>3</v>
      </c>
      <c r="C156">
        <v>4</v>
      </c>
      <c r="D156">
        <v>2</v>
      </c>
      <c r="E156" t="s">
        <v>74</v>
      </c>
      <c r="F156">
        <f t="shared" si="20"/>
        <v>8000</v>
      </c>
      <c r="G156">
        <f t="shared" si="21"/>
        <v>0</v>
      </c>
      <c r="H156">
        <f t="shared" si="22"/>
        <v>400</v>
      </c>
      <c r="I156">
        <f t="shared" si="23"/>
        <v>0</v>
      </c>
      <c r="K156">
        <f t="shared" si="24"/>
        <v>1</v>
      </c>
      <c r="L156">
        <f t="shared" si="25"/>
        <v>2</v>
      </c>
      <c r="M156" t="str">
        <f t="shared" si="27"/>
        <v>|</v>
      </c>
      <c r="N156" t="str">
        <f t="shared" si="26"/>
        <v>1,8000|2,400</v>
      </c>
    </row>
    <row r="157" spans="1:14" x14ac:dyDescent="0.2">
      <c r="A157" s="5">
        <v>6000365</v>
      </c>
      <c r="B157">
        <f>B156</f>
        <v>3</v>
      </c>
      <c r="C157">
        <v>5</v>
      </c>
      <c r="D157">
        <v>2</v>
      </c>
      <c r="E157" t="s">
        <v>74</v>
      </c>
      <c r="F157">
        <f t="shared" si="20"/>
        <v>9600</v>
      </c>
      <c r="G157">
        <f t="shared" si="21"/>
        <v>0</v>
      </c>
      <c r="H157">
        <f t="shared" si="22"/>
        <v>480</v>
      </c>
      <c r="I157">
        <f t="shared" si="23"/>
        <v>0</v>
      </c>
      <c r="K157">
        <f t="shared" si="24"/>
        <v>1</v>
      </c>
      <c r="L157">
        <f t="shared" si="25"/>
        <v>2</v>
      </c>
      <c r="M157" t="str">
        <f t="shared" si="27"/>
        <v>|</v>
      </c>
      <c r="N157" t="str">
        <f t="shared" si="26"/>
        <v>1,9600|2,480</v>
      </c>
    </row>
    <row r="158" spans="1:14" x14ac:dyDescent="0.2">
      <c r="A158" s="7">
        <v>6000360</v>
      </c>
      <c r="B158" s="8">
        <f>B156</f>
        <v>3</v>
      </c>
      <c r="C158" s="8">
        <v>0</v>
      </c>
      <c r="D158" s="8">
        <v>2</v>
      </c>
      <c r="E158" s="8" t="s">
        <v>75</v>
      </c>
      <c r="F158">
        <f t="shared" si="20"/>
        <v>0</v>
      </c>
      <c r="G158">
        <f t="shared" si="21"/>
        <v>0</v>
      </c>
      <c r="H158">
        <f t="shared" si="22"/>
        <v>0</v>
      </c>
      <c r="I158">
        <f t="shared" si="23"/>
        <v>0</v>
      </c>
      <c r="K158">
        <f t="shared" si="24"/>
        <v>1</v>
      </c>
      <c r="L158">
        <f t="shared" si="25"/>
        <v>2</v>
      </c>
      <c r="M158" t="str">
        <f t="shared" si="27"/>
        <v>|</v>
      </c>
      <c r="N158" t="str">
        <f t="shared" si="26"/>
        <v>1,0|2,0</v>
      </c>
    </row>
    <row r="159" spans="1:14" x14ac:dyDescent="0.2">
      <c r="A159" s="5">
        <v>6000361</v>
      </c>
      <c r="B159">
        <f>B157</f>
        <v>3</v>
      </c>
      <c r="C159">
        <v>1</v>
      </c>
      <c r="D159">
        <v>2</v>
      </c>
      <c r="E159" t="s">
        <v>75</v>
      </c>
      <c r="F159">
        <f t="shared" si="20"/>
        <v>3200</v>
      </c>
      <c r="G159">
        <f t="shared" si="21"/>
        <v>0</v>
      </c>
      <c r="H159">
        <f t="shared" si="22"/>
        <v>160</v>
      </c>
      <c r="I159">
        <f t="shared" si="23"/>
        <v>0</v>
      </c>
      <c r="K159">
        <f t="shared" si="24"/>
        <v>1</v>
      </c>
      <c r="L159">
        <f t="shared" si="25"/>
        <v>2</v>
      </c>
      <c r="M159" t="str">
        <f t="shared" si="27"/>
        <v>|</v>
      </c>
      <c r="N159" t="str">
        <f t="shared" si="26"/>
        <v>1,3200|2,160</v>
      </c>
    </row>
    <row r="160" spans="1:14" x14ac:dyDescent="0.2">
      <c r="A160" s="5">
        <v>6000362</v>
      </c>
      <c r="B160">
        <f t="shared" ref="B160:B223" si="29">B159</f>
        <v>3</v>
      </c>
      <c r="C160">
        <v>2</v>
      </c>
      <c r="D160">
        <v>2</v>
      </c>
      <c r="E160" t="s">
        <v>75</v>
      </c>
      <c r="F160">
        <f t="shared" si="20"/>
        <v>4800</v>
      </c>
      <c r="G160">
        <f t="shared" si="21"/>
        <v>0</v>
      </c>
      <c r="H160">
        <f t="shared" si="22"/>
        <v>240</v>
      </c>
      <c r="I160">
        <f t="shared" si="23"/>
        <v>0</v>
      </c>
      <c r="K160">
        <f t="shared" si="24"/>
        <v>1</v>
      </c>
      <c r="L160">
        <f t="shared" si="25"/>
        <v>2</v>
      </c>
      <c r="M160" t="str">
        <f t="shared" si="27"/>
        <v>|</v>
      </c>
      <c r="N160" t="str">
        <f t="shared" si="26"/>
        <v>1,4800|2,240</v>
      </c>
    </row>
    <row r="161" spans="1:14" x14ac:dyDescent="0.2">
      <c r="A161" s="5">
        <v>6000363</v>
      </c>
      <c r="B161">
        <f t="shared" si="29"/>
        <v>3</v>
      </c>
      <c r="C161">
        <v>3</v>
      </c>
      <c r="D161">
        <v>2</v>
      </c>
      <c r="E161" t="s">
        <v>75</v>
      </c>
      <c r="F161">
        <f t="shared" si="20"/>
        <v>6400</v>
      </c>
      <c r="G161">
        <f t="shared" si="21"/>
        <v>0</v>
      </c>
      <c r="H161">
        <f t="shared" si="22"/>
        <v>320</v>
      </c>
      <c r="I161">
        <f t="shared" si="23"/>
        <v>0</v>
      </c>
      <c r="K161">
        <f t="shared" si="24"/>
        <v>1</v>
      </c>
      <c r="L161">
        <f t="shared" si="25"/>
        <v>2</v>
      </c>
      <c r="M161" t="str">
        <f t="shared" si="27"/>
        <v>|</v>
      </c>
      <c r="N161" t="str">
        <f t="shared" si="26"/>
        <v>1,6400|2,320</v>
      </c>
    </row>
    <row r="162" spans="1:14" x14ac:dyDescent="0.2">
      <c r="A162" s="5">
        <v>6000364</v>
      </c>
      <c r="B162">
        <f t="shared" si="29"/>
        <v>3</v>
      </c>
      <c r="C162">
        <v>4</v>
      </c>
      <c r="D162">
        <v>2</v>
      </c>
      <c r="E162" t="s">
        <v>75</v>
      </c>
      <c r="F162">
        <f t="shared" si="20"/>
        <v>8000</v>
      </c>
      <c r="G162">
        <f t="shared" si="21"/>
        <v>0</v>
      </c>
      <c r="H162">
        <f t="shared" si="22"/>
        <v>400</v>
      </c>
      <c r="I162">
        <f t="shared" si="23"/>
        <v>0</v>
      </c>
      <c r="K162">
        <f t="shared" si="24"/>
        <v>1</v>
      </c>
      <c r="L162">
        <f t="shared" si="25"/>
        <v>2</v>
      </c>
      <c r="M162" t="str">
        <f t="shared" si="27"/>
        <v>|</v>
      </c>
      <c r="N162" t="str">
        <f t="shared" si="26"/>
        <v>1,8000|2,400</v>
      </c>
    </row>
    <row r="163" spans="1:14" x14ac:dyDescent="0.2">
      <c r="A163" s="5">
        <v>6100365</v>
      </c>
      <c r="B163">
        <f t="shared" si="29"/>
        <v>3</v>
      </c>
      <c r="C163">
        <v>5</v>
      </c>
      <c r="D163">
        <v>2</v>
      </c>
      <c r="E163" t="s">
        <v>75</v>
      </c>
      <c r="F163">
        <f t="shared" si="20"/>
        <v>9600</v>
      </c>
      <c r="G163">
        <f t="shared" si="21"/>
        <v>0</v>
      </c>
      <c r="H163">
        <f t="shared" si="22"/>
        <v>480</v>
      </c>
      <c r="I163">
        <f t="shared" si="23"/>
        <v>0</v>
      </c>
      <c r="K163">
        <f t="shared" si="24"/>
        <v>1</v>
      </c>
      <c r="L163">
        <f t="shared" si="25"/>
        <v>2</v>
      </c>
      <c r="M163" t="str">
        <f t="shared" si="27"/>
        <v>|</v>
      </c>
      <c r="N163" t="str">
        <f t="shared" si="26"/>
        <v>1,9600|2,480</v>
      </c>
    </row>
    <row r="164" spans="1:14" x14ac:dyDescent="0.2">
      <c r="A164" s="7">
        <v>6100370</v>
      </c>
      <c r="B164" s="8">
        <f>B162</f>
        <v>3</v>
      </c>
      <c r="C164" s="8">
        <v>0</v>
      </c>
      <c r="D164" s="8">
        <v>2</v>
      </c>
      <c r="E164" s="8" t="s">
        <v>76</v>
      </c>
      <c r="F164">
        <f t="shared" si="20"/>
        <v>0</v>
      </c>
      <c r="G164">
        <f t="shared" si="21"/>
        <v>0</v>
      </c>
      <c r="H164">
        <f t="shared" si="22"/>
        <v>0</v>
      </c>
      <c r="I164">
        <f t="shared" si="23"/>
        <v>0</v>
      </c>
      <c r="K164">
        <f t="shared" si="24"/>
        <v>1</v>
      </c>
      <c r="L164">
        <f t="shared" si="25"/>
        <v>2</v>
      </c>
      <c r="M164" t="str">
        <f t="shared" si="27"/>
        <v>|</v>
      </c>
      <c r="N164" t="str">
        <f t="shared" si="26"/>
        <v>1,0|2,0</v>
      </c>
    </row>
    <row r="165" spans="1:14" x14ac:dyDescent="0.2">
      <c r="A165" s="5">
        <v>6100371</v>
      </c>
      <c r="B165">
        <f>B163</f>
        <v>3</v>
      </c>
      <c r="C165">
        <v>1</v>
      </c>
      <c r="D165">
        <v>2</v>
      </c>
      <c r="E165" t="s">
        <v>76</v>
      </c>
      <c r="F165">
        <f t="shared" si="20"/>
        <v>3200</v>
      </c>
      <c r="G165">
        <f t="shared" si="21"/>
        <v>0</v>
      </c>
      <c r="H165">
        <f t="shared" si="22"/>
        <v>160</v>
      </c>
      <c r="I165">
        <f t="shared" si="23"/>
        <v>0</v>
      </c>
      <c r="K165">
        <f t="shared" si="24"/>
        <v>1</v>
      </c>
      <c r="L165">
        <f t="shared" si="25"/>
        <v>2</v>
      </c>
      <c r="M165" t="str">
        <f t="shared" si="27"/>
        <v>|</v>
      </c>
      <c r="N165" t="str">
        <f t="shared" si="26"/>
        <v>1,3200|2,160</v>
      </c>
    </row>
    <row r="166" spans="1:14" x14ac:dyDescent="0.2">
      <c r="A166" s="5">
        <v>6000372</v>
      </c>
      <c r="B166">
        <f t="shared" si="29"/>
        <v>3</v>
      </c>
      <c r="C166">
        <v>2</v>
      </c>
      <c r="D166">
        <v>2</v>
      </c>
      <c r="E166" t="s">
        <v>76</v>
      </c>
      <c r="F166">
        <f t="shared" si="20"/>
        <v>4800</v>
      </c>
      <c r="G166">
        <f t="shared" si="21"/>
        <v>0</v>
      </c>
      <c r="H166">
        <f t="shared" si="22"/>
        <v>240</v>
      </c>
      <c r="I166">
        <f t="shared" si="23"/>
        <v>0</v>
      </c>
      <c r="K166">
        <f t="shared" si="24"/>
        <v>1</v>
      </c>
      <c r="L166">
        <f t="shared" si="25"/>
        <v>2</v>
      </c>
      <c r="M166" t="str">
        <f t="shared" si="27"/>
        <v>|</v>
      </c>
      <c r="N166" t="str">
        <f t="shared" si="26"/>
        <v>1,4800|2,240</v>
      </c>
    </row>
    <row r="167" spans="1:14" x14ac:dyDescent="0.2">
      <c r="A167" s="5">
        <v>6000373</v>
      </c>
      <c r="B167">
        <f t="shared" si="29"/>
        <v>3</v>
      </c>
      <c r="C167">
        <v>3</v>
      </c>
      <c r="D167">
        <v>2</v>
      </c>
      <c r="E167" t="s">
        <v>76</v>
      </c>
      <c r="F167">
        <f t="shared" si="20"/>
        <v>6400</v>
      </c>
      <c r="G167">
        <f t="shared" si="21"/>
        <v>0</v>
      </c>
      <c r="H167">
        <f t="shared" si="22"/>
        <v>320</v>
      </c>
      <c r="I167">
        <f t="shared" si="23"/>
        <v>0</v>
      </c>
      <c r="K167">
        <f t="shared" si="24"/>
        <v>1</v>
      </c>
      <c r="L167">
        <f t="shared" si="25"/>
        <v>2</v>
      </c>
      <c r="M167" t="str">
        <f t="shared" si="27"/>
        <v>|</v>
      </c>
      <c r="N167" t="str">
        <f t="shared" si="26"/>
        <v>1,6400|2,320</v>
      </c>
    </row>
    <row r="168" spans="1:14" x14ac:dyDescent="0.2">
      <c r="A168" s="5">
        <v>6000374</v>
      </c>
      <c r="B168">
        <f t="shared" si="29"/>
        <v>3</v>
      </c>
      <c r="C168">
        <v>4</v>
      </c>
      <c r="D168">
        <v>2</v>
      </c>
      <c r="E168" t="s">
        <v>76</v>
      </c>
      <c r="F168">
        <f t="shared" si="20"/>
        <v>8000</v>
      </c>
      <c r="G168">
        <f t="shared" si="21"/>
        <v>0</v>
      </c>
      <c r="H168">
        <f t="shared" si="22"/>
        <v>400</v>
      </c>
      <c r="I168">
        <f t="shared" si="23"/>
        <v>0</v>
      </c>
      <c r="K168">
        <f t="shared" si="24"/>
        <v>1</v>
      </c>
      <c r="L168">
        <f t="shared" si="25"/>
        <v>2</v>
      </c>
      <c r="M168" t="str">
        <f t="shared" si="27"/>
        <v>|</v>
      </c>
      <c r="N168" t="str">
        <f t="shared" si="26"/>
        <v>1,8000|2,400</v>
      </c>
    </row>
    <row r="169" spans="1:14" x14ac:dyDescent="0.2">
      <c r="A169" s="5">
        <v>6000375</v>
      </c>
      <c r="B169">
        <f t="shared" si="29"/>
        <v>3</v>
      </c>
      <c r="C169">
        <v>5</v>
      </c>
      <c r="D169">
        <v>2</v>
      </c>
      <c r="E169" t="s">
        <v>76</v>
      </c>
      <c r="F169">
        <f t="shared" si="20"/>
        <v>9600</v>
      </c>
      <c r="G169">
        <f t="shared" si="21"/>
        <v>0</v>
      </c>
      <c r="H169">
        <f t="shared" si="22"/>
        <v>480</v>
      </c>
      <c r="I169">
        <f t="shared" si="23"/>
        <v>0</v>
      </c>
      <c r="K169">
        <f t="shared" si="24"/>
        <v>1</v>
      </c>
      <c r="L169">
        <f t="shared" si="25"/>
        <v>2</v>
      </c>
      <c r="M169" t="str">
        <f t="shared" si="27"/>
        <v>|</v>
      </c>
      <c r="N169" t="str">
        <f t="shared" si="26"/>
        <v>1,9600|2,480</v>
      </c>
    </row>
    <row r="170" spans="1:14" x14ac:dyDescent="0.2">
      <c r="A170" s="7">
        <v>6000380</v>
      </c>
      <c r="B170" s="8">
        <f>B168</f>
        <v>3</v>
      </c>
      <c r="C170" s="8">
        <v>0</v>
      </c>
      <c r="D170" s="8">
        <v>2</v>
      </c>
      <c r="E170" s="8" t="s">
        <v>77</v>
      </c>
      <c r="F170">
        <f t="shared" si="20"/>
        <v>0</v>
      </c>
      <c r="G170">
        <f t="shared" si="21"/>
        <v>0</v>
      </c>
      <c r="H170">
        <f t="shared" si="22"/>
        <v>0</v>
      </c>
      <c r="I170">
        <f t="shared" si="23"/>
        <v>0</v>
      </c>
      <c r="K170">
        <f t="shared" si="24"/>
        <v>1</v>
      </c>
      <c r="L170">
        <f t="shared" si="25"/>
        <v>2</v>
      </c>
      <c r="M170" t="str">
        <f t="shared" si="27"/>
        <v>|</v>
      </c>
      <c r="N170" t="str">
        <f t="shared" si="26"/>
        <v>1,0|2,0</v>
      </c>
    </row>
    <row r="171" spans="1:14" x14ac:dyDescent="0.2">
      <c r="A171" s="5">
        <v>6000381</v>
      </c>
      <c r="B171">
        <f>B169</f>
        <v>3</v>
      </c>
      <c r="C171">
        <v>1</v>
      </c>
      <c r="D171">
        <v>2</v>
      </c>
      <c r="E171" t="s">
        <v>77</v>
      </c>
      <c r="F171">
        <f t="shared" si="20"/>
        <v>3200</v>
      </c>
      <c r="G171">
        <f t="shared" si="21"/>
        <v>0</v>
      </c>
      <c r="H171">
        <f t="shared" si="22"/>
        <v>160</v>
      </c>
      <c r="I171">
        <f t="shared" si="23"/>
        <v>0</v>
      </c>
      <c r="K171">
        <f t="shared" si="24"/>
        <v>1</v>
      </c>
      <c r="L171">
        <f t="shared" si="25"/>
        <v>2</v>
      </c>
      <c r="M171" t="str">
        <f t="shared" si="27"/>
        <v>|</v>
      </c>
      <c r="N171" t="str">
        <f t="shared" si="26"/>
        <v>1,3200|2,160</v>
      </c>
    </row>
    <row r="172" spans="1:14" x14ac:dyDescent="0.2">
      <c r="A172" s="5">
        <v>6000382</v>
      </c>
      <c r="B172">
        <f t="shared" si="29"/>
        <v>3</v>
      </c>
      <c r="C172">
        <v>2</v>
      </c>
      <c r="D172">
        <v>2</v>
      </c>
      <c r="E172" t="s">
        <v>77</v>
      </c>
      <c r="F172">
        <f t="shared" si="20"/>
        <v>4800</v>
      </c>
      <c r="G172">
        <f t="shared" si="21"/>
        <v>0</v>
      </c>
      <c r="H172">
        <f t="shared" si="22"/>
        <v>240</v>
      </c>
      <c r="I172">
        <f t="shared" si="23"/>
        <v>0</v>
      </c>
      <c r="K172">
        <f t="shared" si="24"/>
        <v>1</v>
      </c>
      <c r="L172">
        <f t="shared" si="25"/>
        <v>2</v>
      </c>
      <c r="M172" t="str">
        <f t="shared" si="27"/>
        <v>|</v>
      </c>
      <c r="N172" t="str">
        <f t="shared" si="26"/>
        <v>1,4800|2,240</v>
      </c>
    </row>
    <row r="173" spans="1:14" x14ac:dyDescent="0.2">
      <c r="A173" s="5">
        <v>6000383</v>
      </c>
      <c r="B173">
        <f t="shared" si="29"/>
        <v>3</v>
      </c>
      <c r="C173">
        <v>3</v>
      </c>
      <c r="D173">
        <v>2</v>
      </c>
      <c r="E173" t="s">
        <v>77</v>
      </c>
      <c r="F173">
        <f t="shared" si="20"/>
        <v>6400</v>
      </c>
      <c r="G173">
        <f t="shared" si="21"/>
        <v>0</v>
      </c>
      <c r="H173">
        <f t="shared" si="22"/>
        <v>320</v>
      </c>
      <c r="I173">
        <f t="shared" si="23"/>
        <v>0</v>
      </c>
      <c r="K173">
        <f t="shared" si="24"/>
        <v>1</v>
      </c>
      <c r="L173">
        <f t="shared" si="25"/>
        <v>2</v>
      </c>
      <c r="M173" t="str">
        <f t="shared" si="27"/>
        <v>|</v>
      </c>
      <c r="N173" t="str">
        <f t="shared" si="26"/>
        <v>1,6400|2,320</v>
      </c>
    </row>
    <row r="174" spans="1:14" x14ac:dyDescent="0.2">
      <c r="A174" s="5">
        <v>6000384</v>
      </c>
      <c r="B174">
        <f t="shared" si="29"/>
        <v>3</v>
      </c>
      <c r="C174">
        <v>4</v>
      </c>
      <c r="D174">
        <v>2</v>
      </c>
      <c r="E174" t="s">
        <v>77</v>
      </c>
      <c r="F174">
        <f t="shared" si="20"/>
        <v>8000</v>
      </c>
      <c r="G174">
        <f t="shared" si="21"/>
        <v>0</v>
      </c>
      <c r="H174">
        <f t="shared" si="22"/>
        <v>400</v>
      </c>
      <c r="I174">
        <f t="shared" si="23"/>
        <v>0</v>
      </c>
      <c r="K174">
        <f t="shared" si="24"/>
        <v>1</v>
      </c>
      <c r="L174">
        <f t="shared" si="25"/>
        <v>2</v>
      </c>
      <c r="M174" t="str">
        <f t="shared" si="27"/>
        <v>|</v>
      </c>
      <c r="N174" t="str">
        <f t="shared" si="26"/>
        <v>1,8000|2,400</v>
      </c>
    </row>
    <row r="175" spans="1:14" x14ac:dyDescent="0.2">
      <c r="A175" s="5">
        <v>6000385</v>
      </c>
      <c r="B175">
        <f t="shared" si="29"/>
        <v>3</v>
      </c>
      <c r="C175">
        <v>5</v>
      </c>
      <c r="D175">
        <v>2</v>
      </c>
      <c r="E175" t="s">
        <v>77</v>
      </c>
      <c r="F175">
        <f t="shared" si="20"/>
        <v>9600</v>
      </c>
      <c r="G175">
        <f t="shared" si="21"/>
        <v>0</v>
      </c>
      <c r="H175">
        <f t="shared" si="22"/>
        <v>480</v>
      </c>
      <c r="I175">
        <f t="shared" si="23"/>
        <v>0</v>
      </c>
      <c r="K175">
        <f t="shared" si="24"/>
        <v>1</v>
      </c>
      <c r="L175">
        <f t="shared" si="25"/>
        <v>2</v>
      </c>
      <c r="M175" t="str">
        <f t="shared" si="27"/>
        <v>|</v>
      </c>
      <c r="N175" t="str">
        <f t="shared" si="26"/>
        <v>1,9600|2,480</v>
      </c>
    </row>
    <row r="176" spans="1:14" x14ac:dyDescent="0.2">
      <c r="A176" s="7">
        <v>6000390</v>
      </c>
      <c r="B176" s="8">
        <f>B174</f>
        <v>3</v>
      </c>
      <c r="C176" s="8">
        <v>0</v>
      </c>
      <c r="D176" s="8">
        <v>2</v>
      </c>
      <c r="E176" s="8" t="s">
        <v>78</v>
      </c>
      <c r="F176">
        <f t="shared" si="20"/>
        <v>0</v>
      </c>
      <c r="G176">
        <f t="shared" si="21"/>
        <v>0</v>
      </c>
      <c r="H176">
        <f t="shared" si="22"/>
        <v>0</v>
      </c>
      <c r="I176">
        <f t="shared" si="23"/>
        <v>0</v>
      </c>
      <c r="K176">
        <f t="shared" si="24"/>
        <v>1</v>
      </c>
      <c r="L176">
        <f t="shared" si="25"/>
        <v>2</v>
      </c>
      <c r="M176" t="str">
        <f t="shared" si="27"/>
        <v>|</v>
      </c>
      <c r="N176" t="str">
        <f t="shared" si="26"/>
        <v>1,0|2,0</v>
      </c>
    </row>
    <row r="177" spans="1:14" x14ac:dyDescent="0.2">
      <c r="A177" s="5">
        <v>6000391</v>
      </c>
      <c r="B177">
        <f>B175</f>
        <v>3</v>
      </c>
      <c r="C177">
        <v>1</v>
      </c>
      <c r="D177">
        <v>2</v>
      </c>
      <c r="E177" t="s">
        <v>78</v>
      </c>
      <c r="F177">
        <f t="shared" si="20"/>
        <v>3200</v>
      </c>
      <c r="G177">
        <f t="shared" si="21"/>
        <v>0</v>
      </c>
      <c r="H177">
        <f t="shared" si="22"/>
        <v>160</v>
      </c>
      <c r="I177">
        <f t="shared" si="23"/>
        <v>0</v>
      </c>
      <c r="K177">
        <f t="shared" si="24"/>
        <v>1</v>
      </c>
      <c r="L177">
        <f t="shared" si="25"/>
        <v>2</v>
      </c>
      <c r="M177" t="str">
        <f t="shared" si="27"/>
        <v>|</v>
      </c>
      <c r="N177" t="str">
        <f t="shared" si="26"/>
        <v>1,3200|2,160</v>
      </c>
    </row>
    <row r="178" spans="1:14" x14ac:dyDescent="0.2">
      <c r="A178" s="5">
        <v>6000392</v>
      </c>
      <c r="B178">
        <f t="shared" si="29"/>
        <v>3</v>
      </c>
      <c r="C178">
        <v>2</v>
      </c>
      <c r="D178">
        <v>2</v>
      </c>
      <c r="E178" t="s">
        <v>78</v>
      </c>
      <c r="F178">
        <f t="shared" si="20"/>
        <v>4800</v>
      </c>
      <c r="G178">
        <f t="shared" si="21"/>
        <v>0</v>
      </c>
      <c r="H178">
        <f t="shared" si="22"/>
        <v>240</v>
      </c>
      <c r="I178">
        <f t="shared" si="23"/>
        <v>0</v>
      </c>
      <c r="K178">
        <f t="shared" si="24"/>
        <v>1</v>
      </c>
      <c r="L178">
        <f t="shared" si="25"/>
        <v>2</v>
      </c>
      <c r="M178" t="str">
        <f t="shared" si="27"/>
        <v>|</v>
      </c>
      <c r="N178" t="str">
        <f t="shared" si="26"/>
        <v>1,4800|2,240</v>
      </c>
    </row>
    <row r="179" spans="1:14" x14ac:dyDescent="0.2">
      <c r="A179" s="5">
        <v>6000393</v>
      </c>
      <c r="B179">
        <f t="shared" si="29"/>
        <v>3</v>
      </c>
      <c r="C179">
        <v>3</v>
      </c>
      <c r="D179">
        <v>2</v>
      </c>
      <c r="E179" t="s">
        <v>78</v>
      </c>
      <c r="F179">
        <f t="shared" si="20"/>
        <v>6400</v>
      </c>
      <c r="G179">
        <f t="shared" si="21"/>
        <v>0</v>
      </c>
      <c r="H179">
        <f t="shared" si="22"/>
        <v>320</v>
      </c>
      <c r="I179">
        <f t="shared" si="23"/>
        <v>0</v>
      </c>
      <c r="K179">
        <f t="shared" si="24"/>
        <v>1</v>
      </c>
      <c r="L179">
        <f t="shared" si="25"/>
        <v>2</v>
      </c>
      <c r="M179" t="str">
        <f t="shared" si="27"/>
        <v>|</v>
      </c>
      <c r="N179" t="str">
        <f t="shared" si="26"/>
        <v>1,6400|2,320</v>
      </c>
    </row>
    <row r="180" spans="1:14" x14ac:dyDescent="0.2">
      <c r="A180" s="5">
        <v>6000394</v>
      </c>
      <c r="B180">
        <f t="shared" si="29"/>
        <v>3</v>
      </c>
      <c r="C180">
        <v>4</v>
      </c>
      <c r="D180">
        <v>2</v>
      </c>
      <c r="E180" t="s">
        <v>78</v>
      </c>
      <c r="F180">
        <f t="shared" si="20"/>
        <v>8000</v>
      </c>
      <c r="G180">
        <f t="shared" si="21"/>
        <v>0</v>
      </c>
      <c r="H180">
        <f t="shared" si="22"/>
        <v>400</v>
      </c>
      <c r="I180">
        <f t="shared" si="23"/>
        <v>0</v>
      </c>
      <c r="K180">
        <f t="shared" si="24"/>
        <v>1</v>
      </c>
      <c r="L180">
        <f t="shared" si="25"/>
        <v>2</v>
      </c>
      <c r="M180" t="str">
        <f t="shared" si="27"/>
        <v>|</v>
      </c>
      <c r="N180" t="str">
        <f t="shared" si="26"/>
        <v>1,8000|2,400</v>
      </c>
    </row>
    <row r="181" spans="1:14" x14ac:dyDescent="0.2">
      <c r="A181" s="5">
        <v>6000395</v>
      </c>
      <c r="B181">
        <f t="shared" si="29"/>
        <v>3</v>
      </c>
      <c r="C181">
        <v>5</v>
      </c>
      <c r="D181">
        <v>2</v>
      </c>
      <c r="E181" t="s">
        <v>78</v>
      </c>
      <c r="F181">
        <f t="shared" si="20"/>
        <v>9600</v>
      </c>
      <c r="G181">
        <f t="shared" si="21"/>
        <v>0</v>
      </c>
      <c r="H181">
        <f t="shared" si="22"/>
        <v>480</v>
      </c>
      <c r="I181">
        <f t="shared" si="23"/>
        <v>0</v>
      </c>
      <c r="K181">
        <f t="shared" si="24"/>
        <v>1</v>
      </c>
      <c r="L181">
        <f t="shared" si="25"/>
        <v>2</v>
      </c>
      <c r="M181" t="str">
        <f t="shared" si="27"/>
        <v>|</v>
      </c>
      <c r="N181" t="str">
        <f t="shared" si="26"/>
        <v>1,9600|2,480</v>
      </c>
    </row>
    <row r="182" spans="1:14" x14ac:dyDescent="0.2">
      <c r="A182" s="7">
        <v>6000400</v>
      </c>
      <c r="B182" s="8">
        <v>4</v>
      </c>
      <c r="C182" s="8">
        <v>0</v>
      </c>
      <c r="D182" s="8">
        <v>1</v>
      </c>
      <c r="E182" s="8" t="s">
        <v>79</v>
      </c>
      <c r="F182">
        <f t="shared" si="20"/>
        <v>0</v>
      </c>
      <c r="G182">
        <f t="shared" si="21"/>
        <v>0</v>
      </c>
      <c r="H182">
        <f t="shared" si="22"/>
        <v>0</v>
      </c>
      <c r="I182">
        <f t="shared" si="23"/>
        <v>0</v>
      </c>
      <c r="K182">
        <f t="shared" si="24"/>
        <v>2</v>
      </c>
      <c r="L182">
        <f t="shared" si="25"/>
        <v>4</v>
      </c>
      <c r="M182" t="str">
        <f t="shared" si="27"/>
        <v>|</v>
      </c>
      <c r="N182" t="str">
        <f t="shared" si="26"/>
        <v>2,0|4,0</v>
      </c>
    </row>
    <row r="183" spans="1:14" x14ac:dyDescent="0.2">
      <c r="A183" s="5">
        <v>6000401</v>
      </c>
      <c r="B183">
        <v>4</v>
      </c>
      <c r="C183">
        <v>1</v>
      </c>
      <c r="D183">
        <v>1</v>
      </c>
      <c r="E183" t="s">
        <v>79</v>
      </c>
      <c r="F183">
        <f t="shared" si="20"/>
        <v>0</v>
      </c>
      <c r="G183">
        <f t="shared" si="21"/>
        <v>200</v>
      </c>
      <c r="H183">
        <f t="shared" si="22"/>
        <v>0</v>
      </c>
      <c r="I183">
        <f t="shared" si="23"/>
        <v>200</v>
      </c>
      <c r="K183">
        <f t="shared" si="24"/>
        <v>2</v>
      </c>
      <c r="L183">
        <f t="shared" si="25"/>
        <v>4</v>
      </c>
      <c r="M183" t="str">
        <f t="shared" si="27"/>
        <v>|</v>
      </c>
      <c r="N183" t="str">
        <f t="shared" si="26"/>
        <v>2,200|4,200</v>
      </c>
    </row>
    <row r="184" spans="1:14" x14ac:dyDescent="0.2">
      <c r="A184" s="5">
        <v>6000402</v>
      </c>
      <c r="B184">
        <f t="shared" si="29"/>
        <v>4</v>
      </c>
      <c r="C184">
        <v>2</v>
      </c>
      <c r="D184">
        <v>1</v>
      </c>
      <c r="E184" t="s">
        <v>79</v>
      </c>
      <c r="F184">
        <f t="shared" si="20"/>
        <v>0</v>
      </c>
      <c r="G184">
        <f t="shared" si="21"/>
        <v>300</v>
      </c>
      <c r="H184">
        <f t="shared" si="22"/>
        <v>0</v>
      </c>
      <c r="I184">
        <f t="shared" si="23"/>
        <v>300</v>
      </c>
      <c r="K184">
        <f t="shared" si="24"/>
        <v>2</v>
      </c>
      <c r="L184">
        <f t="shared" si="25"/>
        <v>4</v>
      </c>
      <c r="M184" t="str">
        <f t="shared" si="27"/>
        <v>|</v>
      </c>
      <c r="N184" t="str">
        <f t="shared" si="26"/>
        <v>2,300|4,300</v>
      </c>
    </row>
    <row r="185" spans="1:14" x14ac:dyDescent="0.2">
      <c r="A185" s="5">
        <v>6000403</v>
      </c>
      <c r="B185">
        <f t="shared" si="29"/>
        <v>4</v>
      </c>
      <c r="C185">
        <v>3</v>
      </c>
      <c r="D185">
        <v>1</v>
      </c>
      <c r="E185" t="s">
        <v>79</v>
      </c>
      <c r="F185">
        <f t="shared" si="20"/>
        <v>0</v>
      </c>
      <c r="G185">
        <f t="shared" si="21"/>
        <v>400</v>
      </c>
      <c r="H185">
        <f t="shared" si="22"/>
        <v>0</v>
      </c>
      <c r="I185">
        <f t="shared" si="23"/>
        <v>400</v>
      </c>
      <c r="K185">
        <f t="shared" si="24"/>
        <v>2</v>
      </c>
      <c r="L185">
        <f t="shared" si="25"/>
        <v>4</v>
      </c>
      <c r="M185" t="str">
        <f t="shared" si="27"/>
        <v>|</v>
      </c>
      <c r="N185" t="str">
        <f t="shared" si="26"/>
        <v>2,400|4,400</v>
      </c>
    </row>
    <row r="186" spans="1:14" x14ac:dyDescent="0.2">
      <c r="A186" s="5">
        <v>6000404</v>
      </c>
      <c r="B186">
        <f t="shared" si="29"/>
        <v>4</v>
      </c>
      <c r="C186">
        <v>4</v>
      </c>
      <c r="D186">
        <v>1</v>
      </c>
      <c r="E186" t="s">
        <v>79</v>
      </c>
      <c r="F186">
        <f t="shared" si="20"/>
        <v>0</v>
      </c>
      <c r="G186">
        <f t="shared" si="21"/>
        <v>500</v>
      </c>
      <c r="H186">
        <f t="shared" si="22"/>
        <v>0</v>
      </c>
      <c r="I186">
        <f t="shared" si="23"/>
        <v>500</v>
      </c>
      <c r="K186">
        <f t="shared" si="24"/>
        <v>2</v>
      </c>
      <c r="L186">
        <f t="shared" si="25"/>
        <v>4</v>
      </c>
      <c r="M186" t="str">
        <f t="shared" si="27"/>
        <v>|</v>
      </c>
      <c r="N186" t="str">
        <f t="shared" si="26"/>
        <v>2,500|4,500</v>
      </c>
    </row>
    <row r="187" spans="1:14" x14ac:dyDescent="0.2">
      <c r="A187" s="5">
        <v>6000405</v>
      </c>
      <c r="B187">
        <f t="shared" si="29"/>
        <v>4</v>
      </c>
      <c r="C187">
        <v>5</v>
      </c>
      <c r="D187">
        <v>1</v>
      </c>
      <c r="E187" t="s">
        <v>79</v>
      </c>
      <c r="F187">
        <f t="shared" si="20"/>
        <v>0</v>
      </c>
      <c r="G187">
        <f t="shared" si="21"/>
        <v>600</v>
      </c>
      <c r="H187">
        <f t="shared" si="22"/>
        <v>0</v>
      </c>
      <c r="I187">
        <f t="shared" si="23"/>
        <v>600</v>
      </c>
      <c r="K187">
        <f t="shared" si="24"/>
        <v>2</v>
      </c>
      <c r="L187">
        <f t="shared" si="25"/>
        <v>4</v>
      </c>
      <c r="M187" t="str">
        <f t="shared" si="27"/>
        <v>|</v>
      </c>
      <c r="N187" t="str">
        <f t="shared" si="26"/>
        <v>2,600|4,600</v>
      </c>
    </row>
    <row r="188" spans="1:14" x14ac:dyDescent="0.2">
      <c r="A188" s="7">
        <v>6000410</v>
      </c>
      <c r="B188" s="8">
        <f>B186</f>
        <v>4</v>
      </c>
      <c r="C188" s="8">
        <v>0</v>
      </c>
      <c r="D188" s="8">
        <v>1</v>
      </c>
      <c r="E188" s="8" t="s">
        <v>33</v>
      </c>
      <c r="F188">
        <f t="shared" si="20"/>
        <v>0</v>
      </c>
      <c r="G188">
        <f t="shared" si="21"/>
        <v>0</v>
      </c>
      <c r="H188">
        <f t="shared" si="22"/>
        <v>0</v>
      </c>
      <c r="I188">
        <f t="shared" si="23"/>
        <v>0</v>
      </c>
      <c r="K188">
        <f t="shared" si="24"/>
        <v>2</v>
      </c>
      <c r="L188">
        <f t="shared" si="25"/>
        <v>4</v>
      </c>
      <c r="M188" t="str">
        <f t="shared" si="27"/>
        <v>|</v>
      </c>
      <c r="N188" t="str">
        <f t="shared" si="26"/>
        <v>2,0|4,0</v>
      </c>
    </row>
    <row r="189" spans="1:14" x14ac:dyDescent="0.2">
      <c r="A189" s="5">
        <v>6000411</v>
      </c>
      <c r="B189">
        <f>B187</f>
        <v>4</v>
      </c>
      <c r="C189">
        <v>1</v>
      </c>
      <c r="D189">
        <v>1</v>
      </c>
      <c r="E189" t="s">
        <v>33</v>
      </c>
      <c r="F189">
        <f t="shared" si="20"/>
        <v>0</v>
      </c>
      <c r="G189">
        <f t="shared" si="21"/>
        <v>200</v>
      </c>
      <c r="H189">
        <f t="shared" si="22"/>
        <v>0</v>
      </c>
      <c r="I189">
        <f t="shared" si="23"/>
        <v>200</v>
      </c>
      <c r="K189">
        <f t="shared" si="24"/>
        <v>2</v>
      </c>
      <c r="L189">
        <f t="shared" si="25"/>
        <v>4</v>
      </c>
      <c r="M189" t="str">
        <f t="shared" si="27"/>
        <v>|</v>
      </c>
      <c r="N189" t="str">
        <f t="shared" si="26"/>
        <v>2,200|4,200</v>
      </c>
    </row>
    <row r="190" spans="1:14" x14ac:dyDescent="0.2">
      <c r="A190" s="5">
        <v>6000412</v>
      </c>
      <c r="B190">
        <f t="shared" si="29"/>
        <v>4</v>
      </c>
      <c r="C190">
        <v>2</v>
      </c>
      <c r="D190">
        <v>1</v>
      </c>
      <c r="E190" t="s">
        <v>33</v>
      </c>
      <c r="F190">
        <f t="shared" si="20"/>
        <v>0</v>
      </c>
      <c r="G190">
        <f t="shared" si="21"/>
        <v>300</v>
      </c>
      <c r="H190">
        <f t="shared" si="22"/>
        <v>0</v>
      </c>
      <c r="I190">
        <f t="shared" si="23"/>
        <v>300</v>
      </c>
      <c r="K190">
        <f t="shared" si="24"/>
        <v>2</v>
      </c>
      <c r="L190">
        <f t="shared" si="25"/>
        <v>4</v>
      </c>
      <c r="M190" t="str">
        <f t="shared" si="27"/>
        <v>|</v>
      </c>
      <c r="N190" t="str">
        <f t="shared" si="26"/>
        <v>2,300|4,300</v>
      </c>
    </row>
    <row r="191" spans="1:14" x14ac:dyDescent="0.2">
      <c r="A191" s="5">
        <v>6000413</v>
      </c>
      <c r="B191">
        <f t="shared" si="29"/>
        <v>4</v>
      </c>
      <c r="C191">
        <v>3</v>
      </c>
      <c r="D191">
        <v>1</v>
      </c>
      <c r="E191" t="s">
        <v>33</v>
      </c>
      <c r="F191">
        <f t="shared" si="20"/>
        <v>0</v>
      </c>
      <c r="G191">
        <f t="shared" si="21"/>
        <v>400</v>
      </c>
      <c r="H191">
        <f t="shared" si="22"/>
        <v>0</v>
      </c>
      <c r="I191">
        <f t="shared" si="23"/>
        <v>400</v>
      </c>
      <c r="K191">
        <f t="shared" si="24"/>
        <v>2</v>
      </c>
      <c r="L191">
        <f t="shared" si="25"/>
        <v>4</v>
      </c>
      <c r="M191" t="str">
        <f t="shared" si="27"/>
        <v>|</v>
      </c>
      <c r="N191" t="str">
        <f t="shared" si="26"/>
        <v>2,400|4,400</v>
      </c>
    </row>
    <row r="192" spans="1:14" x14ac:dyDescent="0.2">
      <c r="A192" s="5">
        <v>6000414</v>
      </c>
      <c r="B192">
        <f t="shared" si="29"/>
        <v>4</v>
      </c>
      <c r="C192">
        <v>4</v>
      </c>
      <c r="D192">
        <v>1</v>
      </c>
      <c r="E192" t="s">
        <v>33</v>
      </c>
      <c r="F192">
        <f t="shared" si="20"/>
        <v>0</v>
      </c>
      <c r="G192">
        <f t="shared" si="21"/>
        <v>500</v>
      </c>
      <c r="H192">
        <f t="shared" si="22"/>
        <v>0</v>
      </c>
      <c r="I192">
        <f t="shared" si="23"/>
        <v>500</v>
      </c>
      <c r="K192">
        <f t="shared" si="24"/>
        <v>2</v>
      </c>
      <c r="L192">
        <f t="shared" si="25"/>
        <v>4</v>
      </c>
      <c r="M192" t="str">
        <f t="shared" si="27"/>
        <v>|</v>
      </c>
      <c r="N192" t="str">
        <f t="shared" si="26"/>
        <v>2,500|4,500</v>
      </c>
    </row>
    <row r="193" spans="1:14" x14ac:dyDescent="0.2">
      <c r="A193" s="5">
        <v>6000415</v>
      </c>
      <c r="B193">
        <f t="shared" si="29"/>
        <v>4</v>
      </c>
      <c r="C193">
        <v>5</v>
      </c>
      <c r="D193">
        <v>1</v>
      </c>
      <c r="E193" t="s">
        <v>33</v>
      </c>
      <c r="F193">
        <f t="shared" si="20"/>
        <v>0</v>
      </c>
      <c r="G193">
        <f t="shared" si="21"/>
        <v>600</v>
      </c>
      <c r="H193">
        <f t="shared" si="22"/>
        <v>0</v>
      </c>
      <c r="I193">
        <f t="shared" si="23"/>
        <v>600</v>
      </c>
      <c r="K193">
        <f t="shared" si="24"/>
        <v>2</v>
      </c>
      <c r="L193">
        <f t="shared" si="25"/>
        <v>4</v>
      </c>
      <c r="M193" t="str">
        <f t="shared" si="27"/>
        <v>|</v>
      </c>
      <c r="N193" t="str">
        <f t="shared" si="26"/>
        <v>2,600|4,600</v>
      </c>
    </row>
    <row r="194" spans="1:14" x14ac:dyDescent="0.2">
      <c r="A194" s="7">
        <v>6000420</v>
      </c>
      <c r="B194" s="8">
        <f>B192</f>
        <v>4</v>
      </c>
      <c r="C194" s="8">
        <v>0</v>
      </c>
      <c r="D194" s="8">
        <v>1</v>
      </c>
      <c r="E194" s="8" t="s">
        <v>34</v>
      </c>
      <c r="F194">
        <f t="shared" si="20"/>
        <v>0</v>
      </c>
      <c r="G194">
        <f t="shared" si="21"/>
        <v>0</v>
      </c>
      <c r="H194">
        <f t="shared" si="22"/>
        <v>0</v>
      </c>
      <c r="I194">
        <f t="shared" si="23"/>
        <v>0</v>
      </c>
      <c r="K194">
        <f t="shared" si="24"/>
        <v>2</v>
      </c>
      <c r="L194">
        <f t="shared" si="25"/>
        <v>4</v>
      </c>
      <c r="M194" t="str">
        <f t="shared" si="27"/>
        <v>|</v>
      </c>
      <c r="N194" t="str">
        <f t="shared" si="26"/>
        <v>2,0|4,0</v>
      </c>
    </row>
    <row r="195" spans="1:14" x14ac:dyDescent="0.2">
      <c r="A195" s="5">
        <v>6000421</v>
      </c>
      <c r="B195">
        <f>B193</f>
        <v>4</v>
      </c>
      <c r="C195">
        <v>1</v>
      </c>
      <c r="D195">
        <v>1</v>
      </c>
      <c r="E195" t="s">
        <v>34</v>
      </c>
      <c r="F195">
        <f t="shared" ref="F195:F241" si="30">IF(D195=1,0,VLOOKUP(C195,$Q$2:$R$7,2,0)*VLOOKUP(B195,$U$2:$V$5,2,0)*20)</f>
        <v>0</v>
      </c>
      <c r="G195">
        <f t="shared" ref="G195:G241" si="31">IF(D195=1,VLOOKUP(C195,$Q$2:$R$7,2,0)*VLOOKUP(B195,$U$2:$V$5,2,0),0)</f>
        <v>200</v>
      </c>
      <c r="H195">
        <f t="shared" ref="H195:H241" si="32">IF(D195=1,0,VLOOKUP(C195,$Q$2:$R$7,2,0)*VLOOKUP(B195,$U$2:$V$5,2,0))</f>
        <v>0</v>
      </c>
      <c r="I195">
        <f t="shared" ref="I195:I241" si="33">IF(D195=1,VLOOKUP(C195,$Q$2:$R$7,2,0)*VLOOKUP(B195,$U$2:$V$5,2,0),0)</f>
        <v>200</v>
      </c>
      <c r="K195">
        <f t="shared" ref="K195:K241" si="34">IF(D195=1,2,1)</f>
        <v>2</v>
      </c>
      <c r="L195">
        <f t="shared" ref="L195:L241" si="35">IF(D195=1,4,2)</f>
        <v>4</v>
      </c>
      <c r="M195" t="str">
        <f t="shared" si="27"/>
        <v>|</v>
      </c>
      <c r="N195" t="str">
        <f t="shared" ref="N195:N241" si="36">IF(D195=1,K195&amp;","&amp;G195&amp;M195&amp;L195&amp;","&amp;I195,K195&amp;","&amp;F195&amp;M195&amp;L195&amp;","&amp;H195)</f>
        <v>2,200|4,200</v>
      </c>
    </row>
    <row r="196" spans="1:14" x14ac:dyDescent="0.2">
      <c r="A196" s="5">
        <v>6000422</v>
      </c>
      <c r="B196">
        <f t="shared" si="29"/>
        <v>4</v>
      </c>
      <c r="C196">
        <v>2</v>
      </c>
      <c r="D196">
        <v>1</v>
      </c>
      <c r="E196" t="s">
        <v>34</v>
      </c>
      <c r="F196">
        <f t="shared" si="30"/>
        <v>0</v>
      </c>
      <c r="G196">
        <f t="shared" si="31"/>
        <v>300</v>
      </c>
      <c r="H196">
        <f t="shared" si="32"/>
        <v>0</v>
      </c>
      <c r="I196">
        <f t="shared" si="33"/>
        <v>300</v>
      </c>
      <c r="K196">
        <f t="shared" si="34"/>
        <v>2</v>
      </c>
      <c r="L196">
        <f t="shared" si="35"/>
        <v>4</v>
      </c>
      <c r="M196" t="str">
        <f t="shared" si="27"/>
        <v>|</v>
      </c>
      <c r="N196" t="str">
        <f t="shared" si="36"/>
        <v>2,300|4,300</v>
      </c>
    </row>
    <row r="197" spans="1:14" x14ac:dyDescent="0.2">
      <c r="A197" s="5">
        <v>6000423</v>
      </c>
      <c r="B197">
        <f t="shared" si="29"/>
        <v>4</v>
      </c>
      <c r="C197">
        <v>3</v>
      </c>
      <c r="D197">
        <v>1</v>
      </c>
      <c r="E197" t="s">
        <v>34</v>
      </c>
      <c r="F197">
        <f t="shared" si="30"/>
        <v>0</v>
      </c>
      <c r="G197">
        <f t="shared" si="31"/>
        <v>400</v>
      </c>
      <c r="H197">
        <f t="shared" si="32"/>
        <v>0</v>
      </c>
      <c r="I197">
        <f t="shared" si="33"/>
        <v>400</v>
      </c>
      <c r="K197">
        <f t="shared" si="34"/>
        <v>2</v>
      </c>
      <c r="L197">
        <f t="shared" si="35"/>
        <v>4</v>
      </c>
      <c r="M197" t="str">
        <f t="shared" ref="M197:M241" si="37">M196</f>
        <v>|</v>
      </c>
      <c r="N197" t="str">
        <f t="shared" si="36"/>
        <v>2,400|4,400</v>
      </c>
    </row>
    <row r="198" spans="1:14" x14ac:dyDescent="0.2">
      <c r="A198" s="5">
        <v>6000424</v>
      </c>
      <c r="B198">
        <f t="shared" si="29"/>
        <v>4</v>
      </c>
      <c r="C198">
        <v>4</v>
      </c>
      <c r="D198">
        <v>1</v>
      </c>
      <c r="E198" t="s">
        <v>34</v>
      </c>
      <c r="F198">
        <f t="shared" si="30"/>
        <v>0</v>
      </c>
      <c r="G198">
        <f t="shared" si="31"/>
        <v>500</v>
      </c>
      <c r="H198">
        <f t="shared" si="32"/>
        <v>0</v>
      </c>
      <c r="I198">
        <f t="shared" si="33"/>
        <v>500</v>
      </c>
      <c r="K198">
        <f t="shared" si="34"/>
        <v>2</v>
      </c>
      <c r="L198">
        <f t="shared" si="35"/>
        <v>4</v>
      </c>
      <c r="M198" t="str">
        <f t="shared" si="37"/>
        <v>|</v>
      </c>
      <c r="N198" t="str">
        <f t="shared" si="36"/>
        <v>2,500|4,500</v>
      </c>
    </row>
    <row r="199" spans="1:14" x14ac:dyDescent="0.2">
      <c r="A199" s="5">
        <v>6000425</v>
      </c>
      <c r="B199">
        <f t="shared" si="29"/>
        <v>4</v>
      </c>
      <c r="C199">
        <v>5</v>
      </c>
      <c r="D199">
        <v>1</v>
      </c>
      <c r="E199" t="s">
        <v>34</v>
      </c>
      <c r="F199">
        <f t="shared" si="30"/>
        <v>0</v>
      </c>
      <c r="G199">
        <f t="shared" si="31"/>
        <v>600</v>
      </c>
      <c r="H199">
        <f t="shared" si="32"/>
        <v>0</v>
      </c>
      <c r="I199">
        <f t="shared" si="33"/>
        <v>600</v>
      </c>
      <c r="K199">
        <f t="shared" si="34"/>
        <v>2</v>
      </c>
      <c r="L199">
        <f t="shared" si="35"/>
        <v>4</v>
      </c>
      <c r="M199" t="str">
        <f t="shared" si="37"/>
        <v>|</v>
      </c>
      <c r="N199" t="str">
        <f t="shared" si="36"/>
        <v>2,600|4,600</v>
      </c>
    </row>
    <row r="200" spans="1:14" x14ac:dyDescent="0.2">
      <c r="A200" s="7">
        <v>6000430</v>
      </c>
      <c r="B200" s="8">
        <f>B198</f>
        <v>4</v>
      </c>
      <c r="C200" s="8">
        <v>0</v>
      </c>
      <c r="D200" s="8">
        <v>1</v>
      </c>
      <c r="E200" s="8" t="s">
        <v>35</v>
      </c>
      <c r="F200">
        <f t="shared" si="30"/>
        <v>0</v>
      </c>
      <c r="G200">
        <f t="shared" si="31"/>
        <v>0</v>
      </c>
      <c r="H200">
        <f t="shared" si="32"/>
        <v>0</v>
      </c>
      <c r="I200">
        <f t="shared" si="33"/>
        <v>0</v>
      </c>
      <c r="K200">
        <f t="shared" si="34"/>
        <v>2</v>
      </c>
      <c r="L200">
        <f t="shared" si="35"/>
        <v>4</v>
      </c>
      <c r="M200" t="str">
        <f t="shared" si="37"/>
        <v>|</v>
      </c>
      <c r="N200" t="str">
        <f t="shared" si="36"/>
        <v>2,0|4,0</v>
      </c>
    </row>
    <row r="201" spans="1:14" x14ac:dyDescent="0.2">
      <c r="A201" s="5">
        <v>6000431</v>
      </c>
      <c r="B201">
        <f>B199</f>
        <v>4</v>
      </c>
      <c r="C201">
        <v>1</v>
      </c>
      <c r="D201">
        <v>1</v>
      </c>
      <c r="E201" t="s">
        <v>35</v>
      </c>
      <c r="F201">
        <f t="shared" si="30"/>
        <v>0</v>
      </c>
      <c r="G201">
        <f t="shared" si="31"/>
        <v>200</v>
      </c>
      <c r="H201">
        <f t="shared" si="32"/>
        <v>0</v>
      </c>
      <c r="I201">
        <f t="shared" si="33"/>
        <v>200</v>
      </c>
      <c r="K201">
        <f t="shared" si="34"/>
        <v>2</v>
      </c>
      <c r="L201">
        <f t="shared" si="35"/>
        <v>4</v>
      </c>
      <c r="M201" t="str">
        <f t="shared" si="37"/>
        <v>|</v>
      </c>
      <c r="N201" t="str">
        <f t="shared" si="36"/>
        <v>2,200|4,200</v>
      </c>
    </row>
    <row r="202" spans="1:14" x14ac:dyDescent="0.2">
      <c r="A202" s="5">
        <v>6000432</v>
      </c>
      <c r="B202">
        <f t="shared" si="29"/>
        <v>4</v>
      </c>
      <c r="C202">
        <v>2</v>
      </c>
      <c r="D202">
        <v>1</v>
      </c>
      <c r="E202" t="s">
        <v>35</v>
      </c>
      <c r="F202">
        <f t="shared" si="30"/>
        <v>0</v>
      </c>
      <c r="G202">
        <f t="shared" si="31"/>
        <v>300</v>
      </c>
      <c r="H202">
        <f t="shared" si="32"/>
        <v>0</v>
      </c>
      <c r="I202">
        <f t="shared" si="33"/>
        <v>300</v>
      </c>
      <c r="K202">
        <f t="shared" si="34"/>
        <v>2</v>
      </c>
      <c r="L202">
        <f t="shared" si="35"/>
        <v>4</v>
      </c>
      <c r="M202" t="str">
        <f t="shared" si="37"/>
        <v>|</v>
      </c>
      <c r="N202" t="str">
        <f t="shared" si="36"/>
        <v>2,300|4,300</v>
      </c>
    </row>
    <row r="203" spans="1:14" x14ac:dyDescent="0.2">
      <c r="A203" s="5">
        <v>6000433</v>
      </c>
      <c r="B203">
        <f t="shared" si="29"/>
        <v>4</v>
      </c>
      <c r="C203">
        <v>3</v>
      </c>
      <c r="D203">
        <v>1</v>
      </c>
      <c r="E203" t="s">
        <v>35</v>
      </c>
      <c r="F203">
        <f t="shared" si="30"/>
        <v>0</v>
      </c>
      <c r="G203">
        <f t="shared" si="31"/>
        <v>400</v>
      </c>
      <c r="H203">
        <f t="shared" si="32"/>
        <v>0</v>
      </c>
      <c r="I203">
        <f t="shared" si="33"/>
        <v>400</v>
      </c>
      <c r="K203">
        <f t="shared" si="34"/>
        <v>2</v>
      </c>
      <c r="L203">
        <f t="shared" si="35"/>
        <v>4</v>
      </c>
      <c r="M203" t="str">
        <f t="shared" si="37"/>
        <v>|</v>
      </c>
      <c r="N203" t="str">
        <f t="shared" si="36"/>
        <v>2,400|4,400</v>
      </c>
    </row>
    <row r="204" spans="1:14" x14ac:dyDescent="0.2">
      <c r="A204" s="5">
        <v>6000434</v>
      </c>
      <c r="B204">
        <f t="shared" si="29"/>
        <v>4</v>
      </c>
      <c r="C204">
        <v>4</v>
      </c>
      <c r="D204">
        <v>1</v>
      </c>
      <c r="E204" t="s">
        <v>35</v>
      </c>
      <c r="F204">
        <f t="shared" si="30"/>
        <v>0</v>
      </c>
      <c r="G204">
        <f t="shared" si="31"/>
        <v>500</v>
      </c>
      <c r="H204">
        <f t="shared" si="32"/>
        <v>0</v>
      </c>
      <c r="I204">
        <f t="shared" si="33"/>
        <v>500</v>
      </c>
      <c r="K204">
        <f t="shared" si="34"/>
        <v>2</v>
      </c>
      <c r="L204">
        <f t="shared" si="35"/>
        <v>4</v>
      </c>
      <c r="M204" t="str">
        <f t="shared" si="37"/>
        <v>|</v>
      </c>
      <c r="N204" t="str">
        <f t="shared" si="36"/>
        <v>2,500|4,500</v>
      </c>
    </row>
    <row r="205" spans="1:14" x14ac:dyDescent="0.2">
      <c r="A205" s="5">
        <v>6000435</v>
      </c>
      <c r="B205">
        <f t="shared" si="29"/>
        <v>4</v>
      </c>
      <c r="C205">
        <v>5</v>
      </c>
      <c r="D205">
        <v>1</v>
      </c>
      <c r="E205" t="s">
        <v>35</v>
      </c>
      <c r="F205">
        <f t="shared" si="30"/>
        <v>0</v>
      </c>
      <c r="G205">
        <f t="shared" si="31"/>
        <v>600</v>
      </c>
      <c r="H205">
        <f t="shared" si="32"/>
        <v>0</v>
      </c>
      <c r="I205">
        <f t="shared" si="33"/>
        <v>600</v>
      </c>
      <c r="K205">
        <f t="shared" si="34"/>
        <v>2</v>
      </c>
      <c r="L205">
        <f t="shared" si="35"/>
        <v>4</v>
      </c>
      <c r="M205" t="str">
        <f t="shared" si="37"/>
        <v>|</v>
      </c>
      <c r="N205" t="str">
        <f t="shared" si="36"/>
        <v>2,600|4,600</v>
      </c>
    </row>
    <row r="206" spans="1:14" x14ac:dyDescent="0.2">
      <c r="A206" s="7">
        <v>6000440</v>
      </c>
      <c r="B206" s="8">
        <f>B204</f>
        <v>4</v>
      </c>
      <c r="C206" s="8">
        <v>0</v>
      </c>
      <c r="D206" s="8">
        <v>1</v>
      </c>
      <c r="E206" s="8" t="s">
        <v>36</v>
      </c>
      <c r="F206">
        <f t="shared" si="30"/>
        <v>0</v>
      </c>
      <c r="G206">
        <f t="shared" si="31"/>
        <v>0</v>
      </c>
      <c r="H206">
        <f t="shared" si="32"/>
        <v>0</v>
      </c>
      <c r="I206">
        <f t="shared" si="33"/>
        <v>0</v>
      </c>
      <c r="K206">
        <f t="shared" si="34"/>
        <v>2</v>
      </c>
      <c r="L206">
        <f t="shared" si="35"/>
        <v>4</v>
      </c>
      <c r="M206" t="str">
        <f t="shared" si="37"/>
        <v>|</v>
      </c>
      <c r="N206" t="str">
        <f t="shared" si="36"/>
        <v>2,0|4,0</v>
      </c>
    </row>
    <row r="207" spans="1:14" x14ac:dyDescent="0.2">
      <c r="A207" s="5">
        <v>6000441</v>
      </c>
      <c r="B207">
        <f>B205</f>
        <v>4</v>
      </c>
      <c r="C207">
        <v>1</v>
      </c>
      <c r="D207">
        <v>1</v>
      </c>
      <c r="E207" t="s">
        <v>36</v>
      </c>
      <c r="F207">
        <f t="shared" si="30"/>
        <v>0</v>
      </c>
      <c r="G207">
        <f t="shared" si="31"/>
        <v>200</v>
      </c>
      <c r="H207">
        <f t="shared" si="32"/>
        <v>0</v>
      </c>
      <c r="I207">
        <f t="shared" si="33"/>
        <v>200</v>
      </c>
      <c r="K207">
        <f t="shared" si="34"/>
        <v>2</v>
      </c>
      <c r="L207">
        <f t="shared" si="35"/>
        <v>4</v>
      </c>
      <c r="M207" t="str">
        <f t="shared" si="37"/>
        <v>|</v>
      </c>
      <c r="N207" t="str">
        <f t="shared" si="36"/>
        <v>2,200|4,200</v>
      </c>
    </row>
    <row r="208" spans="1:14" x14ac:dyDescent="0.2">
      <c r="A208" s="5">
        <v>6000442</v>
      </c>
      <c r="B208">
        <f t="shared" si="29"/>
        <v>4</v>
      </c>
      <c r="C208">
        <v>2</v>
      </c>
      <c r="D208">
        <v>1</v>
      </c>
      <c r="E208" t="s">
        <v>36</v>
      </c>
      <c r="F208">
        <f t="shared" si="30"/>
        <v>0</v>
      </c>
      <c r="G208">
        <f t="shared" si="31"/>
        <v>300</v>
      </c>
      <c r="H208">
        <f t="shared" si="32"/>
        <v>0</v>
      </c>
      <c r="I208">
        <f t="shared" si="33"/>
        <v>300</v>
      </c>
      <c r="K208">
        <f t="shared" si="34"/>
        <v>2</v>
      </c>
      <c r="L208">
        <f t="shared" si="35"/>
        <v>4</v>
      </c>
      <c r="M208" t="str">
        <f t="shared" si="37"/>
        <v>|</v>
      </c>
      <c r="N208" t="str">
        <f t="shared" si="36"/>
        <v>2,300|4,300</v>
      </c>
    </row>
    <row r="209" spans="1:14" x14ac:dyDescent="0.2">
      <c r="A209" s="5">
        <v>6000443</v>
      </c>
      <c r="B209">
        <f t="shared" si="29"/>
        <v>4</v>
      </c>
      <c r="C209">
        <v>3</v>
      </c>
      <c r="D209">
        <v>1</v>
      </c>
      <c r="E209" t="s">
        <v>36</v>
      </c>
      <c r="F209">
        <f t="shared" si="30"/>
        <v>0</v>
      </c>
      <c r="G209">
        <f t="shared" si="31"/>
        <v>400</v>
      </c>
      <c r="H209">
        <f t="shared" si="32"/>
        <v>0</v>
      </c>
      <c r="I209">
        <f t="shared" si="33"/>
        <v>400</v>
      </c>
      <c r="K209">
        <f t="shared" si="34"/>
        <v>2</v>
      </c>
      <c r="L209">
        <f t="shared" si="35"/>
        <v>4</v>
      </c>
      <c r="M209" t="str">
        <f t="shared" si="37"/>
        <v>|</v>
      </c>
      <c r="N209" t="str">
        <f t="shared" si="36"/>
        <v>2,400|4,400</v>
      </c>
    </row>
    <row r="210" spans="1:14" x14ac:dyDescent="0.2">
      <c r="A210" s="5">
        <v>6000444</v>
      </c>
      <c r="B210">
        <f t="shared" si="29"/>
        <v>4</v>
      </c>
      <c r="C210">
        <v>4</v>
      </c>
      <c r="D210">
        <v>1</v>
      </c>
      <c r="E210" t="s">
        <v>36</v>
      </c>
      <c r="F210">
        <f t="shared" si="30"/>
        <v>0</v>
      </c>
      <c r="G210">
        <f t="shared" si="31"/>
        <v>500</v>
      </c>
      <c r="H210">
        <f t="shared" si="32"/>
        <v>0</v>
      </c>
      <c r="I210">
        <f t="shared" si="33"/>
        <v>500</v>
      </c>
      <c r="K210">
        <f t="shared" si="34"/>
        <v>2</v>
      </c>
      <c r="L210">
        <f t="shared" si="35"/>
        <v>4</v>
      </c>
      <c r="M210" t="str">
        <f t="shared" si="37"/>
        <v>|</v>
      </c>
      <c r="N210" t="str">
        <f t="shared" si="36"/>
        <v>2,500|4,500</v>
      </c>
    </row>
    <row r="211" spans="1:14" x14ac:dyDescent="0.2">
      <c r="A211" s="5">
        <v>6000445</v>
      </c>
      <c r="B211">
        <f t="shared" si="29"/>
        <v>4</v>
      </c>
      <c r="C211">
        <v>5</v>
      </c>
      <c r="D211">
        <v>1</v>
      </c>
      <c r="E211" t="s">
        <v>36</v>
      </c>
      <c r="F211">
        <f t="shared" si="30"/>
        <v>0</v>
      </c>
      <c r="G211">
        <f t="shared" si="31"/>
        <v>600</v>
      </c>
      <c r="H211">
        <f t="shared" si="32"/>
        <v>0</v>
      </c>
      <c r="I211">
        <f t="shared" si="33"/>
        <v>600</v>
      </c>
      <c r="K211">
        <f t="shared" si="34"/>
        <v>2</v>
      </c>
      <c r="L211">
        <f t="shared" si="35"/>
        <v>4</v>
      </c>
      <c r="M211" t="str">
        <f t="shared" si="37"/>
        <v>|</v>
      </c>
      <c r="N211" t="str">
        <f t="shared" si="36"/>
        <v>2,600|4,600</v>
      </c>
    </row>
    <row r="212" spans="1:14" x14ac:dyDescent="0.2">
      <c r="A212" s="7">
        <v>6000450</v>
      </c>
      <c r="B212" s="8">
        <f>B210</f>
        <v>4</v>
      </c>
      <c r="C212" s="8">
        <v>0</v>
      </c>
      <c r="D212" s="8">
        <v>2</v>
      </c>
      <c r="E212" s="8" t="s">
        <v>80</v>
      </c>
      <c r="F212">
        <f t="shared" si="30"/>
        <v>0</v>
      </c>
      <c r="G212">
        <f t="shared" si="31"/>
        <v>0</v>
      </c>
      <c r="H212">
        <f t="shared" si="32"/>
        <v>0</v>
      </c>
      <c r="I212">
        <f t="shared" si="33"/>
        <v>0</v>
      </c>
      <c r="K212">
        <f t="shared" si="34"/>
        <v>1</v>
      </c>
      <c r="L212">
        <f t="shared" si="35"/>
        <v>2</v>
      </c>
      <c r="M212" t="str">
        <f t="shared" si="37"/>
        <v>|</v>
      </c>
      <c r="N212" t="str">
        <f t="shared" si="36"/>
        <v>1,0|2,0</v>
      </c>
    </row>
    <row r="213" spans="1:14" x14ac:dyDescent="0.2">
      <c r="A213" s="5">
        <v>6000451</v>
      </c>
      <c r="B213">
        <f>B211</f>
        <v>4</v>
      </c>
      <c r="C213">
        <v>1</v>
      </c>
      <c r="D213">
        <v>2</v>
      </c>
      <c r="E213" t="s">
        <v>80</v>
      </c>
      <c r="F213">
        <f t="shared" si="30"/>
        <v>4000</v>
      </c>
      <c r="G213">
        <f t="shared" si="31"/>
        <v>0</v>
      </c>
      <c r="H213">
        <f t="shared" si="32"/>
        <v>200</v>
      </c>
      <c r="I213">
        <f t="shared" si="33"/>
        <v>0</v>
      </c>
      <c r="K213">
        <f t="shared" si="34"/>
        <v>1</v>
      </c>
      <c r="L213">
        <f t="shared" si="35"/>
        <v>2</v>
      </c>
      <c r="M213" t="str">
        <f t="shared" si="37"/>
        <v>|</v>
      </c>
      <c r="N213" t="str">
        <f t="shared" si="36"/>
        <v>1,4000|2,200</v>
      </c>
    </row>
    <row r="214" spans="1:14" x14ac:dyDescent="0.2">
      <c r="A214" s="5">
        <v>6000452</v>
      </c>
      <c r="B214">
        <f t="shared" si="29"/>
        <v>4</v>
      </c>
      <c r="C214">
        <v>2</v>
      </c>
      <c r="D214">
        <v>2</v>
      </c>
      <c r="E214" t="s">
        <v>80</v>
      </c>
      <c r="F214">
        <f t="shared" si="30"/>
        <v>6000</v>
      </c>
      <c r="G214">
        <f t="shared" si="31"/>
        <v>0</v>
      </c>
      <c r="H214">
        <f t="shared" si="32"/>
        <v>300</v>
      </c>
      <c r="I214">
        <f t="shared" si="33"/>
        <v>0</v>
      </c>
      <c r="K214">
        <f t="shared" si="34"/>
        <v>1</v>
      </c>
      <c r="L214">
        <f t="shared" si="35"/>
        <v>2</v>
      </c>
      <c r="M214" t="str">
        <f t="shared" si="37"/>
        <v>|</v>
      </c>
      <c r="N214" t="str">
        <f t="shared" si="36"/>
        <v>1,6000|2,300</v>
      </c>
    </row>
    <row r="215" spans="1:14" x14ac:dyDescent="0.2">
      <c r="A215" s="5">
        <v>6000453</v>
      </c>
      <c r="B215">
        <f t="shared" si="29"/>
        <v>4</v>
      </c>
      <c r="C215">
        <v>3</v>
      </c>
      <c r="D215">
        <v>2</v>
      </c>
      <c r="E215" t="s">
        <v>80</v>
      </c>
      <c r="F215">
        <f t="shared" si="30"/>
        <v>8000</v>
      </c>
      <c r="G215">
        <f t="shared" si="31"/>
        <v>0</v>
      </c>
      <c r="H215">
        <f t="shared" si="32"/>
        <v>400</v>
      </c>
      <c r="I215">
        <f t="shared" si="33"/>
        <v>0</v>
      </c>
      <c r="K215">
        <f t="shared" si="34"/>
        <v>1</v>
      </c>
      <c r="L215">
        <f t="shared" si="35"/>
        <v>2</v>
      </c>
      <c r="M215" t="str">
        <f t="shared" si="37"/>
        <v>|</v>
      </c>
      <c r="N215" t="str">
        <f t="shared" si="36"/>
        <v>1,8000|2,400</v>
      </c>
    </row>
    <row r="216" spans="1:14" x14ac:dyDescent="0.2">
      <c r="A216" s="5">
        <v>6000454</v>
      </c>
      <c r="B216">
        <f t="shared" si="29"/>
        <v>4</v>
      </c>
      <c r="C216">
        <v>4</v>
      </c>
      <c r="D216">
        <v>2</v>
      </c>
      <c r="E216" t="s">
        <v>80</v>
      </c>
      <c r="F216">
        <f t="shared" si="30"/>
        <v>10000</v>
      </c>
      <c r="G216">
        <f t="shared" si="31"/>
        <v>0</v>
      </c>
      <c r="H216">
        <f t="shared" si="32"/>
        <v>500</v>
      </c>
      <c r="I216">
        <f t="shared" si="33"/>
        <v>0</v>
      </c>
      <c r="K216">
        <f t="shared" si="34"/>
        <v>1</v>
      </c>
      <c r="L216">
        <f t="shared" si="35"/>
        <v>2</v>
      </c>
      <c r="M216" t="str">
        <f t="shared" si="37"/>
        <v>|</v>
      </c>
      <c r="N216" t="str">
        <f t="shared" si="36"/>
        <v>1,10000|2,500</v>
      </c>
    </row>
    <row r="217" spans="1:14" x14ac:dyDescent="0.2">
      <c r="A217" s="5">
        <v>6000455</v>
      </c>
      <c r="B217">
        <f t="shared" si="29"/>
        <v>4</v>
      </c>
      <c r="C217">
        <v>5</v>
      </c>
      <c r="D217">
        <v>2</v>
      </c>
      <c r="E217" t="s">
        <v>80</v>
      </c>
      <c r="F217">
        <f t="shared" si="30"/>
        <v>12000</v>
      </c>
      <c r="G217">
        <f t="shared" si="31"/>
        <v>0</v>
      </c>
      <c r="H217">
        <f t="shared" si="32"/>
        <v>600</v>
      </c>
      <c r="I217">
        <f t="shared" si="33"/>
        <v>0</v>
      </c>
      <c r="K217">
        <f t="shared" si="34"/>
        <v>1</v>
      </c>
      <c r="L217">
        <f t="shared" si="35"/>
        <v>2</v>
      </c>
      <c r="M217" t="str">
        <f t="shared" si="37"/>
        <v>|</v>
      </c>
      <c r="N217" t="str">
        <f t="shared" si="36"/>
        <v>1,12000|2,600</v>
      </c>
    </row>
    <row r="218" spans="1:14" x14ac:dyDescent="0.2">
      <c r="A218" s="7">
        <v>6000460</v>
      </c>
      <c r="B218" s="8">
        <f>B216</f>
        <v>4</v>
      </c>
      <c r="C218" s="8">
        <v>0</v>
      </c>
      <c r="D218" s="8">
        <v>2</v>
      </c>
      <c r="E218" s="8" t="s">
        <v>81</v>
      </c>
      <c r="F218">
        <f t="shared" si="30"/>
        <v>0</v>
      </c>
      <c r="G218">
        <f t="shared" si="31"/>
        <v>0</v>
      </c>
      <c r="H218">
        <f t="shared" si="32"/>
        <v>0</v>
      </c>
      <c r="I218">
        <f t="shared" si="33"/>
        <v>0</v>
      </c>
      <c r="K218">
        <f t="shared" si="34"/>
        <v>1</v>
      </c>
      <c r="L218">
        <f t="shared" si="35"/>
        <v>2</v>
      </c>
      <c r="M218" t="str">
        <f t="shared" si="37"/>
        <v>|</v>
      </c>
      <c r="N218" t="str">
        <f t="shared" si="36"/>
        <v>1,0|2,0</v>
      </c>
    </row>
    <row r="219" spans="1:14" x14ac:dyDescent="0.2">
      <c r="A219" s="5">
        <v>6000461</v>
      </c>
      <c r="B219">
        <f>B217</f>
        <v>4</v>
      </c>
      <c r="C219">
        <v>1</v>
      </c>
      <c r="D219">
        <v>2</v>
      </c>
      <c r="E219" t="s">
        <v>81</v>
      </c>
      <c r="F219">
        <f t="shared" si="30"/>
        <v>4000</v>
      </c>
      <c r="G219">
        <f t="shared" si="31"/>
        <v>0</v>
      </c>
      <c r="H219">
        <f t="shared" si="32"/>
        <v>200</v>
      </c>
      <c r="I219">
        <f t="shared" si="33"/>
        <v>0</v>
      </c>
      <c r="K219">
        <f t="shared" si="34"/>
        <v>1</v>
      </c>
      <c r="L219">
        <f t="shared" si="35"/>
        <v>2</v>
      </c>
      <c r="M219" t="str">
        <f t="shared" si="37"/>
        <v>|</v>
      </c>
      <c r="N219" t="str">
        <f t="shared" si="36"/>
        <v>1,4000|2,200</v>
      </c>
    </row>
    <row r="220" spans="1:14" x14ac:dyDescent="0.2">
      <c r="A220" s="5">
        <v>6000462</v>
      </c>
      <c r="B220">
        <f t="shared" si="29"/>
        <v>4</v>
      </c>
      <c r="C220">
        <v>2</v>
      </c>
      <c r="D220">
        <v>2</v>
      </c>
      <c r="E220" t="s">
        <v>81</v>
      </c>
      <c r="F220">
        <f t="shared" si="30"/>
        <v>6000</v>
      </c>
      <c r="G220">
        <f t="shared" si="31"/>
        <v>0</v>
      </c>
      <c r="H220">
        <f t="shared" si="32"/>
        <v>300</v>
      </c>
      <c r="I220">
        <f t="shared" si="33"/>
        <v>0</v>
      </c>
      <c r="K220">
        <f t="shared" si="34"/>
        <v>1</v>
      </c>
      <c r="L220">
        <f t="shared" si="35"/>
        <v>2</v>
      </c>
      <c r="M220" t="str">
        <f t="shared" si="37"/>
        <v>|</v>
      </c>
      <c r="N220" t="str">
        <f t="shared" si="36"/>
        <v>1,6000|2,300</v>
      </c>
    </row>
    <row r="221" spans="1:14" x14ac:dyDescent="0.2">
      <c r="A221" s="5">
        <v>6000463</v>
      </c>
      <c r="B221">
        <f t="shared" si="29"/>
        <v>4</v>
      </c>
      <c r="C221">
        <v>3</v>
      </c>
      <c r="D221">
        <v>2</v>
      </c>
      <c r="E221" t="s">
        <v>81</v>
      </c>
      <c r="F221">
        <f t="shared" si="30"/>
        <v>8000</v>
      </c>
      <c r="G221">
        <f t="shared" si="31"/>
        <v>0</v>
      </c>
      <c r="H221">
        <f t="shared" si="32"/>
        <v>400</v>
      </c>
      <c r="I221">
        <f t="shared" si="33"/>
        <v>0</v>
      </c>
      <c r="K221">
        <f t="shared" si="34"/>
        <v>1</v>
      </c>
      <c r="L221">
        <f t="shared" si="35"/>
        <v>2</v>
      </c>
      <c r="M221" t="str">
        <f t="shared" si="37"/>
        <v>|</v>
      </c>
      <c r="N221" t="str">
        <f t="shared" si="36"/>
        <v>1,8000|2,400</v>
      </c>
    </row>
    <row r="222" spans="1:14" x14ac:dyDescent="0.2">
      <c r="A222" s="5">
        <v>6000464</v>
      </c>
      <c r="B222">
        <f t="shared" si="29"/>
        <v>4</v>
      </c>
      <c r="C222">
        <v>4</v>
      </c>
      <c r="D222">
        <v>2</v>
      </c>
      <c r="E222" t="s">
        <v>81</v>
      </c>
      <c r="F222">
        <f t="shared" si="30"/>
        <v>10000</v>
      </c>
      <c r="G222">
        <f t="shared" si="31"/>
        <v>0</v>
      </c>
      <c r="H222">
        <f t="shared" si="32"/>
        <v>500</v>
      </c>
      <c r="I222">
        <f t="shared" si="33"/>
        <v>0</v>
      </c>
      <c r="K222">
        <f t="shared" si="34"/>
        <v>1</v>
      </c>
      <c r="L222">
        <f t="shared" si="35"/>
        <v>2</v>
      </c>
      <c r="M222" t="str">
        <f t="shared" si="37"/>
        <v>|</v>
      </c>
      <c r="N222" t="str">
        <f t="shared" si="36"/>
        <v>1,10000|2,500</v>
      </c>
    </row>
    <row r="223" spans="1:14" x14ac:dyDescent="0.2">
      <c r="A223" s="5">
        <v>6000465</v>
      </c>
      <c r="B223">
        <f t="shared" si="29"/>
        <v>4</v>
      </c>
      <c r="C223">
        <v>5</v>
      </c>
      <c r="D223">
        <v>2</v>
      </c>
      <c r="E223" t="s">
        <v>81</v>
      </c>
      <c r="F223">
        <f t="shared" si="30"/>
        <v>12000</v>
      </c>
      <c r="G223">
        <f t="shared" si="31"/>
        <v>0</v>
      </c>
      <c r="H223">
        <f t="shared" si="32"/>
        <v>600</v>
      </c>
      <c r="I223">
        <f t="shared" si="33"/>
        <v>0</v>
      </c>
      <c r="K223">
        <f t="shared" si="34"/>
        <v>1</v>
      </c>
      <c r="L223">
        <f t="shared" si="35"/>
        <v>2</v>
      </c>
      <c r="M223" t="str">
        <f t="shared" si="37"/>
        <v>|</v>
      </c>
      <c r="N223" t="str">
        <f t="shared" si="36"/>
        <v>1,12000|2,600</v>
      </c>
    </row>
    <row r="224" spans="1:14" x14ac:dyDescent="0.2">
      <c r="A224" s="7">
        <v>6000470</v>
      </c>
      <c r="B224" s="8">
        <f>B222</f>
        <v>4</v>
      </c>
      <c r="C224" s="8">
        <v>0</v>
      </c>
      <c r="D224" s="8">
        <v>2</v>
      </c>
      <c r="E224" s="8" t="s">
        <v>82</v>
      </c>
      <c r="F224">
        <f t="shared" si="30"/>
        <v>0</v>
      </c>
      <c r="G224">
        <f t="shared" si="31"/>
        <v>0</v>
      </c>
      <c r="H224">
        <f t="shared" si="32"/>
        <v>0</v>
      </c>
      <c r="I224">
        <f t="shared" si="33"/>
        <v>0</v>
      </c>
      <c r="K224">
        <f t="shared" si="34"/>
        <v>1</v>
      </c>
      <c r="L224">
        <f t="shared" si="35"/>
        <v>2</v>
      </c>
      <c r="M224" t="str">
        <f t="shared" si="37"/>
        <v>|</v>
      </c>
      <c r="N224" t="str">
        <f t="shared" si="36"/>
        <v>1,0|2,0</v>
      </c>
    </row>
    <row r="225" spans="1:14" x14ac:dyDescent="0.2">
      <c r="A225" s="5">
        <v>6000471</v>
      </c>
      <c r="B225">
        <f>B223</f>
        <v>4</v>
      </c>
      <c r="C225">
        <v>1</v>
      </c>
      <c r="D225">
        <v>2</v>
      </c>
      <c r="E225" t="s">
        <v>82</v>
      </c>
      <c r="F225">
        <f t="shared" si="30"/>
        <v>4000</v>
      </c>
      <c r="G225">
        <f t="shared" si="31"/>
        <v>0</v>
      </c>
      <c r="H225">
        <f t="shared" si="32"/>
        <v>200</v>
      </c>
      <c r="I225">
        <f t="shared" si="33"/>
        <v>0</v>
      </c>
      <c r="K225">
        <f t="shared" si="34"/>
        <v>1</v>
      </c>
      <c r="L225">
        <f t="shared" si="35"/>
        <v>2</v>
      </c>
      <c r="M225" t="str">
        <f t="shared" si="37"/>
        <v>|</v>
      </c>
      <c r="N225" t="str">
        <f t="shared" si="36"/>
        <v>1,4000|2,200</v>
      </c>
    </row>
    <row r="226" spans="1:14" x14ac:dyDescent="0.2">
      <c r="A226" s="5">
        <v>6000472</v>
      </c>
      <c r="B226">
        <f t="shared" ref="B226:B234" si="38">B225</f>
        <v>4</v>
      </c>
      <c r="C226">
        <v>2</v>
      </c>
      <c r="D226">
        <v>2</v>
      </c>
      <c r="E226" t="s">
        <v>82</v>
      </c>
      <c r="F226">
        <f t="shared" si="30"/>
        <v>6000</v>
      </c>
      <c r="G226">
        <f t="shared" si="31"/>
        <v>0</v>
      </c>
      <c r="H226">
        <f t="shared" si="32"/>
        <v>300</v>
      </c>
      <c r="I226">
        <f t="shared" si="33"/>
        <v>0</v>
      </c>
      <c r="K226">
        <f t="shared" si="34"/>
        <v>1</v>
      </c>
      <c r="L226">
        <f t="shared" si="35"/>
        <v>2</v>
      </c>
      <c r="M226" t="str">
        <f t="shared" si="37"/>
        <v>|</v>
      </c>
      <c r="N226" t="str">
        <f t="shared" si="36"/>
        <v>1,6000|2,300</v>
      </c>
    </row>
    <row r="227" spans="1:14" x14ac:dyDescent="0.2">
      <c r="A227" s="5">
        <v>6000473</v>
      </c>
      <c r="B227">
        <f t="shared" si="38"/>
        <v>4</v>
      </c>
      <c r="C227">
        <v>3</v>
      </c>
      <c r="D227">
        <v>2</v>
      </c>
      <c r="E227" t="s">
        <v>82</v>
      </c>
      <c r="F227">
        <f t="shared" si="30"/>
        <v>8000</v>
      </c>
      <c r="G227">
        <f t="shared" si="31"/>
        <v>0</v>
      </c>
      <c r="H227">
        <f t="shared" si="32"/>
        <v>400</v>
      </c>
      <c r="I227">
        <f t="shared" si="33"/>
        <v>0</v>
      </c>
      <c r="K227">
        <f t="shared" si="34"/>
        <v>1</v>
      </c>
      <c r="L227">
        <f t="shared" si="35"/>
        <v>2</v>
      </c>
      <c r="M227" t="str">
        <f t="shared" si="37"/>
        <v>|</v>
      </c>
      <c r="N227" t="str">
        <f t="shared" si="36"/>
        <v>1,8000|2,400</v>
      </c>
    </row>
    <row r="228" spans="1:14" x14ac:dyDescent="0.2">
      <c r="A228" s="5">
        <v>6000474</v>
      </c>
      <c r="B228">
        <f t="shared" si="38"/>
        <v>4</v>
      </c>
      <c r="C228">
        <v>4</v>
      </c>
      <c r="D228">
        <v>2</v>
      </c>
      <c r="E228" t="s">
        <v>82</v>
      </c>
      <c r="F228">
        <f t="shared" si="30"/>
        <v>10000</v>
      </c>
      <c r="G228">
        <f t="shared" si="31"/>
        <v>0</v>
      </c>
      <c r="H228">
        <f t="shared" si="32"/>
        <v>500</v>
      </c>
      <c r="I228">
        <f t="shared" si="33"/>
        <v>0</v>
      </c>
      <c r="K228">
        <f t="shared" si="34"/>
        <v>1</v>
      </c>
      <c r="L228">
        <f t="shared" si="35"/>
        <v>2</v>
      </c>
      <c r="M228" t="str">
        <f t="shared" si="37"/>
        <v>|</v>
      </c>
      <c r="N228" t="str">
        <f t="shared" si="36"/>
        <v>1,10000|2,500</v>
      </c>
    </row>
    <row r="229" spans="1:14" x14ac:dyDescent="0.2">
      <c r="A229" s="5">
        <v>6000475</v>
      </c>
      <c r="B229">
        <f t="shared" si="38"/>
        <v>4</v>
      </c>
      <c r="C229">
        <v>5</v>
      </c>
      <c r="D229">
        <v>2</v>
      </c>
      <c r="E229" t="s">
        <v>82</v>
      </c>
      <c r="F229">
        <f t="shared" si="30"/>
        <v>12000</v>
      </c>
      <c r="G229">
        <f t="shared" si="31"/>
        <v>0</v>
      </c>
      <c r="H229">
        <f t="shared" si="32"/>
        <v>600</v>
      </c>
      <c r="I229">
        <f t="shared" si="33"/>
        <v>0</v>
      </c>
      <c r="K229">
        <f t="shared" si="34"/>
        <v>1</v>
      </c>
      <c r="L229">
        <f t="shared" si="35"/>
        <v>2</v>
      </c>
      <c r="M229" t="str">
        <f t="shared" si="37"/>
        <v>|</v>
      </c>
      <c r="N229" t="str">
        <f t="shared" si="36"/>
        <v>1,12000|2,600</v>
      </c>
    </row>
    <row r="230" spans="1:14" x14ac:dyDescent="0.2">
      <c r="A230" s="7">
        <v>6000480</v>
      </c>
      <c r="B230" s="8">
        <f>B228</f>
        <v>4</v>
      </c>
      <c r="C230" s="8">
        <v>0</v>
      </c>
      <c r="D230" s="8">
        <v>2</v>
      </c>
      <c r="E230" s="8" t="s">
        <v>83</v>
      </c>
      <c r="F230">
        <f t="shared" si="30"/>
        <v>0</v>
      </c>
      <c r="G230">
        <f t="shared" si="31"/>
        <v>0</v>
      </c>
      <c r="H230">
        <f t="shared" si="32"/>
        <v>0</v>
      </c>
      <c r="I230">
        <f t="shared" si="33"/>
        <v>0</v>
      </c>
      <c r="K230">
        <f t="shared" si="34"/>
        <v>1</v>
      </c>
      <c r="L230">
        <f t="shared" si="35"/>
        <v>2</v>
      </c>
      <c r="M230" t="str">
        <f t="shared" si="37"/>
        <v>|</v>
      </c>
      <c r="N230" t="str">
        <f t="shared" si="36"/>
        <v>1,0|2,0</v>
      </c>
    </row>
    <row r="231" spans="1:14" x14ac:dyDescent="0.2">
      <c r="A231" s="5">
        <v>6000481</v>
      </c>
      <c r="B231">
        <f>B229</f>
        <v>4</v>
      </c>
      <c r="C231">
        <v>1</v>
      </c>
      <c r="D231">
        <v>2</v>
      </c>
      <c r="E231" t="s">
        <v>83</v>
      </c>
      <c r="F231">
        <f t="shared" si="30"/>
        <v>4000</v>
      </c>
      <c r="G231">
        <f t="shared" si="31"/>
        <v>0</v>
      </c>
      <c r="H231">
        <f t="shared" si="32"/>
        <v>200</v>
      </c>
      <c r="I231">
        <f t="shared" si="33"/>
        <v>0</v>
      </c>
      <c r="K231">
        <f t="shared" si="34"/>
        <v>1</v>
      </c>
      <c r="L231">
        <f t="shared" si="35"/>
        <v>2</v>
      </c>
      <c r="M231" t="str">
        <f t="shared" si="37"/>
        <v>|</v>
      </c>
      <c r="N231" t="str">
        <f t="shared" si="36"/>
        <v>1,4000|2,200</v>
      </c>
    </row>
    <row r="232" spans="1:14" x14ac:dyDescent="0.2">
      <c r="A232" s="5">
        <v>6000482</v>
      </c>
      <c r="B232">
        <f t="shared" si="38"/>
        <v>4</v>
      </c>
      <c r="C232">
        <v>2</v>
      </c>
      <c r="D232">
        <v>2</v>
      </c>
      <c r="E232" t="s">
        <v>83</v>
      </c>
      <c r="F232">
        <f t="shared" si="30"/>
        <v>6000</v>
      </c>
      <c r="G232">
        <f t="shared" si="31"/>
        <v>0</v>
      </c>
      <c r="H232">
        <f t="shared" si="32"/>
        <v>300</v>
      </c>
      <c r="I232">
        <f t="shared" si="33"/>
        <v>0</v>
      </c>
      <c r="K232">
        <f t="shared" si="34"/>
        <v>1</v>
      </c>
      <c r="L232">
        <f t="shared" si="35"/>
        <v>2</v>
      </c>
      <c r="M232" t="str">
        <f t="shared" si="37"/>
        <v>|</v>
      </c>
      <c r="N232" t="str">
        <f t="shared" si="36"/>
        <v>1,6000|2,300</v>
      </c>
    </row>
    <row r="233" spans="1:14" x14ac:dyDescent="0.2">
      <c r="A233" s="5">
        <v>6000483</v>
      </c>
      <c r="B233">
        <f t="shared" si="38"/>
        <v>4</v>
      </c>
      <c r="C233">
        <v>3</v>
      </c>
      <c r="D233">
        <v>2</v>
      </c>
      <c r="E233" t="s">
        <v>83</v>
      </c>
      <c r="F233">
        <f t="shared" si="30"/>
        <v>8000</v>
      </c>
      <c r="G233">
        <f t="shared" si="31"/>
        <v>0</v>
      </c>
      <c r="H233">
        <f t="shared" si="32"/>
        <v>400</v>
      </c>
      <c r="I233">
        <f t="shared" si="33"/>
        <v>0</v>
      </c>
      <c r="K233">
        <f t="shared" si="34"/>
        <v>1</v>
      </c>
      <c r="L233">
        <f t="shared" si="35"/>
        <v>2</v>
      </c>
      <c r="M233" t="str">
        <f t="shared" si="37"/>
        <v>|</v>
      </c>
      <c r="N233" t="str">
        <f t="shared" si="36"/>
        <v>1,8000|2,400</v>
      </c>
    </row>
    <row r="234" spans="1:14" x14ac:dyDescent="0.2">
      <c r="A234" s="5">
        <v>6000484</v>
      </c>
      <c r="B234">
        <f t="shared" si="38"/>
        <v>4</v>
      </c>
      <c r="C234">
        <v>4</v>
      </c>
      <c r="D234">
        <v>2</v>
      </c>
      <c r="E234" t="s">
        <v>83</v>
      </c>
      <c r="F234">
        <f t="shared" si="30"/>
        <v>10000</v>
      </c>
      <c r="G234">
        <f t="shared" si="31"/>
        <v>0</v>
      </c>
      <c r="H234">
        <f t="shared" si="32"/>
        <v>500</v>
      </c>
      <c r="I234">
        <f t="shared" si="33"/>
        <v>0</v>
      </c>
      <c r="K234">
        <f t="shared" si="34"/>
        <v>1</v>
      </c>
      <c r="L234">
        <f t="shared" si="35"/>
        <v>2</v>
      </c>
      <c r="M234" t="str">
        <f t="shared" si="37"/>
        <v>|</v>
      </c>
      <c r="N234" t="str">
        <f t="shared" si="36"/>
        <v>1,10000|2,500</v>
      </c>
    </row>
    <row r="235" spans="1:14" x14ac:dyDescent="0.2">
      <c r="A235" s="5">
        <v>6000485</v>
      </c>
      <c r="B235">
        <f>B234</f>
        <v>4</v>
      </c>
      <c r="C235">
        <v>5</v>
      </c>
      <c r="D235">
        <v>2</v>
      </c>
      <c r="E235" t="s">
        <v>83</v>
      </c>
      <c r="F235">
        <f t="shared" si="30"/>
        <v>12000</v>
      </c>
      <c r="G235">
        <f t="shared" si="31"/>
        <v>0</v>
      </c>
      <c r="H235">
        <f t="shared" si="32"/>
        <v>600</v>
      </c>
      <c r="I235">
        <f t="shared" si="33"/>
        <v>0</v>
      </c>
      <c r="K235">
        <f t="shared" si="34"/>
        <v>1</v>
      </c>
      <c r="L235">
        <f t="shared" si="35"/>
        <v>2</v>
      </c>
      <c r="M235" t="str">
        <f t="shared" si="37"/>
        <v>|</v>
      </c>
      <c r="N235" t="str">
        <f t="shared" si="36"/>
        <v>1,12000|2,600</v>
      </c>
    </row>
    <row r="236" spans="1:14" x14ac:dyDescent="0.2">
      <c r="A236" s="7">
        <v>6000490</v>
      </c>
      <c r="B236" s="8">
        <f>B234</f>
        <v>4</v>
      </c>
      <c r="C236" s="8">
        <v>0</v>
      </c>
      <c r="D236" s="8">
        <v>2</v>
      </c>
      <c r="E236" s="8" t="s">
        <v>84</v>
      </c>
      <c r="F236">
        <f t="shared" si="30"/>
        <v>0</v>
      </c>
      <c r="G236">
        <f t="shared" si="31"/>
        <v>0</v>
      </c>
      <c r="H236">
        <f t="shared" si="32"/>
        <v>0</v>
      </c>
      <c r="I236">
        <f t="shared" si="33"/>
        <v>0</v>
      </c>
      <c r="K236">
        <f t="shared" si="34"/>
        <v>1</v>
      </c>
      <c r="L236">
        <f t="shared" si="35"/>
        <v>2</v>
      </c>
      <c r="M236" t="str">
        <f t="shared" si="37"/>
        <v>|</v>
      </c>
      <c r="N236" t="str">
        <f t="shared" si="36"/>
        <v>1,0|2,0</v>
      </c>
    </row>
    <row r="237" spans="1:14" x14ac:dyDescent="0.2">
      <c r="A237" s="5">
        <v>6000491</v>
      </c>
      <c r="B237">
        <f>B235</f>
        <v>4</v>
      </c>
      <c r="C237">
        <v>1</v>
      </c>
      <c r="D237">
        <v>2</v>
      </c>
      <c r="E237" t="s">
        <v>84</v>
      </c>
      <c r="F237">
        <f t="shared" si="30"/>
        <v>4000</v>
      </c>
      <c r="G237">
        <f t="shared" si="31"/>
        <v>0</v>
      </c>
      <c r="H237">
        <f t="shared" si="32"/>
        <v>200</v>
      </c>
      <c r="I237">
        <f t="shared" si="33"/>
        <v>0</v>
      </c>
      <c r="K237">
        <f t="shared" si="34"/>
        <v>1</v>
      </c>
      <c r="L237">
        <f t="shared" si="35"/>
        <v>2</v>
      </c>
      <c r="M237" t="str">
        <f t="shared" si="37"/>
        <v>|</v>
      </c>
      <c r="N237" t="str">
        <f t="shared" si="36"/>
        <v>1,4000|2,200</v>
      </c>
    </row>
    <row r="238" spans="1:14" x14ac:dyDescent="0.2">
      <c r="A238" s="5">
        <v>6000492</v>
      </c>
      <c r="B238">
        <f t="shared" ref="B238:B241" si="39">B237</f>
        <v>4</v>
      </c>
      <c r="C238">
        <v>2</v>
      </c>
      <c r="D238">
        <v>2</v>
      </c>
      <c r="E238" t="s">
        <v>84</v>
      </c>
      <c r="F238">
        <f t="shared" si="30"/>
        <v>6000</v>
      </c>
      <c r="G238">
        <f t="shared" si="31"/>
        <v>0</v>
      </c>
      <c r="H238">
        <f t="shared" si="32"/>
        <v>300</v>
      </c>
      <c r="I238">
        <f t="shared" si="33"/>
        <v>0</v>
      </c>
      <c r="K238">
        <f t="shared" si="34"/>
        <v>1</v>
      </c>
      <c r="L238">
        <f t="shared" si="35"/>
        <v>2</v>
      </c>
      <c r="M238" t="str">
        <f t="shared" si="37"/>
        <v>|</v>
      </c>
      <c r="N238" t="str">
        <f t="shared" si="36"/>
        <v>1,6000|2,300</v>
      </c>
    </row>
    <row r="239" spans="1:14" x14ac:dyDescent="0.2">
      <c r="A239" s="5">
        <v>6000493</v>
      </c>
      <c r="B239">
        <f t="shared" si="39"/>
        <v>4</v>
      </c>
      <c r="C239">
        <v>3</v>
      </c>
      <c r="D239">
        <v>2</v>
      </c>
      <c r="E239" t="s">
        <v>84</v>
      </c>
      <c r="F239">
        <f t="shared" si="30"/>
        <v>8000</v>
      </c>
      <c r="G239">
        <f t="shared" si="31"/>
        <v>0</v>
      </c>
      <c r="H239">
        <f t="shared" si="32"/>
        <v>400</v>
      </c>
      <c r="I239">
        <f t="shared" si="33"/>
        <v>0</v>
      </c>
      <c r="K239">
        <f t="shared" si="34"/>
        <v>1</v>
      </c>
      <c r="L239">
        <f t="shared" si="35"/>
        <v>2</v>
      </c>
      <c r="M239" t="str">
        <f t="shared" si="37"/>
        <v>|</v>
      </c>
      <c r="N239" t="str">
        <f t="shared" si="36"/>
        <v>1,8000|2,400</v>
      </c>
    </row>
    <row r="240" spans="1:14" x14ac:dyDescent="0.2">
      <c r="A240" s="5">
        <v>6000494</v>
      </c>
      <c r="B240">
        <f t="shared" si="39"/>
        <v>4</v>
      </c>
      <c r="C240">
        <v>4</v>
      </c>
      <c r="D240">
        <v>2</v>
      </c>
      <c r="E240" t="s">
        <v>84</v>
      </c>
      <c r="F240">
        <f t="shared" si="30"/>
        <v>10000</v>
      </c>
      <c r="G240">
        <f t="shared" si="31"/>
        <v>0</v>
      </c>
      <c r="H240">
        <f t="shared" si="32"/>
        <v>500</v>
      </c>
      <c r="I240">
        <f t="shared" si="33"/>
        <v>0</v>
      </c>
      <c r="K240">
        <f t="shared" si="34"/>
        <v>1</v>
      </c>
      <c r="L240">
        <f t="shared" si="35"/>
        <v>2</v>
      </c>
      <c r="M240" t="str">
        <f t="shared" si="37"/>
        <v>|</v>
      </c>
      <c r="N240" t="str">
        <f t="shared" si="36"/>
        <v>1,10000|2,500</v>
      </c>
    </row>
    <row r="241" spans="1:14" x14ac:dyDescent="0.2">
      <c r="A241" s="5">
        <v>6000495</v>
      </c>
      <c r="B241">
        <f t="shared" si="39"/>
        <v>4</v>
      </c>
      <c r="C241">
        <v>5</v>
      </c>
      <c r="D241">
        <v>2</v>
      </c>
      <c r="E241" t="s">
        <v>84</v>
      </c>
      <c r="F241">
        <f t="shared" si="30"/>
        <v>12000</v>
      </c>
      <c r="G241">
        <f t="shared" si="31"/>
        <v>0</v>
      </c>
      <c r="H241">
        <f t="shared" si="32"/>
        <v>600</v>
      </c>
      <c r="I241">
        <f t="shared" si="33"/>
        <v>0</v>
      </c>
      <c r="K241">
        <f t="shared" si="34"/>
        <v>1</v>
      </c>
      <c r="L241">
        <f t="shared" si="35"/>
        <v>2</v>
      </c>
      <c r="M241" t="str">
        <f t="shared" si="37"/>
        <v>|</v>
      </c>
      <c r="N241" t="str">
        <f t="shared" si="36"/>
        <v>1,12000|2,600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3"/>
  <sheetViews>
    <sheetView workbookViewId="0">
      <selection activeCell="M29" sqref="M29"/>
    </sheetView>
  </sheetViews>
  <sheetFormatPr defaultRowHeight="14.25" x14ac:dyDescent="0.2"/>
  <sheetData>
    <row r="1" spans="1:9" x14ac:dyDescent="0.2">
      <c r="E1">
        <v>0.5</v>
      </c>
      <c r="F1">
        <v>10</v>
      </c>
      <c r="G1">
        <v>10</v>
      </c>
      <c r="H1">
        <v>10</v>
      </c>
      <c r="I1">
        <v>10</v>
      </c>
    </row>
    <row r="2" spans="1:9" x14ac:dyDescent="0.2">
      <c r="B2" t="s">
        <v>208</v>
      </c>
    </row>
    <row r="3" spans="1:9" x14ac:dyDescent="0.2">
      <c r="A3" s="6" t="s">
        <v>39</v>
      </c>
      <c r="B3" t="s">
        <v>108</v>
      </c>
      <c r="C3" t="s">
        <v>1</v>
      </c>
      <c r="D3" s="6" t="s">
        <v>216</v>
      </c>
      <c r="E3" t="s">
        <v>209</v>
      </c>
      <c r="F3" t="s">
        <v>210</v>
      </c>
      <c r="G3" t="s">
        <v>211</v>
      </c>
      <c r="H3" t="s">
        <v>212</v>
      </c>
      <c r="I3" t="s">
        <v>210</v>
      </c>
    </row>
    <row r="4" spans="1:9" x14ac:dyDescent="0.2">
      <c r="A4">
        <v>1</v>
      </c>
      <c r="B4">
        <v>1</v>
      </c>
      <c r="C4">
        <v>1</v>
      </c>
      <c r="D4" t="str">
        <f>A4&amp;B4&amp;C4</f>
        <v>111</v>
      </c>
      <c r="E4">
        <f>套装数值!AE4</f>
        <v>2032</v>
      </c>
      <c r="F4">
        <f>套装数值!AF4</f>
        <v>0</v>
      </c>
      <c r="G4">
        <f>套装数值!AG4</f>
        <v>0</v>
      </c>
      <c r="H4">
        <f>套装数值!AH4</f>
        <v>0</v>
      </c>
      <c r="I4">
        <f>套装数值!AI4</f>
        <v>0</v>
      </c>
    </row>
    <row r="5" spans="1:9" x14ac:dyDescent="0.2">
      <c r="A5">
        <f>A4</f>
        <v>1</v>
      </c>
      <c r="B5">
        <v>1</v>
      </c>
      <c r="C5">
        <v>2</v>
      </c>
      <c r="D5" t="str">
        <f t="shared" ref="D5:D68" si="0">A5&amp;B5&amp;C5</f>
        <v>112</v>
      </c>
      <c r="E5">
        <f>套装数值!AE5</f>
        <v>0</v>
      </c>
      <c r="F5">
        <f>套装数值!AF5</f>
        <v>113</v>
      </c>
      <c r="G5">
        <f>套装数值!AG5</f>
        <v>0</v>
      </c>
      <c r="H5">
        <f>套装数值!AH5</f>
        <v>0</v>
      </c>
      <c r="I5">
        <f>套装数值!AI5</f>
        <v>0</v>
      </c>
    </row>
    <row r="6" spans="1:9" x14ac:dyDescent="0.2">
      <c r="A6">
        <f t="shared" ref="A6:A69" si="1">A5</f>
        <v>1</v>
      </c>
      <c r="B6">
        <v>1</v>
      </c>
      <c r="C6">
        <v>3</v>
      </c>
      <c r="D6" t="str">
        <f t="shared" si="0"/>
        <v>113</v>
      </c>
      <c r="E6">
        <f>套装数值!AE6</f>
        <v>0</v>
      </c>
      <c r="F6">
        <f>套装数值!AF6</f>
        <v>0</v>
      </c>
      <c r="G6">
        <f>套装数值!AG6</f>
        <v>141</v>
      </c>
      <c r="H6">
        <f>套装数值!AH6</f>
        <v>0</v>
      </c>
      <c r="I6">
        <f>套装数值!AI6</f>
        <v>0</v>
      </c>
    </row>
    <row r="7" spans="1:9" x14ac:dyDescent="0.2">
      <c r="A7">
        <f t="shared" si="1"/>
        <v>1</v>
      </c>
      <c r="B7">
        <v>1</v>
      </c>
      <c r="C7">
        <v>4</v>
      </c>
      <c r="D7" t="str">
        <f t="shared" si="0"/>
        <v>114</v>
      </c>
      <c r="E7">
        <f>套装数值!AE7</f>
        <v>0</v>
      </c>
      <c r="F7">
        <f>套装数值!AF7</f>
        <v>0</v>
      </c>
      <c r="G7">
        <f>套装数值!AG7</f>
        <v>0</v>
      </c>
      <c r="H7">
        <f>套装数值!AH7</f>
        <v>124</v>
      </c>
      <c r="I7">
        <f>套装数值!AI7</f>
        <v>0</v>
      </c>
    </row>
    <row r="8" spans="1:9" x14ac:dyDescent="0.2">
      <c r="A8">
        <f t="shared" si="1"/>
        <v>1</v>
      </c>
      <c r="B8">
        <v>1</v>
      </c>
      <c r="C8">
        <v>5</v>
      </c>
      <c r="D8" t="str">
        <f t="shared" si="0"/>
        <v>115</v>
      </c>
      <c r="E8">
        <f>套装数值!AE8</f>
        <v>0</v>
      </c>
      <c r="F8">
        <f>套装数值!AF8</f>
        <v>0</v>
      </c>
      <c r="G8">
        <f>套装数值!AG8</f>
        <v>0</v>
      </c>
      <c r="H8">
        <f>套装数值!AH8</f>
        <v>0</v>
      </c>
      <c r="I8">
        <f>套装数值!AI8</f>
        <v>85</v>
      </c>
    </row>
    <row r="9" spans="1:9" x14ac:dyDescent="0.2">
      <c r="A9">
        <f t="shared" si="1"/>
        <v>1</v>
      </c>
      <c r="B9">
        <v>2</v>
      </c>
      <c r="C9">
        <v>1</v>
      </c>
      <c r="D9" t="str">
        <f t="shared" si="0"/>
        <v>121</v>
      </c>
      <c r="E9">
        <f>套装数值!AE9</f>
        <v>4980</v>
      </c>
      <c r="F9">
        <f>套装数值!AF9</f>
        <v>0</v>
      </c>
      <c r="G9">
        <f>套装数值!AG9</f>
        <v>0</v>
      </c>
      <c r="H9">
        <f>套装数值!AH9</f>
        <v>0</v>
      </c>
      <c r="I9">
        <f>套装数值!AI9</f>
        <v>0</v>
      </c>
    </row>
    <row r="10" spans="1:9" x14ac:dyDescent="0.2">
      <c r="A10">
        <f t="shared" si="1"/>
        <v>1</v>
      </c>
      <c r="B10">
        <v>2</v>
      </c>
      <c r="C10">
        <v>2</v>
      </c>
      <c r="D10" t="str">
        <f t="shared" si="0"/>
        <v>122</v>
      </c>
      <c r="E10">
        <f>套装数值!AE10</f>
        <v>0</v>
      </c>
      <c r="F10">
        <f>套装数值!AF10</f>
        <v>277</v>
      </c>
      <c r="G10">
        <f>套装数值!AG10</f>
        <v>0</v>
      </c>
      <c r="H10">
        <f>套装数值!AH10</f>
        <v>0</v>
      </c>
      <c r="I10">
        <f>套装数值!AI10</f>
        <v>0</v>
      </c>
    </row>
    <row r="11" spans="1:9" x14ac:dyDescent="0.2">
      <c r="A11">
        <f t="shared" si="1"/>
        <v>1</v>
      </c>
      <c r="B11">
        <v>2</v>
      </c>
      <c r="C11">
        <v>3</v>
      </c>
      <c r="D11" t="str">
        <f t="shared" si="0"/>
        <v>123</v>
      </c>
      <c r="E11">
        <f>套装数值!AE11</f>
        <v>0</v>
      </c>
      <c r="F11">
        <f>套装数值!AF11</f>
        <v>0</v>
      </c>
      <c r="G11">
        <f>套装数值!AG11</f>
        <v>346</v>
      </c>
      <c r="H11">
        <f>套装数值!AH11</f>
        <v>0</v>
      </c>
      <c r="I11">
        <f>套装数值!AI11</f>
        <v>0</v>
      </c>
    </row>
    <row r="12" spans="1:9" x14ac:dyDescent="0.2">
      <c r="A12">
        <f t="shared" si="1"/>
        <v>1</v>
      </c>
      <c r="B12">
        <v>2</v>
      </c>
      <c r="C12">
        <v>4</v>
      </c>
      <c r="D12" t="str">
        <f t="shared" si="0"/>
        <v>124</v>
      </c>
      <c r="E12">
        <f>套装数值!AE12</f>
        <v>0</v>
      </c>
      <c r="F12">
        <f>套装数值!AF12</f>
        <v>0</v>
      </c>
      <c r="G12">
        <f>套装数值!AG12</f>
        <v>0</v>
      </c>
      <c r="H12">
        <f>套装数值!AH12</f>
        <v>304</v>
      </c>
      <c r="I12">
        <f>套装数值!AI12</f>
        <v>0</v>
      </c>
    </row>
    <row r="13" spans="1:9" x14ac:dyDescent="0.2">
      <c r="A13">
        <f t="shared" si="1"/>
        <v>1</v>
      </c>
      <c r="B13">
        <v>2</v>
      </c>
      <c r="C13">
        <v>5</v>
      </c>
      <c r="D13" t="str">
        <f t="shared" si="0"/>
        <v>125</v>
      </c>
      <c r="E13">
        <f>套装数值!AE13</f>
        <v>0</v>
      </c>
      <c r="F13">
        <f>套装数值!AF13</f>
        <v>0</v>
      </c>
      <c r="G13">
        <f>套装数值!AG13</f>
        <v>0</v>
      </c>
      <c r="H13">
        <f>套装数值!AH13</f>
        <v>0</v>
      </c>
      <c r="I13">
        <f>套装数值!AI13</f>
        <v>208</v>
      </c>
    </row>
    <row r="14" spans="1:9" x14ac:dyDescent="0.2">
      <c r="A14">
        <f t="shared" si="1"/>
        <v>1</v>
      </c>
      <c r="B14">
        <v>3</v>
      </c>
      <c r="C14">
        <v>1</v>
      </c>
      <c r="D14" t="str">
        <f t="shared" si="0"/>
        <v>131</v>
      </c>
      <c r="E14">
        <f>套装数值!AE14</f>
        <v>8968</v>
      </c>
      <c r="F14">
        <f>套装数值!AF14</f>
        <v>0</v>
      </c>
      <c r="G14">
        <f>套装数值!AG14</f>
        <v>0</v>
      </c>
      <c r="H14">
        <f>套装数值!AH14</f>
        <v>0</v>
      </c>
      <c r="I14">
        <f>套装数值!AI14</f>
        <v>0</v>
      </c>
    </row>
    <row r="15" spans="1:9" x14ac:dyDescent="0.2">
      <c r="A15">
        <f t="shared" si="1"/>
        <v>1</v>
      </c>
      <c r="B15">
        <v>3</v>
      </c>
      <c r="C15">
        <v>2</v>
      </c>
      <c r="D15" t="str">
        <f t="shared" si="0"/>
        <v>132</v>
      </c>
      <c r="E15">
        <f>套装数值!AE15</f>
        <v>0</v>
      </c>
      <c r="F15">
        <f>套装数值!AF15</f>
        <v>498</v>
      </c>
      <c r="G15">
        <f>套装数值!AG15</f>
        <v>0</v>
      </c>
      <c r="H15">
        <f>套装数值!AH15</f>
        <v>0</v>
      </c>
      <c r="I15">
        <f>套装数值!AI15</f>
        <v>0</v>
      </c>
    </row>
    <row r="16" spans="1:9" x14ac:dyDescent="0.2">
      <c r="A16">
        <f t="shared" si="1"/>
        <v>1</v>
      </c>
      <c r="B16">
        <v>3</v>
      </c>
      <c r="C16">
        <v>3</v>
      </c>
      <c r="D16" t="str">
        <f t="shared" si="0"/>
        <v>133</v>
      </c>
      <c r="E16">
        <f>套装数值!AE16</f>
        <v>0</v>
      </c>
      <c r="F16">
        <f>套装数值!AF16</f>
        <v>0</v>
      </c>
      <c r="G16">
        <f>套装数值!AG16</f>
        <v>623</v>
      </c>
      <c r="H16">
        <f>套装数值!AH16</f>
        <v>0</v>
      </c>
      <c r="I16">
        <f>套装数值!AI16</f>
        <v>0</v>
      </c>
    </row>
    <row r="17" spans="1:9" x14ac:dyDescent="0.2">
      <c r="A17">
        <f t="shared" si="1"/>
        <v>1</v>
      </c>
      <c r="B17">
        <v>3</v>
      </c>
      <c r="C17">
        <v>4</v>
      </c>
      <c r="D17" t="str">
        <f t="shared" si="0"/>
        <v>134</v>
      </c>
      <c r="E17">
        <f>套装数值!AE17</f>
        <v>0</v>
      </c>
      <c r="F17">
        <f>套装数值!AF17</f>
        <v>0</v>
      </c>
      <c r="G17">
        <f>套装数值!AG17</f>
        <v>0</v>
      </c>
      <c r="H17">
        <f>套装数值!AH17</f>
        <v>548</v>
      </c>
      <c r="I17">
        <f>套装数值!AI17</f>
        <v>0</v>
      </c>
    </row>
    <row r="18" spans="1:9" x14ac:dyDescent="0.2">
      <c r="A18">
        <f t="shared" si="1"/>
        <v>1</v>
      </c>
      <c r="B18">
        <v>3</v>
      </c>
      <c r="C18">
        <v>5</v>
      </c>
      <c r="D18" t="str">
        <f t="shared" si="0"/>
        <v>135</v>
      </c>
      <c r="E18">
        <f>套装数值!AE18</f>
        <v>0</v>
      </c>
      <c r="F18">
        <f>套装数值!AF18</f>
        <v>0</v>
      </c>
      <c r="G18">
        <f>套装数值!AG18</f>
        <v>0</v>
      </c>
      <c r="H18">
        <f>套装数值!AH18</f>
        <v>0</v>
      </c>
      <c r="I18">
        <f>套装数值!AI18</f>
        <v>374</v>
      </c>
    </row>
    <row r="19" spans="1:9" x14ac:dyDescent="0.2">
      <c r="A19">
        <f t="shared" si="1"/>
        <v>1</v>
      </c>
      <c r="B19">
        <v>4</v>
      </c>
      <c r="C19">
        <v>1</v>
      </c>
      <c r="D19" t="str">
        <f t="shared" si="0"/>
        <v>141</v>
      </c>
      <c r="E19">
        <f>套装数值!AE19</f>
        <v>14142</v>
      </c>
      <c r="F19">
        <f>套装数值!AF19</f>
        <v>0</v>
      </c>
      <c r="G19">
        <f>套装数值!AG19</f>
        <v>0</v>
      </c>
      <c r="H19">
        <f>套装数值!AH19</f>
        <v>0</v>
      </c>
      <c r="I19">
        <f>套装数值!AI19</f>
        <v>0</v>
      </c>
    </row>
    <row r="20" spans="1:9" x14ac:dyDescent="0.2">
      <c r="A20">
        <f t="shared" si="1"/>
        <v>1</v>
      </c>
      <c r="B20">
        <v>4</v>
      </c>
      <c r="C20">
        <v>2</v>
      </c>
      <c r="D20" t="str">
        <f t="shared" si="0"/>
        <v>142</v>
      </c>
      <c r="E20">
        <f>套装数值!AE20</f>
        <v>0</v>
      </c>
      <c r="F20">
        <f>套装数值!AF20</f>
        <v>786</v>
      </c>
      <c r="G20">
        <f>套装数值!AG20</f>
        <v>0</v>
      </c>
      <c r="H20">
        <f>套装数值!AH20</f>
        <v>0</v>
      </c>
      <c r="I20">
        <f>套装数值!AI20</f>
        <v>0</v>
      </c>
    </row>
    <row r="21" spans="1:9" x14ac:dyDescent="0.2">
      <c r="A21">
        <f t="shared" si="1"/>
        <v>1</v>
      </c>
      <c r="B21">
        <v>4</v>
      </c>
      <c r="C21">
        <v>3</v>
      </c>
      <c r="D21" t="str">
        <f t="shared" si="0"/>
        <v>143</v>
      </c>
      <c r="E21">
        <f>套装数值!AE21</f>
        <v>0</v>
      </c>
      <c r="F21">
        <f>套装数值!AF21</f>
        <v>0</v>
      </c>
      <c r="G21">
        <f>套装数值!AG21</f>
        <v>982</v>
      </c>
      <c r="H21">
        <f>套装数值!AH21</f>
        <v>0</v>
      </c>
      <c r="I21">
        <f>套装数值!AI21</f>
        <v>0</v>
      </c>
    </row>
    <row r="22" spans="1:9" x14ac:dyDescent="0.2">
      <c r="A22">
        <f t="shared" si="1"/>
        <v>1</v>
      </c>
      <c r="B22">
        <v>4</v>
      </c>
      <c r="C22">
        <v>4</v>
      </c>
      <c r="D22" t="str">
        <f t="shared" si="0"/>
        <v>144</v>
      </c>
      <c r="E22">
        <f>套装数值!AE22</f>
        <v>0</v>
      </c>
      <c r="F22">
        <f>套装数值!AF22</f>
        <v>0</v>
      </c>
      <c r="G22">
        <f>套装数值!AG22</f>
        <v>0</v>
      </c>
      <c r="H22">
        <f>套装数值!AH22</f>
        <v>864</v>
      </c>
      <c r="I22">
        <f>套装数值!AI22</f>
        <v>0</v>
      </c>
    </row>
    <row r="23" spans="1:9" x14ac:dyDescent="0.2">
      <c r="A23">
        <f t="shared" si="1"/>
        <v>1</v>
      </c>
      <c r="B23">
        <v>4</v>
      </c>
      <c r="C23">
        <v>5</v>
      </c>
      <c r="D23" t="str">
        <f t="shared" si="0"/>
        <v>145</v>
      </c>
      <c r="E23">
        <f>套装数值!AE23</f>
        <v>0</v>
      </c>
      <c r="F23">
        <f>套装数值!AF23</f>
        <v>0</v>
      </c>
      <c r="G23">
        <f>套装数值!AG23</f>
        <v>0</v>
      </c>
      <c r="H23">
        <f>套装数值!AH23</f>
        <v>0</v>
      </c>
      <c r="I23">
        <f>套装数值!AI23</f>
        <v>589</v>
      </c>
    </row>
    <row r="24" spans="1:9" x14ac:dyDescent="0.2">
      <c r="A24">
        <f t="shared" si="1"/>
        <v>1</v>
      </c>
      <c r="B24">
        <v>5</v>
      </c>
      <c r="C24">
        <v>1</v>
      </c>
      <c r="D24" t="str">
        <f t="shared" si="0"/>
        <v>151</v>
      </c>
      <c r="E24">
        <f>套装数值!AE24</f>
        <v>20664</v>
      </c>
      <c r="F24">
        <f>套装数值!AF24</f>
        <v>0</v>
      </c>
      <c r="G24">
        <f>套装数值!AG24</f>
        <v>0</v>
      </c>
      <c r="H24">
        <f>套装数值!AH24</f>
        <v>0</v>
      </c>
      <c r="I24">
        <f>套装数值!AI24</f>
        <v>0</v>
      </c>
    </row>
    <row r="25" spans="1:9" x14ac:dyDescent="0.2">
      <c r="A25">
        <f t="shared" si="1"/>
        <v>1</v>
      </c>
      <c r="B25">
        <v>5</v>
      </c>
      <c r="C25">
        <v>2</v>
      </c>
      <c r="D25" t="str">
        <f t="shared" si="0"/>
        <v>152</v>
      </c>
      <c r="E25">
        <f>套装数值!AE25</f>
        <v>0</v>
      </c>
      <c r="F25">
        <f>套装数值!AF25</f>
        <v>1148</v>
      </c>
      <c r="G25">
        <f>套装数值!AG25</f>
        <v>0</v>
      </c>
      <c r="H25">
        <f>套装数值!AH25</f>
        <v>0</v>
      </c>
      <c r="I25">
        <f>套装数值!AI25</f>
        <v>0</v>
      </c>
    </row>
    <row r="26" spans="1:9" x14ac:dyDescent="0.2">
      <c r="A26">
        <f t="shared" si="1"/>
        <v>1</v>
      </c>
      <c r="B26">
        <v>5</v>
      </c>
      <c r="C26">
        <v>3</v>
      </c>
      <c r="D26" t="str">
        <f t="shared" si="0"/>
        <v>153</v>
      </c>
      <c r="E26">
        <f>套装数值!AE26</f>
        <v>0</v>
      </c>
      <c r="F26">
        <f>套装数值!AF26</f>
        <v>0</v>
      </c>
      <c r="G26">
        <f>套装数值!AG26</f>
        <v>1435</v>
      </c>
      <c r="H26">
        <f>套装数值!AH26</f>
        <v>0</v>
      </c>
      <c r="I26">
        <f>套装数值!AI26</f>
        <v>0</v>
      </c>
    </row>
    <row r="27" spans="1:9" x14ac:dyDescent="0.2">
      <c r="A27">
        <f t="shared" si="1"/>
        <v>1</v>
      </c>
      <c r="B27">
        <v>5</v>
      </c>
      <c r="C27">
        <v>4</v>
      </c>
      <c r="D27" t="str">
        <f t="shared" si="0"/>
        <v>154</v>
      </c>
      <c r="E27">
        <f>套装数值!AE27</f>
        <v>0</v>
      </c>
      <c r="F27">
        <f>套装数值!AF27</f>
        <v>0</v>
      </c>
      <c r="G27">
        <f>套装数值!AG27</f>
        <v>0</v>
      </c>
      <c r="H27">
        <f>套装数值!AH27</f>
        <v>1263</v>
      </c>
      <c r="I27">
        <f>套装数值!AI27</f>
        <v>0</v>
      </c>
    </row>
    <row r="28" spans="1:9" x14ac:dyDescent="0.2">
      <c r="A28">
        <f t="shared" si="1"/>
        <v>1</v>
      </c>
      <c r="B28">
        <v>5</v>
      </c>
      <c r="C28">
        <v>5</v>
      </c>
      <c r="D28" t="str">
        <f t="shared" si="0"/>
        <v>155</v>
      </c>
      <c r="E28">
        <f>套装数值!AE28</f>
        <v>0</v>
      </c>
      <c r="F28">
        <f>套装数值!AF28</f>
        <v>0</v>
      </c>
      <c r="G28">
        <f>套装数值!AG28</f>
        <v>0</v>
      </c>
      <c r="H28">
        <f>套装数值!AH28</f>
        <v>0</v>
      </c>
      <c r="I28">
        <f>套装数值!AI28</f>
        <v>861</v>
      </c>
    </row>
    <row r="29" spans="1:9" x14ac:dyDescent="0.2">
      <c r="A29">
        <f t="shared" si="1"/>
        <v>1</v>
      </c>
      <c r="B29">
        <v>6</v>
      </c>
      <c r="C29">
        <v>1</v>
      </c>
      <c r="D29" t="str">
        <f t="shared" si="0"/>
        <v>161</v>
      </c>
      <c r="E29">
        <f>套装数值!AE29</f>
        <v>28720</v>
      </c>
      <c r="F29">
        <f>套装数值!AF29</f>
        <v>0</v>
      </c>
      <c r="G29">
        <f>套装数值!AG29</f>
        <v>0</v>
      </c>
      <c r="H29">
        <f>套装数值!AH29</f>
        <v>0</v>
      </c>
      <c r="I29">
        <f>套装数值!AI29</f>
        <v>0</v>
      </c>
    </row>
    <row r="30" spans="1:9" x14ac:dyDescent="0.2">
      <c r="A30">
        <f t="shared" si="1"/>
        <v>1</v>
      </c>
      <c r="B30">
        <v>6</v>
      </c>
      <c r="C30">
        <v>2</v>
      </c>
      <c r="D30" t="str">
        <f t="shared" si="0"/>
        <v>162</v>
      </c>
      <c r="E30">
        <f>套装数值!AE30</f>
        <v>0</v>
      </c>
      <c r="F30">
        <f>套装数值!AF30</f>
        <v>1596</v>
      </c>
      <c r="G30">
        <f>套装数值!AG30</f>
        <v>0</v>
      </c>
      <c r="H30">
        <f>套装数值!AH30</f>
        <v>0</v>
      </c>
      <c r="I30">
        <f>套装数值!AI30</f>
        <v>0</v>
      </c>
    </row>
    <row r="31" spans="1:9" x14ac:dyDescent="0.2">
      <c r="A31">
        <f t="shared" si="1"/>
        <v>1</v>
      </c>
      <c r="B31">
        <v>6</v>
      </c>
      <c r="C31">
        <v>3</v>
      </c>
      <c r="D31" t="str">
        <f t="shared" si="0"/>
        <v>163</v>
      </c>
      <c r="E31">
        <f>套装数值!AE31</f>
        <v>0</v>
      </c>
      <c r="F31">
        <f>套装数值!AF31</f>
        <v>0</v>
      </c>
      <c r="G31">
        <f>套装数值!AG31</f>
        <v>1995</v>
      </c>
      <c r="H31">
        <f>套装数值!AH31</f>
        <v>0</v>
      </c>
      <c r="I31">
        <f>套装数值!AI31</f>
        <v>0</v>
      </c>
    </row>
    <row r="32" spans="1:9" x14ac:dyDescent="0.2">
      <c r="A32">
        <f t="shared" si="1"/>
        <v>1</v>
      </c>
      <c r="B32">
        <v>6</v>
      </c>
      <c r="C32">
        <v>4</v>
      </c>
      <c r="D32" t="str">
        <f t="shared" si="0"/>
        <v>164</v>
      </c>
      <c r="E32">
        <f>套装数值!AE32</f>
        <v>0</v>
      </c>
      <c r="F32">
        <f>套装数值!AF32</f>
        <v>0</v>
      </c>
      <c r="G32">
        <f>套装数值!AG32</f>
        <v>0</v>
      </c>
      <c r="H32">
        <f>套装数值!AH32</f>
        <v>1755</v>
      </c>
      <c r="I32">
        <f>套装数值!AI32</f>
        <v>0</v>
      </c>
    </row>
    <row r="33" spans="1:9" x14ac:dyDescent="0.2">
      <c r="A33">
        <f t="shared" si="1"/>
        <v>1</v>
      </c>
      <c r="B33">
        <v>6</v>
      </c>
      <c r="C33">
        <v>5</v>
      </c>
      <c r="D33" t="str">
        <f t="shared" si="0"/>
        <v>165</v>
      </c>
      <c r="E33">
        <f>套装数值!AE33</f>
        <v>0</v>
      </c>
      <c r="F33">
        <f>套装数值!AF33</f>
        <v>0</v>
      </c>
      <c r="G33">
        <f>套装数值!AG33</f>
        <v>0</v>
      </c>
      <c r="H33">
        <f>套装数值!AH33</f>
        <v>0</v>
      </c>
      <c r="I33">
        <f>套装数值!AI33</f>
        <v>1197</v>
      </c>
    </row>
    <row r="34" spans="1:9" x14ac:dyDescent="0.2">
      <c r="A34">
        <f t="shared" si="1"/>
        <v>1</v>
      </c>
      <c r="B34">
        <v>7</v>
      </c>
      <c r="C34">
        <v>1</v>
      </c>
      <c r="D34" t="str">
        <f t="shared" si="0"/>
        <v>171</v>
      </c>
      <c r="E34">
        <f>套装数值!AE34</f>
        <v>38514</v>
      </c>
      <c r="F34">
        <f>套装数值!AF34</f>
        <v>0</v>
      </c>
      <c r="G34">
        <f>套装数值!AG34</f>
        <v>0</v>
      </c>
      <c r="H34">
        <f>套装数值!AH34</f>
        <v>0</v>
      </c>
      <c r="I34">
        <f>套装数值!AI34</f>
        <v>0</v>
      </c>
    </row>
    <row r="35" spans="1:9" x14ac:dyDescent="0.2">
      <c r="A35">
        <f t="shared" si="1"/>
        <v>1</v>
      </c>
      <c r="B35">
        <v>7</v>
      </c>
      <c r="C35">
        <v>2</v>
      </c>
      <c r="D35" t="str">
        <f t="shared" si="0"/>
        <v>172</v>
      </c>
      <c r="E35">
        <f>套装数值!AE35</f>
        <v>0</v>
      </c>
      <c r="F35">
        <f>套装数值!AF35</f>
        <v>2140</v>
      </c>
      <c r="G35">
        <f>套装数值!AG35</f>
        <v>0</v>
      </c>
      <c r="H35">
        <f>套装数值!AH35</f>
        <v>0</v>
      </c>
      <c r="I35">
        <f>套装数值!AI35</f>
        <v>0</v>
      </c>
    </row>
    <row r="36" spans="1:9" x14ac:dyDescent="0.2">
      <c r="A36">
        <f t="shared" si="1"/>
        <v>1</v>
      </c>
      <c r="B36">
        <v>7</v>
      </c>
      <c r="C36">
        <v>3</v>
      </c>
      <c r="D36" t="str">
        <f t="shared" si="0"/>
        <v>173</v>
      </c>
      <c r="E36">
        <f>套装数值!AE36</f>
        <v>0</v>
      </c>
      <c r="F36">
        <f>套装数值!AF36</f>
        <v>0</v>
      </c>
      <c r="G36">
        <f>套装数值!AG36</f>
        <v>2675</v>
      </c>
      <c r="H36">
        <f>套装数值!AH36</f>
        <v>0</v>
      </c>
      <c r="I36">
        <f>套装数值!AI36</f>
        <v>0</v>
      </c>
    </row>
    <row r="37" spans="1:9" x14ac:dyDescent="0.2">
      <c r="A37">
        <f t="shared" si="1"/>
        <v>1</v>
      </c>
      <c r="B37">
        <v>7</v>
      </c>
      <c r="C37">
        <v>4</v>
      </c>
      <c r="D37" t="str">
        <f t="shared" si="0"/>
        <v>174</v>
      </c>
      <c r="E37">
        <f>套装数值!AE37</f>
        <v>0</v>
      </c>
      <c r="F37">
        <f>套装数值!AF37</f>
        <v>0</v>
      </c>
      <c r="G37">
        <f>套装数值!AG37</f>
        <v>0</v>
      </c>
      <c r="H37">
        <f>套装数值!AH37</f>
        <v>2354</v>
      </c>
      <c r="I37">
        <f>套装数值!AI37</f>
        <v>0</v>
      </c>
    </row>
    <row r="38" spans="1:9" x14ac:dyDescent="0.2">
      <c r="A38">
        <f t="shared" si="1"/>
        <v>1</v>
      </c>
      <c r="B38">
        <v>7</v>
      </c>
      <c r="C38">
        <v>5</v>
      </c>
      <c r="D38" t="str">
        <f t="shared" si="0"/>
        <v>175</v>
      </c>
      <c r="E38">
        <f>套装数值!AE38</f>
        <v>0</v>
      </c>
      <c r="F38">
        <f>套装数值!AF38</f>
        <v>0</v>
      </c>
      <c r="G38">
        <f>套装数值!AG38</f>
        <v>0</v>
      </c>
      <c r="H38">
        <f>套装数值!AH38</f>
        <v>0</v>
      </c>
      <c r="I38">
        <f>套装数值!AI38</f>
        <v>1605</v>
      </c>
    </row>
    <row r="39" spans="1:9" x14ac:dyDescent="0.2">
      <c r="A39">
        <f t="shared" si="1"/>
        <v>1</v>
      </c>
      <c r="B39">
        <v>8</v>
      </c>
      <c r="C39">
        <v>1</v>
      </c>
      <c r="D39" t="str">
        <f t="shared" si="0"/>
        <v>181</v>
      </c>
      <c r="E39">
        <f>套装数值!AE39</f>
        <v>50268</v>
      </c>
      <c r="F39">
        <f>套装数值!AF39</f>
        <v>0</v>
      </c>
      <c r="G39">
        <f>套装数值!AG39</f>
        <v>0</v>
      </c>
      <c r="H39">
        <f>套装数值!AH39</f>
        <v>0</v>
      </c>
      <c r="I39">
        <f>套装数值!AI39</f>
        <v>0</v>
      </c>
    </row>
    <row r="40" spans="1:9" x14ac:dyDescent="0.2">
      <c r="A40">
        <f t="shared" si="1"/>
        <v>1</v>
      </c>
      <c r="B40">
        <v>8</v>
      </c>
      <c r="C40">
        <v>2</v>
      </c>
      <c r="D40" t="str">
        <f t="shared" si="0"/>
        <v>182</v>
      </c>
      <c r="E40">
        <f>套装数值!AE40</f>
        <v>0</v>
      </c>
      <c r="F40">
        <f>套装数值!AF40</f>
        <v>2793</v>
      </c>
      <c r="G40">
        <f>套装数值!AG40</f>
        <v>0</v>
      </c>
      <c r="H40">
        <f>套装数值!AH40</f>
        <v>0</v>
      </c>
      <c r="I40">
        <f>套装数值!AI40</f>
        <v>0</v>
      </c>
    </row>
    <row r="41" spans="1:9" x14ac:dyDescent="0.2">
      <c r="A41">
        <f t="shared" si="1"/>
        <v>1</v>
      </c>
      <c r="B41">
        <v>8</v>
      </c>
      <c r="C41">
        <v>3</v>
      </c>
      <c r="D41" t="str">
        <f t="shared" si="0"/>
        <v>183</v>
      </c>
      <c r="E41">
        <f>套装数值!AE41</f>
        <v>0</v>
      </c>
      <c r="F41">
        <f>套装数值!AF41</f>
        <v>0</v>
      </c>
      <c r="G41">
        <f>套装数值!AG41</f>
        <v>3491</v>
      </c>
      <c r="H41">
        <f>套装数值!AH41</f>
        <v>0</v>
      </c>
      <c r="I41">
        <f>套装数值!AI41</f>
        <v>0</v>
      </c>
    </row>
    <row r="42" spans="1:9" x14ac:dyDescent="0.2">
      <c r="A42">
        <f t="shared" si="1"/>
        <v>1</v>
      </c>
      <c r="B42">
        <v>8</v>
      </c>
      <c r="C42">
        <v>4</v>
      </c>
      <c r="D42" t="str">
        <f t="shared" si="0"/>
        <v>184</v>
      </c>
      <c r="E42">
        <f>套装数值!AE42</f>
        <v>0</v>
      </c>
      <c r="F42">
        <f>套装数值!AF42</f>
        <v>0</v>
      </c>
      <c r="G42">
        <f>套装数值!AG42</f>
        <v>0</v>
      </c>
      <c r="H42">
        <f>套装数值!AH42</f>
        <v>3072</v>
      </c>
      <c r="I42">
        <f>套装数值!AI42</f>
        <v>0</v>
      </c>
    </row>
    <row r="43" spans="1:9" x14ac:dyDescent="0.2">
      <c r="A43">
        <f t="shared" si="1"/>
        <v>1</v>
      </c>
      <c r="B43">
        <v>8</v>
      </c>
      <c r="C43">
        <v>5</v>
      </c>
      <c r="D43" t="str">
        <f t="shared" si="0"/>
        <v>185</v>
      </c>
      <c r="E43">
        <f>套装数值!AE43</f>
        <v>0</v>
      </c>
      <c r="F43">
        <f>套装数值!AF43</f>
        <v>0</v>
      </c>
      <c r="G43">
        <f>套装数值!AG43</f>
        <v>0</v>
      </c>
      <c r="H43">
        <f>套装数值!AH43</f>
        <v>0</v>
      </c>
      <c r="I43">
        <f>套装数值!AI43</f>
        <v>2095</v>
      </c>
    </row>
    <row r="44" spans="1:9" x14ac:dyDescent="0.2">
      <c r="A44">
        <f t="shared" si="1"/>
        <v>1</v>
      </c>
      <c r="B44">
        <v>9</v>
      </c>
      <c r="C44">
        <v>1</v>
      </c>
      <c r="D44" t="str">
        <f t="shared" si="0"/>
        <v>191</v>
      </c>
      <c r="E44">
        <f>套装数值!AE44</f>
        <v>64222</v>
      </c>
      <c r="F44">
        <f>套装数值!AF44</f>
        <v>0</v>
      </c>
      <c r="G44">
        <f>套装数值!AG44</f>
        <v>0</v>
      </c>
      <c r="H44">
        <f>套装数值!AH44</f>
        <v>0</v>
      </c>
      <c r="I44">
        <f>套装数值!AI44</f>
        <v>0</v>
      </c>
    </row>
    <row r="45" spans="1:9" x14ac:dyDescent="0.2">
      <c r="A45">
        <f t="shared" si="1"/>
        <v>1</v>
      </c>
      <c r="B45">
        <v>9</v>
      </c>
      <c r="C45">
        <v>2</v>
      </c>
      <c r="D45" t="str">
        <f t="shared" si="0"/>
        <v>192</v>
      </c>
      <c r="E45">
        <f>套装数值!AE45</f>
        <v>0</v>
      </c>
      <c r="F45">
        <f>套装数值!AF45</f>
        <v>3568</v>
      </c>
      <c r="G45">
        <f>套装数值!AG45</f>
        <v>0</v>
      </c>
      <c r="H45">
        <f>套装数值!AH45</f>
        <v>0</v>
      </c>
      <c r="I45">
        <f>套装数值!AI45</f>
        <v>0</v>
      </c>
    </row>
    <row r="46" spans="1:9" x14ac:dyDescent="0.2">
      <c r="A46">
        <f t="shared" si="1"/>
        <v>1</v>
      </c>
      <c r="B46">
        <v>9</v>
      </c>
      <c r="C46">
        <v>3</v>
      </c>
      <c r="D46" t="str">
        <f t="shared" si="0"/>
        <v>193</v>
      </c>
      <c r="E46">
        <f>套装数值!AE46</f>
        <v>0</v>
      </c>
      <c r="F46">
        <f>套装数值!AF46</f>
        <v>0</v>
      </c>
      <c r="G46">
        <f>套装数值!AG46</f>
        <v>4460</v>
      </c>
      <c r="H46">
        <f>套装数值!AH46</f>
        <v>0</v>
      </c>
      <c r="I46">
        <f>套装数值!AI46</f>
        <v>0</v>
      </c>
    </row>
    <row r="47" spans="1:9" x14ac:dyDescent="0.2">
      <c r="A47">
        <f t="shared" si="1"/>
        <v>1</v>
      </c>
      <c r="B47">
        <v>9</v>
      </c>
      <c r="C47">
        <v>4</v>
      </c>
      <c r="D47" t="str">
        <f t="shared" si="0"/>
        <v>194</v>
      </c>
      <c r="E47">
        <f>套装数值!AE47</f>
        <v>0</v>
      </c>
      <c r="F47">
        <f>套装数值!AF47</f>
        <v>0</v>
      </c>
      <c r="G47">
        <f>套装数值!AG47</f>
        <v>0</v>
      </c>
      <c r="H47">
        <f>套装数值!AH47</f>
        <v>3925</v>
      </c>
      <c r="I47">
        <f>套装数值!AI47</f>
        <v>0</v>
      </c>
    </row>
    <row r="48" spans="1:9" x14ac:dyDescent="0.2">
      <c r="A48">
        <f t="shared" si="1"/>
        <v>1</v>
      </c>
      <c r="B48">
        <v>9</v>
      </c>
      <c r="C48">
        <v>5</v>
      </c>
      <c r="D48" t="str">
        <f t="shared" si="0"/>
        <v>195</v>
      </c>
      <c r="E48">
        <f>套装数值!AE48</f>
        <v>0</v>
      </c>
      <c r="F48">
        <f>套装数值!AF48</f>
        <v>0</v>
      </c>
      <c r="G48">
        <f>套装数值!AG48</f>
        <v>0</v>
      </c>
      <c r="H48">
        <f>套装数值!AH48</f>
        <v>0</v>
      </c>
      <c r="I48">
        <f>套装数值!AI48</f>
        <v>2676</v>
      </c>
    </row>
    <row r="49" spans="1:9" x14ac:dyDescent="0.2">
      <c r="A49">
        <f t="shared" si="1"/>
        <v>1</v>
      </c>
      <c r="B49">
        <v>10</v>
      </c>
      <c r="C49">
        <v>1</v>
      </c>
      <c r="D49" t="str">
        <f t="shared" si="0"/>
        <v>1101</v>
      </c>
      <c r="E49">
        <f>套装数值!AE49</f>
        <v>80640</v>
      </c>
      <c r="F49">
        <f>套装数值!AF49</f>
        <v>0</v>
      </c>
      <c r="G49">
        <f>套装数值!AG49</f>
        <v>0</v>
      </c>
      <c r="H49">
        <f>套装数值!AH49</f>
        <v>0</v>
      </c>
      <c r="I49">
        <f>套装数值!AI49</f>
        <v>0</v>
      </c>
    </row>
    <row r="50" spans="1:9" x14ac:dyDescent="0.2">
      <c r="A50">
        <f t="shared" si="1"/>
        <v>1</v>
      </c>
      <c r="B50">
        <v>10</v>
      </c>
      <c r="C50">
        <v>2</v>
      </c>
      <c r="D50" t="str">
        <f t="shared" si="0"/>
        <v>1102</v>
      </c>
      <c r="E50">
        <f>套装数值!AE50</f>
        <v>0</v>
      </c>
      <c r="F50">
        <f>套装数值!AF50</f>
        <v>4480</v>
      </c>
      <c r="G50">
        <f>套装数值!AG50</f>
        <v>0</v>
      </c>
      <c r="H50">
        <f>套装数值!AH50</f>
        <v>0</v>
      </c>
      <c r="I50">
        <f>套装数值!AI50</f>
        <v>0</v>
      </c>
    </row>
    <row r="51" spans="1:9" x14ac:dyDescent="0.2">
      <c r="A51">
        <f t="shared" si="1"/>
        <v>1</v>
      </c>
      <c r="B51">
        <v>10</v>
      </c>
      <c r="C51">
        <v>3</v>
      </c>
      <c r="D51" t="str">
        <f t="shared" si="0"/>
        <v>1103</v>
      </c>
      <c r="E51">
        <f>套装数值!AE51</f>
        <v>0</v>
      </c>
      <c r="F51">
        <f>套装数值!AF51</f>
        <v>0</v>
      </c>
      <c r="G51">
        <f>套装数值!AG51</f>
        <v>5600</v>
      </c>
      <c r="H51">
        <f>套装数值!AH51</f>
        <v>0</v>
      </c>
      <c r="I51">
        <f>套装数值!AI51</f>
        <v>0</v>
      </c>
    </row>
    <row r="52" spans="1:9" x14ac:dyDescent="0.2">
      <c r="A52">
        <f t="shared" si="1"/>
        <v>1</v>
      </c>
      <c r="B52">
        <v>10</v>
      </c>
      <c r="C52">
        <v>4</v>
      </c>
      <c r="D52" t="str">
        <f t="shared" si="0"/>
        <v>1104</v>
      </c>
      <c r="E52">
        <f>套装数值!AE52</f>
        <v>0</v>
      </c>
      <c r="F52">
        <f>套装数值!AF52</f>
        <v>0</v>
      </c>
      <c r="G52">
        <f>套装数值!AG52</f>
        <v>0</v>
      </c>
      <c r="H52">
        <f>套装数值!AH52</f>
        <v>4928</v>
      </c>
      <c r="I52">
        <f>套装数值!AI52</f>
        <v>0</v>
      </c>
    </row>
    <row r="53" spans="1:9" x14ac:dyDescent="0.2">
      <c r="A53">
        <f t="shared" si="1"/>
        <v>1</v>
      </c>
      <c r="B53">
        <v>10</v>
      </c>
      <c r="C53">
        <v>5</v>
      </c>
      <c r="D53" t="str">
        <f t="shared" si="0"/>
        <v>1105</v>
      </c>
      <c r="E53">
        <f>套装数值!AE53</f>
        <v>0</v>
      </c>
      <c r="F53">
        <f>套装数值!AF53</f>
        <v>0</v>
      </c>
      <c r="G53">
        <f>套装数值!AG53</f>
        <v>0</v>
      </c>
      <c r="H53">
        <f>套装数值!AH53</f>
        <v>0</v>
      </c>
      <c r="I53">
        <f>套装数值!AI53</f>
        <v>3360</v>
      </c>
    </row>
    <row r="54" spans="1:9" x14ac:dyDescent="0.2">
      <c r="A54">
        <v>2</v>
      </c>
      <c r="B54">
        <v>1</v>
      </c>
      <c r="C54">
        <v>6</v>
      </c>
      <c r="D54" t="str">
        <f t="shared" si="0"/>
        <v>216</v>
      </c>
      <c r="E54">
        <f>套装数值!BO4</f>
        <v>4250</v>
      </c>
      <c r="F54">
        <f>套装数值!BP4</f>
        <v>0</v>
      </c>
      <c r="G54">
        <f>套装数值!BQ4</f>
        <v>0</v>
      </c>
      <c r="H54">
        <f>套装数值!BR4</f>
        <v>0</v>
      </c>
      <c r="I54">
        <f>套装数值!BS4</f>
        <v>0</v>
      </c>
    </row>
    <row r="55" spans="1:9" x14ac:dyDescent="0.2">
      <c r="A55">
        <f t="shared" si="1"/>
        <v>2</v>
      </c>
      <c r="B55">
        <v>1</v>
      </c>
      <c r="C55">
        <v>7</v>
      </c>
      <c r="D55" t="str">
        <f t="shared" si="0"/>
        <v>217</v>
      </c>
      <c r="E55">
        <f>套装数值!BO5</f>
        <v>0</v>
      </c>
      <c r="F55">
        <f>套装数值!BP5</f>
        <v>236</v>
      </c>
      <c r="G55">
        <f>套装数值!BQ5</f>
        <v>0</v>
      </c>
      <c r="H55">
        <f>套装数值!BR5</f>
        <v>0</v>
      </c>
      <c r="I55">
        <f>套装数值!BS5</f>
        <v>0</v>
      </c>
    </row>
    <row r="56" spans="1:9" x14ac:dyDescent="0.2">
      <c r="A56">
        <f t="shared" si="1"/>
        <v>2</v>
      </c>
      <c r="B56">
        <v>1</v>
      </c>
      <c r="C56">
        <v>8</v>
      </c>
      <c r="D56" t="str">
        <f t="shared" si="0"/>
        <v>218</v>
      </c>
      <c r="E56">
        <f>套装数值!BO6</f>
        <v>0</v>
      </c>
      <c r="F56">
        <f>套装数值!BP6</f>
        <v>0</v>
      </c>
      <c r="G56">
        <f>套装数值!BQ6</f>
        <v>295</v>
      </c>
      <c r="H56">
        <f>套装数值!BR6</f>
        <v>0</v>
      </c>
      <c r="I56">
        <f>套装数值!BS6</f>
        <v>0</v>
      </c>
    </row>
    <row r="57" spans="1:9" x14ac:dyDescent="0.2">
      <c r="A57">
        <f t="shared" si="1"/>
        <v>2</v>
      </c>
      <c r="B57">
        <v>1</v>
      </c>
      <c r="C57">
        <v>9</v>
      </c>
      <c r="D57" t="str">
        <f t="shared" si="0"/>
        <v>219</v>
      </c>
      <c r="E57">
        <f>套装数值!BO7</f>
        <v>0</v>
      </c>
      <c r="F57">
        <f>套装数值!BP7</f>
        <v>0</v>
      </c>
      <c r="G57">
        <f>套装数值!BQ7</f>
        <v>0</v>
      </c>
      <c r="H57">
        <f>套装数值!BR7</f>
        <v>260</v>
      </c>
      <c r="I57">
        <f>套装数值!BS7</f>
        <v>0</v>
      </c>
    </row>
    <row r="58" spans="1:9" x14ac:dyDescent="0.2">
      <c r="A58">
        <f t="shared" si="1"/>
        <v>2</v>
      </c>
      <c r="B58">
        <v>1</v>
      </c>
      <c r="C58">
        <v>10</v>
      </c>
      <c r="D58" t="str">
        <f t="shared" si="0"/>
        <v>2110</v>
      </c>
      <c r="E58">
        <f>套装数值!BO8</f>
        <v>0</v>
      </c>
      <c r="F58">
        <f>套装数值!BP8</f>
        <v>0</v>
      </c>
      <c r="G58">
        <f>套装数值!BQ8</f>
        <v>0</v>
      </c>
      <c r="H58">
        <f>套装数值!BR8</f>
        <v>0</v>
      </c>
      <c r="I58">
        <f>套装数值!BS8</f>
        <v>177</v>
      </c>
    </row>
    <row r="59" spans="1:9" x14ac:dyDescent="0.2">
      <c r="A59">
        <f t="shared" si="1"/>
        <v>2</v>
      </c>
      <c r="B59">
        <v>2</v>
      </c>
      <c r="C59">
        <v>6</v>
      </c>
      <c r="D59" t="str">
        <f t="shared" si="0"/>
        <v>226</v>
      </c>
      <c r="E59">
        <f>套装数值!BO9</f>
        <v>9808</v>
      </c>
      <c r="F59">
        <f>套装数值!BP9</f>
        <v>0</v>
      </c>
      <c r="G59">
        <f>套装数值!BQ9</f>
        <v>0</v>
      </c>
      <c r="H59">
        <f>套装数值!BR9</f>
        <v>0</v>
      </c>
      <c r="I59">
        <f>套装数值!BS9</f>
        <v>0</v>
      </c>
    </row>
    <row r="60" spans="1:9" x14ac:dyDescent="0.2">
      <c r="A60">
        <f t="shared" si="1"/>
        <v>2</v>
      </c>
      <c r="B60">
        <v>2</v>
      </c>
      <c r="C60">
        <v>7</v>
      </c>
      <c r="D60" t="str">
        <f t="shared" si="0"/>
        <v>227</v>
      </c>
      <c r="E60">
        <f>套装数值!BO10</f>
        <v>0</v>
      </c>
      <c r="F60">
        <f>套装数值!BP10</f>
        <v>545</v>
      </c>
      <c r="G60">
        <f>套装数值!BQ10</f>
        <v>0</v>
      </c>
      <c r="H60">
        <f>套装数值!BR10</f>
        <v>0</v>
      </c>
      <c r="I60">
        <f>套装数值!BS10</f>
        <v>0</v>
      </c>
    </row>
    <row r="61" spans="1:9" x14ac:dyDescent="0.2">
      <c r="A61">
        <f t="shared" si="1"/>
        <v>2</v>
      </c>
      <c r="B61">
        <v>2</v>
      </c>
      <c r="C61">
        <v>8</v>
      </c>
      <c r="D61" t="str">
        <f t="shared" si="0"/>
        <v>228</v>
      </c>
      <c r="E61">
        <f>套装数值!BO11</f>
        <v>0</v>
      </c>
      <c r="F61">
        <f>套装数值!BP11</f>
        <v>0</v>
      </c>
      <c r="G61">
        <f>套装数值!BQ11</f>
        <v>681</v>
      </c>
      <c r="H61">
        <f>套装数值!BR11</f>
        <v>0</v>
      </c>
      <c r="I61">
        <f>套装数值!BS11</f>
        <v>0</v>
      </c>
    </row>
    <row r="62" spans="1:9" x14ac:dyDescent="0.2">
      <c r="A62">
        <f t="shared" si="1"/>
        <v>2</v>
      </c>
      <c r="B62">
        <v>2</v>
      </c>
      <c r="C62">
        <v>9</v>
      </c>
      <c r="D62" t="str">
        <f t="shared" si="0"/>
        <v>229</v>
      </c>
      <c r="E62">
        <f>套装数值!BO12</f>
        <v>0</v>
      </c>
      <c r="F62">
        <f>套装数值!BP12</f>
        <v>0</v>
      </c>
      <c r="G62">
        <f>套装数值!BQ12</f>
        <v>0</v>
      </c>
      <c r="H62">
        <f>套装数值!BR12</f>
        <v>599</v>
      </c>
      <c r="I62">
        <f>套装数值!BS12</f>
        <v>0</v>
      </c>
    </row>
    <row r="63" spans="1:9" x14ac:dyDescent="0.2">
      <c r="A63">
        <f t="shared" si="1"/>
        <v>2</v>
      </c>
      <c r="B63">
        <v>2</v>
      </c>
      <c r="C63">
        <v>10</v>
      </c>
      <c r="D63" t="str">
        <f t="shared" si="0"/>
        <v>2210</v>
      </c>
      <c r="E63">
        <f>套装数值!BO13</f>
        <v>0</v>
      </c>
      <c r="F63">
        <f>套装数值!BP13</f>
        <v>0</v>
      </c>
      <c r="G63">
        <f>套装数值!BQ13</f>
        <v>0</v>
      </c>
      <c r="H63">
        <f>套装数值!BR13</f>
        <v>0</v>
      </c>
      <c r="I63">
        <f>套装数值!BS13</f>
        <v>409</v>
      </c>
    </row>
    <row r="64" spans="1:9" x14ac:dyDescent="0.2">
      <c r="A64">
        <f t="shared" si="1"/>
        <v>2</v>
      </c>
      <c r="B64">
        <v>3</v>
      </c>
      <c r="C64">
        <v>6</v>
      </c>
      <c r="D64" t="str">
        <f t="shared" si="0"/>
        <v>236</v>
      </c>
      <c r="E64">
        <f>套装数值!BO14</f>
        <v>16800</v>
      </c>
      <c r="F64">
        <f>套装数值!BP14</f>
        <v>0</v>
      </c>
      <c r="G64">
        <f>套装数值!BQ14</f>
        <v>0</v>
      </c>
      <c r="H64">
        <f>套装数值!BR14</f>
        <v>0</v>
      </c>
      <c r="I64">
        <f>套装数值!BS14</f>
        <v>0</v>
      </c>
    </row>
    <row r="65" spans="1:9" x14ac:dyDescent="0.2">
      <c r="A65">
        <f t="shared" si="1"/>
        <v>2</v>
      </c>
      <c r="B65">
        <v>3</v>
      </c>
      <c r="C65">
        <v>7</v>
      </c>
      <c r="D65" t="str">
        <f t="shared" si="0"/>
        <v>237</v>
      </c>
      <c r="E65">
        <f>套装数值!BO15</f>
        <v>0</v>
      </c>
      <c r="F65">
        <f>套装数值!BP15</f>
        <v>933</v>
      </c>
      <c r="G65">
        <f>套装数值!BQ15</f>
        <v>0</v>
      </c>
      <c r="H65">
        <f>套装数值!BR15</f>
        <v>0</v>
      </c>
      <c r="I65">
        <f>套装数值!BS15</f>
        <v>0</v>
      </c>
    </row>
    <row r="66" spans="1:9" x14ac:dyDescent="0.2">
      <c r="A66">
        <f t="shared" si="1"/>
        <v>2</v>
      </c>
      <c r="B66">
        <v>3</v>
      </c>
      <c r="C66">
        <v>8</v>
      </c>
      <c r="D66" t="str">
        <f t="shared" si="0"/>
        <v>238</v>
      </c>
      <c r="E66">
        <f>套装数值!BO16</f>
        <v>0</v>
      </c>
      <c r="F66">
        <f>套装数值!BP16</f>
        <v>0</v>
      </c>
      <c r="G66">
        <f>套装数值!BQ16</f>
        <v>1167</v>
      </c>
      <c r="H66">
        <f>套装数值!BR16</f>
        <v>0</v>
      </c>
      <c r="I66">
        <f>套装数值!BS16</f>
        <v>0</v>
      </c>
    </row>
    <row r="67" spans="1:9" x14ac:dyDescent="0.2">
      <c r="A67">
        <f t="shared" si="1"/>
        <v>2</v>
      </c>
      <c r="B67">
        <v>3</v>
      </c>
      <c r="C67">
        <v>9</v>
      </c>
      <c r="D67" t="str">
        <f t="shared" si="0"/>
        <v>239</v>
      </c>
      <c r="E67">
        <f>套装数值!BO17</f>
        <v>0</v>
      </c>
      <c r="F67">
        <f>套装数值!BP17</f>
        <v>0</v>
      </c>
      <c r="G67">
        <f>套装数值!BQ17</f>
        <v>0</v>
      </c>
      <c r="H67">
        <f>套装数值!BR17</f>
        <v>1027</v>
      </c>
      <c r="I67">
        <f>套装数值!BS17</f>
        <v>0</v>
      </c>
    </row>
    <row r="68" spans="1:9" x14ac:dyDescent="0.2">
      <c r="A68">
        <f t="shared" si="1"/>
        <v>2</v>
      </c>
      <c r="B68">
        <v>3</v>
      </c>
      <c r="C68">
        <v>10</v>
      </c>
      <c r="D68" t="str">
        <f t="shared" si="0"/>
        <v>2310</v>
      </c>
      <c r="E68">
        <f>套装数值!BO18</f>
        <v>0</v>
      </c>
      <c r="F68">
        <f>套装数值!BP18</f>
        <v>0</v>
      </c>
      <c r="G68">
        <f>套装数值!BQ18</f>
        <v>0</v>
      </c>
      <c r="H68">
        <f>套装数值!BR18</f>
        <v>0</v>
      </c>
      <c r="I68">
        <f>套装数值!BS18</f>
        <v>700</v>
      </c>
    </row>
    <row r="69" spans="1:9" x14ac:dyDescent="0.2">
      <c r="A69">
        <f t="shared" si="1"/>
        <v>2</v>
      </c>
      <c r="B69">
        <v>4</v>
      </c>
      <c r="C69">
        <v>6</v>
      </c>
      <c r="D69" t="str">
        <f t="shared" ref="D69:D132" si="2">A69&amp;B69&amp;C69</f>
        <v>246</v>
      </c>
      <c r="E69">
        <f>套装数值!BO19</f>
        <v>25368</v>
      </c>
      <c r="F69">
        <f>套装数值!BP19</f>
        <v>0</v>
      </c>
      <c r="G69">
        <f>套装数值!BQ19</f>
        <v>0</v>
      </c>
      <c r="H69">
        <f>套装数值!BR19</f>
        <v>0</v>
      </c>
      <c r="I69">
        <f>套装数值!BS19</f>
        <v>0</v>
      </c>
    </row>
    <row r="70" spans="1:9" x14ac:dyDescent="0.2">
      <c r="A70">
        <f t="shared" ref="A70:A133" si="3">A69</f>
        <v>2</v>
      </c>
      <c r="B70">
        <v>4</v>
      </c>
      <c r="C70">
        <v>7</v>
      </c>
      <c r="D70" t="str">
        <f t="shared" si="2"/>
        <v>247</v>
      </c>
      <c r="E70">
        <f>套装数值!BO20</f>
        <v>0</v>
      </c>
      <c r="F70">
        <f>套装数值!BP20</f>
        <v>1409</v>
      </c>
      <c r="G70">
        <f>套装数值!BQ20</f>
        <v>0</v>
      </c>
      <c r="H70">
        <f>套装数值!BR20</f>
        <v>0</v>
      </c>
      <c r="I70">
        <f>套装数值!BS20</f>
        <v>0</v>
      </c>
    </row>
    <row r="71" spans="1:9" x14ac:dyDescent="0.2">
      <c r="A71">
        <f t="shared" si="3"/>
        <v>2</v>
      </c>
      <c r="B71">
        <v>4</v>
      </c>
      <c r="C71">
        <v>8</v>
      </c>
      <c r="D71" t="str">
        <f t="shared" si="2"/>
        <v>248</v>
      </c>
      <c r="E71">
        <f>套装数值!BO21</f>
        <v>0</v>
      </c>
      <c r="F71">
        <f>套装数值!BP21</f>
        <v>0</v>
      </c>
      <c r="G71">
        <f>套装数值!BQ21</f>
        <v>1762</v>
      </c>
      <c r="H71">
        <f>套装数值!BR21</f>
        <v>0</v>
      </c>
      <c r="I71">
        <f>套装数值!BS21</f>
        <v>0</v>
      </c>
    </row>
    <row r="72" spans="1:9" x14ac:dyDescent="0.2">
      <c r="A72">
        <f t="shared" si="3"/>
        <v>2</v>
      </c>
      <c r="B72">
        <v>4</v>
      </c>
      <c r="C72">
        <v>9</v>
      </c>
      <c r="D72" t="str">
        <f t="shared" si="2"/>
        <v>249</v>
      </c>
      <c r="E72">
        <f>套装数值!BO22</f>
        <v>0</v>
      </c>
      <c r="F72">
        <f>套装数值!BP22</f>
        <v>0</v>
      </c>
      <c r="G72">
        <f>套装数值!BQ22</f>
        <v>0</v>
      </c>
      <c r="H72">
        <f>套装数值!BR22</f>
        <v>1550</v>
      </c>
      <c r="I72">
        <f>套装数值!BS22</f>
        <v>0</v>
      </c>
    </row>
    <row r="73" spans="1:9" x14ac:dyDescent="0.2">
      <c r="A73">
        <f t="shared" si="3"/>
        <v>2</v>
      </c>
      <c r="B73">
        <v>4</v>
      </c>
      <c r="C73">
        <v>10</v>
      </c>
      <c r="D73" t="str">
        <f t="shared" si="2"/>
        <v>2410</v>
      </c>
      <c r="E73">
        <f>套装数值!BO23</f>
        <v>0</v>
      </c>
      <c r="F73">
        <f>套装数值!BP23</f>
        <v>0</v>
      </c>
      <c r="G73">
        <f>套装数值!BQ23</f>
        <v>0</v>
      </c>
      <c r="H73">
        <f>套装数值!BR23</f>
        <v>0</v>
      </c>
      <c r="I73">
        <f>套装数值!BS23</f>
        <v>1057</v>
      </c>
    </row>
    <row r="74" spans="1:9" x14ac:dyDescent="0.2">
      <c r="A74">
        <f t="shared" si="3"/>
        <v>2</v>
      </c>
      <c r="B74">
        <v>5</v>
      </c>
      <c r="C74">
        <v>6</v>
      </c>
      <c r="D74" t="str">
        <f t="shared" si="2"/>
        <v>256</v>
      </c>
      <c r="E74">
        <f>套装数值!BO24</f>
        <v>35684</v>
      </c>
      <c r="F74">
        <f>套装数值!BP24</f>
        <v>0</v>
      </c>
      <c r="G74">
        <f>套装数值!BQ24</f>
        <v>0</v>
      </c>
      <c r="H74">
        <f>套装数值!BR24</f>
        <v>0</v>
      </c>
      <c r="I74">
        <f>套装数值!BS24</f>
        <v>0</v>
      </c>
    </row>
    <row r="75" spans="1:9" x14ac:dyDescent="0.2">
      <c r="A75">
        <f t="shared" si="3"/>
        <v>2</v>
      </c>
      <c r="B75">
        <v>5</v>
      </c>
      <c r="C75">
        <v>7</v>
      </c>
      <c r="D75" t="str">
        <f t="shared" si="2"/>
        <v>257</v>
      </c>
      <c r="E75">
        <f>套装数值!BO25</f>
        <v>0</v>
      </c>
      <c r="F75">
        <f>套装数值!BP25</f>
        <v>1982</v>
      </c>
      <c r="G75">
        <f>套装数值!BQ25</f>
        <v>0</v>
      </c>
      <c r="H75">
        <f>套装数值!BR25</f>
        <v>0</v>
      </c>
      <c r="I75">
        <f>套装数值!BS25</f>
        <v>0</v>
      </c>
    </row>
    <row r="76" spans="1:9" x14ac:dyDescent="0.2">
      <c r="A76">
        <f t="shared" si="3"/>
        <v>2</v>
      </c>
      <c r="B76">
        <v>5</v>
      </c>
      <c r="C76">
        <v>8</v>
      </c>
      <c r="D76" t="str">
        <f t="shared" si="2"/>
        <v>258</v>
      </c>
      <c r="E76">
        <f>套装数值!BO26</f>
        <v>0</v>
      </c>
      <c r="F76">
        <f>套装数值!BP26</f>
        <v>0</v>
      </c>
      <c r="G76">
        <f>套装数值!BQ26</f>
        <v>2478</v>
      </c>
      <c r="H76">
        <f>套装数值!BR26</f>
        <v>0</v>
      </c>
      <c r="I76">
        <f>套装数值!BS26</f>
        <v>0</v>
      </c>
    </row>
    <row r="77" spans="1:9" x14ac:dyDescent="0.2">
      <c r="A77">
        <f t="shared" si="3"/>
        <v>2</v>
      </c>
      <c r="B77">
        <v>5</v>
      </c>
      <c r="C77">
        <v>9</v>
      </c>
      <c r="D77" t="str">
        <f t="shared" si="2"/>
        <v>259</v>
      </c>
      <c r="E77">
        <f>套装数值!BO27</f>
        <v>0</v>
      </c>
      <c r="F77">
        <f>套装数值!BP27</f>
        <v>0</v>
      </c>
      <c r="G77">
        <f>套装数值!BQ27</f>
        <v>0</v>
      </c>
      <c r="H77">
        <f>套装数值!BR27</f>
        <v>2181</v>
      </c>
      <c r="I77">
        <f>套装数值!BS27</f>
        <v>0</v>
      </c>
    </row>
    <row r="78" spans="1:9" x14ac:dyDescent="0.2">
      <c r="A78">
        <f t="shared" si="3"/>
        <v>2</v>
      </c>
      <c r="B78">
        <v>5</v>
      </c>
      <c r="C78">
        <v>10</v>
      </c>
      <c r="D78" t="str">
        <f t="shared" si="2"/>
        <v>2510</v>
      </c>
      <c r="E78">
        <f>套装数值!BO28</f>
        <v>0</v>
      </c>
      <c r="F78">
        <f>套装数值!BP28</f>
        <v>0</v>
      </c>
      <c r="G78">
        <f>套装数值!BQ28</f>
        <v>0</v>
      </c>
      <c r="H78">
        <f>套装数值!BR28</f>
        <v>0</v>
      </c>
      <c r="I78">
        <f>套装数值!BS28</f>
        <v>1487</v>
      </c>
    </row>
    <row r="79" spans="1:9" x14ac:dyDescent="0.2">
      <c r="A79">
        <f t="shared" si="3"/>
        <v>2</v>
      </c>
      <c r="B79">
        <v>6</v>
      </c>
      <c r="C79">
        <v>6</v>
      </c>
      <c r="D79" t="str">
        <f t="shared" si="2"/>
        <v>266</v>
      </c>
      <c r="E79">
        <f>套装数值!BO29</f>
        <v>47934</v>
      </c>
      <c r="F79">
        <f>套装数值!BP29</f>
        <v>0</v>
      </c>
      <c r="G79">
        <f>套装数值!BQ29</f>
        <v>0</v>
      </c>
      <c r="H79">
        <f>套装数值!BR29</f>
        <v>0</v>
      </c>
      <c r="I79">
        <f>套装数值!BS29</f>
        <v>0</v>
      </c>
    </row>
    <row r="80" spans="1:9" x14ac:dyDescent="0.2">
      <c r="A80">
        <f t="shared" si="3"/>
        <v>2</v>
      </c>
      <c r="B80">
        <v>6</v>
      </c>
      <c r="C80">
        <v>7</v>
      </c>
      <c r="D80" t="str">
        <f t="shared" si="2"/>
        <v>267</v>
      </c>
      <c r="E80">
        <f>套装数值!BO30</f>
        <v>0</v>
      </c>
      <c r="F80">
        <f>套装数值!BP30</f>
        <v>2663</v>
      </c>
      <c r="G80">
        <f>套装数值!BQ30</f>
        <v>0</v>
      </c>
      <c r="H80">
        <f>套装数值!BR30</f>
        <v>0</v>
      </c>
      <c r="I80">
        <f>套装数值!BS30</f>
        <v>0</v>
      </c>
    </row>
    <row r="81" spans="1:9" x14ac:dyDescent="0.2">
      <c r="A81">
        <f t="shared" si="3"/>
        <v>2</v>
      </c>
      <c r="B81">
        <v>6</v>
      </c>
      <c r="C81">
        <v>8</v>
      </c>
      <c r="D81" t="str">
        <f t="shared" si="2"/>
        <v>268</v>
      </c>
      <c r="E81">
        <f>套装数值!BO31</f>
        <v>0</v>
      </c>
      <c r="F81">
        <f>套装数值!BP31</f>
        <v>0</v>
      </c>
      <c r="G81">
        <f>套装数值!BQ31</f>
        <v>3329</v>
      </c>
      <c r="H81">
        <f>套装数值!BR31</f>
        <v>0</v>
      </c>
      <c r="I81">
        <f>套装数值!BS31</f>
        <v>0</v>
      </c>
    </row>
    <row r="82" spans="1:9" x14ac:dyDescent="0.2">
      <c r="A82">
        <f t="shared" si="3"/>
        <v>2</v>
      </c>
      <c r="B82">
        <v>6</v>
      </c>
      <c r="C82">
        <v>9</v>
      </c>
      <c r="D82" t="str">
        <f t="shared" si="2"/>
        <v>269</v>
      </c>
      <c r="E82">
        <f>套装数值!BO32</f>
        <v>0</v>
      </c>
      <c r="F82">
        <f>套装数值!BP32</f>
        <v>0</v>
      </c>
      <c r="G82">
        <f>套装数值!BQ32</f>
        <v>0</v>
      </c>
      <c r="H82">
        <f>套装数值!BR32</f>
        <v>2929</v>
      </c>
      <c r="I82">
        <f>套装数值!BS32</f>
        <v>0</v>
      </c>
    </row>
    <row r="83" spans="1:9" x14ac:dyDescent="0.2">
      <c r="A83">
        <f t="shared" si="3"/>
        <v>2</v>
      </c>
      <c r="B83">
        <v>6</v>
      </c>
      <c r="C83">
        <v>10</v>
      </c>
      <c r="D83" t="str">
        <f t="shared" si="2"/>
        <v>2610</v>
      </c>
      <c r="E83">
        <f>套装数值!BO33</f>
        <v>0</v>
      </c>
      <c r="F83">
        <f>套装数值!BP33</f>
        <v>0</v>
      </c>
      <c r="G83">
        <f>套装数值!BQ33</f>
        <v>0</v>
      </c>
      <c r="H83">
        <f>套装数值!BR33</f>
        <v>0</v>
      </c>
      <c r="I83">
        <f>套装数值!BS33</f>
        <v>1997</v>
      </c>
    </row>
    <row r="84" spans="1:9" x14ac:dyDescent="0.2">
      <c r="A84">
        <f t="shared" si="3"/>
        <v>2</v>
      </c>
      <c r="B84">
        <v>7</v>
      </c>
      <c r="C84">
        <v>6</v>
      </c>
      <c r="D84" t="str">
        <f t="shared" si="2"/>
        <v>276</v>
      </c>
      <c r="E84">
        <f>套装数值!BO34</f>
        <v>62338</v>
      </c>
      <c r="F84">
        <f>套装数值!BP34</f>
        <v>0</v>
      </c>
      <c r="G84">
        <f>套装数值!BQ34</f>
        <v>0</v>
      </c>
      <c r="H84">
        <f>套装数值!BR34</f>
        <v>0</v>
      </c>
      <c r="I84">
        <f>套装数值!BS34</f>
        <v>0</v>
      </c>
    </row>
    <row r="85" spans="1:9" x14ac:dyDescent="0.2">
      <c r="A85">
        <f t="shared" si="3"/>
        <v>2</v>
      </c>
      <c r="B85">
        <v>7</v>
      </c>
      <c r="C85">
        <v>7</v>
      </c>
      <c r="D85" t="str">
        <f t="shared" si="2"/>
        <v>277</v>
      </c>
      <c r="E85">
        <f>套装数值!BO35</f>
        <v>0</v>
      </c>
      <c r="F85">
        <f>套装数值!BP35</f>
        <v>3463</v>
      </c>
      <c r="G85">
        <f>套装数值!BQ35</f>
        <v>0</v>
      </c>
      <c r="H85">
        <f>套装数值!BR35</f>
        <v>0</v>
      </c>
      <c r="I85">
        <f>套装数值!BS35</f>
        <v>0</v>
      </c>
    </row>
    <row r="86" spans="1:9" x14ac:dyDescent="0.2">
      <c r="A86">
        <f t="shared" si="3"/>
        <v>2</v>
      </c>
      <c r="B86">
        <v>7</v>
      </c>
      <c r="C86">
        <v>8</v>
      </c>
      <c r="D86" t="str">
        <f t="shared" si="2"/>
        <v>278</v>
      </c>
      <c r="E86">
        <f>套装数值!BO36</f>
        <v>0</v>
      </c>
      <c r="F86">
        <f>套装数值!BP36</f>
        <v>0</v>
      </c>
      <c r="G86">
        <f>套装数值!BQ36</f>
        <v>4329</v>
      </c>
      <c r="H86">
        <f>套装数值!BR36</f>
        <v>0</v>
      </c>
      <c r="I86">
        <f>套装数值!BS36</f>
        <v>0</v>
      </c>
    </row>
    <row r="87" spans="1:9" x14ac:dyDescent="0.2">
      <c r="A87">
        <f t="shared" si="3"/>
        <v>2</v>
      </c>
      <c r="B87">
        <v>7</v>
      </c>
      <c r="C87">
        <v>9</v>
      </c>
      <c r="D87" t="str">
        <f t="shared" si="2"/>
        <v>279</v>
      </c>
      <c r="E87">
        <f>套装数值!BO37</f>
        <v>0</v>
      </c>
      <c r="F87">
        <f>套装数值!BP37</f>
        <v>0</v>
      </c>
      <c r="G87">
        <f>套装数值!BQ37</f>
        <v>0</v>
      </c>
      <c r="H87">
        <f>套装数值!BR37</f>
        <v>3810</v>
      </c>
      <c r="I87">
        <f>套装数值!BS37</f>
        <v>0</v>
      </c>
    </row>
    <row r="88" spans="1:9" x14ac:dyDescent="0.2">
      <c r="A88">
        <f t="shared" si="3"/>
        <v>2</v>
      </c>
      <c r="B88">
        <v>7</v>
      </c>
      <c r="C88">
        <v>10</v>
      </c>
      <c r="D88" t="str">
        <f t="shared" si="2"/>
        <v>2710</v>
      </c>
      <c r="E88">
        <f>套装数值!BO38</f>
        <v>0</v>
      </c>
      <c r="F88">
        <f>套装数值!BP38</f>
        <v>0</v>
      </c>
      <c r="G88">
        <f>套装数值!BQ38</f>
        <v>0</v>
      </c>
      <c r="H88">
        <f>套装数值!BR38</f>
        <v>0</v>
      </c>
      <c r="I88">
        <f>套装数值!BS38</f>
        <v>2598</v>
      </c>
    </row>
    <row r="89" spans="1:9" x14ac:dyDescent="0.2">
      <c r="A89">
        <f t="shared" si="3"/>
        <v>2</v>
      </c>
      <c r="B89">
        <v>8</v>
      </c>
      <c r="C89">
        <v>6</v>
      </c>
      <c r="D89" t="str">
        <f t="shared" si="2"/>
        <v>286</v>
      </c>
      <c r="E89">
        <f>套装数值!BO39</f>
        <v>79132</v>
      </c>
      <c r="F89">
        <f>套装数值!BP39</f>
        <v>0</v>
      </c>
      <c r="G89">
        <f>套装数值!BQ39</f>
        <v>0</v>
      </c>
      <c r="H89">
        <f>套装数值!BR39</f>
        <v>0</v>
      </c>
      <c r="I89">
        <f>套装数值!BS39</f>
        <v>0</v>
      </c>
    </row>
    <row r="90" spans="1:9" x14ac:dyDescent="0.2">
      <c r="A90">
        <f t="shared" si="3"/>
        <v>2</v>
      </c>
      <c r="B90">
        <v>8</v>
      </c>
      <c r="C90">
        <v>7</v>
      </c>
      <c r="D90" t="str">
        <f t="shared" si="2"/>
        <v>287</v>
      </c>
      <c r="E90">
        <f>套装数值!BO40</f>
        <v>0</v>
      </c>
      <c r="F90">
        <f>套装数值!BP40</f>
        <v>4396</v>
      </c>
      <c r="G90">
        <f>套装数值!BQ40</f>
        <v>0</v>
      </c>
      <c r="H90">
        <f>套装数值!BR40</f>
        <v>0</v>
      </c>
      <c r="I90">
        <f>套装数值!BS40</f>
        <v>0</v>
      </c>
    </row>
    <row r="91" spans="1:9" x14ac:dyDescent="0.2">
      <c r="A91">
        <f t="shared" si="3"/>
        <v>2</v>
      </c>
      <c r="B91">
        <v>8</v>
      </c>
      <c r="C91">
        <v>8</v>
      </c>
      <c r="D91" t="str">
        <f t="shared" si="2"/>
        <v>288</v>
      </c>
      <c r="E91">
        <f>套装数值!BO41</f>
        <v>0</v>
      </c>
      <c r="F91">
        <f>套装数值!BP41</f>
        <v>0</v>
      </c>
      <c r="G91">
        <f>套装数值!BQ41</f>
        <v>5495</v>
      </c>
      <c r="H91">
        <f>套装数值!BR41</f>
        <v>0</v>
      </c>
      <c r="I91">
        <f>套装数值!BS41</f>
        <v>0</v>
      </c>
    </row>
    <row r="92" spans="1:9" x14ac:dyDescent="0.2">
      <c r="A92">
        <f t="shared" si="3"/>
        <v>2</v>
      </c>
      <c r="B92">
        <v>8</v>
      </c>
      <c r="C92">
        <v>9</v>
      </c>
      <c r="D92" t="str">
        <f t="shared" si="2"/>
        <v>289</v>
      </c>
      <c r="E92">
        <f>套装数值!BO42</f>
        <v>0</v>
      </c>
      <c r="F92">
        <f>套装数值!BP42</f>
        <v>0</v>
      </c>
      <c r="G92">
        <f>套装数值!BQ42</f>
        <v>0</v>
      </c>
      <c r="H92">
        <f>套装数值!BR42</f>
        <v>4836</v>
      </c>
      <c r="I92">
        <f>套装数值!BS42</f>
        <v>0</v>
      </c>
    </row>
    <row r="93" spans="1:9" x14ac:dyDescent="0.2">
      <c r="A93">
        <f t="shared" si="3"/>
        <v>2</v>
      </c>
      <c r="B93">
        <v>8</v>
      </c>
      <c r="C93">
        <v>10</v>
      </c>
      <c r="D93" t="str">
        <f t="shared" si="2"/>
        <v>2810</v>
      </c>
      <c r="E93">
        <f>套装数值!BO43</f>
        <v>0</v>
      </c>
      <c r="F93">
        <f>套装数值!BP43</f>
        <v>0</v>
      </c>
      <c r="G93">
        <f>套装数值!BQ43</f>
        <v>0</v>
      </c>
      <c r="H93">
        <f>套装数值!BR43</f>
        <v>0</v>
      </c>
      <c r="I93">
        <f>套装数值!BS43</f>
        <v>3297</v>
      </c>
    </row>
    <row r="94" spans="1:9" x14ac:dyDescent="0.2">
      <c r="A94">
        <f t="shared" si="3"/>
        <v>2</v>
      </c>
      <c r="B94">
        <v>9</v>
      </c>
      <c r="C94">
        <v>6</v>
      </c>
      <c r="D94" t="str">
        <f t="shared" si="2"/>
        <v>296</v>
      </c>
      <c r="E94">
        <f>套装数值!BO44</f>
        <v>98578</v>
      </c>
      <c r="F94">
        <f>套装数值!BP44</f>
        <v>0</v>
      </c>
      <c r="G94">
        <f>套装数值!BQ44</f>
        <v>0</v>
      </c>
      <c r="H94">
        <f>套装数值!BR44</f>
        <v>0</v>
      </c>
      <c r="I94">
        <f>套装数值!BS44</f>
        <v>0</v>
      </c>
    </row>
    <row r="95" spans="1:9" x14ac:dyDescent="0.2">
      <c r="A95">
        <f t="shared" si="3"/>
        <v>2</v>
      </c>
      <c r="B95">
        <v>9</v>
      </c>
      <c r="C95">
        <v>7</v>
      </c>
      <c r="D95" t="str">
        <f t="shared" si="2"/>
        <v>297</v>
      </c>
      <c r="E95">
        <f>套装数值!BO45</f>
        <v>0</v>
      </c>
      <c r="F95">
        <f>套装数值!BP45</f>
        <v>5477</v>
      </c>
      <c r="G95">
        <f>套装数值!BQ45</f>
        <v>0</v>
      </c>
      <c r="H95">
        <f>套装数值!BR45</f>
        <v>0</v>
      </c>
      <c r="I95">
        <f>套装数值!BS45</f>
        <v>0</v>
      </c>
    </row>
    <row r="96" spans="1:9" x14ac:dyDescent="0.2">
      <c r="A96">
        <f t="shared" si="3"/>
        <v>2</v>
      </c>
      <c r="B96">
        <v>9</v>
      </c>
      <c r="C96">
        <v>8</v>
      </c>
      <c r="D96" t="str">
        <f t="shared" si="2"/>
        <v>298</v>
      </c>
      <c r="E96">
        <f>套装数值!BO46</f>
        <v>0</v>
      </c>
      <c r="F96">
        <f>套装数值!BP46</f>
        <v>0</v>
      </c>
      <c r="G96">
        <f>套装数值!BQ46</f>
        <v>6846</v>
      </c>
      <c r="H96">
        <f>套装数值!BR46</f>
        <v>0</v>
      </c>
      <c r="I96">
        <f>套装数值!BS46</f>
        <v>0</v>
      </c>
    </row>
    <row r="97" spans="1:9" x14ac:dyDescent="0.2">
      <c r="A97">
        <f t="shared" si="3"/>
        <v>2</v>
      </c>
      <c r="B97">
        <v>9</v>
      </c>
      <c r="C97">
        <v>9</v>
      </c>
      <c r="D97" t="str">
        <f t="shared" si="2"/>
        <v>299</v>
      </c>
      <c r="E97">
        <f>套装数值!BO47</f>
        <v>0</v>
      </c>
      <c r="F97">
        <f>套装数值!BP47</f>
        <v>0</v>
      </c>
      <c r="G97">
        <f>套装数值!BQ47</f>
        <v>0</v>
      </c>
      <c r="H97">
        <f>套装数值!BR47</f>
        <v>6024</v>
      </c>
      <c r="I97">
        <f>套装数值!BS47</f>
        <v>0</v>
      </c>
    </row>
    <row r="98" spans="1:9" x14ac:dyDescent="0.2">
      <c r="A98">
        <f t="shared" si="3"/>
        <v>2</v>
      </c>
      <c r="B98">
        <v>9</v>
      </c>
      <c r="C98">
        <v>10</v>
      </c>
      <c r="D98" t="str">
        <f t="shared" si="2"/>
        <v>2910</v>
      </c>
      <c r="E98">
        <f>套装数值!BO48</f>
        <v>0</v>
      </c>
      <c r="F98">
        <f>套装数值!BP48</f>
        <v>0</v>
      </c>
      <c r="G98">
        <f>套装数值!BQ48</f>
        <v>0</v>
      </c>
      <c r="H98">
        <f>套装数值!BR48</f>
        <v>0</v>
      </c>
      <c r="I98">
        <f>套装数值!BS48</f>
        <v>4107</v>
      </c>
    </row>
    <row r="99" spans="1:9" x14ac:dyDescent="0.2">
      <c r="A99">
        <f t="shared" si="3"/>
        <v>2</v>
      </c>
      <c r="B99">
        <v>10</v>
      </c>
      <c r="C99">
        <v>6</v>
      </c>
      <c r="D99" t="str">
        <f t="shared" si="2"/>
        <v>2106</v>
      </c>
      <c r="E99">
        <f>套装数值!BO49</f>
        <v>120960</v>
      </c>
      <c r="F99">
        <f>套装数值!BP49</f>
        <v>0</v>
      </c>
      <c r="G99">
        <f>套装数值!BQ49</f>
        <v>0</v>
      </c>
      <c r="H99">
        <f>套装数值!BR49</f>
        <v>0</v>
      </c>
      <c r="I99">
        <f>套装数值!BS49</f>
        <v>0</v>
      </c>
    </row>
    <row r="100" spans="1:9" x14ac:dyDescent="0.2">
      <c r="A100">
        <f t="shared" si="3"/>
        <v>2</v>
      </c>
      <c r="B100">
        <v>10</v>
      </c>
      <c r="C100">
        <v>7</v>
      </c>
      <c r="D100" t="str">
        <f t="shared" si="2"/>
        <v>2107</v>
      </c>
      <c r="E100">
        <f>套装数值!BO50</f>
        <v>0</v>
      </c>
      <c r="F100">
        <f>套装数值!BP50</f>
        <v>6720</v>
      </c>
      <c r="G100">
        <f>套装数值!BQ50</f>
        <v>0</v>
      </c>
      <c r="H100">
        <f>套装数值!BR50</f>
        <v>0</v>
      </c>
      <c r="I100">
        <f>套装数值!BS50</f>
        <v>0</v>
      </c>
    </row>
    <row r="101" spans="1:9" x14ac:dyDescent="0.2">
      <c r="A101">
        <f t="shared" si="3"/>
        <v>2</v>
      </c>
      <c r="B101">
        <v>10</v>
      </c>
      <c r="C101">
        <v>8</v>
      </c>
      <c r="D101" t="str">
        <f t="shared" si="2"/>
        <v>2108</v>
      </c>
      <c r="E101">
        <f>套装数值!BO51</f>
        <v>0</v>
      </c>
      <c r="F101">
        <f>套装数值!BP51</f>
        <v>0</v>
      </c>
      <c r="G101">
        <f>套装数值!BQ51</f>
        <v>8400</v>
      </c>
      <c r="H101">
        <f>套装数值!BR51</f>
        <v>0</v>
      </c>
      <c r="I101">
        <f>套装数值!BS51</f>
        <v>0</v>
      </c>
    </row>
    <row r="102" spans="1:9" x14ac:dyDescent="0.2">
      <c r="A102">
        <f t="shared" si="3"/>
        <v>2</v>
      </c>
      <c r="B102">
        <v>10</v>
      </c>
      <c r="C102">
        <v>9</v>
      </c>
      <c r="D102" t="str">
        <f t="shared" si="2"/>
        <v>2109</v>
      </c>
      <c r="E102">
        <f>套装数值!BO52</f>
        <v>0</v>
      </c>
      <c r="F102">
        <f>套装数值!BP52</f>
        <v>0</v>
      </c>
      <c r="G102">
        <f>套装数值!BQ52</f>
        <v>0</v>
      </c>
      <c r="H102">
        <f>套装数值!BR52</f>
        <v>7392</v>
      </c>
      <c r="I102">
        <f>套装数值!BS52</f>
        <v>0</v>
      </c>
    </row>
    <row r="103" spans="1:9" x14ac:dyDescent="0.2">
      <c r="A103">
        <f t="shared" si="3"/>
        <v>2</v>
      </c>
      <c r="B103">
        <v>10</v>
      </c>
      <c r="C103">
        <v>10</v>
      </c>
      <c r="D103" t="str">
        <f t="shared" si="2"/>
        <v>21010</v>
      </c>
      <c r="E103">
        <f>套装数值!BO53</f>
        <v>0</v>
      </c>
      <c r="F103">
        <f>套装数值!BP53</f>
        <v>0</v>
      </c>
      <c r="G103">
        <f>套装数值!BQ53</f>
        <v>0</v>
      </c>
      <c r="H103">
        <f>套装数值!BR53</f>
        <v>0</v>
      </c>
      <c r="I103">
        <f>套装数值!BS53</f>
        <v>5040</v>
      </c>
    </row>
    <row r="104" spans="1:9" x14ac:dyDescent="0.2">
      <c r="A104">
        <v>3</v>
      </c>
      <c r="B104">
        <v>1</v>
      </c>
      <c r="C104">
        <v>1</v>
      </c>
      <c r="D104" t="str">
        <f t="shared" si="2"/>
        <v>311</v>
      </c>
      <c r="E104">
        <f>套装数值!CY4</f>
        <v>10146</v>
      </c>
      <c r="F104">
        <f>套装数值!CZ4</f>
        <v>0</v>
      </c>
      <c r="G104">
        <f>套装数值!DA4</f>
        <v>0</v>
      </c>
      <c r="H104">
        <f>套装数值!DB4</f>
        <v>0</v>
      </c>
      <c r="I104">
        <f>套装数值!DC4</f>
        <v>0</v>
      </c>
    </row>
    <row r="105" spans="1:9" x14ac:dyDescent="0.2">
      <c r="A105">
        <f t="shared" si="3"/>
        <v>3</v>
      </c>
      <c r="B105">
        <v>1</v>
      </c>
      <c r="C105">
        <v>2</v>
      </c>
      <c r="D105" t="str">
        <f t="shared" si="2"/>
        <v>312</v>
      </c>
      <c r="E105">
        <f>套装数值!CY5</f>
        <v>0</v>
      </c>
      <c r="F105">
        <f>套装数值!CZ5</f>
        <v>564</v>
      </c>
      <c r="G105">
        <f>套装数值!DA5</f>
        <v>0</v>
      </c>
      <c r="H105">
        <f>套装数值!DB5</f>
        <v>0</v>
      </c>
      <c r="I105">
        <f>套装数值!DC5</f>
        <v>0</v>
      </c>
    </row>
    <row r="106" spans="1:9" x14ac:dyDescent="0.2">
      <c r="A106">
        <f t="shared" si="3"/>
        <v>3</v>
      </c>
      <c r="B106">
        <v>1</v>
      </c>
      <c r="C106">
        <v>3</v>
      </c>
      <c r="D106" t="str">
        <f t="shared" si="2"/>
        <v>313</v>
      </c>
      <c r="E106">
        <f>套装数值!CY6</f>
        <v>0</v>
      </c>
      <c r="F106">
        <f>套装数值!CZ6</f>
        <v>0</v>
      </c>
      <c r="G106">
        <f>套装数值!DA6</f>
        <v>705</v>
      </c>
      <c r="H106">
        <f>套装数值!DB6</f>
        <v>0</v>
      </c>
      <c r="I106">
        <f>套装数值!DC6</f>
        <v>0</v>
      </c>
    </row>
    <row r="107" spans="1:9" x14ac:dyDescent="0.2">
      <c r="A107">
        <f t="shared" si="3"/>
        <v>3</v>
      </c>
      <c r="B107">
        <v>1</v>
      </c>
      <c r="C107">
        <v>4</v>
      </c>
      <c r="D107" t="str">
        <f t="shared" si="2"/>
        <v>314</v>
      </c>
      <c r="E107">
        <f>套装数值!CY7</f>
        <v>0</v>
      </c>
      <c r="F107">
        <f>套装数值!CZ7</f>
        <v>0</v>
      </c>
      <c r="G107">
        <f>套装数值!DA7</f>
        <v>0</v>
      </c>
      <c r="H107">
        <f>套装数值!DB7</f>
        <v>620</v>
      </c>
      <c r="I107">
        <f>套装数值!DC7</f>
        <v>0</v>
      </c>
    </row>
    <row r="108" spans="1:9" x14ac:dyDescent="0.2">
      <c r="A108">
        <f t="shared" si="3"/>
        <v>3</v>
      </c>
      <c r="B108">
        <v>1</v>
      </c>
      <c r="C108">
        <v>5</v>
      </c>
      <c r="D108" t="str">
        <f t="shared" si="2"/>
        <v>315</v>
      </c>
      <c r="E108">
        <f>套装数值!CY8</f>
        <v>0</v>
      </c>
      <c r="F108">
        <f>套装数值!CZ8</f>
        <v>0</v>
      </c>
      <c r="G108">
        <f>套装数值!DA8</f>
        <v>0</v>
      </c>
      <c r="H108">
        <f>套装数值!DB8</f>
        <v>0</v>
      </c>
      <c r="I108">
        <f>套装数值!DC8</f>
        <v>423</v>
      </c>
    </row>
    <row r="109" spans="1:9" x14ac:dyDescent="0.2">
      <c r="A109">
        <f t="shared" si="3"/>
        <v>3</v>
      </c>
      <c r="B109">
        <v>2</v>
      </c>
      <c r="C109">
        <v>1</v>
      </c>
      <c r="D109" t="str">
        <f t="shared" si="2"/>
        <v>321</v>
      </c>
      <c r="E109">
        <f>套装数值!CY9</f>
        <v>20998</v>
      </c>
      <c r="F109">
        <f>套装数值!CZ9</f>
        <v>0</v>
      </c>
      <c r="G109">
        <f>套装数值!DA9</f>
        <v>0</v>
      </c>
      <c r="H109">
        <f>套装数值!DB9</f>
        <v>0</v>
      </c>
      <c r="I109">
        <f>套装数值!DC9</f>
        <v>0</v>
      </c>
    </row>
    <row r="110" spans="1:9" x14ac:dyDescent="0.2">
      <c r="A110">
        <f t="shared" si="3"/>
        <v>3</v>
      </c>
      <c r="B110">
        <v>2</v>
      </c>
      <c r="C110">
        <v>2</v>
      </c>
      <c r="D110" t="str">
        <f t="shared" si="2"/>
        <v>322</v>
      </c>
      <c r="E110">
        <f>套装数值!CY10</f>
        <v>0</v>
      </c>
      <c r="F110">
        <f>套装数值!CZ10</f>
        <v>1167</v>
      </c>
      <c r="G110">
        <f>套装数值!DA10</f>
        <v>0</v>
      </c>
      <c r="H110">
        <f>套装数值!DB10</f>
        <v>0</v>
      </c>
      <c r="I110">
        <f>套装数值!DC10</f>
        <v>0</v>
      </c>
    </row>
    <row r="111" spans="1:9" x14ac:dyDescent="0.2">
      <c r="A111">
        <f t="shared" si="3"/>
        <v>3</v>
      </c>
      <c r="B111">
        <v>2</v>
      </c>
      <c r="C111">
        <v>3</v>
      </c>
      <c r="D111" t="str">
        <f t="shared" si="2"/>
        <v>323</v>
      </c>
      <c r="E111">
        <f>套装数值!CY11</f>
        <v>0</v>
      </c>
      <c r="F111">
        <f>套装数值!CZ11</f>
        <v>0</v>
      </c>
      <c r="G111">
        <f>套装数值!DA11</f>
        <v>1458</v>
      </c>
      <c r="H111">
        <f>套装数值!DB11</f>
        <v>0</v>
      </c>
      <c r="I111">
        <f>套装数值!DC11</f>
        <v>0</v>
      </c>
    </row>
    <row r="112" spans="1:9" x14ac:dyDescent="0.2">
      <c r="A112">
        <f t="shared" si="3"/>
        <v>3</v>
      </c>
      <c r="B112">
        <v>2</v>
      </c>
      <c r="C112">
        <v>4</v>
      </c>
      <c r="D112" t="str">
        <f t="shared" si="2"/>
        <v>324</v>
      </c>
      <c r="E112">
        <f>套装数值!CY12</f>
        <v>0</v>
      </c>
      <c r="F112">
        <f>套装数值!CZ12</f>
        <v>0</v>
      </c>
      <c r="G112">
        <f>套装数值!DA12</f>
        <v>0</v>
      </c>
      <c r="H112">
        <f>套装数值!DB12</f>
        <v>1283</v>
      </c>
      <c r="I112">
        <f>套装数值!DC12</f>
        <v>0</v>
      </c>
    </row>
    <row r="113" spans="1:9" x14ac:dyDescent="0.2">
      <c r="A113">
        <f t="shared" si="3"/>
        <v>3</v>
      </c>
      <c r="B113">
        <v>2</v>
      </c>
      <c r="C113">
        <v>5</v>
      </c>
      <c r="D113" t="str">
        <f t="shared" si="2"/>
        <v>325</v>
      </c>
      <c r="E113">
        <f>套装数值!CY13</f>
        <v>0</v>
      </c>
      <c r="F113">
        <f>套装数值!CZ13</f>
        <v>0</v>
      </c>
      <c r="G113">
        <f>套装数值!DA13</f>
        <v>0</v>
      </c>
      <c r="H113">
        <f>套装数值!DB13</f>
        <v>0</v>
      </c>
      <c r="I113">
        <f>套装数值!DC13</f>
        <v>875</v>
      </c>
    </row>
    <row r="114" spans="1:9" x14ac:dyDescent="0.2">
      <c r="A114">
        <f t="shared" si="3"/>
        <v>3</v>
      </c>
      <c r="B114">
        <v>3</v>
      </c>
      <c r="C114">
        <v>1</v>
      </c>
      <c r="D114" t="str">
        <f t="shared" si="2"/>
        <v>331</v>
      </c>
      <c r="E114">
        <f>套装数值!CY14</f>
        <v>32676</v>
      </c>
      <c r="F114">
        <f>套装数值!CZ14</f>
        <v>0</v>
      </c>
      <c r="G114">
        <f>套装数值!DA14</f>
        <v>0</v>
      </c>
      <c r="H114">
        <f>套装数值!DB14</f>
        <v>0</v>
      </c>
      <c r="I114">
        <f>套装数值!DC14</f>
        <v>0</v>
      </c>
    </row>
    <row r="115" spans="1:9" x14ac:dyDescent="0.2">
      <c r="A115">
        <f t="shared" si="3"/>
        <v>3</v>
      </c>
      <c r="B115">
        <v>3</v>
      </c>
      <c r="C115">
        <v>2</v>
      </c>
      <c r="D115" t="str">
        <f t="shared" si="2"/>
        <v>332</v>
      </c>
      <c r="E115">
        <f>套装数值!CY15</f>
        <v>0</v>
      </c>
      <c r="F115">
        <f>套装数值!CZ15</f>
        <v>1815</v>
      </c>
      <c r="G115">
        <f>套装数值!DA15</f>
        <v>0</v>
      </c>
      <c r="H115">
        <f>套装数值!DB15</f>
        <v>0</v>
      </c>
      <c r="I115">
        <f>套装数值!DC15</f>
        <v>0</v>
      </c>
    </row>
    <row r="116" spans="1:9" x14ac:dyDescent="0.2">
      <c r="A116">
        <f t="shared" si="3"/>
        <v>3</v>
      </c>
      <c r="B116">
        <v>3</v>
      </c>
      <c r="C116">
        <v>3</v>
      </c>
      <c r="D116" t="str">
        <f t="shared" si="2"/>
        <v>333</v>
      </c>
      <c r="E116">
        <f>套装数值!CY16</f>
        <v>0</v>
      </c>
      <c r="F116">
        <f>套装数值!CZ16</f>
        <v>0</v>
      </c>
      <c r="G116">
        <f>套装数值!DA16</f>
        <v>2269</v>
      </c>
      <c r="H116">
        <f>套装数值!DB16</f>
        <v>0</v>
      </c>
      <c r="I116">
        <f>套装数值!DC16</f>
        <v>0</v>
      </c>
    </row>
    <row r="117" spans="1:9" x14ac:dyDescent="0.2">
      <c r="A117">
        <f t="shared" si="3"/>
        <v>3</v>
      </c>
      <c r="B117">
        <v>3</v>
      </c>
      <c r="C117">
        <v>4</v>
      </c>
      <c r="D117" t="str">
        <f t="shared" si="2"/>
        <v>334</v>
      </c>
      <c r="E117">
        <f>套装数值!CY17</f>
        <v>0</v>
      </c>
      <c r="F117">
        <f>套装数值!CZ17</f>
        <v>0</v>
      </c>
      <c r="G117">
        <f>套装数值!DA17</f>
        <v>0</v>
      </c>
      <c r="H117">
        <f>套装数值!DB17</f>
        <v>1997</v>
      </c>
      <c r="I117">
        <f>套装数值!DC17</f>
        <v>0</v>
      </c>
    </row>
    <row r="118" spans="1:9" x14ac:dyDescent="0.2">
      <c r="A118">
        <f t="shared" si="3"/>
        <v>3</v>
      </c>
      <c r="B118">
        <v>3</v>
      </c>
      <c r="C118">
        <v>5</v>
      </c>
      <c r="D118" t="str">
        <f t="shared" si="2"/>
        <v>335</v>
      </c>
      <c r="E118">
        <f>套装数值!CY18</f>
        <v>0</v>
      </c>
      <c r="F118">
        <f>套装数值!CZ18</f>
        <v>0</v>
      </c>
      <c r="G118">
        <f>套装数值!DA18</f>
        <v>0</v>
      </c>
      <c r="H118">
        <f>套装数值!DB18</f>
        <v>0</v>
      </c>
      <c r="I118">
        <f>套装数值!DC18</f>
        <v>1362</v>
      </c>
    </row>
    <row r="119" spans="1:9" x14ac:dyDescent="0.2">
      <c r="A119">
        <f t="shared" si="3"/>
        <v>3</v>
      </c>
      <c r="B119">
        <v>4</v>
      </c>
      <c r="C119">
        <v>1</v>
      </c>
      <c r="D119" t="str">
        <f t="shared" si="2"/>
        <v>341</v>
      </c>
      <c r="E119">
        <f>套装数值!CY19</f>
        <v>45312</v>
      </c>
      <c r="F119">
        <f>套装数值!CZ19</f>
        <v>0</v>
      </c>
      <c r="G119">
        <f>套装数值!DA19</f>
        <v>0</v>
      </c>
      <c r="H119">
        <f>套装数值!DB19</f>
        <v>0</v>
      </c>
      <c r="I119">
        <f>套装数值!DC19</f>
        <v>0</v>
      </c>
    </row>
    <row r="120" spans="1:9" x14ac:dyDescent="0.2">
      <c r="A120">
        <f t="shared" si="3"/>
        <v>3</v>
      </c>
      <c r="B120">
        <v>4</v>
      </c>
      <c r="C120">
        <v>2</v>
      </c>
      <c r="D120" t="str">
        <f t="shared" si="2"/>
        <v>342</v>
      </c>
      <c r="E120">
        <f>套装数值!CY20</f>
        <v>0</v>
      </c>
      <c r="F120">
        <f>套装数值!CZ20</f>
        <v>2517</v>
      </c>
      <c r="G120">
        <f>套装数值!DA20</f>
        <v>0</v>
      </c>
      <c r="H120">
        <f>套装数值!DB20</f>
        <v>0</v>
      </c>
      <c r="I120">
        <f>套装数值!DC20</f>
        <v>0</v>
      </c>
    </row>
    <row r="121" spans="1:9" x14ac:dyDescent="0.2">
      <c r="A121">
        <f t="shared" si="3"/>
        <v>3</v>
      </c>
      <c r="B121">
        <v>4</v>
      </c>
      <c r="C121">
        <v>3</v>
      </c>
      <c r="D121" t="str">
        <f t="shared" si="2"/>
        <v>343</v>
      </c>
      <c r="E121">
        <f>套装数值!CY21</f>
        <v>0</v>
      </c>
      <c r="F121">
        <f>套装数值!CZ21</f>
        <v>0</v>
      </c>
      <c r="G121">
        <f>套装数值!DA21</f>
        <v>3147</v>
      </c>
      <c r="H121">
        <f>套装数值!DB21</f>
        <v>0</v>
      </c>
      <c r="I121">
        <f>套装数值!DC21</f>
        <v>0</v>
      </c>
    </row>
    <row r="122" spans="1:9" x14ac:dyDescent="0.2">
      <c r="A122">
        <f t="shared" si="3"/>
        <v>3</v>
      </c>
      <c r="B122">
        <v>4</v>
      </c>
      <c r="C122">
        <v>4</v>
      </c>
      <c r="D122" t="str">
        <f t="shared" si="2"/>
        <v>344</v>
      </c>
      <c r="E122">
        <f>套装数值!CY22</f>
        <v>0</v>
      </c>
      <c r="F122">
        <f>套装数值!CZ22</f>
        <v>0</v>
      </c>
      <c r="G122">
        <f>套装数值!DA22</f>
        <v>0</v>
      </c>
      <c r="H122">
        <f>套装数值!DB22</f>
        <v>2769</v>
      </c>
      <c r="I122">
        <f>套装数值!DC22</f>
        <v>0</v>
      </c>
    </row>
    <row r="123" spans="1:9" x14ac:dyDescent="0.2">
      <c r="A123">
        <f t="shared" si="3"/>
        <v>3</v>
      </c>
      <c r="B123">
        <v>4</v>
      </c>
      <c r="C123">
        <v>5</v>
      </c>
      <c r="D123" t="str">
        <f t="shared" si="2"/>
        <v>345</v>
      </c>
      <c r="E123">
        <f>套装数值!CY23</f>
        <v>0</v>
      </c>
      <c r="F123">
        <f>套装数值!CZ23</f>
        <v>0</v>
      </c>
      <c r="G123">
        <f>套装数值!DA23</f>
        <v>0</v>
      </c>
      <c r="H123">
        <f>套装数值!DB23</f>
        <v>0</v>
      </c>
      <c r="I123">
        <f>套装数值!DC23</f>
        <v>1888</v>
      </c>
    </row>
    <row r="124" spans="1:9" x14ac:dyDescent="0.2">
      <c r="A124">
        <f t="shared" si="3"/>
        <v>3</v>
      </c>
      <c r="B124">
        <v>5</v>
      </c>
      <c r="C124">
        <v>1</v>
      </c>
      <c r="D124" t="str">
        <f t="shared" si="2"/>
        <v>351</v>
      </c>
      <c r="E124">
        <f>套装数值!CY24</f>
        <v>59062</v>
      </c>
      <c r="F124">
        <f>套装数值!CZ24</f>
        <v>0</v>
      </c>
      <c r="G124">
        <f>套装数值!DA24</f>
        <v>0</v>
      </c>
      <c r="H124">
        <f>套装数值!DB24</f>
        <v>0</v>
      </c>
      <c r="I124">
        <f>套装数值!DC24</f>
        <v>0</v>
      </c>
    </row>
    <row r="125" spans="1:9" x14ac:dyDescent="0.2">
      <c r="A125">
        <f t="shared" si="3"/>
        <v>3</v>
      </c>
      <c r="B125">
        <v>5</v>
      </c>
      <c r="C125">
        <v>2</v>
      </c>
      <c r="D125" t="str">
        <f t="shared" si="2"/>
        <v>352</v>
      </c>
      <c r="E125">
        <f>套装数值!CY25</f>
        <v>0</v>
      </c>
      <c r="F125">
        <f>套装数值!CZ25</f>
        <v>3281</v>
      </c>
      <c r="G125">
        <f>套装数值!DA25</f>
        <v>0</v>
      </c>
      <c r="H125">
        <f>套装数值!DB25</f>
        <v>0</v>
      </c>
      <c r="I125">
        <f>套装数值!DC25</f>
        <v>0</v>
      </c>
    </row>
    <row r="126" spans="1:9" x14ac:dyDescent="0.2">
      <c r="A126">
        <f t="shared" si="3"/>
        <v>3</v>
      </c>
      <c r="B126">
        <v>5</v>
      </c>
      <c r="C126">
        <v>3</v>
      </c>
      <c r="D126" t="str">
        <f t="shared" si="2"/>
        <v>353</v>
      </c>
      <c r="E126">
        <f>套装数值!CY26</f>
        <v>0</v>
      </c>
      <c r="F126">
        <f>套装数值!CZ26</f>
        <v>0</v>
      </c>
      <c r="G126">
        <f>套装数值!DA26</f>
        <v>4102</v>
      </c>
      <c r="H126">
        <f>套装数值!DB26</f>
        <v>0</v>
      </c>
      <c r="I126">
        <f>套装数值!DC26</f>
        <v>0</v>
      </c>
    </row>
    <row r="127" spans="1:9" x14ac:dyDescent="0.2">
      <c r="A127">
        <f t="shared" si="3"/>
        <v>3</v>
      </c>
      <c r="B127">
        <v>5</v>
      </c>
      <c r="C127">
        <v>4</v>
      </c>
      <c r="D127" t="str">
        <f t="shared" si="2"/>
        <v>354</v>
      </c>
      <c r="E127">
        <f>套装数值!CY27</f>
        <v>0</v>
      </c>
      <c r="F127">
        <f>套装数值!CZ27</f>
        <v>0</v>
      </c>
      <c r="G127">
        <f>套装数值!DA27</f>
        <v>0</v>
      </c>
      <c r="H127">
        <f>套装数值!DB27</f>
        <v>3609</v>
      </c>
      <c r="I127">
        <f>套装数值!DC27</f>
        <v>0</v>
      </c>
    </row>
    <row r="128" spans="1:9" x14ac:dyDescent="0.2">
      <c r="A128">
        <f t="shared" si="3"/>
        <v>3</v>
      </c>
      <c r="B128">
        <v>5</v>
      </c>
      <c r="C128">
        <v>5</v>
      </c>
      <c r="D128" t="str">
        <f t="shared" si="2"/>
        <v>355</v>
      </c>
      <c r="E128">
        <f>套装数值!CY28</f>
        <v>0</v>
      </c>
      <c r="F128">
        <f>套装数值!CZ28</f>
        <v>0</v>
      </c>
      <c r="G128">
        <f>套装数值!DA28</f>
        <v>0</v>
      </c>
      <c r="H128">
        <f>套装数值!DB28</f>
        <v>0</v>
      </c>
      <c r="I128">
        <f>套装数值!DC28</f>
        <v>2461</v>
      </c>
    </row>
    <row r="129" spans="1:9" x14ac:dyDescent="0.2">
      <c r="A129">
        <f t="shared" si="3"/>
        <v>3</v>
      </c>
      <c r="B129">
        <v>6</v>
      </c>
      <c r="C129">
        <v>1</v>
      </c>
      <c r="D129" t="str">
        <f t="shared" si="2"/>
        <v>361</v>
      </c>
      <c r="E129">
        <f>套装数值!CY29</f>
        <v>74100</v>
      </c>
      <c r="F129">
        <f>套装数值!CZ29</f>
        <v>0</v>
      </c>
      <c r="G129">
        <f>套装数值!DA29</f>
        <v>0</v>
      </c>
      <c r="H129">
        <f>套装数值!DB29</f>
        <v>0</v>
      </c>
      <c r="I129">
        <f>套装数值!DC29</f>
        <v>0</v>
      </c>
    </row>
    <row r="130" spans="1:9" x14ac:dyDescent="0.2">
      <c r="A130">
        <f t="shared" si="3"/>
        <v>3</v>
      </c>
      <c r="B130">
        <v>6</v>
      </c>
      <c r="C130">
        <v>2</v>
      </c>
      <c r="D130" t="str">
        <f t="shared" si="2"/>
        <v>362</v>
      </c>
      <c r="E130">
        <f>套装数值!CY30</f>
        <v>0</v>
      </c>
      <c r="F130">
        <f>套装数值!CZ30</f>
        <v>4117</v>
      </c>
      <c r="G130">
        <f>套装数值!DA30</f>
        <v>0</v>
      </c>
      <c r="H130">
        <f>套装数值!DB30</f>
        <v>0</v>
      </c>
      <c r="I130">
        <f>套装数值!DC30</f>
        <v>0</v>
      </c>
    </row>
    <row r="131" spans="1:9" x14ac:dyDescent="0.2">
      <c r="A131">
        <f t="shared" si="3"/>
        <v>3</v>
      </c>
      <c r="B131">
        <v>6</v>
      </c>
      <c r="C131">
        <v>3</v>
      </c>
      <c r="D131" t="str">
        <f t="shared" si="2"/>
        <v>363</v>
      </c>
      <c r="E131">
        <f>套装数值!CY31</f>
        <v>0</v>
      </c>
      <c r="F131">
        <f>套装数值!CZ31</f>
        <v>0</v>
      </c>
      <c r="G131">
        <f>套装数值!DA31</f>
        <v>5146</v>
      </c>
      <c r="H131">
        <f>套装数值!DB31</f>
        <v>0</v>
      </c>
      <c r="I131">
        <f>套装数值!DC31</f>
        <v>0</v>
      </c>
    </row>
    <row r="132" spans="1:9" x14ac:dyDescent="0.2">
      <c r="A132">
        <f t="shared" si="3"/>
        <v>3</v>
      </c>
      <c r="B132">
        <v>6</v>
      </c>
      <c r="C132">
        <v>4</v>
      </c>
      <c r="D132" t="str">
        <f t="shared" si="2"/>
        <v>364</v>
      </c>
      <c r="E132">
        <f>套装数值!CY32</f>
        <v>0</v>
      </c>
      <c r="F132">
        <f>套装数值!CZ32</f>
        <v>0</v>
      </c>
      <c r="G132">
        <f>套装数值!DA32</f>
        <v>0</v>
      </c>
      <c r="H132">
        <f>套装数值!DB32</f>
        <v>4528</v>
      </c>
      <c r="I132">
        <f>套装数值!DC32</f>
        <v>0</v>
      </c>
    </row>
    <row r="133" spans="1:9" x14ac:dyDescent="0.2">
      <c r="A133">
        <f t="shared" si="3"/>
        <v>3</v>
      </c>
      <c r="B133">
        <v>6</v>
      </c>
      <c r="C133">
        <v>5</v>
      </c>
      <c r="D133" t="str">
        <f t="shared" ref="D133:D196" si="4">A133&amp;B133&amp;C133</f>
        <v>365</v>
      </c>
      <c r="E133">
        <f>套装数值!CY33</f>
        <v>0</v>
      </c>
      <c r="F133">
        <f>套装数值!CZ33</f>
        <v>0</v>
      </c>
      <c r="G133">
        <f>套装数值!DA33</f>
        <v>0</v>
      </c>
      <c r="H133">
        <f>套装数值!DB33</f>
        <v>0</v>
      </c>
      <c r="I133">
        <f>套装数值!DC33</f>
        <v>3088</v>
      </c>
    </row>
    <row r="134" spans="1:9" x14ac:dyDescent="0.2">
      <c r="A134">
        <f t="shared" ref="A134:A197" si="5">A133</f>
        <v>3</v>
      </c>
      <c r="B134">
        <v>7</v>
      </c>
      <c r="C134">
        <v>1</v>
      </c>
      <c r="D134" t="str">
        <f t="shared" si="4"/>
        <v>371</v>
      </c>
      <c r="E134">
        <f>套装数值!CY34</f>
        <v>90614</v>
      </c>
      <c r="F134">
        <f>套装数值!CZ34</f>
        <v>0</v>
      </c>
      <c r="G134">
        <f>套装数值!DA34</f>
        <v>0</v>
      </c>
      <c r="H134">
        <f>套装数值!DB34</f>
        <v>0</v>
      </c>
      <c r="I134">
        <f>套装数值!DC34</f>
        <v>0</v>
      </c>
    </row>
    <row r="135" spans="1:9" x14ac:dyDescent="0.2">
      <c r="A135">
        <f t="shared" si="5"/>
        <v>3</v>
      </c>
      <c r="B135">
        <v>7</v>
      </c>
      <c r="C135">
        <v>2</v>
      </c>
      <c r="D135" t="str">
        <f t="shared" si="4"/>
        <v>372</v>
      </c>
      <c r="E135">
        <f>套装数值!CY35</f>
        <v>0</v>
      </c>
      <c r="F135">
        <f>套装数值!CZ35</f>
        <v>5034</v>
      </c>
      <c r="G135">
        <f>套装数值!DA35</f>
        <v>0</v>
      </c>
      <c r="H135">
        <f>套装数值!DB35</f>
        <v>0</v>
      </c>
      <c r="I135">
        <f>套装数值!DC35</f>
        <v>0</v>
      </c>
    </row>
    <row r="136" spans="1:9" x14ac:dyDescent="0.2">
      <c r="A136">
        <f t="shared" si="5"/>
        <v>3</v>
      </c>
      <c r="B136">
        <v>7</v>
      </c>
      <c r="C136">
        <v>3</v>
      </c>
      <c r="D136" t="str">
        <f t="shared" si="4"/>
        <v>373</v>
      </c>
      <c r="E136">
        <f>套装数值!CY36</f>
        <v>0</v>
      </c>
      <c r="F136">
        <f>套装数值!CZ36</f>
        <v>0</v>
      </c>
      <c r="G136">
        <f>套装数值!DA36</f>
        <v>6293</v>
      </c>
      <c r="H136">
        <f>套装数值!DB36</f>
        <v>0</v>
      </c>
      <c r="I136">
        <f>套装数值!DC36</f>
        <v>0</v>
      </c>
    </row>
    <row r="137" spans="1:9" x14ac:dyDescent="0.2">
      <c r="A137">
        <f t="shared" si="5"/>
        <v>3</v>
      </c>
      <c r="B137">
        <v>7</v>
      </c>
      <c r="C137">
        <v>4</v>
      </c>
      <c r="D137" t="str">
        <f t="shared" si="4"/>
        <v>374</v>
      </c>
      <c r="E137">
        <f>套装数值!CY37</f>
        <v>0</v>
      </c>
      <c r="F137">
        <f>套装数值!CZ37</f>
        <v>0</v>
      </c>
      <c r="G137">
        <f>套装数值!DA37</f>
        <v>0</v>
      </c>
      <c r="H137">
        <f>套装数值!DB37</f>
        <v>5538</v>
      </c>
      <c r="I137">
        <f>套装数值!DC37</f>
        <v>0</v>
      </c>
    </row>
    <row r="138" spans="1:9" x14ac:dyDescent="0.2">
      <c r="A138">
        <f t="shared" si="5"/>
        <v>3</v>
      </c>
      <c r="B138">
        <v>7</v>
      </c>
      <c r="C138">
        <v>5</v>
      </c>
      <c r="D138" t="str">
        <f t="shared" si="4"/>
        <v>375</v>
      </c>
      <c r="E138">
        <f>套装数值!CY38</f>
        <v>0</v>
      </c>
      <c r="F138">
        <f>套装数值!CZ38</f>
        <v>0</v>
      </c>
      <c r="G138">
        <f>套装数值!DA38</f>
        <v>0</v>
      </c>
      <c r="H138">
        <f>套装数值!DB38</f>
        <v>0</v>
      </c>
      <c r="I138">
        <f>套装数值!DC38</f>
        <v>3776</v>
      </c>
    </row>
    <row r="139" spans="1:9" x14ac:dyDescent="0.2">
      <c r="A139">
        <f t="shared" si="5"/>
        <v>3</v>
      </c>
      <c r="B139">
        <v>8</v>
      </c>
      <c r="C139">
        <v>1</v>
      </c>
      <c r="D139" t="str">
        <f t="shared" si="4"/>
        <v>381</v>
      </c>
      <c r="E139">
        <f>套装数值!CY39</f>
        <v>108816</v>
      </c>
      <c r="F139">
        <f>套装数值!CZ39</f>
        <v>0</v>
      </c>
      <c r="G139">
        <f>套装数值!DA39</f>
        <v>0</v>
      </c>
      <c r="H139">
        <f>套装数值!DB39</f>
        <v>0</v>
      </c>
      <c r="I139">
        <f>套装数值!DC39</f>
        <v>0</v>
      </c>
    </row>
    <row r="140" spans="1:9" x14ac:dyDescent="0.2">
      <c r="A140">
        <f t="shared" si="5"/>
        <v>3</v>
      </c>
      <c r="B140">
        <v>8</v>
      </c>
      <c r="C140">
        <v>2</v>
      </c>
      <c r="D140" t="str">
        <f t="shared" si="4"/>
        <v>382</v>
      </c>
      <c r="E140">
        <f>套装数值!CY40</f>
        <v>0</v>
      </c>
      <c r="F140">
        <f>套装数值!CZ40</f>
        <v>6045</v>
      </c>
      <c r="G140">
        <f>套装数值!DA40</f>
        <v>0</v>
      </c>
      <c r="H140">
        <f>套装数值!DB40</f>
        <v>0</v>
      </c>
      <c r="I140">
        <f>套装数值!DC40</f>
        <v>0</v>
      </c>
    </row>
    <row r="141" spans="1:9" x14ac:dyDescent="0.2">
      <c r="A141">
        <f t="shared" si="5"/>
        <v>3</v>
      </c>
      <c r="B141">
        <v>8</v>
      </c>
      <c r="C141">
        <v>3</v>
      </c>
      <c r="D141" t="str">
        <f t="shared" si="4"/>
        <v>383</v>
      </c>
      <c r="E141">
        <f>套装数值!CY41</f>
        <v>0</v>
      </c>
      <c r="F141">
        <f>套装数值!CZ41</f>
        <v>0</v>
      </c>
      <c r="G141">
        <f>套装数值!DA41</f>
        <v>7557</v>
      </c>
      <c r="H141">
        <f>套装数值!DB41</f>
        <v>0</v>
      </c>
      <c r="I141">
        <f>套装数值!DC41</f>
        <v>0</v>
      </c>
    </row>
    <row r="142" spans="1:9" x14ac:dyDescent="0.2">
      <c r="A142">
        <f t="shared" si="5"/>
        <v>3</v>
      </c>
      <c r="B142">
        <v>8</v>
      </c>
      <c r="C142">
        <v>4</v>
      </c>
      <c r="D142" t="str">
        <f t="shared" si="4"/>
        <v>384</v>
      </c>
      <c r="E142">
        <f>套装数值!CY42</f>
        <v>0</v>
      </c>
      <c r="F142">
        <f>套装数值!CZ42</f>
        <v>0</v>
      </c>
      <c r="G142">
        <f>套装数值!DA42</f>
        <v>0</v>
      </c>
      <c r="H142">
        <f>套装数值!DB42</f>
        <v>6650</v>
      </c>
      <c r="I142">
        <f>套装数值!DC42</f>
        <v>0</v>
      </c>
    </row>
    <row r="143" spans="1:9" x14ac:dyDescent="0.2">
      <c r="A143">
        <f t="shared" si="5"/>
        <v>3</v>
      </c>
      <c r="B143">
        <v>8</v>
      </c>
      <c r="C143">
        <v>5</v>
      </c>
      <c r="D143" t="str">
        <f t="shared" si="4"/>
        <v>385</v>
      </c>
      <c r="E143">
        <f>套装数值!CY43</f>
        <v>0</v>
      </c>
      <c r="F143">
        <f>套装数值!CZ43</f>
        <v>0</v>
      </c>
      <c r="G143">
        <f>套装数值!DA43</f>
        <v>0</v>
      </c>
      <c r="H143">
        <f>套装数值!DB43</f>
        <v>0</v>
      </c>
      <c r="I143">
        <f>套装数值!DC43</f>
        <v>4534</v>
      </c>
    </row>
    <row r="144" spans="1:9" x14ac:dyDescent="0.2">
      <c r="A144">
        <f t="shared" si="5"/>
        <v>3</v>
      </c>
      <c r="B144">
        <v>9</v>
      </c>
      <c r="C144">
        <v>1</v>
      </c>
      <c r="D144" t="str">
        <f t="shared" si="4"/>
        <v>391</v>
      </c>
      <c r="E144">
        <f>套装数值!CY44</f>
        <v>128928</v>
      </c>
      <c r="F144">
        <f>套装数值!CZ44</f>
        <v>0</v>
      </c>
      <c r="G144">
        <f>套装数值!DA44</f>
        <v>0</v>
      </c>
      <c r="H144">
        <f>套装数值!DB44</f>
        <v>0</v>
      </c>
      <c r="I144">
        <f>套装数值!DC44</f>
        <v>0</v>
      </c>
    </row>
    <row r="145" spans="1:9" x14ac:dyDescent="0.2">
      <c r="A145">
        <f t="shared" si="5"/>
        <v>3</v>
      </c>
      <c r="B145">
        <v>9</v>
      </c>
      <c r="C145">
        <v>2</v>
      </c>
      <c r="D145" t="str">
        <f t="shared" si="4"/>
        <v>392</v>
      </c>
      <c r="E145">
        <f>套装数值!CY45</f>
        <v>0</v>
      </c>
      <c r="F145">
        <f>套装数值!CZ45</f>
        <v>7163</v>
      </c>
      <c r="G145">
        <f>套装数值!DA45</f>
        <v>0</v>
      </c>
      <c r="H145">
        <f>套装数值!DB45</f>
        <v>0</v>
      </c>
      <c r="I145">
        <f>套装数值!DC45</f>
        <v>0</v>
      </c>
    </row>
    <row r="146" spans="1:9" x14ac:dyDescent="0.2">
      <c r="A146">
        <f t="shared" si="5"/>
        <v>3</v>
      </c>
      <c r="B146">
        <v>9</v>
      </c>
      <c r="C146">
        <v>3</v>
      </c>
      <c r="D146" t="str">
        <f t="shared" si="4"/>
        <v>393</v>
      </c>
      <c r="E146">
        <f>套装数值!CY46</f>
        <v>0</v>
      </c>
      <c r="F146">
        <f>套装数值!CZ46</f>
        <v>0</v>
      </c>
      <c r="G146">
        <f>套装数值!DA46</f>
        <v>8953</v>
      </c>
      <c r="H146">
        <f>套装数值!DB46</f>
        <v>0</v>
      </c>
      <c r="I146">
        <f>套装数值!DC46</f>
        <v>0</v>
      </c>
    </row>
    <row r="147" spans="1:9" x14ac:dyDescent="0.2">
      <c r="A147">
        <f t="shared" si="5"/>
        <v>3</v>
      </c>
      <c r="B147">
        <v>9</v>
      </c>
      <c r="C147">
        <v>4</v>
      </c>
      <c r="D147" t="str">
        <f t="shared" si="4"/>
        <v>394</v>
      </c>
      <c r="E147">
        <f>套装数值!CY47</f>
        <v>0</v>
      </c>
      <c r="F147">
        <f>套装数值!CZ47</f>
        <v>0</v>
      </c>
      <c r="G147">
        <f>套装数值!DA47</f>
        <v>0</v>
      </c>
      <c r="H147">
        <f>套装数值!DB47</f>
        <v>7879</v>
      </c>
      <c r="I147">
        <f>套装数值!DC47</f>
        <v>0</v>
      </c>
    </row>
    <row r="148" spans="1:9" x14ac:dyDescent="0.2">
      <c r="A148">
        <f t="shared" si="5"/>
        <v>3</v>
      </c>
      <c r="B148">
        <v>9</v>
      </c>
      <c r="C148">
        <v>5</v>
      </c>
      <c r="D148" t="str">
        <f t="shared" si="4"/>
        <v>395</v>
      </c>
      <c r="E148">
        <f>套装数值!CY48</f>
        <v>0</v>
      </c>
      <c r="F148">
        <f>套装数值!CZ48</f>
        <v>0</v>
      </c>
      <c r="G148">
        <f>套装数值!DA48</f>
        <v>0</v>
      </c>
      <c r="H148">
        <f>套装数值!DB48</f>
        <v>0</v>
      </c>
      <c r="I148">
        <f>套装数值!DC48</f>
        <v>5372</v>
      </c>
    </row>
    <row r="149" spans="1:9" x14ac:dyDescent="0.2">
      <c r="A149">
        <f t="shared" si="5"/>
        <v>3</v>
      </c>
      <c r="B149">
        <v>10</v>
      </c>
      <c r="C149">
        <v>1</v>
      </c>
      <c r="D149" t="str">
        <f t="shared" si="4"/>
        <v>3101</v>
      </c>
      <c r="E149">
        <f>套装数值!CY49</f>
        <v>151200</v>
      </c>
      <c r="F149">
        <f>套装数值!CZ49</f>
        <v>0</v>
      </c>
      <c r="G149">
        <f>套装数值!DA49</f>
        <v>0</v>
      </c>
      <c r="H149">
        <f>套装数值!DB49</f>
        <v>0</v>
      </c>
      <c r="I149">
        <f>套装数值!DC49</f>
        <v>0</v>
      </c>
    </row>
    <row r="150" spans="1:9" x14ac:dyDescent="0.2">
      <c r="A150">
        <f t="shared" si="5"/>
        <v>3</v>
      </c>
      <c r="B150">
        <v>10</v>
      </c>
      <c r="C150">
        <v>2</v>
      </c>
      <c r="D150" t="str">
        <f t="shared" si="4"/>
        <v>3102</v>
      </c>
      <c r="E150">
        <f>套装数值!CY50</f>
        <v>0</v>
      </c>
      <c r="F150">
        <f>套装数值!CZ50</f>
        <v>8400</v>
      </c>
      <c r="G150">
        <f>套装数值!DA50</f>
        <v>0</v>
      </c>
      <c r="H150">
        <f>套装数值!DB50</f>
        <v>0</v>
      </c>
      <c r="I150">
        <f>套装数值!DC50</f>
        <v>0</v>
      </c>
    </row>
    <row r="151" spans="1:9" x14ac:dyDescent="0.2">
      <c r="A151">
        <f t="shared" si="5"/>
        <v>3</v>
      </c>
      <c r="B151">
        <v>10</v>
      </c>
      <c r="C151">
        <v>3</v>
      </c>
      <c r="D151" t="str">
        <f t="shared" si="4"/>
        <v>3103</v>
      </c>
      <c r="E151">
        <f>套装数值!CY51</f>
        <v>0</v>
      </c>
      <c r="F151">
        <f>套装数值!CZ51</f>
        <v>0</v>
      </c>
      <c r="G151">
        <f>套装数值!DA51</f>
        <v>10500</v>
      </c>
      <c r="H151">
        <f>套装数值!DB51</f>
        <v>0</v>
      </c>
      <c r="I151">
        <f>套装数值!DC51</f>
        <v>0</v>
      </c>
    </row>
    <row r="152" spans="1:9" x14ac:dyDescent="0.2">
      <c r="A152">
        <f t="shared" si="5"/>
        <v>3</v>
      </c>
      <c r="B152">
        <v>10</v>
      </c>
      <c r="C152">
        <v>4</v>
      </c>
      <c r="D152" t="str">
        <f t="shared" si="4"/>
        <v>3104</v>
      </c>
      <c r="E152">
        <f>套装数值!CY52</f>
        <v>0</v>
      </c>
      <c r="F152">
        <f>套装数值!CZ52</f>
        <v>0</v>
      </c>
      <c r="G152">
        <f>套装数值!DA52</f>
        <v>0</v>
      </c>
      <c r="H152">
        <f>套装数值!DB52</f>
        <v>9240</v>
      </c>
      <c r="I152">
        <f>套装数值!DC52</f>
        <v>0</v>
      </c>
    </row>
    <row r="153" spans="1:9" x14ac:dyDescent="0.2">
      <c r="A153">
        <f t="shared" si="5"/>
        <v>3</v>
      </c>
      <c r="B153">
        <v>10</v>
      </c>
      <c r="C153">
        <v>5</v>
      </c>
      <c r="D153" t="str">
        <f t="shared" si="4"/>
        <v>3105</v>
      </c>
      <c r="E153">
        <f>套装数值!CY53</f>
        <v>0</v>
      </c>
      <c r="F153">
        <f>套装数值!CZ53</f>
        <v>0</v>
      </c>
      <c r="G153">
        <f>套装数值!DA53</f>
        <v>0</v>
      </c>
      <c r="H153">
        <f>套装数值!DB53</f>
        <v>0</v>
      </c>
      <c r="I153">
        <f>套装数值!DC53</f>
        <v>6300</v>
      </c>
    </row>
    <row r="154" spans="1:9" x14ac:dyDescent="0.2">
      <c r="A154">
        <v>4</v>
      </c>
      <c r="B154">
        <v>1</v>
      </c>
      <c r="C154">
        <v>6</v>
      </c>
      <c r="D154" t="str">
        <f t="shared" si="4"/>
        <v>416</v>
      </c>
      <c r="E154">
        <f>套装数值!EI4</f>
        <v>14436</v>
      </c>
      <c r="F154">
        <f>套装数值!EJ4</f>
        <v>0</v>
      </c>
      <c r="G154">
        <f>套装数值!EK4</f>
        <v>0</v>
      </c>
      <c r="H154">
        <f>套装数值!EL4</f>
        <v>0</v>
      </c>
      <c r="I154">
        <f>套装数值!EM4</f>
        <v>0</v>
      </c>
    </row>
    <row r="155" spans="1:9" x14ac:dyDescent="0.2">
      <c r="A155">
        <f t="shared" si="5"/>
        <v>4</v>
      </c>
      <c r="B155">
        <v>1</v>
      </c>
      <c r="C155">
        <v>7</v>
      </c>
      <c r="D155" t="str">
        <f t="shared" si="4"/>
        <v>417</v>
      </c>
      <c r="E155">
        <f>套装数值!EI5</f>
        <v>0</v>
      </c>
      <c r="F155">
        <f>套装数值!EJ5</f>
        <v>802</v>
      </c>
      <c r="G155">
        <f>套装数值!EK5</f>
        <v>0</v>
      </c>
      <c r="H155">
        <f>套装数值!EL5</f>
        <v>0</v>
      </c>
      <c r="I155">
        <f>套装数值!EM5</f>
        <v>0</v>
      </c>
    </row>
    <row r="156" spans="1:9" x14ac:dyDescent="0.2">
      <c r="A156">
        <f t="shared" si="5"/>
        <v>4</v>
      </c>
      <c r="B156">
        <v>1</v>
      </c>
      <c r="C156">
        <v>8</v>
      </c>
      <c r="D156" t="str">
        <f t="shared" si="4"/>
        <v>418</v>
      </c>
      <c r="E156">
        <f>套装数值!EI6</f>
        <v>0</v>
      </c>
      <c r="F156">
        <f>套装数值!EJ6</f>
        <v>0</v>
      </c>
      <c r="G156">
        <f>套装数值!EK6</f>
        <v>1003</v>
      </c>
      <c r="H156">
        <f>套装数值!EL6</f>
        <v>0</v>
      </c>
      <c r="I156">
        <f>套装数值!EM6</f>
        <v>0</v>
      </c>
    </row>
    <row r="157" spans="1:9" x14ac:dyDescent="0.2">
      <c r="A157">
        <f t="shared" si="5"/>
        <v>4</v>
      </c>
      <c r="B157">
        <v>1</v>
      </c>
      <c r="C157">
        <v>9</v>
      </c>
      <c r="D157" t="str">
        <f t="shared" si="4"/>
        <v>419</v>
      </c>
      <c r="E157">
        <f>套装数值!EI7</f>
        <v>0</v>
      </c>
      <c r="F157">
        <f>套装数值!EJ7</f>
        <v>0</v>
      </c>
      <c r="G157">
        <f>套装数值!EK7</f>
        <v>0</v>
      </c>
      <c r="H157">
        <f>套装数值!EL7</f>
        <v>882</v>
      </c>
      <c r="I157">
        <f>套装数值!EM7</f>
        <v>0</v>
      </c>
    </row>
    <row r="158" spans="1:9" x14ac:dyDescent="0.2">
      <c r="A158">
        <f t="shared" si="5"/>
        <v>4</v>
      </c>
      <c r="B158">
        <v>1</v>
      </c>
      <c r="C158">
        <v>10</v>
      </c>
      <c r="D158" t="str">
        <f t="shared" si="4"/>
        <v>4110</v>
      </c>
      <c r="E158">
        <f>套装数值!EI8</f>
        <v>0</v>
      </c>
      <c r="F158">
        <f>套装数值!EJ8</f>
        <v>0</v>
      </c>
      <c r="G158">
        <f>套装数值!EK8</f>
        <v>0</v>
      </c>
      <c r="H158">
        <f>套装数值!EL8</f>
        <v>0</v>
      </c>
      <c r="I158">
        <f>套装数值!EM8</f>
        <v>602</v>
      </c>
    </row>
    <row r="159" spans="1:9" x14ac:dyDescent="0.2">
      <c r="A159">
        <f t="shared" si="5"/>
        <v>4</v>
      </c>
      <c r="B159">
        <v>2</v>
      </c>
      <c r="C159">
        <v>6</v>
      </c>
      <c r="D159" t="str">
        <f t="shared" si="4"/>
        <v>426</v>
      </c>
      <c r="E159">
        <f>套装数值!EI9</f>
        <v>29612</v>
      </c>
      <c r="F159">
        <f>套装数值!EJ9</f>
        <v>0</v>
      </c>
      <c r="G159">
        <f>套装数值!EK9</f>
        <v>0</v>
      </c>
      <c r="H159">
        <f>套装数值!EL9</f>
        <v>0</v>
      </c>
      <c r="I159">
        <f>套装数值!EM9</f>
        <v>0</v>
      </c>
    </row>
    <row r="160" spans="1:9" x14ac:dyDescent="0.2">
      <c r="A160">
        <f t="shared" si="5"/>
        <v>4</v>
      </c>
      <c r="B160">
        <v>2</v>
      </c>
      <c r="C160">
        <v>7</v>
      </c>
      <c r="D160" t="str">
        <f t="shared" si="4"/>
        <v>427</v>
      </c>
      <c r="E160">
        <f>套装数值!EI10</f>
        <v>0</v>
      </c>
      <c r="F160">
        <f>套装数值!EJ10</f>
        <v>1645</v>
      </c>
      <c r="G160">
        <f>套装数值!EK10</f>
        <v>0</v>
      </c>
      <c r="H160">
        <f>套装数值!EL10</f>
        <v>0</v>
      </c>
      <c r="I160">
        <f>套装数值!EM10</f>
        <v>0</v>
      </c>
    </row>
    <row r="161" spans="1:9" x14ac:dyDescent="0.2">
      <c r="A161">
        <f t="shared" si="5"/>
        <v>4</v>
      </c>
      <c r="B161">
        <v>2</v>
      </c>
      <c r="C161">
        <v>8</v>
      </c>
      <c r="D161" t="str">
        <f t="shared" si="4"/>
        <v>428</v>
      </c>
      <c r="E161">
        <f>套装数值!EI11</f>
        <v>0</v>
      </c>
      <c r="F161">
        <f>套装数值!EJ11</f>
        <v>0</v>
      </c>
      <c r="G161">
        <f>套装数值!EK11</f>
        <v>2056</v>
      </c>
      <c r="H161">
        <f>套装数值!EL11</f>
        <v>0</v>
      </c>
      <c r="I161">
        <f>套装数值!EM11</f>
        <v>0</v>
      </c>
    </row>
    <row r="162" spans="1:9" x14ac:dyDescent="0.2">
      <c r="A162">
        <f t="shared" si="5"/>
        <v>4</v>
      </c>
      <c r="B162">
        <v>2</v>
      </c>
      <c r="C162">
        <v>9</v>
      </c>
      <c r="D162" t="str">
        <f t="shared" si="4"/>
        <v>429</v>
      </c>
      <c r="E162">
        <f>套装数值!EI12</f>
        <v>0</v>
      </c>
      <c r="F162">
        <f>套装数值!EJ12</f>
        <v>0</v>
      </c>
      <c r="G162">
        <f>套装数值!EK12</f>
        <v>0</v>
      </c>
      <c r="H162">
        <f>套装数值!EL12</f>
        <v>1810</v>
      </c>
      <c r="I162">
        <f>套装数值!EM12</f>
        <v>0</v>
      </c>
    </row>
    <row r="163" spans="1:9" x14ac:dyDescent="0.2">
      <c r="A163">
        <f t="shared" si="5"/>
        <v>4</v>
      </c>
      <c r="B163">
        <v>2</v>
      </c>
      <c r="C163">
        <v>10</v>
      </c>
      <c r="D163" t="str">
        <f t="shared" si="4"/>
        <v>4210</v>
      </c>
      <c r="E163">
        <f>套装数值!EI13</f>
        <v>0</v>
      </c>
      <c r="F163">
        <f>套装数值!EJ13</f>
        <v>0</v>
      </c>
      <c r="G163">
        <f>套装数值!EK13</f>
        <v>0</v>
      </c>
      <c r="H163">
        <f>套装数值!EL13</f>
        <v>0</v>
      </c>
      <c r="I163">
        <f>套装数值!EM13</f>
        <v>1234</v>
      </c>
    </row>
    <row r="164" spans="1:9" x14ac:dyDescent="0.2">
      <c r="A164">
        <f t="shared" si="5"/>
        <v>4</v>
      </c>
      <c r="B164">
        <v>3</v>
      </c>
      <c r="C164">
        <v>6</v>
      </c>
      <c r="D164" t="str">
        <f t="shared" si="4"/>
        <v>436</v>
      </c>
      <c r="E164">
        <f>套装数值!EI14</f>
        <v>45684</v>
      </c>
      <c r="F164">
        <f>套装数值!EJ14</f>
        <v>0</v>
      </c>
      <c r="G164">
        <f>套装数值!EK14</f>
        <v>0</v>
      </c>
      <c r="H164">
        <f>套装数值!EL14</f>
        <v>0</v>
      </c>
      <c r="I164">
        <f>套装数值!EM14</f>
        <v>0</v>
      </c>
    </row>
    <row r="165" spans="1:9" x14ac:dyDescent="0.2">
      <c r="A165">
        <f t="shared" si="5"/>
        <v>4</v>
      </c>
      <c r="B165">
        <v>3</v>
      </c>
      <c r="C165">
        <v>7</v>
      </c>
      <c r="D165" t="str">
        <f t="shared" si="4"/>
        <v>437</v>
      </c>
      <c r="E165">
        <f>套装数值!EI15</f>
        <v>0</v>
      </c>
      <c r="F165">
        <f>套装数值!EJ15</f>
        <v>2538</v>
      </c>
      <c r="G165">
        <f>套装数值!EK15</f>
        <v>0</v>
      </c>
      <c r="H165">
        <f>套装数值!EL15</f>
        <v>0</v>
      </c>
      <c r="I165">
        <f>套装数值!EM15</f>
        <v>0</v>
      </c>
    </row>
    <row r="166" spans="1:9" x14ac:dyDescent="0.2">
      <c r="A166">
        <f t="shared" si="5"/>
        <v>4</v>
      </c>
      <c r="B166">
        <v>3</v>
      </c>
      <c r="C166">
        <v>8</v>
      </c>
      <c r="D166" t="str">
        <f t="shared" si="4"/>
        <v>438</v>
      </c>
      <c r="E166">
        <f>套装数值!EI16</f>
        <v>0</v>
      </c>
      <c r="F166">
        <f>套装数值!EJ16</f>
        <v>0</v>
      </c>
      <c r="G166">
        <f>套装数值!EK16</f>
        <v>3173</v>
      </c>
      <c r="H166">
        <f>套装数值!EL16</f>
        <v>0</v>
      </c>
      <c r="I166">
        <f>套装数值!EM16</f>
        <v>0</v>
      </c>
    </row>
    <row r="167" spans="1:9" x14ac:dyDescent="0.2">
      <c r="A167">
        <f t="shared" si="5"/>
        <v>4</v>
      </c>
      <c r="B167">
        <v>3</v>
      </c>
      <c r="C167">
        <v>9</v>
      </c>
      <c r="D167" t="str">
        <f t="shared" si="4"/>
        <v>439</v>
      </c>
      <c r="E167">
        <f>套装数值!EI17</f>
        <v>0</v>
      </c>
      <c r="F167">
        <f>套装数值!EJ17</f>
        <v>0</v>
      </c>
      <c r="G167">
        <f>套装数值!EK17</f>
        <v>0</v>
      </c>
      <c r="H167">
        <f>套装数值!EL17</f>
        <v>2792</v>
      </c>
      <c r="I167">
        <f>套装数值!EM17</f>
        <v>0</v>
      </c>
    </row>
    <row r="168" spans="1:9" x14ac:dyDescent="0.2">
      <c r="A168">
        <f t="shared" si="5"/>
        <v>4</v>
      </c>
      <c r="B168">
        <v>3</v>
      </c>
      <c r="C168">
        <v>10</v>
      </c>
      <c r="D168" t="str">
        <f t="shared" si="4"/>
        <v>4310</v>
      </c>
      <c r="E168">
        <f>套装数值!EI18</f>
        <v>0</v>
      </c>
      <c r="F168">
        <f>套装数值!EJ18</f>
        <v>0</v>
      </c>
      <c r="G168">
        <f>套装数值!EK18</f>
        <v>0</v>
      </c>
      <c r="H168">
        <f>套装数值!EL18</f>
        <v>0</v>
      </c>
      <c r="I168">
        <f>套装数值!EM18</f>
        <v>1904</v>
      </c>
    </row>
    <row r="169" spans="1:9" x14ac:dyDescent="0.2">
      <c r="A169">
        <f t="shared" si="5"/>
        <v>4</v>
      </c>
      <c r="B169">
        <v>4</v>
      </c>
      <c r="C169">
        <v>6</v>
      </c>
      <c r="D169" t="str">
        <f t="shared" si="4"/>
        <v>446</v>
      </c>
      <c r="E169">
        <f>套装数值!EI19</f>
        <v>62834</v>
      </c>
      <c r="F169">
        <f>套装数值!EJ19</f>
        <v>0</v>
      </c>
      <c r="G169">
        <f>套装数值!EK19</f>
        <v>0</v>
      </c>
      <c r="H169">
        <f>套装数值!EL19</f>
        <v>0</v>
      </c>
      <c r="I169">
        <f>套装数值!EM19</f>
        <v>0</v>
      </c>
    </row>
    <row r="170" spans="1:9" x14ac:dyDescent="0.2">
      <c r="A170">
        <f t="shared" si="5"/>
        <v>4</v>
      </c>
      <c r="B170">
        <v>4</v>
      </c>
      <c r="C170">
        <v>7</v>
      </c>
      <c r="D170" t="str">
        <f t="shared" si="4"/>
        <v>447</v>
      </c>
      <c r="E170">
        <f>套装数值!EI20</f>
        <v>0</v>
      </c>
      <c r="F170">
        <f>套装数值!EJ20</f>
        <v>3491</v>
      </c>
      <c r="G170">
        <f>套装数值!EK20</f>
        <v>0</v>
      </c>
      <c r="H170">
        <f>套装数值!EL20</f>
        <v>0</v>
      </c>
      <c r="I170">
        <f>套装数值!EM20</f>
        <v>0</v>
      </c>
    </row>
    <row r="171" spans="1:9" x14ac:dyDescent="0.2">
      <c r="A171">
        <f t="shared" si="5"/>
        <v>4</v>
      </c>
      <c r="B171">
        <v>4</v>
      </c>
      <c r="C171">
        <v>8</v>
      </c>
      <c r="D171" t="str">
        <f t="shared" si="4"/>
        <v>448</v>
      </c>
      <c r="E171">
        <f>套装数值!EI21</f>
        <v>0</v>
      </c>
      <c r="F171">
        <f>套装数值!EJ21</f>
        <v>0</v>
      </c>
      <c r="G171">
        <f>套装数值!EK21</f>
        <v>4364</v>
      </c>
      <c r="H171">
        <f>套装数值!EL21</f>
        <v>0</v>
      </c>
      <c r="I171">
        <f>套装数值!EM21</f>
        <v>0</v>
      </c>
    </row>
    <row r="172" spans="1:9" x14ac:dyDescent="0.2">
      <c r="A172">
        <f t="shared" si="5"/>
        <v>4</v>
      </c>
      <c r="B172">
        <v>4</v>
      </c>
      <c r="C172">
        <v>9</v>
      </c>
      <c r="D172" t="str">
        <f t="shared" si="4"/>
        <v>449</v>
      </c>
      <c r="E172">
        <f>套装数值!EI22</f>
        <v>0</v>
      </c>
      <c r="F172">
        <f>套装数值!EJ22</f>
        <v>0</v>
      </c>
      <c r="G172">
        <f>套装数值!EK22</f>
        <v>0</v>
      </c>
      <c r="H172">
        <f>套装数值!EL22</f>
        <v>3840</v>
      </c>
      <c r="I172">
        <f>套装数值!EM22</f>
        <v>0</v>
      </c>
    </row>
    <row r="173" spans="1:9" x14ac:dyDescent="0.2">
      <c r="A173">
        <f t="shared" si="5"/>
        <v>4</v>
      </c>
      <c r="B173">
        <v>4</v>
      </c>
      <c r="C173">
        <v>10</v>
      </c>
      <c r="D173" t="str">
        <f t="shared" si="4"/>
        <v>4410</v>
      </c>
      <c r="E173">
        <f>套装数值!EI23</f>
        <v>0</v>
      </c>
      <c r="F173">
        <f>套装数值!EJ23</f>
        <v>0</v>
      </c>
      <c r="G173">
        <f>套装数值!EK23</f>
        <v>0</v>
      </c>
      <c r="H173">
        <f>套装数值!EL23</f>
        <v>0</v>
      </c>
      <c r="I173">
        <f>套装数值!EM23</f>
        <v>2618</v>
      </c>
    </row>
    <row r="174" spans="1:9" x14ac:dyDescent="0.2">
      <c r="A174">
        <f t="shared" si="5"/>
        <v>4</v>
      </c>
      <c r="B174">
        <v>5</v>
      </c>
      <c r="C174">
        <v>6</v>
      </c>
      <c r="D174" t="str">
        <f t="shared" si="4"/>
        <v>456</v>
      </c>
      <c r="E174">
        <f>套装数值!EI24</f>
        <v>81270</v>
      </c>
      <c r="F174">
        <f>套装数值!EJ24</f>
        <v>0</v>
      </c>
      <c r="G174">
        <f>套装数值!EK24</f>
        <v>0</v>
      </c>
      <c r="H174">
        <f>套装数值!EL24</f>
        <v>0</v>
      </c>
      <c r="I174">
        <f>套装数值!EM24</f>
        <v>0</v>
      </c>
    </row>
    <row r="175" spans="1:9" x14ac:dyDescent="0.2">
      <c r="A175">
        <f t="shared" si="5"/>
        <v>4</v>
      </c>
      <c r="B175">
        <v>5</v>
      </c>
      <c r="C175">
        <v>7</v>
      </c>
      <c r="D175" t="str">
        <f t="shared" si="4"/>
        <v>457</v>
      </c>
      <c r="E175">
        <f>套装数值!EI25</f>
        <v>0</v>
      </c>
      <c r="F175">
        <f>套装数值!EJ25</f>
        <v>4515</v>
      </c>
      <c r="G175">
        <f>套装数值!EK25</f>
        <v>0</v>
      </c>
      <c r="H175">
        <f>套装数值!EL25</f>
        <v>0</v>
      </c>
      <c r="I175">
        <f>套装数值!EM25</f>
        <v>0</v>
      </c>
    </row>
    <row r="176" spans="1:9" x14ac:dyDescent="0.2">
      <c r="A176">
        <f t="shared" si="5"/>
        <v>4</v>
      </c>
      <c r="B176">
        <v>5</v>
      </c>
      <c r="C176">
        <v>8</v>
      </c>
      <c r="D176" t="str">
        <f t="shared" si="4"/>
        <v>458</v>
      </c>
      <c r="E176">
        <f>套装数值!EI26</f>
        <v>0</v>
      </c>
      <c r="F176">
        <f>套装数值!EJ26</f>
        <v>0</v>
      </c>
      <c r="G176">
        <f>套装数值!EK26</f>
        <v>5644</v>
      </c>
      <c r="H176">
        <f>套装数值!EL26</f>
        <v>0</v>
      </c>
      <c r="I176">
        <f>套装数值!EM26</f>
        <v>0</v>
      </c>
    </row>
    <row r="177" spans="1:9" x14ac:dyDescent="0.2">
      <c r="A177">
        <f t="shared" si="5"/>
        <v>4</v>
      </c>
      <c r="B177">
        <v>5</v>
      </c>
      <c r="C177">
        <v>9</v>
      </c>
      <c r="D177" t="str">
        <f t="shared" si="4"/>
        <v>459</v>
      </c>
      <c r="E177">
        <f>套装数值!EI27</f>
        <v>0</v>
      </c>
      <c r="F177">
        <f>套装数值!EJ27</f>
        <v>0</v>
      </c>
      <c r="G177">
        <f>套装数值!EK27</f>
        <v>0</v>
      </c>
      <c r="H177">
        <f>套装数值!EL27</f>
        <v>4967</v>
      </c>
      <c r="I177">
        <f>套装数值!EM27</f>
        <v>0</v>
      </c>
    </row>
    <row r="178" spans="1:9" x14ac:dyDescent="0.2">
      <c r="A178">
        <f t="shared" si="5"/>
        <v>4</v>
      </c>
      <c r="B178">
        <v>5</v>
      </c>
      <c r="C178">
        <v>10</v>
      </c>
      <c r="D178" t="str">
        <f t="shared" si="4"/>
        <v>4510</v>
      </c>
      <c r="E178">
        <f>套装数值!EI28</f>
        <v>0</v>
      </c>
      <c r="F178">
        <f>套装数值!EJ28</f>
        <v>0</v>
      </c>
      <c r="G178">
        <f>套装数值!EK28</f>
        <v>0</v>
      </c>
      <c r="H178">
        <f>套装数值!EL28</f>
        <v>0</v>
      </c>
      <c r="I178">
        <f>套装数值!EM28</f>
        <v>3386</v>
      </c>
    </row>
    <row r="179" spans="1:9" x14ac:dyDescent="0.2">
      <c r="A179">
        <f t="shared" si="5"/>
        <v>4</v>
      </c>
      <c r="B179">
        <v>6</v>
      </c>
      <c r="C179">
        <v>6</v>
      </c>
      <c r="D179" t="str">
        <f t="shared" si="4"/>
        <v>466</v>
      </c>
      <c r="E179">
        <f>套装数值!EI29</f>
        <v>101220</v>
      </c>
      <c r="F179">
        <f>套装数值!EJ29</f>
        <v>0</v>
      </c>
      <c r="G179">
        <f>套装数值!EK29</f>
        <v>0</v>
      </c>
      <c r="H179">
        <f>套装数值!EL29</f>
        <v>0</v>
      </c>
      <c r="I179">
        <f>套装数值!EM29</f>
        <v>0</v>
      </c>
    </row>
    <row r="180" spans="1:9" x14ac:dyDescent="0.2">
      <c r="A180">
        <f t="shared" si="5"/>
        <v>4</v>
      </c>
      <c r="B180">
        <v>6</v>
      </c>
      <c r="C180">
        <v>7</v>
      </c>
      <c r="D180" t="str">
        <f t="shared" si="4"/>
        <v>467</v>
      </c>
      <c r="E180">
        <f>套装数值!EI30</f>
        <v>0</v>
      </c>
      <c r="F180">
        <f>套装数值!EJ30</f>
        <v>5623</v>
      </c>
      <c r="G180">
        <f>套装数值!EK30</f>
        <v>0</v>
      </c>
      <c r="H180">
        <f>套装数值!EL30</f>
        <v>0</v>
      </c>
      <c r="I180">
        <f>套装数值!EM30</f>
        <v>0</v>
      </c>
    </row>
    <row r="181" spans="1:9" x14ac:dyDescent="0.2">
      <c r="A181">
        <f t="shared" si="5"/>
        <v>4</v>
      </c>
      <c r="B181">
        <v>6</v>
      </c>
      <c r="C181">
        <v>8</v>
      </c>
      <c r="D181" t="str">
        <f t="shared" si="4"/>
        <v>468</v>
      </c>
      <c r="E181">
        <f>套装数值!EI31</f>
        <v>0</v>
      </c>
      <c r="F181">
        <f>套装数值!EJ31</f>
        <v>0</v>
      </c>
      <c r="G181">
        <f>套装数值!EK31</f>
        <v>7029</v>
      </c>
      <c r="H181">
        <f>套装数值!EL31</f>
        <v>0</v>
      </c>
      <c r="I181">
        <f>套装数值!EM31</f>
        <v>0</v>
      </c>
    </row>
    <row r="182" spans="1:9" x14ac:dyDescent="0.2">
      <c r="A182">
        <f t="shared" si="5"/>
        <v>4</v>
      </c>
      <c r="B182">
        <v>6</v>
      </c>
      <c r="C182">
        <v>9</v>
      </c>
      <c r="D182" t="str">
        <f t="shared" si="4"/>
        <v>469</v>
      </c>
      <c r="E182">
        <f>套装数值!EI32</f>
        <v>0</v>
      </c>
      <c r="F182">
        <f>套装数值!EJ32</f>
        <v>0</v>
      </c>
      <c r="G182">
        <f>套装数值!EK32</f>
        <v>0</v>
      </c>
      <c r="H182">
        <f>套装数值!EL32</f>
        <v>6186</v>
      </c>
      <c r="I182">
        <f>套装数值!EM32</f>
        <v>0</v>
      </c>
    </row>
    <row r="183" spans="1:9" x14ac:dyDescent="0.2">
      <c r="A183">
        <f t="shared" si="5"/>
        <v>4</v>
      </c>
      <c r="B183">
        <v>6</v>
      </c>
      <c r="C183">
        <v>10</v>
      </c>
      <c r="D183" t="str">
        <f t="shared" si="4"/>
        <v>4610</v>
      </c>
      <c r="E183">
        <f>套装数值!EI33</f>
        <v>0</v>
      </c>
      <c r="F183">
        <f>套装数值!EJ33</f>
        <v>0</v>
      </c>
      <c r="G183">
        <f>套装数值!EK33</f>
        <v>0</v>
      </c>
      <c r="H183">
        <f>套装数值!EL33</f>
        <v>0</v>
      </c>
      <c r="I183">
        <f>套装数值!EM33</f>
        <v>4218</v>
      </c>
    </row>
    <row r="184" spans="1:9" x14ac:dyDescent="0.2">
      <c r="A184">
        <f t="shared" si="5"/>
        <v>4</v>
      </c>
      <c r="B184">
        <v>7</v>
      </c>
      <c r="C184">
        <v>6</v>
      </c>
      <c r="D184" t="str">
        <f t="shared" si="4"/>
        <v>476</v>
      </c>
      <c r="E184">
        <f>套装数值!EI34</f>
        <v>122936</v>
      </c>
      <c r="F184">
        <f>套装数值!EJ34</f>
        <v>0</v>
      </c>
      <c r="G184">
        <f>套装数值!EK34</f>
        <v>0</v>
      </c>
      <c r="H184">
        <f>套装数值!EL34</f>
        <v>0</v>
      </c>
      <c r="I184">
        <f>套装数值!EM34</f>
        <v>0</v>
      </c>
    </row>
    <row r="185" spans="1:9" x14ac:dyDescent="0.2">
      <c r="A185">
        <f t="shared" si="5"/>
        <v>4</v>
      </c>
      <c r="B185">
        <v>7</v>
      </c>
      <c r="C185">
        <v>7</v>
      </c>
      <c r="D185" t="str">
        <f t="shared" si="4"/>
        <v>477</v>
      </c>
      <c r="E185">
        <f>套装数值!EI35</f>
        <v>0</v>
      </c>
      <c r="F185">
        <f>套装数值!EJ35</f>
        <v>6830</v>
      </c>
      <c r="G185">
        <f>套装数值!EK35</f>
        <v>0</v>
      </c>
      <c r="H185">
        <f>套装数值!EL35</f>
        <v>0</v>
      </c>
      <c r="I185">
        <f>套装数值!EM35</f>
        <v>0</v>
      </c>
    </row>
    <row r="186" spans="1:9" x14ac:dyDescent="0.2">
      <c r="A186">
        <f t="shared" si="5"/>
        <v>4</v>
      </c>
      <c r="B186">
        <v>7</v>
      </c>
      <c r="C186">
        <v>8</v>
      </c>
      <c r="D186" t="str">
        <f t="shared" si="4"/>
        <v>478</v>
      </c>
      <c r="E186">
        <f>套装数值!EI36</f>
        <v>0</v>
      </c>
      <c r="F186">
        <f>套装数值!EJ36</f>
        <v>0</v>
      </c>
      <c r="G186">
        <f>套装数值!EK36</f>
        <v>8537</v>
      </c>
      <c r="H186">
        <f>套装数值!EL36</f>
        <v>0</v>
      </c>
      <c r="I186">
        <f>套装数值!EM36</f>
        <v>0</v>
      </c>
    </row>
    <row r="187" spans="1:9" x14ac:dyDescent="0.2">
      <c r="A187">
        <f t="shared" si="5"/>
        <v>4</v>
      </c>
      <c r="B187">
        <v>7</v>
      </c>
      <c r="C187">
        <v>9</v>
      </c>
      <c r="D187" t="str">
        <f t="shared" si="4"/>
        <v>479</v>
      </c>
      <c r="E187">
        <f>套装数值!EI37</f>
        <v>0</v>
      </c>
      <c r="F187">
        <f>套装数值!EJ37</f>
        <v>0</v>
      </c>
      <c r="G187">
        <f>套装数值!EK37</f>
        <v>0</v>
      </c>
      <c r="H187">
        <f>套装数值!EL37</f>
        <v>7513</v>
      </c>
      <c r="I187">
        <f>套装数值!EM37</f>
        <v>0</v>
      </c>
    </row>
    <row r="188" spans="1:9" x14ac:dyDescent="0.2">
      <c r="A188">
        <f t="shared" si="5"/>
        <v>4</v>
      </c>
      <c r="B188">
        <v>7</v>
      </c>
      <c r="C188">
        <v>10</v>
      </c>
      <c r="D188" t="str">
        <f t="shared" si="4"/>
        <v>4710</v>
      </c>
      <c r="E188">
        <f>套装数值!EI38</f>
        <v>0</v>
      </c>
      <c r="F188">
        <f>套装数值!EJ38</f>
        <v>0</v>
      </c>
      <c r="G188">
        <f>套装数值!EK38</f>
        <v>0</v>
      </c>
      <c r="H188">
        <f>套装数值!EL38</f>
        <v>0</v>
      </c>
      <c r="I188">
        <f>套装数值!EM38</f>
        <v>5122</v>
      </c>
    </row>
    <row r="189" spans="1:9" x14ac:dyDescent="0.2">
      <c r="A189">
        <f t="shared" si="5"/>
        <v>4</v>
      </c>
      <c r="B189">
        <v>8</v>
      </c>
      <c r="C189">
        <v>6</v>
      </c>
      <c r="D189" t="str">
        <f t="shared" si="4"/>
        <v>486</v>
      </c>
      <c r="E189">
        <f>套装数值!EI39</f>
        <v>146700</v>
      </c>
      <c r="F189">
        <f>套装数值!EJ39</f>
        <v>0</v>
      </c>
      <c r="G189">
        <f>套装数值!EK39</f>
        <v>0</v>
      </c>
      <c r="H189">
        <f>套装数值!EL39</f>
        <v>0</v>
      </c>
      <c r="I189">
        <f>套装数值!EM39</f>
        <v>0</v>
      </c>
    </row>
    <row r="190" spans="1:9" x14ac:dyDescent="0.2">
      <c r="A190">
        <f t="shared" si="5"/>
        <v>4</v>
      </c>
      <c r="B190">
        <v>8</v>
      </c>
      <c r="C190">
        <v>7</v>
      </c>
      <c r="D190" t="str">
        <f t="shared" si="4"/>
        <v>487</v>
      </c>
      <c r="E190">
        <f>套装数值!EI40</f>
        <v>0</v>
      </c>
      <c r="F190">
        <f>套装数值!EJ40</f>
        <v>8150</v>
      </c>
      <c r="G190">
        <f>套装数值!EK40</f>
        <v>0</v>
      </c>
      <c r="H190">
        <f>套装数值!EL40</f>
        <v>0</v>
      </c>
      <c r="I190">
        <f>套装数值!EM40</f>
        <v>0</v>
      </c>
    </row>
    <row r="191" spans="1:9" x14ac:dyDescent="0.2">
      <c r="A191">
        <f t="shared" si="5"/>
        <v>4</v>
      </c>
      <c r="B191">
        <v>8</v>
      </c>
      <c r="C191">
        <v>8</v>
      </c>
      <c r="D191" t="str">
        <f t="shared" si="4"/>
        <v>488</v>
      </c>
      <c r="E191">
        <f>套装数值!EI41</f>
        <v>0</v>
      </c>
      <c r="F191">
        <f>套装数值!EJ41</f>
        <v>0</v>
      </c>
      <c r="G191">
        <f>套装数值!EK41</f>
        <v>10188</v>
      </c>
      <c r="H191">
        <f>套装数值!EL41</f>
        <v>0</v>
      </c>
      <c r="I191">
        <f>套装数值!EM41</f>
        <v>0</v>
      </c>
    </row>
    <row r="192" spans="1:9" x14ac:dyDescent="0.2">
      <c r="A192">
        <f t="shared" si="5"/>
        <v>4</v>
      </c>
      <c r="B192">
        <v>8</v>
      </c>
      <c r="C192">
        <v>9</v>
      </c>
      <c r="D192" t="str">
        <f t="shared" si="4"/>
        <v>489</v>
      </c>
      <c r="E192">
        <f>套装数值!EI42</f>
        <v>0</v>
      </c>
      <c r="F192">
        <f>套装数值!EJ42</f>
        <v>0</v>
      </c>
      <c r="G192">
        <f>套装数值!EK42</f>
        <v>0</v>
      </c>
      <c r="H192">
        <f>套装数值!EL42</f>
        <v>8965</v>
      </c>
      <c r="I192">
        <f>套装数值!EM42</f>
        <v>0</v>
      </c>
    </row>
    <row r="193" spans="1:9" x14ac:dyDescent="0.2">
      <c r="A193">
        <f t="shared" si="5"/>
        <v>4</v>
      </c>
      <c r="B193">
        <v>8</v>
      </c>
      <c r="C193">
        <v>10</v>
      </c>
      <c r="D193" t="str">
        <f t="shared" si="4"/>
        <v>4810</v>
      </c>
      <c r="E193">
        <f>套装数值!EI43</f>
        <v>0</v>
      </c>
      <c r="F193">
        <f>套装数值!EJ43</f>
        <v>0</v>
      </c>
      <c r="G193">
        <f>套装数值!EK43</f>
        <v>0</v>
      </c>
      <c r="H193">
        <f>套装数值!EL43</f>
        <v>0</v>
      </c>
      <c r="I193">
        <f>套装数值!EM43</f>
        <v>6113</v>
      </c>
    </row>
    <row r="194" spans="1:9" x14ac:dyDescent="0.2">
      <c r="A194">
        <f t="shared" si="5"/>
        <v>4</v>
      </c>
      <c r="B194">
        <v>9</v>
      </c>
      <c r="C194">
        <v>6</v>
      </c>
      <c r="D194" t="str">
        <f t="shared" si="4"/>
        <v>496</v>
      </c>
      <c r="E194">
        <f>套装数值!EI44</f>
        <v>172812</v>
      </c>
      <c r="F194">
        <f>套装数值!EJ44</f>
        <v>0</v>
      </c>
      <c r="G194">
        <f>套装数值!EK44</f>
        <v>0</v>
      </c>
      <c r="H194">
        <f>套装数值!EL44</f>
        <v>0</v>
      </c>
      <c r="I194">
        <f>套装数值!EM44</f>
        <v>0</v>
      </c>
    </row>
    <row r="195" spans="1:9" x14ac:dyDescent="0.2">
      <c r="A195">
        <f t="shared" si="5"/>
        <v>4</v>
      </c>
      <c r="B195">
        <v>9</v>
      </c>
      <c r="C195">
        <v>7</v>
      </c>
      <c r="D195" t="str">
        <f t="shared" si="4"/>
        <v>497</v>
      </c>
      <c r="E195">
        <f>套装数值!EI45</f>
        <v>0</v>
      </c>
      <c r="F195">
        <f>套装数值!EJ45</f>
        <v>9601</v>
      </c>
      <c r="G195">
        <f>套装数值!EK45</f>
        <v>0</v>
      </c>
      <c r="H195">
        <f>套装数值!EL45</f>
        <v>0</v>
      </c>
      <c r="I195">
        <f>套装数值!EM45</f>
        <v>0</v>
      </c>
    </row>
    <row r="196" spans="1:9" x14ac:dyDescent="0.2">
      <c r="A196">
        <f t="shared" si="5"/>
        <v>4</v>
      </c>
      <c r="B196">
        <v>9</v>
      </c>
      <c r="C196">
        <v>8</v>
      </c>
      <c r="D196" t="str">
        <f t="shared" si="4"/>
        <v>498</v>
      </c>
      <c r="E196">
        <f>套装数值!EI46</f>
        <v>0</v>
      </c>
      <c r="F196">
        <f>套装数值!EJ46</f>
        <v>0</v>
      </c>
      <c r="G196">
        <f>套装数值!EK46</f>
        <v>12001</v>
      </c>
      <c r="H196">
        <f>套装数值!EL46</f>
        <v>0</v>
      </c>
      <c r="I196">
        <f>套装数值!EM46</f>
        <v>0</v>
      </c>
    </row>
    <row r="197" spans="1:9" x14ac:dyDescent="0.2">
      <c r="A197">
        <f t="shared" si="5"/>
        <v>4</v>
      </c>
      <c r="B197">
        <v>9</v>
      </c>
      <c r="C197">
        <v>9</v>
      </c>
      <c r="D197" t="str">
        <f t="shared" ref="D197:D203" si="6">A197&amp;B197&amp;C197</f>
        <v>499</v>
      </c>
      <c r="E197">
        <f>套装数值!EI47</f>
        <v>0</v>
      </c>
      <c r="F197">
        <f>套装数值!EJ47</f>
        <v>0</v>
      </c>
      <c r="G197">
        <f>套装数值!EK47</f>
        <v>0</v>
      </c>
      <c r="H197">
        <f>套装数值!EL47</f>
        <v>10561</v>
      </c>
      <c r="I197">
        <f>套装数值!EM47</f>
        <v>0</v>
      </c>
    </row>
    <row r="198" spans="1:9" x14ac:dyDescent="0.2">
      <c r="A198">
        <f t="shared" ref="A198:A203" si="7">A197</f>
        <v>4</v>
      </c>
      <c r="B198">
        <v>9</v>
      </c>
      <c r="C198">
        <v>10</v>
      </c>
      <c r="D198" t="str">
        <f t="shared" si="6"/>
        <v>4910</v>
      </c>
      <c r="E198">
        <f>套装数值!EI48</f>
        <v>0</v>
      </c>
      <c r="F198">
        <f>套装数值!EJ48</f>
        <v>0</v>
      </c>
      <c r="G198">
        <f>套装数值!EK48</f>
        <v>0</v>
      </c>
      <c r="H198">
        <f>套装数值!EL48</f>
        <v>0</v>
      </c>
      <c r="I198">
        <f>套装数值!EM48</f>
        <v>7201</v>
      </c>
    </row>
    <row r="199" spans="1:9" x14ac:dyDescent="0.2">
      <c r="A199">
        <f t="shared" si="7"/>
        <v>4</v>
      </c>
      <c r="B199">
        <v>10</v>
      </c>
      <c r="C199">
        <v>6</v>
      </c>
      <c r="D199" t="str">
        <f t="shared" si="6"/>
        <v>4106</v>
      </c>
      <c r="E199">
        <f>套装数值!EI49</f>
        <v>201600</v>
      </c>
      <c r="F199">
        <f>套装数值!EJ49</f>
        <v>0</v>
      </c>
      <c r="G199">
        <f>套装数值!EK49</f>
        <v>0</v>
      </c>
      <c r="H199">
        <f>套装数值!EL49</f>
        <v>0</v>
      </c>
      <c r="I199">
        <f>套装数值!EM49</f>
        <v>0</v>
      </c>
    </row>
    <row r="200" spans="1:9" x14ac:dyDescent="0.2">
      <c r="A200">
        <f t="shared" si="7"/>
        <v>4</v>
      </c>
      <c r="B200">
        <v>10</v>
      </c>
      <c r="C200">
        <v>7</v>
      </c>
      <c r="D200" t="str">
        <f t="shared" si="6"/>
        <v>4107</v>
      </c>
      <c r="E200">
        <f>套装数值!EI50</f>
        <v>0</v>
      </c>
      <c r="F200">
        <f>套装数值!EJ50</f>
        <v>11200</v>
      </c>
      <c r="G200">
        <f>套装数值!EK50</f>
        <v>0</v>
      </c>
      <c r="H200">
        <f>套装数值!EL50</f>
        <v>0</v>
      </c>
      <c r="I200">
        <f>套装数值!EM50</f>
        <v>0</v>
      </c>
    </row>
    <row r="201" spans="1:9" x14ac:dyDescent="0.2">
      <c r="A201">
        <f t="shared" si="7"/>
        <v>4</v>
      </c>
      <c r="B201">
        <v>10</v>
      </c>
      <c r="C201">
        <v>8</v>
      </c>
      <c r="D201" t="str">
        <f t="shared" si="6"/>
        <v>4108</v>
      </c>
      <c r="E201">
        <f>套装数值!EI51</f>
        <v>0</v>
      </c>
      <c r="F201">
        <f>套装数值!EJ51</f>
        <v>0</v>
      </c>
      <c r="G201">
        <f>套装数值!EK51</f>
        <v>14000</v>
      </c>
      <c r="H201">
        <f>套装数值!EL51</f>
        <v>0</v>
      </c>
      <c r="I201">
        <f>套装数值!EM51</f>
        <v>0</v>
      </c>
    </row>
    <row r="202" spans="1:9" x14ac:dyDescent="0.2">
      <c r="A202">
        <f t="shared" si="7"/>
        <v>4</v>
      </c>
      <c r="B202">
        <v>10</v>
      </c>
      <c r="C202">
        <v>9</v>
      </c>
      <c r="D202" t="str">
        <f t="shared" si="6"/>
        <v>4109</v>
      </c>
      <c r="E202">
        <f>套装数值!EI52</f>
        <v>0</v>
      </c>
      <c r="F202">
        <f>套装数值!EJ52</f>
        <v>0</v>
      </c>
      <c r="G202">
        <f>套装数值!EK52</f>
        <v>0</v>
      </c>
      <c r="H202">
        <f>套装数值!EL52</f>
        <v>12320</v>
      </c>
      <c r="I202">
        <f>套装数值!EM52</f>
        <v>0</v>
      </c>
    </row>
    <row r="203" spans="1:9" x14ac:dyDescent="0.2">
      <c r="A203">
        <f t="shared" si="7"/>
        <v>4</v>
      </c>
      <c r="B203">
        <v>10</v>
      </c>
      <c r="C203">
        <v>10</v>
      </c>
      <c r="D203" t="str">
        <f t="shared" si="6"/>
        <v>41010</v>
      </c>
      <c r="E203">
        <f>套装数值!EI53</f>
        <v>0</v>
      </c>
      <c r="F203">
        <f>套装数值!EJ53</f>
        <v>0</v>
      </c>
      <c r="G203">
        <f>套装数值!EK53</f>
        <v>0</v>
      </c>
      <c r="H203">
        <f>套装数值!EL53</f>
        <v>0</v>
      </c>
      <c r="I203">
        <f>套装数值!EM53</f>
        <v>8400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F64"/>
  <sheetViews>
    <sheetView workbookViewId="0">
      <selection sqref="A1:GG134"/>
    </sheetView>
  </sheetViews>
  <sheetFormatPr defaultRowHeight="14.25" x14ac:dyDescent="0.2"/>
  <cols>
    <col min="1" max="1" width="16.625" style="16" customWidth="1"/>
    <col min="2" max="2" width="9.5" style="16" bestFit="1" customWidth="1"/>
    <col min="3" max="9" width="9" style="16"/>
    <col min="10" max="10" width="9" style="17"/>
    <col min="11" max="27" width="9" style="16"/>
    <col min="28" max="41" width="9" style="18"/>
    <col min="42" max="42" width="9" style="29"/>
    <col min="43" max="43" width="9" style="16"/>
    <col min="44" max="44" width="9" style="17"/>
    <col min="45" max="79" width="9" style="16"/>
    <col min="80" max="80" width="9" style="17"/>
    <col min="81" max="115" width="9" style="16"/>
    <col min="116" max="116" width="9" style="17"/>
    <col min="117" max="153" width="9" style="16"/>
    <col min="154" max="154" width="9" style="35"/>
    <col min="155" max="164" width="9" style="16"/>
    <col min="165" max="179" width="9" style="18"/>
    <col min="180" max="16384" width="9" style="16"/>
  </cols>
  <sheetData>
    <row r="1" spans="1:188" x14ac:dyDescent="0.2">
      <c r="A1" s="16" t="s">
        <v>113</v>
      </c>
      <c r="K1" s="16" t="s">
        <v>114</v>
      </c>
      <c r="AE1" s="18">
        <v>0.5</v>
      </c>
      <c r="AF1" s="18">
        <v>10</v>
      </c>
      <c r="AG1" s="18">
        <v>10</v>
      </c>
      <c r="AH1" s="18">
        <v>10</v>
      </c>
      <c r="AI1" s="18">
        <v>10</v>
      </c>
      <c r="AK1" s="42">
        <v>0.5</v>
      </c>
      <c r="AL1" s="42">
        <v>10</v>
      </c>
      <c r="AM1" s="42">
        <v>10</v>
      </c>
      <c r="AN1" s="42">
        <v>10</v>
      </c>
      <c r="AO1" s="42"/>
      <c r="AP1" s="19"/>
      <c r="AQ1" s="20"/>
      <c r="AU1" s="16" t="s">
        <v>115</v>
      </c>
      <c r="BL1" s="18"/>
      <c r="BM1" s="18"/>
      <c r="BN1" s="18"/>
      <c r="BO1" s="18">
        <v>0.5</v>
      </c>
      <c r="BP1" s="18">
        <v>10</v>
      </c>
      <c r="BQ1" s="18">
        <v>10</v>
      </c>
      <c r="BR1" s="18">
        <v>10</v>
      </c>
      <c r="BS1" s="18">
        <v>10</v>
      </c>
      <c r="BT1" s="18"/>
      <c r="BU1" s="42">
        <v>0.5</v>
      </c>
      <c r="BV1" s="42">
        <v>10</v>
      </c>
      <c r="BW1" s="42">
        <v>10</v>
      </c>
      <c r="BX1" s="42">
        <v>10</v>
      </c>
      <c r="BY1" s="42"/>
      <c r="BZ1" s="42"/>
      <c r="CA1" s="20"/>
      <c r="CE1" s="16" t="s">
        <v>116</v>
      </c>
      <c r="CV1" s="18"/>
      <c r="CW1" s="18"/>
      <c r="CX1" s="18"/>
      <c r="CY1" s="18">
        <v>0.5</v>
      </c>
      <c r="CZ1" s="18">
        <v>10</v>
      </c>
      <c r="DA1" s="18">
        <v>10</v>
      </c>
      <c r="DB1" s="18">
        <v>10</v>
      </c>
      <c r="DC1" s="18">
        <v>10</v>
      </c>
      <c r="DD1" s="18"/>
      <c r="DE1" s="42">
        <v>0.5</v>
      </c>
      <c r="DF1" s="42">
        <v>10</v>
      </c>
      <c r="DG1" s="42">
        <v>10</v>
      </c>
      <c r="DH1" s="42">
        <v>10</v>
      </c>
      <c r="DI1" s="42"/>
      <c r="DJ1" s="42"/>
      <c r="DK1" s="20"/>
      <c r="DO1" s="16" t="s">
        <v>117</v>
      </c>
      <c r="EF1" s="18"/>
      <c r="EG1" s="18"/>
      <c r="EH1" s="18"/>
      <c r="EI1" s="18">
        <v>0.5</v>
      </c>
      <c r="EJ1" s="18">
        <v>10</v>
      </c>
      <c r="EK1" s="18">
        <v>10</v>
      </c>
      <c r="EL1" s="18">
        <v>10</v>
      </c>
      <c r="EM1" s="18">
        <v>10</v>
      </c>
      <c r="EN1" s="18"/>
      <c r="EO1" s="42">
        <v>0.5</v>
      </c>
      <c r="EP1" s="42">
        <v>10</v>
      </c>
      <c r="EQ1" s="42">
        <v>10</v>
      </c>
      <c r="ER1" s="42">
        <v>10</v>
      </c>
      <c r="ES1" s="42"/>
      <c r="ET1" s="42"/>
      <c r="EU1" s="20"/>
      <c r="EZ1" s="16" t="s">
        <v>356</v>
      </c>
    </row>
    <row r="2" spans="1:188" x14ac:dyDescent="0.2">
      <c r="AB2" s="18" t="s">
        <v>118</v>
      </c>
      <c r="AK2" s="49" t="s">
        <v>119</v>
      </c>
      <c r="AL2" s="49"/>
      <c r="AM2" s="49"/>
      <c r="AN2" s="49"/>
      <c r="AO2" s="49"/>
      <c r="AP2" s="49"/>
      <c r="AQ2" s="49"/>
      <c r="BL2" s="18" t="s">
        <v>120</v>
      </c>
      <c r="BM2" s="18"/>
      <c r="BN2" s="18"/>
      <c r="BO2" s="18"/>
      <c r="BP2" s="18"/>
      <c r="BQ2" s="18"/>
      <c r="BR2" s="18"/>
      <c r="BS2" s="18"/>
      <c r="BT2" s="18"/>
      <c r="BU2" s="49" t="s">
        <v>119</v>
      </c>
      <c r="BV2" s="49"/>
      <c r="BW2" s="49"/>
      <c r="BX2" s="49"/>
      <c r="BY2" s="49"/>
      <c r="BZ2" s="49"/>
      <c r="CA2" s="49"/>
      <c r="CV2" s="18" t="s">
        <v>121</v>
      </c>
      <c r="CW2" s="18"/>
      <c r="CX2" s="18"/>
      <c r="CY2" s="18"/>
      <c r="CZ2" s="18"/>
      <c r="DA2" s="18"/>
      <c r="DB2" s="18"/>
      <c r="DC2" s="18"/>
      <c r="DD2" s="18"/>
      <c r="DE2" s="49" t="s">
        <v>119</v>
      </c>
      <c r="DF2" s="49"/>
      <c r="DG2" s="49"/>
      <c r="DH2" s="49"/>
      <c r="DI2" s="49"/>
      <c r="DJ2" s="49"/>
      <c r="DK2" s="49"/>
      <c r="EF2" s="18" t="s">
        <v>122</v>
      </c>
      <c r="EG2" s="18"/>
      <c r="EH2" s="18"/>
      <c r="EI2" s="18"/>
      <c r="EJ2" s="18"/>
      <c r="EK2" s="18"/>
      <c r="EL2" s="18"/>
      <c r="EM2" s="18"/>
      <c r="EN2" s="18"/>
      <c r="EO2" s="49" t="s">
        <v>113</v>
      </c>
      <c r="EP2" s="49"/>
      <c r="EQ2" s="49"/>
      <c r="ER2" s="49"/>
      <c r="ES2" s="49"/>
      <c r="ET2" s="49"/>
      <c r="EU2" s="49"/>
      <c r="FI2" s="18" t="s">
        <v>357</v>
      </c>
      <c r="FY2" s="16" t="s">
        <v>358</v>
      </c>
    </row>
    <row r="3" spans="1:188" x14ac:dyDescent="0.2">
      <c r="A3" s="16" t="s">
        <v>123</v>
      </c>
      <c r="B3" s="16">
        <f>B10+B11+B12+B13</f>
        <v>5500000</v>
      </c>
      <c r="L3" s="16" t="s">
        <v>124</v>
      </c>
      <c r="AB3" s="18" t="s">
        <v>125</v>
      </c>
      <c r="AC3" s="18" t="s">
        <v>126</v>
      </c>
      <c r="AD3" s="18" t="s">
        <v>127</v>
      </c>
      <c r="AE3" s="18" t="s">
        <v>128</v>
      </c>
      <c r="AF3" s="18" t="s">
        <v>129</v>
      </c>
      <c r="AG3" s="18" t="s">
        <v>130</v>
      </c>
      <c r="AH3" s="18" t="s">
        <v>131</v>
      </c>
      <c r="AI3" s="18" t="s">
        <v>129</v>
      </c>
      <c r="AJ3" s="18" t="s">
        <v>127</v>
      </c>
      <c r="AK3" s="42" t="s">
        <v>128</v>
      </c>
      <c r="AL3" s="42" t="s">
        <v>129</v>
      </c>
      <c r="AM3" s="42" t="s">
        <v>130</v>
      </c>
      <c r="AN3" s="42" t="s">
        <v>131</v>
      </c>
      <c r="AO3" s="42" t="s">
        <v>132</v>
      </c>
      <c r="AP3" s="19" t="s">
        <v>133</v>
      </c>
      <c r="AQ3" s="42" t="s">
        <v>134</v>
      </c>
      <c r="AV3" s="16" t="s">
        <v>124</v>
      </c>
      <c r="BL3" s="18" t="s">
        <v>125</v>
      </c>
      <c r="BM3" s="18" t="s">
        <v>126</v>
      </c>
      <c r="BN3" s="18" t="s">
        <v>127</v>
      </c>
      <c r="BO3" s="18" t="s">
        <v>128</v>
      </c>
      <c r="BP3" s="18" t="s">
        <v>129</v>
      </c>
      <c r="BQ3" s="18" t="s">
        <v>130</v>
      </c>
      <c r="BR3" s="18" t="s">
        <v>131</v>
      </c>
      <c r="BS3" s="18" t="s">
        <v>129</v>
      </c>
      <c r="BT3" s="18" t="s">
        <v>127</v>
      </c>
      <c r="BU3" s="42" t="s">
        <v>128</v>
      </c>
      <c r="BV3" s="42" t="s">
        <v>129</v>
      </c>
      <c r="BW3" s="42" t="s">
        <v>130</v>
      </c>
      <c r="BX3" s="42" t="s">
        <v>131</v>
      </c>
      <c r="BY3" s="42" t="s">
        <v>135</v>
      </c>
      <c r="BZ3" s="42" t="s">
        <v>136</v>
      </c>
      <c r="CA3" s="42" t="s">
        <v>137</v>
      </c>
      <c r="CF3" s="16" t="s">
        <v>124</v>
      </c>
      <c r="CV3" s="18" t="s">
        <v>125</v>
      </c>
      <c r="CW3" s="18" t="s">
        <v>126</v>
      </c>
      <c r="CX3" s="18" t="s">
        <v>127</v>
      </c>
      <c r="CY3" s="18" t="s">
        <v>128</v>
      </c>
      <c r="CZ3" s="18" t="s">
        <v>129</v>
      </c>
      <c r="DA3" s="18" t="s">
        <v>130</v>
      </c>
      <c r="DB3" s="18" t="s">
        <v>131</v>
      </c>
      <c r="DC3" s="18" t="s">
        <v>129</v>
      </c>
      <c r="DD3" s="18" t="s">
        <v>127</v>
      </c>
      <c r="DE3" s="42" t="s">
        <v>128</v>
      </c>
      <c r="DF3" s="42" t="s">
        <v>129</v>
      </c>
      <c r="DG3" s="42" t="s">
        <v>130</v>
      </c>
      <c r="DH3" s="42" t="s">
        <v>131</v>
      </c>
      <c r="DI3" s="42" t="s">
        <v>132</v>
      </c>
      <c r="DJ3" s="42" t="s">
        <v>138</v>
      </c>
      <c r="DK3" s="42" t="s">
        <v>139</v>
      </c>
      <c r="DP3" s="16" t="s">
        <v>124</v>
      </c>
      <c r="EF3" s="18" t="s">
        <v>125</v>
      </c>
      <c r="EG3" s="18" t="s">
        <v>126</v>
      </c>
      <c r="EH3" s="18" t="s">
        <v>127</v>
      </c>
      <c r="EI3" s="18" t="s">
        <v>128</v>
      </c>
      <c r="EJ3" s="18" t="s">
        <v>129</v>
      </c>
      <c r="EK3" s="18" t="s">
        <v>130</v>
      </c>
      <c r="EL3" s="18" t="s">
        <v>131</v>
      </c>
      <c r="EM3" s="18" t="s">
        <v>129</v>
      </c>
      <c r="EN3" s="18" t="s">
        <v>127</v>
      </c>
      <c r="EO3" s="42" t="s">
        <v>128</v>
      </c>
      <c r="EP3" s="42" t="s">
        <v>129</v>
      </c>
      <c r="EQ3" s="42" t="s">
        <v>130</v>
      </c>
      <c r="ER3" s="42" t="s">
        <v>131</v>
      </c>
      <c r="ES3" s="42" t="s">
        <v>135</v>
      </c>
      <c r="ET3" s="42" t="s">
        <v>140</v>
      </c>
      <c r="EU3" s="42" t="s">
        <v>141</v>
      </c>
      <c r="FJ3" s="36" t="s">
        <v>359</v>
      </c>
      <c r="FK3" s="36" t="s">
        <v>108</v>
      </c>
      <c r="FL3" s="36" t="s">
        <v>360</v>
      </c>
      <c r="FM3" s="36" t="s">
        <v>361</v>
      </c>
      <c r="FN3" s="36" t="s">
        <v>362</v>
      </c>
      <c r="FP3" s="18" t="s">
        <v>363</v>
      </c>
      <c r="FQ3" s="18" t="s">
        <v>364</v>
      </c>
      <c r="FT3" s="37" t="s">
        <v>365</v>
      </c>
      <c r="FU3" s="38" t="s">
        <v>366</v>
      </c>
      <c r="FV3" s="37" t="s">
        <v>367</v>
      </c>
      <c r="FZ3" s="18" t="s">
        <v>128</v>
      </c>
      <c r="GA3" s="18" t="s">
        <v>129</v>
      </c>
      <c r="GB3" s="18" t="s">
        <v>130</v>
      </c>
      <c r="GC3" s="18" t="s">
        <v>131</v>
      </c>
      <c r="GD3" s="42" t="s">
        <v>132</v>
      </c>
      <c r="GE3" s="19" t="s">
        <v>133</v>
      </c>
      <c r="GF3" s="42" t="s">
        <v>134</v>
      </c>
    </row>
    <row r="4" spans="1:188" x14ac:dyDescent="0.2">
      <c r="A4" s="16" t="s">
        <v>142</v>
      </c>
      <c r="B4" s="16">
        <f>H11</f>
        <v>0</v>
      </c>
      <c r="L4" s="16" t="s">
        <v>143</v>
      </c>
      <c r="M4" s="16">
        <f>1-M5-M6-M7</f>
        <v>0.19999999999999998</v>
      </c>
      <c r="AA4" s="16">
        <f>AB4*10+AC4</f>
        <v>11</v>
      </c>
      <c r="AB4" s="18">
        <v>1</v>
      </c>
      <c r="AC4" s="18">
        <v>1</v>
      </c>
      <c r="AD4" s="18">
        <f>VLOOKUP(AB4,L9:W23,AC4+2,FALSE)</f>
        <v>1016</v>
      </c>
      <c r="AE4" s="18">
        <f>ROUND(AD4/AE1,0)</f>
        <v>2032</v>
      </c>
      <c r="AK4" s="42"/>
      <c r="AL4" s="42"/>
      <c r="AM4" s="42"/>
      <c r="AN4" s="42"/>
      <c r="AO4" s="42"/>
      <c r="AP4" s="21"/>
      <c r="AQ4" s="20"/>
      <c r="AV4" s="16" t="s">
        <v>143</v>
      </c>
      <c r="AW4" s="16">
        <f>1-AW5-AW6-AW7</f>
        <v>0.3</v>
      </c>
      <c r="BL4" s="18">
        <v>1</v>
      </c>
      <c r="BM4" s="18">
        <v>1</v>
      </c>
      <c r="BN4" s="18">
        <f>VLOOKUP(BL4,AV9:BG23,BM4+2,FALSE)</f>
        <v>2125</v>
      </c>
      <c r="BO4" s="18">
        <f>ROUND(BN4/BO1,0)</f>
        <v>4250</v>
      </c>
      <c r="BP4" s="18"/>
      <c r="BQ4" s="18"/>
      <c r="BR4" s="18"/>
      <c r="BS4" s="18"/>
      <c r="BT4" s="18"/>
      <c r="BU4" s="42"/>
      <c r="BV4" s="42"/>
      <c r="BW4" s="42"/>
      <c r="BX4" s="42"/>
      <c r="BY4" s="19"/>
      <c r="BZ4" s="21"/>
      <c r="CA4" s="21"/>
      <c r="CF4" s="16" t="s">
        <v>143</v>
      </c>
      <c r="CG4" s="16">
        <f>1-CG5-CG6-CG7</f>
        <v>0.65</v>
      </c>
      <c r="CV4" s="18">
        <v>1</v>
      </c>
      <c r="CW4" s="18">
        <v>1</v>
      </c>
      <c r="CX4" s="18">
        <f>VLOOKUP(CV4,CF9:CQ23,CW4+2,FALSE)</f>
        <v>5073</v>
      </c>
      <c r="CY4" s="18">
        <f>ROUND(CX4/CY1,0)</f>
        <v>10146</v>
      </c>
      <c r="CZ4" s="18"/>
      <c r="DA4" s="18"/>
      <c r="DB4" s="18"/>
      <c r="DC4" s="18"/>
      <c r="DD4" s="18"/>
      <c r="DE4" s="42"/>
      <c r="DF4" s="42"/>
      <c r="DG4" s="42"/>
      <c r="DH4" s="42"/>
      <c r="DI4" s="42"/>
      <c r="DJ4" s="20"/>
      <c r="DK4" s="20"/>
      <c r="DP4" s="16" t="s">
        <v>143</v>
      </c>
      <c r="DQ4" s="16">
        <f>1-DQ5-DQ6-DQ7</f>
        <v>0.7</v>
      </c>
      <c r="EF4" s="18">
        <v>1</v>
      </c>
      <c r="EG4" s="18">
        <v>1</v>
      </c>
      <c r="EH4" s="18">
        <f>VLOOKUP(EF4,DP9:EA23,EG4+2,FALSE)</f>
        <v>7218</v>
      </c>
      <c r="EI4" s="18">
        <f>ROUND(EH4/EI1,0)</f>
        <v>14436</v>
      </c>
      <c r="EJ4" s="18"/>
      <c r="EK4" s="18"/>
      <c r="EL4" s="18"/>
      <c r="EM4" s="18"/>
      <c r="EN4" s="18"/>
      <c r="EO4" s="42"/>
      <c r="EP4" s="42"/>
      <c r="EQ4" s="42"/>
      <c r="ER4" s="42"/>
      <c r="ES4" s="42"/>
      <c r="ET4" s="20"/>
      <c r="EU4" s="20"/>
      <c r="FJ4" s="39">
        <v>160</v>
      </c>
      <c r="FK4" s="39">
        <v>3</v>
      </c>
      <c r="FL4" s="39">
        <v>1</v>
      </c>
      <c r="FM4" s="39">
        <v>0</v>
      </c>
      <c r="FN4" s="39">
        <v>5</v>
      </c>
      <c r="FP4" s="18">
        <v>1</v>
      </c>
      <c r="FQ4" s="18">
        <f>14*FN4</f>
        <v>70</v>
      </c>
      <c r="FT4" s="37">
        <v>1</v>
      </c>
      <c r="FU4" s="40" t="s">
        <v>368</v>
      </c>
      <c r="FV4" s="40">
        <v>1</v>
      </c>
      <c r="FY4" s="16">
        <f>AA4</f>
        <v>11</v>
      </c>
      <c r="FZ4" s="16">
        <f>MAX(AK$4:AK4)+MAX(AE$4:AE4)</f>
        <v>2032</v>
      </c>
      <c r="GA4" s="16">
        <f>MAX(AF$4:AF4)+MAX(AL$4:AL4)+MAX(AI$4:AI4)</f>
        <v>0</v>
      </c>
      <c r="GB4" s="16">
        <f>MAX(AG$4:AG4)+MAX(AM$4:AM4)</f>
        <v>0</v>
      </c>
      <c r="GC4" s="16">
        <f>MAX(AH$4:AH4)+MAX(AN$4:AN4)</f>
        <v>0</v>
      </c>
      <c r="GD4" s="16">
        <f>MAX(AO$4:AO4)</f>
        <v>0</v>
      </c>
      <c r="GE4" s="41">
        <f>MAX(AP$4:AP4)</f>
        <v>0</v>
      </c>
      <c r="GF4" s="16">
        <f>MAX(AQ$4:AQ4)</f>
        <v>0</v>
      </c>
    </row>
    <row r="5" spans="1:188" x14ac:dyDescent="0.2">
      <c r="A5" s="16" t="s">
        <v>144</v>
      </c>
      <c r="B5" s="16">
        <v>40</v>
      </c>
      <c r="L5" s="16" t="s">
        <v>145</v>
      </c>
      <c r="M5" s="16">
        <v>0.5</v>
      </c>
      <c r="AA5" s="16">
        <f t="shared" ref="AA5:AA53" si="0">AB5*10+AC5</f>
        <v>12</v>
      </c>
      <c r="AB5" s="18">
        <v>1</v>
      </c>
      <c r="AC5" s="18">
        <v>2</v>
      </c>
      <c r="AD5" s="18">
        <f>VLOOKUP(AB5,L9:W23,AC5+2,FALSE)</f>
        <v>1129</v>
      </c>
      <c r="AF5" s="18">
        <f>ROUND(AD5/AF1,0)</f>
        <v>113</v>
      </c>
      <c r="AJ5" s="18">
        <f>VLOOKUP(AB5,L9:W19,AC5+6,FALSE)</f>
        <v>3630</v>
      </c>
      <c r="AK5" s="42">
        <f>ROUND(AJ5*0.5/AK1,0)</f>
        <v>3630</v>
      </c>
      <c r="AL5" s="42"/>
      <c r="AM5" s="42">
        <f>ROUND(AJ5*0.5/AM1,0)</f>
        <v>182</v>
      </c>
      <c r="AN5" s="42"/>
      <c r="AO5" s="22"/>
      <c r="AP5" s="19">
        <f>1.5%*AB6</f>
        <v>1.4999999999999999E-2</v>
      </c>
      <c r="AQ5" s="20"/>
      <c r="AV5" s="16" t="s">
        <v>145</v>
      </c>
      <c r="AW5" s="16">
        <v>0.5</v>
      </c>
      <c r="BL5" s="18">
        <v>1</v>
      </c>
      <c r="BM5" s="18">
        <v>2</v>
      </c>
      <c r="BN5" s="18">
        <f>VLOOKUP(BL5,AV9:BG23,BM5+2,FALSE)</f>
        <v>2361</v>
      </c>
      <c r="BO5" s="18"/>
      <c r="BP5" s="18">
        <f>ROUND(BN5/BP1,0)</f>
        <v>236</v>
      </c>
      <c r="BQ5" s="18"/>
      <c r="BR5" s="18"/>
      <c r="BS5" s="18"/>
      <c r="BT5" s="18">
        <f>VLOOKUP(BL5,AV9:BG19,BM5+6,FALSE)</f>
        <v>7588</v>
      </c>
      <c r="BU5" s="42">
        <f>ROUND(BT5*0.5/BU1,0)</f>
        <v>7588</v>
      </c>
      <c r="BV5" s="42"/>
      <c r="BW5" s="42">
        <f>ROUND(BT5*0.5/BW1,0)</f>
        <v>379</v>
      </c>
      <c r="BX5" s="42"/>
      <c r="BY5" s="19"/>
      <c r="BZ5" s="19">
        <f>0.8%*BL6</f>
        <v>8.0000000000000002E-3</v>
      </c>
      <c r="CA5" s="21"/>
      <c r="CF5" s="16" t="s">
        <v>145</v>
      </c>
      <c r="CG5" s="16">
        <v>0.2</v>
      </c>
      <c r="CV5" s="18">
        <v>1</v>
      </c>
      <c r="CW5" s="18">
        <v>2</v>
      </c>
      <c r="CX5" s="18">
        <f>VLOOKUP(CV5,CF9:CQ23,CW5+2,FALSE)</f>
        <v>5637</v>
      </c>
      <c r="CY5" s="18"/>
      <c r="CZ5" s="18">
        <f>ROUND(CX5/CZ1,0)</f>
        <v>564</v>
      </c>
      <c r="DA5" s="18"/>
      <c r="DB5" s="18"/>
      <c r="DC5" s="18"/>
      <c r="DD5" s="18">
        <f>VLOOKUP(CV5,CF9:CQ19,CW5+6,FALSE)</f>
        <v>18118</v>
      </c>
      <c r="DE5" s="42">
        <f>ROUND(DD5*0.5/DE1,0)</f>
        <v>18118</v>
      </c>
      <c r="DF5" s="42"/>
      <c r="DG5" s="42">
        <f>ROUND(DD5*0.5/DG1,0)</f>
        <v>906</v>
      </c>
      <c r="DH5" s="42"/>
      <c r="DI5" s="22">
        <f>2%*CV5</f>
        <v>0.02</v>
      </c>
      <c r="DJ5" s="20"/>
      <c r="DK5" s="20"/>
      <c r="DP5" s="16" t="s">
        <v>145</v>
      </c>
      <c r="DQ5" s="16">
        <v>0.15</v>
      </c>
      <c r="EF5" s="18">
        <v>1</v>
      </c>
      <c r="EG5" s="18">
        <v>2</v>
      </c>
      <c r="EH5" s="18">
        <f>VLOOKUP(EF5,DP9:EA23,EG5+2,FALSE)</f>
        <v>8020</v>
      </c>
      <c r="EI5" s="18"/>
      <c r="EJ5" s="18">
        <f>ROUND(EH5/EJ1,0)</f>
        <v>802</v>
      </c>
      <c r="EK5" s="18"/>
      <c r="EL5" s="18"/>
      <c r="EM5" s="18"/>
      <c r="EN5" s="18">
        <f>VLOOKUP(EF5,DP9:EA19,EG5+6,FALSE)</f>
        <v>25778</v>
      </c>
      <c r="EO5" s="42">
        <f>ROUND(EN5*0.5/EO1,0)</f>
        <v>25778</v>
      </c>
      <c r="EP5" s="42"/>
      <c r="EQ5" s="42">
        <f>ROUND(EN5*0.5/EQ1,0)</f>
        <v>1289</v>
      </c>
      <c r="ER5" s="42"/>
      <c r="ES5" s="22">
        <f>2%*EF5</f>
        <v>0.02</v>
      </c>
      <c r="ET5" s="20"/>
      <c r="EU5" s="20"/>
      <c r="FJ5" s="39">
        <v>200</v>
      </c>
      <c r="FK5" s="39">
        <v>4</v>
      </c>
      <c r="FL5" s="39">
        <v>1</v>
      </c>
      <c r="FM5" s="39">
        <v>0</v>
      </c>
      <c r="FN5" s="39">
        <v>6</v>
      </c>
      <c r="FP5" s="18">
        <f>MATCH(FJ5,[2]属性分配!$T$3:$T$400,1)</f>
        <v>1</v>
      </c>
      <c r="FQ5" s="18">
        <f t="shared" ref="FQ5:FQ14" si="1">14*FN5</f>
        <v>84</v>
      </c>
      <c r="FT5" s="37">
        <v>2</v>
      </c>
      <c r="FU5" s="40" t="s">
        <v>369</v>
      </c>
      <c r="FV5" s="40">
        <v>10</v>
      </c>
      <c r="FY5" s="16">
        <f t="shared" ref="FY5:FY53" si="2">AA5</f>
        <v>12</v>
      </c>
      <c r="FZ5" s="16">
        <f>MAX(AK$4:AK5)+MAX(AE$4:AE5)</f>
        <v>5662</v>
      </c>
      <c r="GA5" s="16">
        <f>MAX(AF$4:AF5)+MAX(AL$4:AL5)+MAX(AI$4:AI5)</f>
        <v>113</v>
      </c>
      <c r="GB5" s="16">
        <f>MAX(AG$4:AG5)+MAX(AM$4:AM5)</f>
        <v>182</v>
      </c>
      <c r="GC5" s="16">
        <f>MAX(AH$4:AH5)+MAX(AN$4:AN5)</f>
        <v>0</v>
      </c>
      <c r="GD5" s="16">
        <f>MAX(AO$4:AO5)</f>
        <v>0</v>
      </c>
      <c r="GE5" s="41">
        <f>MAX(AP$4:AP5)</f>
        <v>1.4999999999999999E-2</v>
      </c>
      <c r="GF5" s="16">
        <f>MAX(AQ$4:AQ5)</f>
        <v>0</v>
      </c>
    </row>
    <row r="6" spans="1:188" x14ac:dyDescent="0.2">
      <c r="A6" s="16" t="s">
        <v>146</v>
      </c>
      <c r="B6" s="16">
        <v>1</v>
      </c>
      <c r="L6" s="16" t="s">
        <v>147</v>
      </c>
      <c r="M6" s="16">
        <v>0.2</v>
      </c>
      <c r="AA6" s="16">
        <f t="shared" si="0"/>
        <v>13</v>
      </c>
      <c r="AB6" s="18">
        <v>1</v>
      </c>
      <c r="AC6" s="18">
        <v>3</v>
      </c>
      <c r="AD6" s="18">
        <f>VLOOKUP(AB6,L9:W23,AC6+2,FALSE)</f>
        <v>1412</v>
      </c>
      <c r="AG6" s="18">
        <f>ROUND(AD6/AG1,0)</f>
        <v>141</v>
      </c>
      <c r="AJ6" s="18">
        <f>VLOOKUP(AB6,L9:W19,AC6+6,FALSE)</f>
        <v>5082</v>
      </c>
      <c r="AK6" s="42"/>
      <c r="AL6" s="42">
        <f>ROUND(AJ6*0.5/AL1,0)</f>
        <v>254</v>
      </c>
      <c r="AM6" s="42"/>
      <c r="AN6" s="42">
        <f>ROUND(AJ6*0.5/AN1,0)</f>
        <v>254</v>
      </c>
      <c r="AO6" s="22">
        <f>1%*AB5</f>
        <v>0.01</v>
      </c>
      <c r="AP6" s="21"/>
      <c r="AQ6" s="23"/>
      <c r="AV6" s="16" t="s">
        <v>147</v>
      </c>
      <c r="AW6" s="16">
        <v>0.12</v>
      </c>
      <c r="BL6" s="18">
        <v>1</v>
      </c>
      <c r="BM6" s="18">
        <v>3</v>
      </c>
      <c r="BN6" s="18">
        <f>VLOOKUP(BL6,AV9:BG23,BM6+2,FALSE)</f>
        <v>2951</v>
      </c>
      <c r="BO6" s="18"/>
      <c r="BP6" s="18"/>
      <c r="BQ6" s="18">
        <f>ROUND(BN6/BQ1,0)</f>
        <v>295</v>
      </c>
      <c r="BR6" s="18"/>
      <c r="BS6" s="18"/>
      <c r="BT6" s="18">
        <f>VLOOKUP(BL6,AV9:BG19,BM6+6,FALSE)</f>
        <v>10623</v>
      </c>
      <c r="BU6" s="42"/>
      <c r="BV6" s="42">
        <f>ROUND(BT6*0.5/BV1,0)</f>
        <v>531</v>
      </c>
      <c r="BW6" s="42"/>
      <c r="BX6" s="42">
        <f>ROUND(BT6*0.5/BX1,0)</f>
        <v>531</v>
      </c>
      <c r="BY6" s="19">
        <f>1.5%*BL5</f>
        <v>1.4999999999999999E-2</v>
      </c>
      <c r="BZ6" s="19"/>
      <c r="CA6" s="21"/>
      <c r="CF6" s="16" t="s">
        <v>147</v>
      </c>
      <c r="CG6" s="16">
        <v>0.1</v>
      </c>
      <c r="CV6" s="18">
        <v>1</v>
      </c>
      <c r="CW6" s="18">
        <v>3</v>
      </c>
      <c r="CX6" s="18">
        <f>VLOOKUP(CV6,CF9:CQ23,CW6+2,FALSE)</f>
        <v>7046</v>
      </c>
      <c r="CY6" s="18"/>
      <c r="CZ6" s="18"/>
      <c r="DA6" s="18">
        <f>ROUND(CX6/DA1,0)</f>
        <v>705</v>
      </c>
      <c r="DB6" s="18"/>
      <c r="DC6" s="18"/>
      <c r="DD6" s="18">
        <f>VLOOKUP(CV6,CF9:CQ19,CW6+6,FALSE)</f>
        <v>25366</v>
      </c>
      <c r="DE6" s="42"/>
      <c r="DF6" s="42">
        <f>ROUND(DD6*0.5/DF1,0)</f>
        <v>1268</v>
      </c>
      <c r="DG6" s="42"/>
      <c r="DH6" s="42">
        <f>ROUND(DD6*0.5/DH1,0)</f>
        <v>1268</v>
      </c>
      <c r="DI6" s="22"/>
      <c r="DJ6" s="22">
        <f>1%*CV6</f>
        <v>0.01</v>
      </c>
      <c r="DK6" s="23"/>
      <c r="DP6" s="16" t="s">
        <v>147</v>
      </c>
      <c r="DQ6" s="16">
        <v>0.1</v>
      </c>
      <c r="EF6" s="18">
        <v>1</v>
      </c>
      <c r="EG6" s="18">
        <v>3</v>
      </c>
      <c r="EH6" s="18">
        <f>VLOOKUP(EF6,DP9:EA23,EG6+2,FALSE)</f>
        <v>10025</v>
      </c>
      <c r="EI6" s="18"/>
      <c r="EJ6" s="18"/>
      <c r="EK6" s="18">
        <f>ROUND(EH6/EK1,0)</f>
        <v>1003</v>
      </c>
      <c r="EL6" s="18"/>
      <c r="EM6" s="18"/>
      <c r="EN6" s="18">
        <f>VLOOKUP(EF6,DP9:EA19,EG6+6,FALSE)</f>
        <v>36089</v>
      </c>
      <c r="EO6" s="42"/>
      <c r="EP6" s="42">
        <f>ROUND(EN6*0.5/EP1,0)</f>
        <v>1804</v>
      </c>
      <c r="EQ6" s="42"/>
      <c r="ER6" s="42">
        <f>ROUND(EN6*0.5/ER1,0)</f>
        <v>1804</v>
      </c>
      <c r="ES6" s="22"/>
      <c r="ET6" s="22">
        <f>1.5%*EF6</f>
        <v>1.4999999999999999E-2</v>
      </c>
      <c r="EU6" s="23"/>
      <c r="FJ6" s="39">
        <v>215</v>
      </c>
      <c r="FK6" s="39">
        <v>5</v>
      </c>
      <c r="FL6" s="39">
        <v>1</v>
      </c>
      <c r="FM6" s="39">
        <v>0</v>
      </c>
      <c r="FN6" s="39">
        <v>7</v>
      </c>
      <c r="FP6" s="18">
        <f>MATCH(FJ6,[2]属性分配!$T$3:$T$400,1)</f>
        <v>1</v>
      </c>
      <c r="FQ6" s="18">
        <f t="shared" si="1"/>
        <v>98</v>
      </c>
      <c r="FT6" s="37">
        <v>3</v>
      </c>
      <c r="FU6" s="40" t="s">
        <v>370</v>
      </c>
      <c r="FV6" s="40">
        <v>50</v>
      </c>
      <c r="FY6" s="16">
        <f t="shared" si="2"/>
        <v>13</v>
      </c>
      <c r="FZ6" s="16">
        <f>MAX(AK$4:AK6)+MAX(AE$4:AE6)</f>
        <v>5662</v>
      </c>
      <c r="GA6" s="16">
        <f>MAX(AF$4:AF6)+MAX(AL$4:AL6)+MAX(AI$4:AI6)</f>
        <v>367</v>
      </c>
      <c r="GB6" s="16">
        <f>MAX(AG$4:AG6)+MAX(AM$4:AM6)</f>
        <v>323</v>
      </c>
      <c r="GC6" s="16">
        <f>MAX(AH$4:AH6)+MAX(AN$4:AN6)</f>
        <v>254</v>
      </c>
      <c r="GD6" s="16">
        <f>MAX(AO$4:AO6)</f>
        <v>0.01</v>
      </c>
      <c r="GE6" s="41">
        <f>MAX(AP$4:AP6)</f>
        <v>1.4999999999999999E-2</v>
      </c>
      <c r="GF6" s="16">
        <f>MAX(AQ$4:AQ6)</f>
        <v>0</v>
      </c>
    </row>
    <row r="7" spans="1:188" x14ac:dyDescent="0.2">
      <c r="A7" s="16" t="s">
        <v>148</v>
      </c>
      <c r="B7" s="16">
        <v>3.5</v>
      </c>
      <c r="L7" s="16" t="s">
        <v>149</v>
      </c>
      <c r="M7" s="16">
        <v>0.1</v>
      </c>
      <c r="AA7" s="16">
        <f t="shared" si="0"/>
        <v>14</v>
      </c>
      <c r="AB7" s="18">
        <v>1</v>
      </c>
      <c r="AC7" s="18">
        <v>4</v>
      </c>
      <c r="AD7" s="18">
        <f>VLOOKUP(AB7,L9:W23,AC7+2,FALSE)</f>
        <v>1242</v>
      </c>
      <c r="AH7" s="18">
        <f>ROUND(AD7/AH1,0)</f>
        <v>124</v>
      </c>
      <c r="AJ7" s="18">
        <f>VLOOKUP(AB7,L9:W19,AC7+6,FALSE)</f>
        <v>2178</v>
      </c>
      <c r="AK7" s="42"/>
      <c r="AL7" s="42"/>
      <c r="AM7" s="42">
        <f>ROUND(AJ7*0.5/AM1,0)</f>
        <v>109</v>
      </c>
      <c r="AN7" s="42">
        <f>ROUND(AJ7*0.5/AN1,0)</f>
        <v>109</v>
      </c>
      <c r="AO7" s="42"/>
      <c r="AP7" s="21"/>
      <c r="AQ7" s="20"/>
      <c r="AV7" s="16" t="s">
        <v>149</v>
      </c>
      <c r="AW7" s="16">
        <v>0.08</v>
      </c>
      <c r="BL7" s="18">
        <v>1</v>
      </c>
      <c r="BM7" s="18">
        <v>4</v>
      </c>
      <c r="BN7" s="18">
        <f>VLOOKUP(BL7,AV9:BG23,BM7+2,FALSE)</f>
        <v>2597</v>
      </c>
      <c r="BO7" s="18"/>
      <c r="BP7" s="18"/>
      <c r="BQ7" s="18"/>
      <c r="BR7" s="18">
        <f>ROUND(BN7/BR1,0)</f>
        <v>260</v>
      </c>
      <c r="BS7" s="18"/>
      <c r="BT7" s="18">
        <f>VLOOKUP(BL7,AV9:BG19,BM7+6,FALSE)</f>
        <v>4553</v>
      </c>
      <c r="BU7" s="42"/>
      <c r="BV7" s="42"/>
      <c r="BW7" s="42">
        <f>ROUND(BT7*0.5/BW1,0)</f>
        <v>228</v>
      </c>
      <c r="BX7" s="42">
        <f>ROUND(BT7*0.5/BX1,0)</f>
        <v>228</v>
      </c>
      <c r="BY7" s="19"/>
      <c r="BZ7" s="21"/>
      <c r="CA7" s="21"/>
      <c r="CF7" s="16" t="s">
        <v>149</v>
      </c>
      <c r="CG7" s="16">
        <v>0.05</v>
      </c>
      <c r="CV7" s="18">
        <v>1</v>
      </c>
      <c r="CW7" s="18">
        <v>4</v>
      </c>
      <c r="CX7" s="18">
        <f>VLOOKUP(CV7,CF9:CQ23,CW7+2,FALSE)</f>
        <v>6201</v>
      </c>
      <c r="CY7" s="18"/>
      <c r="CZ7" s="18"/>
      <c r="DA7" s="18"/>
      <c r="DB7" s="18">
        <f>ROUND(CX7/DB1,0)</f>
        <v>620</v>
      </c>
      <c r="DC7" s="18"/>
      <c r="DD7" s="18">
        <f>VLOOKUP(CV7,CF9:CQ19,CW7+6,FALSE)</f>
        <v>10871</v>
      </c>
      <c r="DE7" s="42"/>
      <c r="DF7" s="42"/>
      <c r="DG7" s="42">
        <f>ROUND(DD7*0.5/DG1,0)</f>
        <v>544</v>
      </c>
      <c r="DH7" s="42">
        <f>ROUND(DD7*0.5/DH1,0)</f>
        <v>544</v>
      </c>
      <c r="DI7" s="42"/>
      <c r="DJ7" s="20"/>
      <c r="DK7" s="20"/>
      <c r="DP7" s="16" t="s">
        <v>149</v>
      </c>
      <c r="DQ7" s="16">
        <v>0.05</v>
      </c>
      <c r="EF7" s="18">
        <v>1</v>
      </c>
      <c r="EG7" s="18">
        <v>4</v>
      </c>
      <c r="EH7" s="18">
        <f>VLOOKUP(EF7,DP9:EA23,EG7+2,FALSE)</f>
        <v>8822</v>
      </c>
      <c r="EI7" s="18"/>
      <c r="EJ7" s="18"/>
      <c r="EK7" s="18"/>
      <c r="EL7" s="18">
        <f>ROUND(EH7/EL1,0)</f>
        <v>882</v>
      </c>
      <c r="EM7" s="18"/>
      <c r="EN7" s="18">
        <f>VLOOKUP(EF7,DP9:EA19,EG7+6,FALSE)</f>
        <v>15467</v>
      </c>
      <c r="EO7" s="42"/>
      <c r="EP7" s="42"/>
      <c r="EQ7" s="42">
        <f>ROUND(EN7*0.5/EQ1,0)</f>
        <v>773</v>
      </c>
      <c r="ER7" s="42">
        <f>ROUND(EN7*0.5/ER1,0)</f>
        <v>773</v>
      </c>
      <c r="ES7" s="42"/>
      <c r="ET7" s="20"/>
      <c r="EU7" s="20"/>
      <c r="FJ7" s="39">
        <v>250</v>
      </c>
      <c r="FK7" s="39">
        <v>6</v>
      </c>
      <c r="FL7" s="39">
        <v>1</v>
      </c>
      <c r="FM7" s="39">
        <v>0</v>
      </c>
      <c r="FN7" s="39">
        <v>8</v>
      </c>
      <c r="FP7" s="18">
        <f>MATCH(FJ7,[2]属性分配!$T$3:$T$400,1)</f>
        <v>4</v>
      </c>
      <c r="FQ7" s="18">
        <f t="shared" si="1"/>
        <v>112</v>
      </c>
      <c r="FT7" s="37">
        <v>4</v>
      </c>
      <c r="FU7" s="40" t="s">
        <v>371</v>
      </c>
      <c r="FV7" s="40">
        <v>100</v>
      </c>
      <c r="FY7" s="16">
        <f t="shared" si="2"/>
        <v>14</v>
      </c>
      <c r="FZ7" s="16">
        <f>MAX(AK$4:AK7)+MAX(AE$4:AE7)</f>
        <v>5662</v>
      </c>
      <c r="GA7" s="16">
        <f>MAX(AF$4:AF7)+MAX(AL$4:AL7)+MAX(AI$4:AI7)</f>
        <v>367</v>
      </c>
      <c r="GB7" s="16">
        <f>MAX(AG$4:AG7)+MAX(AM$4:AM7)</f>
        <v>323</v>
      </c>
      <c r="GC7" s="16">
        <f>MAX(AH$4:AH7)+MAX(AN$4:AN7)</f>
        <v>378</v>
      </c>
      <c r="GD7" s="16">
        <f>MAX(AO$4:AO7)</f>
        <v>0.01</v>
      </c>
      <c r="GE7" s="41">
        <f>MAX(AP$4:AP7)</f>
        <v>1.4999999999999999E-2</v>
      </c>
      <c r="GF7" s="16">
        <f>MAX(AQ$4:AQ7)</f>
        <v>0</v>
      </c>
    </row>
    <row r="8" spans="1:188" x14ac:dyDescent="0.2">
      <c r="A8" s="16" t="s">
        <v>150</v>
      </c>
      <c r="B8" s="16">
        <v>35</v>
      </c>
      <c r="L8" s="16" t="s">
        <v>125</v>
      </c>
      <c r="M8" s="16">
        <v>10</v>
      </c>
      <c r="N8" s="16">
        <v>1</v>
      </c>
      <c r="O8" s="16">
        <v>2</v>
      </c>
      <c r="P8" s="16">
        <v>3</v>
      </c>
      <c r="Q8" s="16">
        <v>4</v>
      </c>
      <c r="R8" s="16">
        <v>5</v>
      </c>
      <c r="AA8" s="16">
        <f t="shared" si="0"/>
        <v>15</v>
      </c>
      <c r="AB8" s="18">
        <v>1</v>
      </c>
      <c r="AC8" s="18">
        <v>5</v>
      </c>
      <c r="AD8" s="18">
        <f>VLOOKUP(AB8,L9:W23,AC8+2,FALSE)</f>
        <v>847</v>
      </c>
      <c r="AI8" s="18">
        <f>ROUND(AD8/AI1,0)</f>
        <v>85</v>
      </c>
      <c r="AJ8" s="18">
        <f>VLOOKUP(AB8,L9:W19,AC8+6,FALSE)</f>
        <v>3630</v>
      </c>
      <c r="AK8" s="42">
        <f>ROUND(AJ8*0.5/AK1,0)</f>
        <v>3630</v>
      </c>
      <c r="AL8" s="42">
        <f>ROUND(AJ8*0.5/AL1,0)</f>
        <v>182</v>
      </c>
      <c r="AM8" s="42"/>
      <c r="AN8" s="42"/>
      <c r="AO8" s="22">
        <f>1%*AB7</f>
        <v>0.01</v>
      </c>
      <c r="AP8" s="19"/>
      <c r="AQ8" s="22">
        <f>2%*AB8</f>
        <v>0.02</v>
      </c>
      <c r="AV8" s="16" t="s">
        <v>125</v>
      </c>
      <c r="AW8" s="16">
        <v>10</v>
      </c>
      <c r="BL8" s="18">
        <v>1</v>
      </c>
      <c r="BM8" s="18">
        <v>5</v>
      </c>
      <c r="BN8" s="18">
        <f>VLOOKUP(BL8,AV9:BG23,BM8+2,FALSE)</f>
        <v>1770</v>
      </c>
      <c r="BO8" s="18"/>
      <c r="BP8" s="18"/>
      <c r="BQ8" s="18"/>
      <c r="BR8" s="18"/>
      <c r="BS8" s="18">
        <f>ROUND(BN8/BS1,0)</f>
        <v>177</v>
      </c>
      <c r="BT8" s="18">
        <f>VLOOKUP(BL8,AV9:BG19,BM8+6,FALSE)</f>
        <v>7588</v>
      </c>
      <c r="BU8" s="42">
        <f>ROUND(BT8*0.5/BU1,0)</f>
        <v>7588</v>
      </c>
      <c r="BV8" s="42">
        <f>ROUND(BT8*0.5/BV1,0)</f>
        <v>379</v>
      </c>
      <c r="BW8" s="42"/>
      <c r="BX8" s="42"/>
      <c r="BY8" s="19"/>
      <c r="BZ8" s="19">
        <f>0.8%*BL8</f>
        <v>8.0000000000000002E-3</v>
      </c>
      <c r="CA8" s="19">
        <f>3%*BL8</f>
        <v>0.03</v>
      </c>
      <c r="CF8" s="16" t="s">
        <v>125</v>
      </c>
      <c r="CG8" s="16">
        <v>10</v>
      </c>
      <c r="CV8" s="18">
        <v>1</v>
      </c>
      <c r="CW8" s="18">
        <v>5</v>
      </c>
      <c r="CX8" s="18">
        <f>VLOOKUP(CV8,CF9:CQ23,CW8+2,FALSE)</f>
        <v>4228</v>
      </c>
      <c r="CY8" s="18"/>
      <c r="CZ8" s="18"/>
      <c r="DA8" s="18"/>
      <c r="DB8" s="18"/>
      <c r="DC8" s="18">
        <f>ROUND(CX8/DC1,0)</f>
        <v>423</v>
      </c>
      <c r="DD8" s="18">
        <f>VLOOKUP(CV8,CF9:CQ19,CW8+6,FALSE)</f>
        <v>18118</v>
      </c>
      <c r="DE8" s="42">
        <f>ROUND(DD8*0.5/DE1,0)</f>
        <v>18118</v>
      </c>
      <c r="DF8" s="42">
        <f>ROUND(DD8*0.5/DF1,0)</f>
        <v>906</v>
      </c>
      <c r="DG8" s="42"/>
      <c r="DH8" s="42"/>
      <c r="DI8" s="22"/>
      <c r="DJ8" s="22">
        <f>1%*CV8</f>
        <v>0.01</v>
      </c>
      <c r="DK8" s="22">
        <f>2%*CV8</f>
        <v>0.02</v>
      </c>
      <c r="DP8" s="16" t="s">
        <v>125</v>
      </c>
      <c r="DQ8" s="16">
        <v>10</v>
      </c>
      <c r="EF8" s="18">
        <v>1</v>
      </c>
      <c r="EG8" s="18">
        <v>5</v>
      </c>
      <c r="EH8" s="18">
        <f>VLOOKUP(EF8,DP9:EA23,EG8+2,FALSE)</f>
        <v>6015</v>
      </c>
      <c r="EI8" s="18"/>
      <c r="EJ8" s="18"/>
      <c r="EK8" s="18"/>
      <c r="EL8" s="18"/>
      <c r="EM8" s="18">
        <f>ROUND(EH8/EM1,0)</f>
        <v>602</v>
      </c>
      <c r="EN8" s="18">
        <f>VLOOKUP(EF8,DP9:EA19,EG8+6,FALSE)</f>
        <v>25778</v>
      </c>
      <c r="EO8" s="42">
        <f>ROUND(EN8*0.5/EO1,0)</f>
        <v>25778</v>
      </c>
      <c r="EP8" s="42">
        <f>ROUND(EN8*0.5/EP1,0)</f>
        <v>1289</v>
      </c>
      <c r="EQ8" s="42"/>
      <c r="ER8" s="42"/>
      <c r="ES8" s="22"/>
      <c r="ET8" s="22">
        <f>1.5%*EF8</f>
        <v>1.4999999999999999E-2</v>
      </c>
      <c r="EU8" s="22">
        <f>3%*EF8</f>
        <v>0.03</v>
      </c>
      <c r="FJ8" s="39">
        <v>300</v>
      </c>
      <c r="FK8" s="39">
        <v>7</v>
      </c>
      <c r="FL8" s="39">
        <v>2</v>
      </c>
      <c r="FM8" s="39">
        <v>4</v>
      </c>
      <c r="FN8" s="39">
        <v>9</v>
      </c>
      <c r="FP8" s="18">
        <f>MATCH(FJ8,[2]属性分配!$T$3:$T$400,1)</f>
        <v>10</v>
      </c>
      <c r="FQ8" s="18">
        <f t="shared" si="1"/>
        <v>126</v>
      </c>
      <c r="FT8" s="37">
        <v>5</v>
      </c>
      <c r="FU8" s="40" t="s">
        <v>372</v>
      </c>
      <c r="FV8" s="40">
        <v>150</v>
      </c>
      <c r="FY8" s="16">
        <f t="shared" si="2"/>
        <v>15</v>
      </c>
      <c r="FZ8" s="16">
        <f>MAX(AK$4:AK8)+MAX(AE$4:AE8)</f>
        <v>5662</v>
      </c>
      <c r="GA8" s="16">
        <f>MAX(AF$4:AF8)+MAX(AL$4:AL8)+MAX(AI$4:AI8)</f>
        <v>452</v>
      </c>
      <c r="GB8" s="16">
        <f>MAX(AG$4:AG8)+MAX(AM$4:AM8)</f>
        <v>323</v>
      </c>
      <c r="GC8" s="16">
        <f>MAX(AH$4:AH8)+MAX(AN$4:AN8)</f>
        <v>378</v>
      </c>
      <c r="GD8" s="16">
        <f>MAX(AO$4:AO8)</f>
        <v>0.01</v>
      </c>
      <c r="GE8" s="41">
        <f>MAX(AP$4:AP8)</f>
        <v>1.4999999999999999E-2</v>
      </c>
      <c r="GF8" s="16">
        <f>MAX(AQ$4:AQ8)</f>
        <v>0.02</v>
      </c>
    </row>
    <row r="9" spans="1:188" x14ac:dyDescent="0.2">
      <c r="A9" s="16" t="s">
        <v>151</v>
      </c>
      <c r="B9" s="16">
        <v>210</v>
      </c>
      <c r="L9" s="18" t="s">
        <v>125</v>
      </c>
      <c r="M9" s="16" t="s">
        <v>152</v>
      </c>
      <c r="N9" s="18" t="s">
        <v>153</v>
      </c>
      <c r="O9" s="18" t="s">
        <v>154</v>
      </c>
      <c r="P9" s="18" t="s">
        <v>155</v>
      </c>
      <c r="Q9" s="18" t="s">
        <v>156</v>
      </c>
      <c r="R9" s="18" t="s">
        <v>157</v>
      </c>
      <c r="S9" s="18" t="s">
        <v>158</v>
      </c>
      <c r="T9" s="18" t="s">
        <v>159</v>
      </c>
      <c r="U9" s="18" t="s">
        <v>160</v>
      </c>
      <c r="V9" s="18" t="s">
        <v>161</v>
      </c>
      <c r="W9" s="18" t="s">
        <v>162</v>
      </c>
      <c r="AA9" s="16">
        <f t="shared" si="0"/>
        <v>21</v>
      </c>
      <c r="AB9" s="18">
        <v>2</v>
      </c>
      <c r="AC9" s="18">
        <v>1</v>
      </c>
      <c r="AD9" s="18">
        <f>VLOOKUP(AB9,L9:W23,AC9+2,FALSE)</f>
        <v>2490</v>
      </c>
      <c r="AE9" s="18">
        <f>ROUND(AD9/AE1,0)</f>
        <v>4980</v>
      </c>
      <c r="AK9" s="42"/>
      <c r="AL9" s="42"/>
      <c r="AM9" s="42"/>
      <c r="AN9" s="42"/>
      <c r="AO9" s="42"/>
      <c r="AP9" s="21"/>
      <c r="AQ9" s="20"/>
      <c r="AV9" s="18" t="s">
        <v>125</v>
      </c>
      <c r="AW9" s="16" t="s">
        <v>152</v>
      </c>
      <c r="AX9" s="18" t="s">
        <v>153</v>
      </c>
      <c r="AY9" s="18" t="s">
        <v>154</v>
      </c>
      <c r="AZ9" s="18" t="s">
        <v>155</v>
      </c>
      <c r="BA9" s="18" t="s">
        <v>156</v>
      </c>
      <c r="BB9" s="18" t="s">
        <v>157</v>
      </c>
      <c r="BC9" s="18" t="s">
        <v>158</v>
      </c>
      <c r="BD9" s="18" t="s">
        <v>159</v>
      </c>
      <c r="BE9" s="18" t="s">
        <v>160</v>
      </c>
      <c r="BF9" s="18" t="s">
        <v>161</v>
      </c>
      <c r="BG9" s="18" t="s">
        <v>162</v>
      </c>
      <c r="BL9" s="18">
        <v>2</v>
      </c>
      <c r="BM9" s="18">
        <v>1</v>
      </c>
      <c r="BN9" s="18">
        <f>VLOOKUP(BL9,AV9:BG23,BM9+2,FALSE)</f>
        <v>4904</v>
      </c>
      <c r="BO9" s="18">
        <f>ROUND(BN9/BO1,0)</f>
        <v>9808</v>
      </c>
      <c r="BP9" s="18"/>
      <c r="BQ9" s="18"/>
      <c r="BR9" s="18"/>
      <c r="BS9" s="18"/>
      <c r="BT9" s="18"/>
      <c r="BU9" s="42"/>
      <c r="BV9" s="42"/>
      <c r="BW9" s="42"/>
      <c r="BX9" s="42"/>
      <c r="BY9" s="19"/>
      <c r="BZ9" s="21"/>
      <c r="CA9" s="21"/>
      <c r="CF9" s="18" t="s">
        <v>125</v>
      </c>
      <c r="CG9" s="16" t="s">
        <v>152</v>
      </c>
      <c r="CH9" s="18" t="s">
        <v>153</v>
      </c>
      <c r="CI9" s="18" t="s">
        <v>154</v>
      </c>
      <c r="CJ9" s="18" t="s">
        <v>155</v>
      </c>
      <c r="CK9" s="18" t="s">
        <v>156</v>
      </c>
      <c r="CL9" s="18" t="s">
        <v>157</v>
      </c>
      <c r="CM9" s="18" t="s">
        <v>158</v>
      </c>
      <c r="CN9" s="18" t="s">
        <v>159</v>
      </c>
      <c r="CO9" s="18" t="s">
        <v>160</v>
      </c>
      <c r="CP9" s="18" t="s">
        <v>161</v>
      </c>
      <c r="CQ9" s="18" t="s">
        <v>162</v>
      </c>
      <c r="CV9" s="18">
        <v>2</v>
      </c>
      <c r="CW9" s="18">
        <v>1</v>
      </c>
      <c r="CX9" s="18">
        <f>VLOOKUP(CV9,CF9:CQ23,CW9+2,FALSE)</f>
        <v>10499</v>
      </c>
      <c r="CY9" s="18">
        <f>ROUND(CX9/CY1,0)</f>
        <v>20998</v>
      </c>
      <c r="CZ9" s="18"/>
      <c r="DA9" s="18"/>
      <c r="DB9" s="18"/>
      <c r="DC9" s="18"/>
      <c r="DD9" s="18"/>
      <c r="DE9" s="42"/>
      <c r="DF9" s="42"/>
      <c r="DG9" s="42"/>
      <c r="DH9" s="42"/>
      <c r="DI9" s="42"/>
      <c r="DJ9" s="20"/>
      <c r="DK9" s="20"/>
      <c r="DP9" s="18" t="s">
        <v>125</v>
      </c>
      <c r="DQ9" s="16" t="s">
        <v>152</v>
      </c>
      <c r="DR9" s="18" t="s">
        <v>153</v>
      </c>
      <c r="DS9" s="18" t="s">
        <v>154</v>
      </c>
      <c r="DT9" s="18" t="s">
        <v>155</v>
      </c>
      <c r="DU9" s="18" t="s">
        <v>156</v>
      </c>
      <c r="DV9" s="18" t="s">
        <v>157</v>
      </c>
      <c r="DW9" s="18" t="s">
        <v>158</v>
      </c>
      <c r="DX9" s="18" t="s">
        <v>159</v>
      </c>
      <c r="DY9" s="18" t="s">
        <v>160</v>
      </c>
      <c r="DZ9" s="18" t="s">
        <v>161</v>
      </c>
      <c r="EA9" s="18" t="s">
        <v>162</v>
      </c>
      <c r="EF9" s="18">
        <v>2</v>
      </c>
      <c r="EG9" s="18">
        <v>1</v>
      </c>
      <c r="EH9" s="18">
        <f>VLOOKUP(EF9,DP9:EA23,EG9+2,FALSE)</f>
        <v>14806</v>
      </c>
      <c r="EI9" s="18">
        <f>ROUND(EH9/EI1,0)</f>
        <v>29612</v>
      </c>
      <c r="EJ9" s="18"/>
      <c r="EK9" s="18"/>
      <c r="EL9" s="18"/>
      <c r="EM9" s="18"/>
      <c r="EN9" s="18"/>
      <c r="EO9" s="42"/>
      <c r="EP9" s="42"/>
      <c r="EQ9" s="42"/>
      <c r="ER9" s="42"/>
      <c r="ES9" s="42"/>
      <c r="ET9" s="20"/>
      <c r="EU9" s="20"/>
      <c r="FJ9" s="39">
        <v>350</v>
      </c>
      <c r="FK9" s="39">
        <v>8</v>
      </c>
      <c r="FL9" s="39">
        <v>2</v>
      </c>
      <c r="FM9" s="39">
        <v>4</v>
      </c>
      <c r="FN9" s="39">
        <v>10</v>
      </c>
      <c r="FP9" s="18">
        <f>MATCH(FJ9,[2]属性分配!$T$3:$T$400,1)</f>
        <v>25</v>
      </c>
      <c r="FQ9" s="18">
        <f t="shared" si="1"/>
        <v>140</v>
      </c>
      <c r="FT9" s="37">
        <v>6</v>
      </c>
      <c r="FU9" s="40" t="s">
        <v>373</v>
      </c>
      <c r="FV9" s="40">
        <v>160</v>
      </c>
      <c r="FY9" s="16">
        <f t="shared" si="2"/>
        <v>21</v>
      </c>
      <c r="FZ9" s="16">
        <f>MAX(AK$4:AK9)+MAX(AE$4:AE9)</f>
        <v>8610</v>
      </c>
      <c r="GA9" s="16">
        <f>MAX(AF$4:AF9)+MAX(AL$4:AL9)+MAX(AI$4:AI9)</f>
        <v>452</v>
      </c>
      <c r="GB9" s="16">
        <f>MAX(AG$4:AG9)+MAX(AM$4:AM9)</f>
        <v>323</v>
      </c>
      <c r="GC9" s="16">
        <f>MAX(AH$4:AH9)+MAX(AN$4:AN9)</f>
        <v>378</v>
      </c>
      <c r="GD9" s="16">
        <f>MAX(AO$4:AO9)</f>
        <v>0.01</v>
      </c>
      <c r="GE9" s="41">
        <f>MAX(AP$4:AP9)</f>
        <v>1.4999999999999999E-2</v>
      </c>
      <c r="GF9" s="16">
        <f>MAX(AQ$4:AQ9)</f>
        <v>0.02</v>
      </c>
    </row>
    <row r="10" spans="1:188" x14ac:dyDescent="0.2">
      <c r="A10" s="16" t="s">
        <v>163</v>
      </c>
      <c r="B10" s="16">
        <v>800000</v>
      </c>
      <c r="L10" s="18">
        <v>1</v>
      </c>
      <c r="M10" s="18">
        <f>$B$10*((L10/M8)^1*M4+(L10/M8)^2*M5+(L10/M8)^3*M6+(L10/M8)^4*M7)</f>
        <v>20168</v>
      </c>
      <c r="N10" s="18">
        <f>ROUND(M10*$B$25*$B$18,0)</f>
        <v>1016</v>
      </c>
      <c r="O10" s="18">
        <f>ROUND(M10*$B$25*$C$18,0)</f>
        <v>1129</v>
      </c>
      <c r="P10" s="18">
        <f>ROUND(M10*$B$25*$D$18,0)</f>
        <v>1412</v>
      </c>
      <c r="Q10" s="18">
        <f>ROUND(M10*$B$25*$E$18,0)</f>
        <v>1242</v>
      </c>
      <c r="R10" s="18">
        <f>ROUND(M10*$B$25*$F$18,0)</f>
        <v>847</v>
      </c>
      <c r="S10" s="18">
        <f>ROUND(M10*$B$24*$B$28,0)</f>
        <v>3630</v>
      </c>
      <c r="T10" s="18">
        <f>ROUND(M10*$B$24*$B$29,0)</f>
        <v>5082</v>
      </c>
      <c r="U10" s="18">
        <f>ROUND(M10*$B$24*$B$30,0)</f>
        <v>2178</v>
      </c>
      <c r="V10" s="18">
        <f>ROUND(M10*$B$24*$B$31,0)</f>
        <v>3630</v>
      </c>
      <c r="W10" s="16">
        <f>M10/(M37*$B$6)</f>
        <v>162.12218649517692</v>
      </c>
      <c r="AA10" s="16">
        <f t="shared" si="0"/>
        <v>22</v>
      </c>
      <c r="AB10" s="18">
        <v>2</v>
      </c>
      <c r="AC10" s="18">
        <v>2</v>
      </c>
      <c r="AD10" s="18">
        <f>VLOOKUP(AB10,L9:W23,AC10+2,FALSE)</f>
        <v>2767</v>
      </c>
      <c r="AF10" s="18">
        <f>ROUND(AD10/AF1,0)</f>
        <v>277</v>
      </c>
      <c r="AJ10" s="18">
        <f>VLOOKUP(AB10,L9:W19,AC10+6,FALSE)</f>
        <v>8893</v>
      </c>
      <c r="AK10" s="42">
        <f>ROUND(AJ10*0.5/AK1,0)</f>
        <v>8893</v>
      </c>
      <c r="AL10" s="42"/>
      <c r="AM10" s="42">
        <f>ROUND(AJ10*0.5/AM1,0)</f>
        <v>445</v>
      </c>
      <c r="AN10" s="42"/>
      <c r="AO10" s="22"/>
      <c r="AP10" s="19">
        <f>1.5%*AB11</f>
        <v>0.03</v>
      </c>
      <c r="AQ10" s="20"/>
      <c r="AV10" s="18">
        <v>1</v>
      </c>
      <c r="AW10" s="18">
        <f>$B$11*((AV10/AW8)^1*AW4+(AV10/AW8)^2*AW5+(AV10/AW8)^3*AW6+(AV10/AW8)^4*AW7)</f>
        <v>42153.600000000006</v>
      </c>
      <c r="AX10" s="18">
        <f>ROUND(AW10*$B$25*$B$18,0)</f>
        <v>2125</v>
      </c>
      <c r="AY10" s="18">
        <f>ROUND(AW10*$B$25*$C$18,0)</f>
        <v>2361</v>
      </c>
      <c r="AZ10" s="18">
        <f>ROUND(AW10*$B$25*$D$18,0)</f>
        <v>2951</v>
      </c>
      <c r="BA10" s="18">
        <f>ROUND(AW10*$B$25*$E$18,0)</f>
        <v>2597</v>
      </c>
      <c r="BB10" s="18">
        <f>ROUND(AW10*$B$25*$F$18,0)</f>
        <v>1770</v>
      </c>
      <c r="BC10" s="18">
        <f>ROUND(AW10*$B$24*$B$28,0)</f>
        <v>7588</v>
      </c>
      <c r="BD10" s="18">
        <f>ROUND(AW10*$B$24*$B$29,0)</f>
        <v>10623</v>
      </c>
      <c r="BE10" s="18">
        <f>ROUND(AW10*$B$24*$B$30,0)</f>
        <v>4553</v>
      </c>
      <c r="BF10" s="18">
        <f>ROUND(AW10*$B$24*$B$31,0)</f>
        <v>7588</v>
      </c>
      <c r="BG10" s="16">
        <f>AW10/(AW37*$B$7)</f>
        <v>119.53979238732249</v>
      </c>
      <c r="BL10" s="18">
        <v>2</v>
      </c>
      <c r="BM10" s="18">
        <v>2</v>
      </c>
      <c r="BN10" s="18">
        <f>VLOOKUP(BL10,AV9:BG23,BM10+2,FALSE)</f>
        <v>5449</v>
      </c>
      <c r="BO10" s="18"/>
      <c r="BP10" s="18">
        <f>ROUND(BN10/BP1,0)</f>
        <v>545</v>
      </c>
      <c r="BQ10" s="18"/>
      <c r="BR10" s="18"/>
      <c r="BS10" s="18"/>
      <c r="BT10" s="18">
        <f>VLOOKUP(BL10,AV9:BG19,BM10+6,FALSE)</f>
        <v>17515</v>
      </c>
      <c r="BU10" s="42">
        <f>ROUND(BT10*0.5/BU1,0)</f>
        <v>17515</v>
      </c>
      <c r="BV10" s="42"/>
      <c r="BW10" s="42">
        <f>ROUND(BT10*0.5/BW1,0)</f>
        <v>876</v>
      </c>
      <c r="BX10" s="42"/>
      <c r="BY10" s="19"/>
      <c r="BZ10" s="19">
        <f>0.8%*BL11</f>
        <v>1.6E-2</v>
      </c>
      <c r="CA10" s="21"/>
      <c r="CF10" s="18">
        <v>1</v>
      </c>
      <c r="CG10" s="18">
        <f>$B$12*((CF10/CG8)^1*CG4+(CF10/CG8)^2*CG5+(CF10/CG8)^3*CG6+(CF10/CG8)^4*CG7)</f>
        <v>100657.50000000001</v>
      </c>
      <c r="CH10" s="18">
        <f>ROUND(CG10*$B$25*$B$18,0)</f>
        <v>5073</v>
      </c>
      <c r="CI10" s="18">
        <f>ROUND(CG10*$B$25*$C$18,0)</f>
        <v>5637</v>
      </c>
      <c r="CJ10" s="18">
        <f>ROUND(CG10*$B$25*$D$18,0)</f>
        <v>7046</v>
      </c>
      <c r="CK10" s="18">
        <f>ROUND(CG10*$B$25*$E$18,0)</f>
        <v>6201</v>
      </c>
      <c r="CL10" s="18">
        <f>ROUND(CG10*$B$25*$F$18,0)</f>
        <v>4228</v>
      </c>
      <c r="CM10" s="18">
        <f>ROUND(CG10*$B$24*$B$28,0)</f>
        <v>18118</v>
      </c>
      <c r="CN10" s="18">
        <f>ROUND(CG10*$B$24*$B$29,0)</f>
        <v>25366</v>
      </c>
      <c r="CO10" s="18">
        <f>ROUND(CG10*$B$24*$B$30,0)</f>
        <v>10871</v>
      </c>
      <c r="CP10" s="18">
        <f>ROUND(CG10*$B$24*$B$31,0)</f>
        <v>18118</v>
      </c>
      <c r="CQ10" s="16">
        <f>CG10/(CG37*$B$8)</f>
        <v>91.914225899156534</v>
      </c>
      <c r="CV10" s="18">
        <v>2</v>
      </c>
      <c r="CW10" s="18">
        <v>2</v>
      </c>
      <c r="CX10" s="18">
        <f>VLOOKUP(CV10,CF9:CQ23,CW10+2,FALSE)</f>
        <v>11666</v>
      </c>
      <c r="CY10" s="18"/>
      <c r="CZ10" s="18">
        <f>ROUND(CX10/CZ1,0)</f>
        <v>1167</v>
      </c>
      <c r="DA10" s="18"/>
      <c r="DB10" s="18"/>
      <c r="DC10" s="18"/>
      <c r="DD10" s="18">
        <f>VLOOKUP(CV10,CF9:CQ19,CW10+6,FALSE)</f>
        <v>37498</v>
      </c>
      <c r="DE10" s="42">
        <f>ROUND(DD10*0.5/DE1,0)</f>
        <v>37498</v>
      </c>
      <c r="DF10" s="42"/>
      <c r="DG10" s="42">
        <f>ROUND(DD10*0.5/DG1,0)</f>
        <v>1875</v>
      </c>
      <c r="DH10" s="42"/>
      <c r="DI10" s="22">
        <f>2%*CV10</f>
        <v>0.04</v>
      </c>
      <c r="DJ10" s="20"/>
      <c r="DK10" s="20"/>
      <c r="DP10" s="18">
        <v>1</v>
      </c>
      <c r="DQ10" s="18">
        <f>$B$13*((DP10/DQ8)^1*DQ4+(DP10/DQ8)^2*DQ5+(DP10/DQ8)^3*DQ6+(DP10/DQ8)^4*DQ7)</f>
        <v>143210</v>
      </c>
      <c r="DR10" s="18">
        <f>ROUND(DQ10*$B$25*$B$18,0)</f>
        <v>7218</v>
      </c>
      <c r="DS10" s="18">
        <f>ROUND(DQ10*$B$25*$C$18,0)</f>
        <v>8020</v>
      </c>
      <c r="DT10" s="18">
        <f>ROUND(DQ10*$B$25*$D$18,0)</f>
        <v>10025</v>
      </c>
      <c r="DU10" s="18">
        <f>ROUND(DQ10*$B$25*$E$18,0)</f>
        <v>8822</v>
      </c>
      <c r="DV10" s="18">
        <f>ROUND(DQ10*$B$25*$F$18,0)</f>
        <v>6015</v>
      </c>
      <c r="DW10" s="18">
        <f>ROUND(DQ10*$B$24*$B$28,0)</f>
        <v>25778</v>
      </c>
      <c r="DX10" s="18">
        <f>ROUND(DQ10*$B$24*$B$29,0)</f>
        <v>36089</v>
      </c>
      <c r="DY10" s="18">
        <f>ROUND(DQ10*$B$24*$B$30,0)</f>
        <v>15467</v>
      </c>
      <c r="DZ10" s="18">
        <f>ROUND(DQ10*$B$24*$B$31,0)</f>
        <v>25778</v>
      </c>
      <c r="EA10" s="16">
        <f>DQ10/(SUM($EB$37:EB37)*$B$9)</f>
        <v>52.45787545787546</v>
      </c>
      <c r="EF10" s="18">
        <v>2</v>
      </c>
      <c r="EG10" s="18">
        <v>2</v>
      </c>
      <c r="EH10" s="18">
        <f>VLOOKUP(EF10,DP9:EA23,EG10+2,FALSE)</f>
        <v>16451</v>
      </c>
      <c r="EI10" s="18"/>
      <c r="EJ10" s="18">
        <f>ROUND(EH10/EJ1,0)</f>
        <v>1645</v>
      </c>
      <c r="EK10" s="18"/>
      <c r="EL10" s="18"/>
      <c r="EM10" s="18"/>
      <c r="EN10" s="18">
        <f>VLOOKUP(EF10,DP9:EA19,EG10+6,FALSE)</f>
        <v>52877</v>
      </c>
      <c r="EO10" s="42">
        <f>ROUND(EN10*0.5/EO1,0)</f>
        <v>52877</v>
      </c>
      <c r="EP10" s="42"/>
      <c r="EQ10" s="42">
        <f>ROUND(EN10*0.5/EQ1,0)</f>
        <v>2644</v>
      </c>
      <c r="ER10" s="42"/>
      <c r="ES10" s="22">
        <f>2%*EF10</f>
        <v>0.04</v>
      </c>
      <c r="ET10" s="20"/>
      <c r="EU10" s="20"/>
      <c r="FJ10" s="39">
        <v>430</v>
      </c>
      <c r="FK10" s="39">
        <v>9</v>
      </c>
      <c r="FL10" s="39">
        <v>4</v>
      </c>
      <c r="FM10" s="39">
        <v>6</v>
      </c>
      <c r="FN10" s="39">
        <v>11</v>
      </c>
      <c r="FP10" s="18">
        <f>MATCH(FJ10,[2]属性分配!$T$3:$T$400,1)</f>
        <v>52</v>
      </c>
      <c r="FQ10" s="18">
        <f t="shared" si="1"/>
        <v>154</v>
      </c>
      <c r="FT10" s="37">
        <v>7</v>
      </c>
      <c r="FU10" s="40" t="s">
        <v>374</v>
      </c>
      <c r="FV10" s="40">
        <v>220</v>
      </c>
      <c r="FY10" s="16">
        <f t="shared" si="2"/>
        <v>22</v>
      </c>
      <c r="FZ10" s="16">
        <f>MAX(AK$4:AK10)+MAX(AE$4:AE10)</f>
        <v>13873</v>
      </c>
      <c r="GA10" s="16">
        <f>MAX(AF$4:AF10)+MAX(AL$4:AL10)+MAX(AI$4:AI10)</f>
        <v>616</v>
      </c>
      <c r="GB10" s="16">
        <f>MAX(AG$4:AG10)+MAX(AM$4:AM10)</f>
        <v>586</v>
      </c>
      <c r="GC10" s="16">
        <f>MAX(AH$4:AH10)+MAX(AN$4:AN10)</f>
        <v>378</v>
      </c>
      <c r="GD10" s="16">
        <f>MAX(AO$4:AO10)</f>
        <v>0.01</v>
      </c>
      <c r="GE10" s="41">
        <f>MAX(AP$4:AP10)</f>
        <v>0.03</v>
      </c>
      <c r="GF10" s="16">
        <f>MAX(AQ$4:AQ10)</f>
        <v>0.02</v>
      </c>
    </row>
    <row r="11" spans="1:188" x14ac:dyDescent="0.2">
      <c r="A11" s="16" t="s">
        <v>164</v>
      </c>
      <c r="B11" s="16">
        <v>1200000</v>
      </c>
      <c r="L11" s="18">
        <v>2</v>
      </c>
      <c r="M11" s="18">
        <f>$B$10*((L11/M8)^1*M4+(L11/M8)^2*M5+(L11/M8)^3*M6+(L11/M8)^4*M7)</f>
        <v>49408</v>
      </c>
      <c r="N11" s="18">
        <f t="shared" ref="N11:N19" si="3">ROUND(M11*$B$25*$B$18,0)</f>
        <v>2490</v>
      </c>
      <c r="O11" s="18">
        <f t="shared" ref="O11:O19" si="4">ROUND(M11*$B$25*$C$18,0)</f>
        <v>2767</v>
      </c>
      <c r="P11" s="18">
        <f t="shared" ref="P11:P19" si="5">ROUND(M11*$B$25*$D$18,0)</f>
        <v>3459</v>
      </c>
      <c r="Q11" s="18">
        <f t="shared" ref="Q11:Q19" si="6">ROUND(M11*$B$25*$E$18,0)</f>
        <v>3044</v>
      </c>
      <c r="R11" s="18">
        <f t="shared" ref="R11:R19" si="7">ROUND(M11*$B$25*$F$18,0)</f>
        <v>2075</v>
      </c>
      <c r="S11" s="18">
        <f t="shared" ref="S11:S19" si="8">ROUND(M11*$B$24*$B$28,0)</f>
        <v>8893</v>
      </c>
      <c r="T11" s="18">
        <f t="shared" ref="T11:T19" si="9">ROUND(M11*$B$24*$B$29,0)</f>
        <v>12451</v>
      </c>
      <c r="U11" s="18">
        <f t="shared" ref="U11:U19" si="10">ROUND(M11*$B$24*$B$30,0)</f>
        <v>5336</v>
      </c>
      <c r="V11" s="18">
        <f t="shared" ref="V11:V19" si="11">ROUND(M11*$B$24*$B$31,0)</f>
        <v>8893</v>
      </c>
      <c r="W11" s="16">
        <f>M11/(M38*$B$6)</f>
        <v>108.7323943661972</v>
      </c>
      <c r="AA11" s="16">
        <f t="shared" si="0"/>
        <v>23</v>
      </c>
      <c r="AB11" s="18">
        <v>2</v>
      </c>
      <c r="AC11" s="18">
        <v>3</v>
      </c>
      <c r="AD11" s="18">
        <f>VLOOKUP(AB11,L9:W23,AC11+2,FALSE)</f>
        <v>3459</v>
      </c>
      <c r="AG11" s="18">
        <f>ROUND(AD11/AG1,0)</f>
        <v>346</v>
      </c>
      <c r="AJ11" s="18">
        <f>VLOOKUP(AB11,L9:W19,AC11+6,FALSE)</f>
        <v>12451</v>
      </c>
      <c r="AK11" s="42"/>
      <c r="AL11" s="42">
        <f>ROUND(AJ11*0.5/AL1,0)</f>
        <v>623</v>
      </c>
      <c r="AM11" s="42"/>
      <c r="AN11" s="42">
        <f>ROUND(AJ11*0.5/AN1,0)</f>
        <v>623</v>
      </c>
      <c r="AO11" s="22">
        <f>1%*AB10</f>
        <v>0.02</v>
      </c>
      <c r="AP11" s="21"/>
      <c r="AQ11" s="23"/>
      <c r="AV11" s="18">
        <v>2</v>
      </c>
      <c r="AW11" s="18">
        <f>$B$11*((AV11/AW8)^1*AW4+(AV11/AW8)^2*AW5+(AV11/AW8)^3*AW6+(AV11/AW8)^4*AW7)</f>
        <v>97305.600000000006</v>
      </c>
      <c r="AX11" s="18">
        <f t="shared" ref="AX11:AX19" si="12">ROUND(AW11*$B$25*$B$18,0)</f>
        <v>4904</v>
      </c>
      <c r="AY11" s="18">
        <f t="shared" ref="AY11:AY19" si="13">ROUND(AW11*$B$25*$C$18,0)</f>
        <v>5449</v>
      </c>
      <c r="AZ11" s="18">
        <f t="shared" ref="AZ11:AZ19" si="14">ROUND(AW11*$B$25*$D$18,0)</f>
        <v>6811</v>
      </c>
      <c r="BA11" s="18">
        <f t="shared" ref="BA11:BA19" si="15">ROUND(AW11*$B$25*$E$18,0)</f>
        <v>5994</v>
      </c>
      <c r="BB11" s="18">
        <f t="shared" ref="BB11:BB19" si="16">ROUND(AW11*$B$25*$F$18,0)</f>
        <v>4087</v>
      </c>
      <c r="BC11" s="18">
        <f t="shared" ref="BC11:BC19" si="17">ROUND(AW11*$B$24*$B$28,0)</f>
        <v>17515</v>
      </c>
      <c r="BD11" s="18">
        <f t="shared" ref="BD11:BD19" si="18">ROUND(AW11*$B$24*$B$29,0)</f>
        <v>24521</v>
      </c>
      <c r="BE11" s="18">
        <f t="shared" ref="BE11:BE19" si="19">ROUND(AW11*$B$24*$B$30,0)</f>
        <v>10509</v>
      </c>
      <c r="BF11" s="18">
        <f t="shared" ref="BF11:BF19" si="20">ROUND(AW11*$B$24*$B$31,0)</f>
        <v>17515</v>
      </c>
      <c r="BG11" s="16">
        <f t="shared" ref="BG11:BG19" si="21">AW11/(AW38*$B$7)</f>
        <v>85.18072962471652</v>
      </c>
      <c r="BL11" s="18">
        <v>2</v>
      </c>
      <c r="BM11" s="18">
        <v>3</v>
      </c>
      <c r="BN11" s="18">
        <f>VLOOKUP(BL11,AV9:BG23,BM11+2,FALSE)</f>
        <v>6811</v>
      </c>
      <c r="BO11" s="18"/>
      <c r="BP11" s="18"/>
      <c r="BQ11" s="18">
        <f>ROUND(BN11/BQ1,0)</f>
        <v>681</v>
      </c>
      <c r="BR11" s="18"/>
      <c r="BS11" s="18"/>
      <c r="BT11" s="18">
        <f>VLOOKUP(BL11,AV9:BG19,BM11+6,FALSE)</f>
        <v>24521</v>
      </c>
      <c r="BU11" s="42"/>
      <c r="BV11" s="42">
        <f>ROUND(BT11*0.5/BV1,0)</f>
        <v>1226</v>
      </c>
      <c r="BW11" s="42"/>
      <c r="BX11" s="42">
        <f>ROUND(BT11*0.5/BX1,0)</f>
        <v>1226</v>
      </c>
      <c r="BY11" s="19">
        <f>1.5%*BL10</f>
        <v>0.03</v>
      </c>
      <c r="BZ11" s="19"/>
      <c r="CA11" s="21"/>
      <c r="CF11" s="18">
        <v>2</v>
      </c>
      <c r="CG11" s="18">
        <f>$B$12*((CF11/CG8)^1*CG4+(CF11/CG8)^2*CG5+(CF11/CG8)^3*CG6+(CF11/CG8)^4*CG7)</f>
        <v>208320</v>
      </c>
      <c r="CH11" s="18">
        <f t="shared" ref="CH11:CH19" si="22">ROUND(CG11*$B$25*$B$18,0)</f>
        <v>10499</v>
      </c>
      <c r="CI11" s="18">
        <f t="shared" ref="CI11:CI19" si="23">ROUND(CG11*$B$25*$C$18,0)</f>
        <v>11666</v>
      </c>
      <c r="CJ11" s="18">
        <f t="shared" ref="CJ11:CJ19" si="24">ROUND(CG11*$B$25*$D$18,0)</f>
        <v>14582</v>
      </c>
      <c r="CK11" s="18">
        <f t="shared" ref="CK11:CK19" si="25">ROUND(CG11*$B$25*$E$18,0)</f>
        <v>12833</v>
      </c>
      <c r="CL11" s="18">
        <f t="shared" ref="CL11:CL19" si="26">ROUND(CG11*$B$25*$F$18,0)</f>
        <v>8749</v>
      </c>
      <c r="CM11" s="18">
        <f t="shared" ref="CM11:CM19" si="27">ROUND(CG11*$B$24*$B$28,0)</f>
        <v>37498</v>
      </c>
      <c r="CN11" s="18">
        <f t="shared" ref="CN11:CN19" si="28">ROUND(CG11*$B$24*$B$29,0)</f>
        <v>52497</v>
      </c>
      <c r="CO11" s="18">
        <f t="shared" ref="CO11:CO19" si="29">ROUND(CG11*$B$24*$B$30,0)</f>
        <v>22499</v>
      </c>
      <c r="CP11" s="18">
        <f t="shared" ref="CP11:CP19" si="30">ROUND(CG11*$B$24*$B$31,0)</f>
        <v>37498</v>
      </c>
      <c r="CQ11" s="16">
        <f t="shared" ref="CQ11:CQ19" si="31">CG11/(CG38*$B$8)</f>
        <v>81.919560276940956</v>
      </c>
      <c r="CV11" s="18">
        <v>2</v>
      </c>
      <c r="CW11" s="18">
        <v>3</v>
      </c>
      <c r="CX11" s="18">
        <f>VLOOKUP(CV11,CF9:CQ23,CW11+2,FALSE)</f>
        <v>14582</v>
      </c>
      <c r="CY11" s="18"/>
      <c r="CZ11" s="18"/>
      <c r="DA11" s="18">
        <f>ROUND(CX11/DA1,0)</f>
        <v>1458</v>
      </c>
      <c r="DB11" s="18"/>
      <c r="DC11" s="18"/>
      <c r="DD11" s="18">
        <f>VLOOKUP(CV11,CF9:CQ19,CW11+6,FALSE)</f>
        <v>52497</v>
      </c>
      <c r="DE11" s="42"/>
      <c r="DF11" s="42">
        <f>ROUND(DD11*0.5/DF1,0)</f>
        <v>2625</v>
      </c>
      <c r="DG11" s="42"/>
      <c r="DH11" s="42">
        <f>ROUND(DD11*0.5/DH1,0)</f>
        <v>2625</v>
      </c>
      <c r="DI11" s="22"/>
      <c r="DJ11" s="22">
        <f>1%*CV11</f>
        <v>0.02</v>
      </c>
      <c r="DK11" s="23"/>
      <c r="DP11" s="18">
        <v>2</v>
      </c>
      <c r="DQ11" s="18">
        <f>$B$13*((DP11/DQ8)^1*DQ4+(DP11/DQ8)^2*DQ5+(DP11/DQ8)^3*DQ6+(DP11/DQ8)^4*DQ7)</f>
        <v>293759.99999999994</v>
      </c>
      <c r="DR11" s="18">
        <f t="shared" ref="DR11:DR19" si="32">ROUND(DQ11*$B$25*$B$18,0)</f>
        <v>14806</v>
      </c>
      <c r="DS11" s="18">
        <f t="shared" ref="DS11:DS19" si="33">ROUND(DQ11*$B$25*$C$18,0)</f>
        <v>16451</v>
      </c>
      <c r="DT11" s="18">
        <f t="shared" ref="DT11:DT19" si="34">ROUND(DQ11*$B$25*$D$18,0)</f>
        <v>20563</v>
      </c>
      <c r="DU11" s="18">
        <f t="shared" ref="DU11:DU19" si="35">ROUND(DQ11*$B$25*$E$18,0)</f>
        <v>18096</v>
      </c>
      <c r="DV11" s="18">
        <f t="shared" ref="DV11:DV19" si="36">ROUND(DQ11*$B$25*$F$18,0)</f>
        <v>12338</v>
      </c>
      <c r="DW11" s="18">
        <f t="shared" ref="DW11:DW19" si="37">ROUND(DQ11*$B$24*$B$28,0)</f>
        <v>52877</v>
      </c>
      <c r="DX11" s="18">
        <f t="shared" ref="DX11:DX19" si="38">ROUND(DQ11*$B$24*$B$29,0)</f>
        <v>74028</v>
      </c>
      <c r="DY11" s="18">
        <f t="shared" ref="DY11:DY19" si="39">ROUND(DQ11*$B$24*$B$30,0)</f>
        <v>31726</v>
      </c>
      <c r="DZ11" s="18">
        <f t="shared" ref="DZ11:DZ19" si="40">ROUND(DQ11*$B$24*$B$31,0)</f>
        <v>52877</v>
      </c>
      <c r="EA11" s="16">
        <f>DQ11/(SUM($EB$37:EB38)*$B$9)</f>
        <v>49.959183673469376</v>
      </c>
      <c r="EF11" s="18">
        <v>2</v>
      </c>
      <c r="EG11" s="18">
        <v>3</v>
      </c>
      <c r="EH11" s="18">
        <f>VLOOKUP(EF11,DP9:EA23,EG11+2,FALSE)</f>
        <v>20563</v>
      </c>
      <c r="EI11" s="18"/>
      <c r="EJ11" s="18"/>
      <c r="EK11" s="18">
        <f>ROUND(EH11/EK1,0)</f>
        <v>2056</v>
      </c>
      <c r="EL11" s="18"/>
      <c r="EM11" s="18"/>
      <c r="EN11" s="18">
        <f>VLOOKUP(EF11,DP9:EA19,EG11+6,FALSE)</f>
        <v>74028</v>
      </c>
      <c r="EO11" s="42"/>
      <c r="EP11" s="42">
        <f>ROUND(EN11*0.5/EP1,0)</f>
        <v>3701</v>
      </c>
      <c r="EQ11" s="42"/>
      <c r="ER11" s="42">
        <f>ROUND(EN11*0.5/ER1,0)</f>
        <v>3701</v>
      </c>
      <c r="ES11" s="22"/>
      <c r="ET11" s="22">
        <f>1.5%*EF11</f>
        <v>0.03</v>
      </c>
      <c r="EU11" s="23"/>
      <c r="FJ11" s="39">
        <v>465</v>
      </c>
      <c r="FK11" s="39">
        <v>10</v>
      </c>
      <c r="FL11" s="39">
        <v>4</v>
      </c>
      <c r="FM11" s="39">
        <v>6</v>
      </c>
      <c r="FN11" s="39">
        <v>12</v>
      </c>
      <c r="FP11" s="18">
        <f>MATCH(FJ11,[2]属性分配!$T$3:$T$400,1)</f>
        <v>63</v>
      </c>
      <c r="FQ11" s="18">
        <f t="shared" si="1"/>
        <v>168</v>
      </c>
      <c r="FT11" s="37">
        <v>8</v>
      </c>
      <c r="FU11" s="40" t="s">
        <v>375</v>
      </c>
      <c r="FV11" s="40">
        <v>250</v>
      </c>
      <c r="FY11" s="16">
        <f t="shared" si="2"/>
        <v>23</v>
      </c>
      <c r="FZ11" s="16">
        <f>MAX(AK$4:AK11)+MAX(AE$4:AE11)</f>
        <v>13873</v>
      </c>
      <c r="GA11" s="16">
        <f>MAX(AF$4:AF11)+MAX(AL$4:AL11)+MAX(AI$4:AI11)</f>
        <v>985</v>
      </c>
      <c r="GB11" s="16">
        <f>MAX(AG$4:AG11)+MAX(AM$4:AM11)</f>
        <v>791</v>
      </c>
      <c r="GC11" s="16">
        <f>MAX(AH$4:AH11)+MAX(AN$4:AN11)</f>
        <v>747</v>
      </c>
      <c r="GD11" s="16">
        <f>MAX(AO$4:AO11)</f>
        <v>0.02</v>
      </c>
      <c r="GE11" s="41">
        <f>MAX(AP$4:AP11)</f>
        <v>0.03</v>
      </c>
      <c r="GF11" s="16">
        <f>MAX(AQ$4:AQ11)</f>
        <v>0.02</v>
      </c>
    </row>
    <row r="12" spans="1:188" x14ac:dyDescent="0.2">
      <c r="A12" s="16" t="s">
        <v>159</v>
      </c>
      <c r="B12" s="16">
        <v>1500000</v>
      </c>
      <c r="L12" s="18">
        <v>3</v>
      </c>
      <c r="M12" s="18">
        <f>$B$10*((L12/M8)^1*M4+(L12/M8)^2*M5+(L12/M8)^3*M6+(L12/M8)^4*M7)</f>
        <v>88967.999999999985</v>
      </c>
      <c r="N12" s="18">
        <f t="shared" si="3"/>
        <v>4484</v>
      </c>
      <c r="O12" s="18">
        <f t="shared" si="4"/>
        <v>4982</v>
      </c>
      <c r="P12" s="18">
        <f t="shared" si="5"/>
        <v>6228</v>
      </c>
      <c r="Q12" s="18">
        <f t="shared" si="6"/>
        <v>5480</v>
      </c>
      <c r="R12" s="18">
        <f t="shared" si="7"/>
        <v>3737</v>
      </c>
      <c r="S12" s="18">
        <f t="shared" si="8"/>
        <v>16014</v>
      </c>
      <c r="T12" s="18">
        <f t="shared" si="9"/>
        <v>22420</v>
      </c>
      <c r="U12" s="18">
        <f t="shared" si="10"/>
        <v>9609</v>
      </c>
      <c r="V12" s="18">
        <f t="shared" si="11"/>
        <v>16014</v>
      </c>
      <c r="W12" s="16">
        <f t="shared" ref="W12:W19" si="41">M12/(M39*$B$6)</f>
        <v>84.538198403648821</v>
      </c>
      <c r="AA12" s="16">
        <f t="shared" si="0"/>
        <v>24</v>
      </c>
      <c r="AB12" s="18">
        <v>2</v>
      </c>
      <c r="AC12" s="18">
        <v>4</v>
      </c>
      <c r="AD12" s="18">
        <f>VLOOKUP(AB12,L9:W23,AC12+2,FALSE)</f>
        <v>3044</v>
      </c>
      <c r="AH12" s="18">
        <f>ROUND(AD12/AH1,0)</f>
        <v>304</v>
      </c>
      <c r="AJ12" s="18">
        <f>VLOOKUP(AB12,L9:W19,AC12+6,FALSE)</f>
        <v>5336</v>
      </c>
      <c r="AK12" s="42"/>
      <c r="AL12" s="42"/>
      <c r="AM12" s="42">
        <f>ROUND(AJ12*0.5/AM1,0)</f>
        <v>267</v>
      </c>
      <c r="AN12" s="42">
        <f>ROUND(AJ12*0.5/AN1,0)</f>
        <v>267</v>
      </c>
      <c r="AO12" s="42"/>
      <c r="AP12" s="21"/>
      <c r="AQ12" s="20"/>
      <c r="AV12" s="18">
        <v>3</v>
      </c>
      <c r="AW12" s="18">
        <f>$B$11*((AV12/AW8)^1*AW4+(AV12/AW8)^2*AW5+(AV12/AW8)^3*AW6+(AV12/AW8)^4*AW7)</f>
        <v>166665.60000000001</v>
      </c>
      <c r="AX12" s="18">
        <f t="shared" si="12"/>
        <v>8400</v>
      </c>
      <c r="AY12" s="18">
        <f t="shared" si="13"/>
        <v>9333</v>
      </c>
      <c r="AZ12" s="18">
        <f t="shared" si="14"/>
        <v>11667</v>
      </c>
      <c r="BA12" s="18">
        <f t="shared" si="15"/>
        <v>10267</v>
      </c>
      <c r="BB12" s="18">
        <f t="shared" si="16"/>
        <v>7000</v>
      </c>
      <c r="BC12" s="18">
        <f t="shared" si="17"/>
        <v>30000</v>
      </c>
      <c r="BD12" s="18">
        <f t="shared" si="18"/>
        <v>42000</v>
      </c>
      <c r="BE12" s="18">
        <f t="shared" si="19"/>
        <v>18000</v>
      </c>
      <c r="BF12" s="18">
        <f t="shared" si="20"/>
        <v>30000</v>
      </c>
      <c r="BG12" s="16">
        <f t="shared" si="21"/>
        <v>68.88348880899504</v>
      </c>
      <c r="BL12" s="18">
        <v>2</v>
      </c>
      <c r="BM12" s="18">
        <v>4</v>
      </c>
      <c r="BN12" s="18">
        <f>VLOOKUP(BL12,AV9:BG23,BM12+2,FALSE)</f>
        <v>5994</v>
      </c>
      <c r="BO12" s="18"/>
      <c r="BP12" s="18"/>
      <c r="BQ12" s="18"/>
      <c r="BR12" s="18">
        <f>ROUND(BN12/BR1,0)</f>
        <v>599</v>
      </c>
      <c r="BS12" s="18"/>
      <c r="BT12" s="18">
        <f>VLOOKUP(BL12,AV9:BG19,BM12+6,FALSE)</f>
        <v>10509</v>
      </c>
      <c r="BU12" s="42"/>
      <c r="BV12" s="42"/>
      <c r="BW12" s="42">
        <f>ROUND(BT12*0.5/BW1,0)</f>
        <v>525</v>
      </c>
      <c r="BX12" s="42">
        <f>ROUND(BT12*0.5/BX1,0)</f>
        <v>525</v>
      </c>
      <c r="BY12" s="19"/>
      <c r="BZ12" s="21"/>
      <c r="CA12" s="21"/>
      <c r="CF12" s="18">
        <v>3</v>
      </c>
      <c r="CG12" s="18">
        <f>$B$12*((CF12/CG8)^1*CG4+(CF12/CG8)^2*CG5+(CF12/CG8)^3*CG6+(CF12/CG8)^4*CG7)</f>
        <v>324157.5</v>
      </c>
      <c r="CH12" s="18">
        <f t="shared" si="22"/>
        <v>16338</v>
      </c>
      <c r="CI12" s="18">
        <f t="shared" si="23"/>
        <v>18153</v>
      </c>
      <c r="CJ12" s="18">
        <f t="shared" si="24"/>
        <v>22691</v>
      </c>
      <c r="CK12" s="18">
        <f t="shared" si="25"/>
        <v>19968</v>
      </c>
      <c r="CL12" s="18">
        <f t="shared" si="26"/>
        <v>13615</v>
      </c>
      <c r="CM12" s="18">
        <f t="shared" si="27"/>
        <v>58348</v>
      </c>
      <c r="CN12" s="18">
        <f t="shared" si="28"/>
        <v>81688</v>
      </c>
      <c r="CO12" s="18">
        <f t="shared" si="29"/>
        <v>35009</v>
      </c>
      <c r="CP12" s="18">
        <f t="shared" si="30"/>
        <v>58348</v>
      </c>
      <c r="CQ12" s="16">
        <f t="shared" si="31"/>
        <v>73.525137640823459</v>
      </c>
      <c r="CV12" s="18">
        <v>2</v>
      </c>
      <c r="CW12" s="18">
        <v>4</v>
      </c>
      <c r="CX12" s="18">
        <f>VLOOKUP(CV12,CF9:CQ23,CW12+2,FALSE)</f>
        <v>12833</v>
      </c>
      <c r="CY12" s="18"/>
      <c r="CZ12" s="18"/>
      <c r="DA12" s="18"/>
      <c r="DB12" s="18">
        <f>ROUND(CX12/DB1,0)</f>
        <v>1283</v>
      </c>
      <c r="DC12" s="18"/>
      <c r="DD12" s="18">
        <f>VLOOKUP(CV12,CF9:CQ19,CW12+6,FALSE)</f>
        <v>22499</v>
      </c>
      <c r="DE12" s="42"/>
      <c r="DF12" s="42"/>
      <c r="DG12" s="42">
        <f>ROUND(DD12*0.5/DG1,0)</f>
        <v>1125</v>
      </c>
      <c r="DH12" s="42">
        <f>ROUND(DD12*0.5/DH1,0)</f>
        <v>1125</v>
      </c>
      <c r="DI12" s="42"/>
      <c r="DJ12" s="20"/>
      <c r="DK12" s="20"/>
      <c r="DP12" s="18">
        <v>3</v>
      </c>
      <c r="DQ12" s="18">
        <f>$B$13*((DP12/DQ8)^1*DQ4+(DP12/DQ8)^2*DQ5+(DP12/DQ8)^3*DQ6+(DP12/DQ8)^4*DQ7)</f>
        <v>453210</v>
      </c>
      <c r="DR12" s="18">
        <f t="shared" si="32"/>
        <v>22842</v>
      </c>
      <c r="DS12" s="18">
        <f t="shared" si="33"/>
        <v>25380</v>
      </c>
      <c r="DT12" s="18">
        <f t="shared" si="34"/>
        <v>31725</v>
      </c>
      <c r="DU12" s="18">
        <f t="shared" si="35"/>
        <v>27918</v>
      </c>
      <c r="DV12" s="18">
        <f t="shared" si="36"/>
        <v>19035</v>
      </c>
      <c r="DW12" s="18">
        <f t="shared" si="37"/>
        <v>81578</v>
      </c>
      <c r="DX12" s="18">
        <f t="shared" si="38"/>
        <v>114209</v>
      </c>
      <c r="DY12" s="18">
        <f t="shared" si="39"/>
        <v>48947</v>
      </c>
      <c r="DZ12" s="18">
        <f t="shared" si="40"/>
        <v>81578</v>
      </c>
      <c r="EA12" s="16">
        <f>DQ12/(SUM($EB$37:EB39)*$B$9)</f>
        <v>49.048701298701296</v>
      </c>
      <c r="EF12" s="18">
        <v>2</v>
      </c>
      <c r="EG12" s="18">
        <v>4</v>
      </c>
      <c r="EH12" s="18">
        <f>VLOOKUP(EF12,DP9:EA23,EG12+2,FALSE)</f>
        <v>18096</v>
      </c>
      <c r="EI12" s="18"/>
      <c r="EJ12" s="18"/>
      <c r="EK12" s="18"/>
      <c r="EL12" s="18">
        <f>ROUND(EH12/EL1,0)</f>
        <v>1810</v>
      </c>
      <c r="EM12" s="18"/>
      <c r="EN12" s="18">
        <f>VLOOKUP(EF12,DP9:EA19,EG12+6,FALSE)</f>
        <v>31726</v>
      </c>
      <c r="EO12" s="42"/>
      <c r="EP12" s="42"/>
      <c r="EQ12" s="42">
        <f>ROUND(EN12*0.5/EQ1,0)</f>
        <v>1586</v>
      </c>
      <c r="ER12" s="42">
        <f>ROUND(EN12*0.5/ER1,0)</f>
        <v>1586</v>
      </c>
      <c r="ES12" s="42"/>
      <c r="ET12" s="20"/>
      <c r="EU12" s="20"/>
      <c r="FJ12" s="39">
        <v>500</v>
      </c>
      <c r="FK12" s="39">
        <v>11</v>
      </c>
      <c r="FL12" s="39">
        <v>4</v>
      </c>
      <c r="FM12" s="39">
        <v>6</v>
      </c>
      <c r="FN12" s="39">
        <v>13</v>
      </c>
      <c r="FP12" s="18">
        <f>MATCH(FJ12,[2]属性分配!$T$3:$T$400,1)</f>
        <v>75</v>
      </c>
      <c r="FQ12" s="18">
        <f t="shared" si="1"/>
        <v>182</v>
      </c>
      <c r="FT12" s="37">
        <v>9</v>
      </c>
      <c r="FU12" s="40" t="s">
        <v>376</v>
      </c>
      <c r="FV12" s="40">
        <v>280</v>
      </c>
      <c r="FY12" s="16">
        <f t="shared" si="2"/>
        <v>24</v>
      </c>
      <c r="FZ12" s="16">
        <f>MAX(AK$4:AK12)+MAX(AE$4:AE12)</f>
        <v>13873</v>
      </c>
      <c r="GA12" s="16">
        <f>MAX(AF$4:AF12)+MAX(AL$4:AL12)+MAX(AI$4:AI12)</f>
        <v>985</v>
      </c>
      <c r="GB12" s="16">
        <f>MAX(AG$4:AG12)+MAX(AM$4:AM12)</f>
        <v>791</v>
      </c>
      <c r="GC12" s="16">
        <f>MAX(AH$4:AH12)+MAX(AN$4:AN12)</f>
        <v>927</v>
      </c>
      <c r="GD12" s="16">
        <f>MAX(AO$4:AO12)</f>
        <v>0.02</v>
      </c>
      <c r="GE12" s="41">
        <f>MAX(AP$4:AP12)</f>
        <v>0.03</v>
      </c>
      <c r="GF12" s="16">
        <f>MAX(AQ$4:AQ12)</f>
        <v>0.02</v>
      </c>
    </row>
    <row r="13" spans="1:188" x14ac:dyDescent="0.2">
      <c r="A13" s="16" t="s">
        <v>160</v>
      </c>
      <c r="B13" s="16">
        <v>2000000</v>
      </c>
      <c r="L13" s="18">
        <v>4</v>
      </c>
      <c r="M13" s="18">
        <f>$B$10*((L13/M8)^1*M4+(L13/M8)^2*M5+(L13/M8)^3*M6+(L13/M8)^4*M7)</f>
        <v>140288.00000000003</v>
      </c>
      <c r="N13" s="18">
        <f t="shared" si="3"/>
        <v>7071</v>
      </c>
      <c r="O13" s="18">
        <f t="shared" si="4"/>
        <v>7856</v>
      </c>
      <c r="P13" s="18">
        <f t="shared" si="5"/>
        <v>9820</v>
      </c>
      <c r="Q13" s="18">
        <f t="shared" si="6"/>
        <v>8642</v>
      </c>
      <c r="R13" s="18">
        <f t="shared" si="7"/>
        <v>5892</v>
      </c>
      <c r="S13" s="18">
        <f t="shared" si="8"/>
        <v>25252</v>
      </c>
      <c r="T13" s="18">
        <f t="shared" si="9"/>
        <v>35353</v>
      </c>
      <c r="U13" s="18">
        <f t="shared" si="10"/>
        <v>15151</v>
      </c>
      <c r="V13" s="18">
        <f t="shared" si="11"/>
        <v>25252</v>
      </c>
      <c r="W13" s="16">
        <f t="shared" si="41"/>
        <v>70.482315112540192</v>
      </c>
      <c r="AA13" s="16">
        <f t="shared" si="0"/>
        <v>25</v>
      </c>
      <c r="AB13" s="18">
        <v>2</v>
      </c>
      <c r="AC13" s="18">
        <v>5</v>
      </c>
      <c r="AD13" s="18">
        <f>VLOOKUP(AB13,L9:W23,AC13+2,FALSE)</f>
        <v>2075</v>
      </c>
      <c r="AI13" s="18">
        <f>ROUND(AD13/AI1,0)</f>
        <v>208</v>
      </c>
      <c r="AJ13" s="18">
        <f>VLOOKUP(AB13,L9:W19,AC13+6,FALSE)</f>
        <v>8893</v>
      </c>
      <c r="AK13" s="42">
        <f>ROUND(AJ13*0.5/AK1,0)</f>
        <v>8893</v>
      </c>
      <c r="AL13" s="42">
        <f>ROUND(AJ13*0.5/AL1,0)</f>
        <v>445</v>
      </c>
      <c r="AM13" s="42"/>
      <c r="AN13" s="42"/>
      <c r="AO13" s="22">
        <f>1%*AB12</f>
        <v>0.02</v>
      </c>
      <c r="AP13" s="19"/>
      <c r="AQ13" s="22">
        <f>2%*AB13</f>
        <v>0.04</v>
      </c>
      <c r="AV13" s="18">
        <v>4</v>
      </c>
      <c r="AW13" s="18">
        <f>$B$11*((AV13/AW8)^1*AW4+(AV13/AW8)^2*AW5+(AV13/AW8)^3*AW6+(AV13/AW8)^4*AW7)</f>
        <v>251673.60000000001</v>
      </c>
      <c r="AX13" s="18">
        <f t="shared" si="12"/>
        <v>12684</v>
      </c>
      <c r="AY13" s="18">
        <f t="shared" si="13"/>
        <v>14094</v>
      </c>
      <c r="AZ13" s="18">
        <f t="shared" si="14"/>
        <v>17617</v>
      </c>
      <c r="BA13" s="18">
        <f t="shared" si="15"/>
        <v>15503</v>
      </c>
      <c r="BB13" s="18">
        <f t="shared" si="16"/>
        <v>10570</v>
      </c>
      <c r="BC13" s="18">
        <f t="shared" si="17"/>
        <v>45301</v>
      </c>
      <c r="BD13" s="18">
        <f t="shared" si="18"/>
        <v>63422</v>
      </c>
      <c r="BE13" s="18">
        <f t="shared" si="19"/>
        <v>27181</v>
      </c>
      <c r="BF13" s="18">
        <f t="shared" si="20"/>
        <v>45301</v>
      </c>
      <c r="BG13" s="16">
        <f t="shared" si="21"/>
        <v>59.382357566349427</v>
      </c>
      <c r="BL13" s="18">
        <v>2</v>
      </c>
      <c r="BM13" s="18">
        <v>5</v>
      </c>
      <c r="BN13" s="18">
        <f>VLOOKUP(BL13,AV9:BG23,BM13+2,FALSE)</f>
        <v>4087</v>
      </c>
      <c r="BO13" s="18"/>
      <c r="BP13" s="18"/>
      <c r="BQ13" s="18"/>
      <c r="BR13" s="18"/>
      <c r="BS13" s="18">
        <f>ROUND(BN13/BS1,0)</f>
        <v>409</v>
      </c>
      <c r="BT13" s="18">
        <f>VLOOKUP(BL13,AV9:BG19,BM13+6,FALSE)</f>
        <v>17515</v>
      </c>
      <c r="BU13" s="42">
        <f>ROUND(BT13*0.5/BU1,0)</f>
        <v>17515</v>
      </c>
      <c r="BV13" s="42">
        <f>ROUND(BT13*0.5/BV1,0)</f>
        <v>876</v>
      </c>
      <c r="BW13" s="42"/>
      <c r="BX13" s="42"/>
      <c r="BY13" s="19"/>
      <c r="BZ13" s="19">
        <f>0.8%*BL13</f>
        <v>1.6E-2</v>
      </c>
      <c r="CA13" s="19">
        <f>3%*BL13</f>
        <v>0.06</v>
      </c>
      <c r="CF13" s="18">
        <v>4</v>
      </c>
      <c r="CG13" s="18">
        <f>$B$12*((CF13/CG8)^1*CG4+(CF13/CG8)^2*CG5+(CF13/CG8)^3*CG6+(CF13/CG8)^4*CG7)</f>
        <v>449520.00000000006</v>
      </c>
      <c r="CH13" s="18">
        <f t="shared" si="22"/>
        <v>22656</v>
      </c>
      <c r="CI13" s="18">
        <f t="shared" si="23"/>
        <v>25173</v>
      </c>
      <c r="CJ13" s="18">
        <f t="shared" si="24"/>
        <v>31466</v>
      </c>
      <c r="CK13" s="18">
        <f t="shared" si="25"/>
        <v>27690</v>
      </c>
      <c r="CL13" s="18">
        <f t="shared" si="26"/>
        <v>18880</v>
      </c>
      <c r="CM13" s="18">
        <f t="shared" si="27"/>
        <v>80914</v>
      </c>
      <c r="CN13" s="18">
        <f t="shared" si="28"/>
        <v>113279</v>
      </c>
      <c r="CO13" s="18">
        <f t="shared" si="29"/>
        <v>48548</v>
      </c>
      <c r="CP13" s="18">
        <f t="shared" si="30"/>
        <v>80914</v>
      </c>
      <c r="CQ13" s="16">
        <f t="shared" si="31"/>
        <v>66.386164740475465</v>
      </c>
      <c r="CV13" s="18">
        <v>2</v>
      </c>
      <c r="CW13" s="18">
        <v>5</v>
      </c>
      <c r="CX13" s="18">
        <f>VLOOKUP(CV13,CF9:CQ23,CW13+2,FALSE)</f>
        <v>8749</v>
      </c>
      <c r="CY13" s="18"/>
      <c r="CZ13" s="18"/>
      <c r="DA13" s="18"/>
      <c r="DB13" s="18"/>
      <c r="DC13" s="18">
        <f>ROUND(CX13/DC1,0)</f>
        <v>875</v>
      </c>
      <c r="DD13" s="18">
        <f>VLOOKUP(CV13,CF9:CQ19,CW13+6,FALSE)</f>
        <v>37498</v>
      </c>
      <c r="DE13" s="42">
        <f>ROUND(DD13*0.5/DE1,0)</f>
        <v>37498</v>
      </c>
      <c r="DF13" s="42">
        <f>ROUND(DD13*0.5/DF1,0)</f>
        <v>1875</v>
      </c>
      <c r="DG13" s="42"/>
      <c r="DH13" s="42"/>
      <c r="DI13" s="22"/>
      <c r="DJ13" s="22">
        <f>1%*CV13</f>
        <v>0.02</v>
      </c>
      <c r="DK13" s="22">
        <f>2%*CV13</f>
        <v>0.04</v>
      </c>
      <c r="DP13" s="18">
        <v>4</v>
      </c>
      <c r="DQ13" s="18">
        <f>$B$13*((DP13/DQ8)^1*DQ4+(DP13/DQ8)^2*DQ5+(DP13/DQ8)^3*DQ6+(DP13/DQ8)^4*DQ7)</f>
        <v>623360</v>
      </c>
      <c r="DR13" s="18">
        <f t="shared" si="32"/>
        <v>31417</v>
      </c>
      <c r="DS13" s="18">
        <f t="shared" si="33"/>
        <v>34908</v>
      </c>
      <c r="DT13" s="18">
        <f t="shared" si="34"/>
        <v>43635</v>
      </c>
      <c r="DU13" s="18">
        <f t="shared" si="35"/>
        <v>38399</v>
      </c>
      <c r="DV13" s="18">
        <f t="shared" si="36"/>
        <v>26181</v>
      </c>
      <c r="DW13" s="18">
        <f t="shared" si="37"/>
        <v>112205</v>
      </c>
      <c r="DX13" s="18">
        <f t="shared" si="38"/>
        <v>157087</v>
      </c>
      <c r="DY13" s="18">
        <f t="shared" si="39"/>
        <v>67323</v>
      </c>
      <c r="DZ13" s="18">
        <f t="shared" si="40"/>
        <v>112205</v>
      </c>
      <c r="EA13" s="16">
        <f>DQ13/(SUM($EB$37:EB40)*$B$9)</f>
        <v>48.661982825917249</v>
      </c>
      <c r="EF13" s="18">
        <v>2</v>
      </c>
      <c r="EG13" s="18">
        <v>5</v>
      </c>
      <c r="EH13" s="18">
        <f>VLOOKUP(EF13,DP9:EA23,EG13+2,FALSE)</f>
        <v>12338</v>
      </c>
      <c r="EI13" s="18"/>
      <c r="EJ13" s="18"/>
      <c r="EK13" s="18"/>
      <c r="EL13" s="18"/>
      <c r="EM13" s="18">
        <f>ROUND(EH13/EM1,0)</f>
        <v>1234</v>
      </c>
      <c r="EN13" s="18">
        <f>VLOOKUP(EF13,DP9:EA19,EG13+6,FALSE)</f>
        <v>52877</v>
      </c>
      <c r="EO13" s="42">
        <f>ROUND(EN13*0.5/EO1,0)</f>
        <v>52877</v>
      </c>
      <c r="EP13" s="42">
        <f>ROUND(EN13*0.5/EP1,0)</f>
        <v>2644</v>
      </c>
      <c r="EQ13" s="42"/>
      <c r="ER13" s="42"/>
      <c r="ES13" s="22"/>
      <c r="ET13" s="22">
        <f>1.5%*EF13</f>
        <v>0.03</v>
      </c>
      <c r="EU13" s="22">
        <f>3%*EF13</f>
        <v>0.06</v>
      </c>
      <c r="FJ13" s="39">
        <v>550</v>
      </c>
      <c r="FK13" s="39">
        <v>12</v>
      </c>
      <c r="FL13" s="39">
        <v>5</v>
      </c>
      <c r="FM13" s="39">
        <v>7</v>
      </c>
      <c r="FN13" s="39">
        <v>14</v>
      </c>
      <c r="FP13" s="18">
        <f>MATCH(FJ13,[2]属性分配!$T$3:$T$400,1)</f>
        <v>77</v>
      </c>
      <c r="FQ13" s="18">
        <f t="shared" si="1"/>
        <v>196</v>
      </c>
      <c r="FT13" s="37">
        <v>10</v>
      </c>
      <c r="FU13" s="40" t="s">
        <v>377</v>
      </c>
      <c r="FV13" s="40">
        <v>330</v>
      </c>
      <c r="FY13" s="16">
        <f t="shared" si="2"/>
        <v>25</v>
      </c>
      <c r="FZ13" s="16">
        <f>MAX(AK$4:AK13)+MAX(AE$4:AE13)</f>
        <v>13873</v>
      </c>
      <c r="GA13" s="16">
        <f>MAX(AF$4:AF13)+MAX(AL$4:AL13)+MAX(AI$4:AI13)</f>
        <v>1108</v>
      </c>
      <c r="GB13" s="16">
        <f>MAX(AG$4:AG13)+MAX(AM$4:AM13)</f>
        <v>791</v>
      </c>
      <c r="GC13" s="16">
        <f>MAX(AH$4:AH13)+MAX(AN$4:AN13)</f>
        <v>927</v>
      </c>
      <c r="GD13" s="16">
        <f>MAX(AO$4:AO13)</f>
        <v>0.02</v>
      </c>
      <c r="GE13" s="41">
        <f>MAX(AP$4:AP13)</f>
        <v>0.03</v>
      </c>
      <c r="GF13" s="16">
        <f>MAX(AQ$4:AQ13)</f>
        <v>0.04</v>
      </c>
    </row>
    <row r="14" spans="1:188" x14ac:dyDescent="0.2">
      <c r="L14" s="18">
        <v>5</v>
      </c>
      <c r="M14" s="18">
        <f>$B$10*((L14/M8)^1*M4+(L14/M8)^2*M5+(L14/M8)^3*M6+(L14/M8)^4*M7)</f>
        <v>204999.99999999997</v>
      </c>
      <c r="N14" s="18">
        <f t="shared" si="3"/>
        <v>10332</v>
      </c>
      <c r="O14" s="18">
        <f t="shared" si="4"/>
        <v>11480</v>
      </c>
      <c r="P14" s="18">
        <f t="shared" si="5"/>
        <v>14350</v>
      </c>
      <c r="Q14" s="18">
        <f t="shared" si="6"/>
        <v>12628</v>
      </c>
      <c r="R14" s="18">
        <f t="shared" si="7"/>
        <v>8610</v>
      </c>
      <c r="S14" s="18">
        <f t="shared" si="8"/>
        <v>36900</v>
      </c>
      <c r="T14" s="18">
        <f t="shared" si="9"/>
        <v>51660</v>
      </c>
      <c r="U14" s="18">
        <f t="shared" si="10"/>
        <v>22140</v>
      </c>
      <c r="V14" s="18">
        <f t="shared" si="11"/>
        <v>36900</v>
      </c>
      <c r="W14" s="16">
        <f t="shared" si="41"/>
        <v>61.194029850746269</v>
      </c>
      <c r="AA14" s="16">
        <f t="shared" si="0"/>
        <v>31</v>
      </c>
      <c r="AB14" s="18">
        <v>3</v>
      </c>
      <c r="AC14" s="18">
        <v>1</v>
      </c>
      <c r="AD14" s="18">
        <f>VLOOKUP(AB14,L9:W23,AC14+2,FALSE)</f>
        <v>4484</v>
      </c>
      <c r="AE14" s="18">
        <f>ROUND(AD14/AE1,0)</f>
        <v>8968</v>
      </c>
      <c r="AK14" s="42"/>
      <c r="AL14" s="42"/>
      <c r="AM14" s="42"/>
      <c r="AN14" s="42"/>
      <c r="AO14" s="42"/>
      <c r="AP14" s="21"/>
      <c r="AQ14" s="20"/>
      <c r="AV14" s="18">
        <v>5</v>
      </c>
      <c r="AW14" s="18">
        <f>$B$11*((AV14/AW8)^1*AW4+(AV14/AW8)^2*AW5+(AV14/AW8)^3*AW6+(AV14/AW8)^4*AW7)</f>
        <v>354000.00000000006</v>
      </c>
      <c r="AX14" s="18">
        <f t="shared" si="12"/>
        <v>17842</v>
      </c>
      <c r="AY14" s="18">
        <f t="shared" si="13"/>
        <v>19824</v>
      </c>
      <c r="AZ14" s="18">
        <f t="shared" si="14"/>
        <v>24780</v>
      </c>
      <c r="BA14" s="18">
        <f t="shared" si="15"/>
        <v>21806</v>
      </c>
      <c r="BB14" s="18">
        <f t="shared" si="16"/>
        <v>14868</v>
      </c>
      <c r="BC14" s="18">
        <f t="shared" si="17"/>
        <v>63720</v>
      </c>
      <c r="BD14" s="18">
        <f t="shared" si="18"/>
        <v>89208</v>
      </c>
      <c r="BE14" s="18">
        <f t="shared" si="19"/>
        <v>38232</v>
      </c>
      <c r="BF14" s="18">
        <f t="shared" si="20"/>
        <v>63720</v>
      </c>
      <c r="BG14" s="16">
        <f t="shared" si="21"/>
        <v>53.185757879443273</v>
      </c>
      <c r="BL14" s="18">
        <v>3</v>
      </c>
      <c r="BM14" s="18">
        <v>1</v>
      </c>
      <c r="BN14" s="18">
        <f>VLOOKUP(BL14,AV9:BG23,BM14+2,FALSE)</f>
        <v>8400</v>
      </c>
      <c r="BO14" s="18">
        <f>ROUND(BN14/BO1,0)</f>
        <v>16800</v>
      </c>
      <c r="BP14" s="18"/>
      <c r="BQ14" s="18"/>
      <c r="BR14" s="18"/>
      <c r="BS14" s="18"/>
      <c r="BT14" s="18"/>
      <c r="BU14" s="42"/>
      <c r="BV14" s="42"/>
      <c r="BW14" s="42"/>
      <c r="BX14" s="42"/>
      <c r="BY14" s="19"/>
      <c r="BZ14" s="21"/>
      <c r="CA14" s="21"/>
      <c r="CF14" s="18">
        <v>5</v>
      </c>
      <c r="CG14" s="18">
        <f>$B$12*((CF14/CG8)^1*CG4+(CF14/CG8)^2*CG5+(CF14/CG8)^3*CG6+(CF14/CG8)^4*CG7)</f>
        <v>585937.5</v>
      </c>
      <c r="CH14" s="18">
        <f t="shared" si="22"/>
        <v>29531</v>
      </c>
      <c r="CI14" s="18">
        <f t="shared" si="23"/>
        <v>32813</v>
      </c>
      <c r="CJ14" s="18">
        <f t="shared" si="24"/>
        <v>41016</v>
      </c>
      <c r="CK14" s="18">
        <f t="shared" si="25"/>
        <v>36094</v>
      </c>
      <c r="CL14" s="18">
        <f t="shared" si="26"/>
        <v>24609</v>
      </c>
      <c r="CM14" s="18">
        <f t="shared" si="27"/>
        <v>105469</v>
      </c>
      <c r="CN14" s="18">
        <f t="shared" si="28"/>
        <v>147656</v>
      </c>
      <c r="CO14" s="18">
        <f t="shared" si="29"/>
        <v>63281</v>
      </c>
      <c r="CP14" s="18">
        <f t="shared" si="30"/>
        <v>105469</v>
      </c>
      <c r="CQ14" s="16">
        <f t="shared" si="31"/>
        <v>60.265069883375034</v>
      </c>
      <c r="CV14" s="18">
        <v>3</v>
      </c>
      <c r="CW14" s="18">
        <v>1</v>
      </c>
      <c r="CX14" s="18">
        <f>VLOOKUP(CV14,CF9:CQ23,CW14+2,FALSE)</f>
        <v>16338</v>
      </c>
      <c r="CY14" s="18">
        <f>ROUND(CX14/CY1,0)</f>
        <v>32676</v>
      </c>
      <c r="CZ14" s="18"/>
      <c r="DA14" s="18"/>
      <c r="DB14" s="18"/>
      <c r="DC14" s="18"/>
      <c r="DD14" s="18"/>
      <c r="DE14" s="42"/>
      <c r="DF14" s="42"/>
      <c r="DG14" s="42"/>
      <c r="DH14" s="42"/>
      <c r="DI14" s="42"/>
      <c r="DJ14" s="20"/>
      <c r="DK14" s="20"/>
      <c r="DP14" s="18">
        <v>5</v>
      </c>
      <c r="DQ14" s="18">
        <f>$B$13*((DP14/DQ8)^1*DQ4+(DP14/DQ8)^2*DQ5+(DP14/DQ8)^3*DQ6+(DP14/DQ8)^4*DQ7)</f>
        <v>806249.99999999988</v>
      </c>
      <c r="DR14" s="18">
        <f t="shared" si="32"/>
        <v>40635</v>
      </c>
      <c r="DS14" s="18">
        <f t="shared" si="33"/>
        <v>45150</v>
      </c>
      <c r="DT14" s="18">
        <f t="shared" si="34"/>
        <v>56438</v>
      </c>
      <c r="DU14" s="18">
        <f t="shared" si="35"/>
        <v>49665</v>
      </c>
      <c r="DV14" s="18">
        <f t="shared" si="36"/>
        <v>33863</v>
      </c>
      <c r="DW14" s="18">
        <f t="shared" si="37"/>
        <v>145125</v>
      </c>
      <c r="DX14" s="18">
        <f t="shared" si="38"/>
        <v>203175</v>
      </c>
      <c r="DY14" s="18">
        <f t="shared" si="39"/>
        <v>87075</v>
      </c>
      <c r="DZ14" s="18">
        <f t="shared" si="40"/>
        <v>145125</v>
      </c>
      <c r="EA14" s="16">
        <f>DQ14/(SUM($EB$37:EB41)*$B$9)</f>
        <v>47.398589065255727</v>
      </c>
      <c r="EF14" s="18">
        <v>3</v>
      </c>
      <c r="EG14" s="18">
        <v>1</v>
      </c>
      <c r="EH14" s="18">
        <f>VLOOKUP(EF14,DP9:EA23,EG14+2,FALSE)</f>
        <v>22842</v>
      </c>
      <c r="EI14" s="18">
        <f>ROUND(EH14/EI1,0)</f>
        <v>45684</v>
      </c>
      <c r="EJ14" s="18"/>
      <c r="EK14" s="18"/>
      <c r="EL14" s="18"/>
      <c r="EM14" s="18"/>
      <c r="EN14" s="18"/>
      <c r="EO14" s="42"/>
      <c r="EP14" s="42"/>
      <c r="EQ14" s="42"/>
      <c r="ER14" s="42"/>
      <c r="ES14" s="42"/>
      <c r="ET14" s="20"/>
      <c r="EU14" s="20"/>
      <c r="FJ14" s="39">
        <v>600</v>
      </c>
      <c r="FK14" s="39">
        <v>13</v>
      </c>
      <c r="FL14" s="39">
        <v>5</v>
      </c>
      <c r="FM14" s="39">
        <v>7</v>
      </c>
      <c r="FN14" s="39">
        <v>15</v>
      </c>
      <c r="FP14" s="18">
        <f>MATCH(FJ14,[2]属性分配!$T$3:$T$400,1)</f>
        <v>77</v>
      </c>
      <c r="FQ14" s="18">
        <f t="shared" si="1"/>
        <v>210</v>
      </c>
      <c r="FT14" s="37">
        <v>11</v>
      </c>
      <c r="FU14" s="40" t="s">
        <v>378</v>
      </c>
      <c r="FV14" s="40">
        <v>371</v>
      </c>
      <c r="FY14" s="16">
        <f t="shared" si="2"/>
        <v>31</v>
      </c>
      <c r="FZ14" s="16">
        <f>MAX(AK$4:AK14)+MAX(AE$4:AE14)</f>
        <v>17861</v>
      </c>
      <c r="GA14" s="16">
        <f>MAX(AF$4:AF14)+MAX(AL$4:AL14)+MAX(AI$4:AI14)</f>
        <v>1108</v>
      </c>
      <c r="GB14" s="16">
        <f>MAX(AG$4:AG14)+MAX(AM$4:AM14)</f>
        <v>791</v>
      </c>
      <c r="GC14" s="16">
        <f>MAX(AH$4:AH14)+MAX(AN$4:AN14)</f>
        <v>927</v>
      </c>
      <c r="GD14" s="16">
        <f>MAX(AO$4:AO14)</f>
        <v>0.02</v>
      </c>
      <c r="GE14" s="41">
        <f>MAX(AP$4:AP14)</f>
        <v>0.03</v>
      </c>
      <c r="GF14" s="16">
        <f>MAX(AQ$4:AQ14)</f>
        <v>0.04</v>
      </c>
    </row>
    <row r="15" spans="1:188" x14ac:dyDescent="0.2">
      <c r="L15" s="18">
        <v>6</v>
      </c>
      <c r="M15" s="18">
        <f>$B$10*((L15/M8)^1*M4+(L15/M8)^2*M5+(L15/M8)^3*M6+(L15/M8)^4*M7)</f>
        <v>284928</v>
      </c>
      <c r="N15" s="18">
        <f t="shared" si="3"/>
        <v>14360</v>
      </c>
      <c r="O15" s="18">
        <f t="shared" si="4"/>
        <v>15956</v>
      </c>
      <c r="P15" s="18">
        <f t="shared" si="5"/>
        <v>19945</v>
      </c>
      <c r="Q15" s="18">
        <f t="shared" si="6"/>
        <v>17552</v>
      </c>
      <c r="R15" s="18">
        <f t="shared" si="7"/>
        <v>11967</v>
      </c>
      <c r="S15" s="18">
        <f t="shared" si="8"/>
        <v>51287</v>
      </c>
      <c r="T15" s="18">
        <f t="shared" si="9"/>
        <v>71802</v>
      </c>
      <c r="U15" s="18">
        <f t="shared" si="10"/>
        <v>30772</v>
      </c>
      <c r="V15" s="18">
        <f t="shared" si="11"/>
        <v>51287</v>
      </c>
      <c r="W15" s="16">
        <f t="shared" si="41"/>
        <v>54.558823529411761</v>
      </c>
      <c r="AA15" s="16">
        <f t="shared" si="0"/>
        <v>32</v>
      </c>
      <c r="AB15" s="18">
        <v>3</v>
      </c>
      <c r="AC15" s="18">
        <v>2</v>
      </c>
      <c r="AD15" s="18">
        <f>VLOOKUP(AB15,L9:W23,AC15+2,FALSE)</f>
        <v>4982</v>
      </c>
      <c r="AF15" s="18">
        <f>ROUND(AD15/AF1,0)</f>
        <v>498</v>
      </c>
      <c r="AJ15" s="18">
        <f>VLOOKUP(AB15,L9:W19,AC15+6,FALSE)</f>
        <v>16014</v>
      </c>
      <c r="AK15" s="42">
        <f>ROUND(AJ15*0.5/AK1,0)</f>
        <v>16014</v>
      </c>
      <c r="AL15" s="42"/>
      <c r="AM15" s="42">
        <f>ROUND(AJ15*0.5/AM1,0)</f>
        <v>801</v>
      </c>
      <c r="AN15" s="42"/>
      <c r="AO15" s="22"/>
      <c r="AP15" s="19">
        <f>1.5%*AB16</f>
        <v>4.4999999999999998E-2</v>
      </c>
      <c r="AQ15" s="20"/>
      <c r="AV15" s="18">
        <v>6</v>
      </c>
      <c r="AW15" s="18">
        <f>$B$11*((AV15/AW8)^1*AW4+(AV15/AW8)^2*AW5+(AV15/AW8)^3*AW6+(AV15/AW8)^4*AW7)</f>
        <v>475545.59999999998</v>
      </c>
      <c r="AX15" s="18">
        <f t="shared" si="12"/>
        <v>23967</v>
      </c>
      <c r="AY15" s="18">
        <f t="shared" si="13"/>
        <v>26631</v>
      </c>
      <c r="AZ15" s="18">
        <f t="shared" si="14"/>
        <v>33288</v>
      </c>
      <c r="BA15" s="18">
        <f t="shared" si="15"/>
        <v>29294</v>
      </c>
      <c r="BB15" s="18">
        <f t="shared" si="16"/>
        <v>19973</v>
      </c>
      <c r="BC15" s="18">
        <f t="shared" si="17"/>
        <v>85598</v>
      </c>
      <c r="BD15" s="18">
        <f t="shared" si="18"/>
        <v>119837</v>
      </c>
      <c r="BE15" s="18">
        <f t="shared" si="19"/>
        <v>51359</v>
      </c>
      <c r="BF15" s="18">
        <f t="shared" si="20"/>
        <v>85598</v>
      </c>
      <c r="BG15" s="16">
        <f t="shared" si="21"/>
        <v>48.854513731603753</v>
      </c>
      <c r="BL15" s="18">
        <v>3</v>
      </c>
      <c r="BM15" s="18">
        <v>2</v>
      </c>
      <c r="BN15" s="18">
        <f>VLOOKUP(BL15,AV9:BG23,BM15+2,FALSE)</f>
        <v>9333</v>
      </c>
      <c r="BO15" s="18"/>
      <c r="BP15" s="18">
        <f>ROUND(BN15/BP1,0)</f>
        <v>933</v>
      </c>
      <c r="BQ15" s="18"/>
      <c r="BR15" s="18"/>
      <c r="BS15" s="18"/>
      <c r="BT15" s="18">
        <f>VLOOKUP(BL15,AV9:BG19,BM15+6,FALSE)</f>
        <v>30000</v>
      </c>
      <c r="BU15" s="42">
        <f>ROUND(BT15*0.5/BU1,0)</f>
        <v>30000</v>
      </c>
      <c r="BV15" s="42"/>
      <c r="BW15" s="42">
        <f>ROUND(BT15*0.5/BW1,0)</f>
        <v>1500</v>
      </c>
      <c r="BX15" s="42"/>
      <c r="BY15" s="19"/>
      <c r="BZ15" s="19">
        <f>0.8%*BL16</f>
        <v>2.4E-2</v>
      </c>
      <c r="CA15" s="21"/>
      <c r="CF15" s="18">
        <v>6</v>
      </c>
      <c r="CG15" s="18">
        <f>$B$12*((CF15/CG8)^1*CG4+(CF15/CG8)^2*CG5+(CF15/CG8)^3*CG6+(CF15/CG8)^4*CG7)</f>
        <v>735120</v>
      </c>
      <c r="CH15" s="18">
        <f t="shared" si="22"/>
        <v>37050</v>
      </c>
      <c r="CI15" s="18">
        <f t="shared" si="23"/>
        <v>41167</v>
      </c>
      <c r="CJ15" s="18">
        <f t="shared" si="24"/>
        <v>51458</v>
      </c>
      <c r="CK15" s="18">
        <f t="shared" si="25"/>
        <v>45283</v>
      </c>
      <c r="CL15" s="18">
        <f t="shared" si="26"/>
        <v>30875</v>
      </c>
      <c r="CM15" s="18">
        <f t="shared" si="27"/>
        <v>132322</v>
      </c>
      <c r="CN15" s="18">
        <f t="shared" si="28"/>
        <v>185250</v>
      </c>
      <c r="CO15" s="18">
        <f t="shared" si="29"/>
        <v>79393</v>
      </c>
      <c r="CP15" s="18">
        <f t="shared" si="30"/>
        <v>132322</v>
      </c>
      <c r="CQ15" s="16">
        <f t="shared" si="31"/>
        <v>54.988347963680766</v>
      </c>
      <c r="CV15" s="18">
        <v>3</v>
      </c>
      <c r="CW15" s="18">
        <v>2</v>
      </c>
      <c r="CX15" s="18">
        <f>VLOOKUP(CV15,CF9:CQ23,CW15+2,FALSE)</f>
        <v>18153</v>
      </c>
      <c r="CY15" s="18"/>
      <c r="CZ15" s="18">
        <f>ROUND(CX15/CZ1,0)</f>
        <v>1815</v>
      </c>
      <c r="DA15" s="18"/>
      <c r="DB15" s="18"/>
      <c r="DC15" s="18"/>
      <c r="DD15" s="18">
        <f>VLOOKUP(CV15,CF9:CQ19,CW15+6,FALSE)</f>
        <v>58348</v>
      </c>
      <c r="DE15" s="42">
        <f>ROUND(DD15*0.5/DE1,0)</f>
        <v>58348</v>
      </c>
      <c r="DF15" s="42"/>
      <c r="DG15" s="42">
        <f>ROUND(DD15*0.5/DG1,0)</f>
        <v>2917</v>
      </c>
      <c r="DH15" s="42"/>
      <c r="DI15" s="22">
        <f>2%*CV15</f>
        <v>0.06</v>
      </c>
      <c r="DJ15" s="20"/>
      <c r="DK15" s="20"/>
      <c r="DP15" s="18">
        <v>6</v>
      </c>
      <c r="DQ15" s="18">
        <f>$B$13*((DP15/DQ8)^1*DQ4+(DP15/DQ8)^2*DQ5+(DP15/DQ8)^3*DQ6+(DP15/DQ8)^4*DQ7)</f>
        <v>1004159.9999999999</v>
      </c>
      <c r="DR15" s="18">
        <f t="shared" si="32"/>
        <v>50610</v>
      </c>
      <c r="DS15" s="18">
        <f t="shared" si="33"/>
        <v>56233</v>
      </c>
      <c r="DT15" s="18">
        <f t="shared" si="34"/>
        <v>70291</v>
      </c>
      <c r="DU15" s="18">
        <f t="shared" si="35"/>
        <v>61856</v>
      </c>
      <c r="DV15" s="18">
        <f t="shared" si="36"/>
        <v>42175</v>
      </c>
      <c r="DW15" s="18">
        <f t="shared" si="37"/>
        <v>180749</v>
      </c>
      <c r="DX15" s="18">
        <f t="shared" si="38"/>
        <v>253048</v>
      </c>
      <c r="DY15" s="18">
        <f t="shared" si="39"/>
        <v>108449</v>
      </c>
      <c r="DZ15" s="18">
        <f t="shared" si="40"/>
        <v>180749</v>
      </c>
      <c r="EA15" s="16">
        <f>DQ15/(SUM($EB$37:EB42)*$B$9)</f>
        <v>46.879551820728288</v>
      </c>
      <c r="EF15" s="18">
        <v>3</v>
      </c>
      <c r="EG15" s="18">
        <v>2</v>
      </c>
      <c r="EH15" s="18">
        <f>VLOOKUP(EF15,DP9:EA23,EG15+2,FALSE)</f>
        <v>25380</v>
      </c>
      <c r="EI15" s="18"/>
      <c r="EJ15" s="18">
        <f>ROUND(EH15/EJ1,0)</f>
        <v>2538</v>
      </c>
      <c r="EK15" s="18"/>
      <c r="EL15" s="18"/>
      <c r="EM15" s="18"/>
      <c r="EN15" s="18">
        <f>VLOOKUP(EF15,DP9:EA19,EG15+6,FALSE)</f>
        <v>81578</v>
      </c>
      <c r="EO15" s="42">
        <f>ROUND(EN15*0.5/EO1,0)</f>
        <v>81578</v>
      </c>
      <c r="EP15" s="42"/>
      <c r="EQ15" s="42">
        <f>ROUND(EN15*0.5/EQ1,0)</f>
        <v>4079</v>
      </c>
      <c r="ER15" s="42"/>
      <c r="ES15" s="22">
        <f>2%*EF15</f>
        <v>0.06</v>
      </c>
      <c r="ET15" s="20"/>
      <c r="EU15" s="20"/>
      <c r="FY15" s="16">
        <f t="shared" si="2"/>
        <v>32</v>
      </c>
      <c r="FZ15" s="16">
        <f>MAX(AK$4:AK15)+MAX(AE$4:AE15)</f>
        <v>24982</v>
      </c>
      <c r="GA15" s="16">
        <f>MAX(AF$4:AF15)+MAX(AL$4:AL15)+MAX(AI$4:AI15)</f>
        <v>1329</v>
      </c>
      <c r="GB15" s="16">
        <f>MAX(AG$4:AG15)+MAX(AM$4:AM15)</f>
        <v>1147</v>
      </c>
      <c r="GC15" s="16">
        <f>MAX(AH$4:AH15)+MAX(AN$4:AN15)</f>
        <v>927</v>
      </c>
      <c r="GD15" s="16">
        <f>MAX(AO$4:AO15)</f>
        <v>0.02</v>
      </c>
      <c r="GE15" s="41">
        <f>MAX(AP$4:AP15)</f>
        <v>4.4999999999999998E-2</v>
      </c>
      <c r="GF15" s="16">
        <f>MAX(AQ$4:AQ15)</f>
        <v>0.04</v>
      </c>
    </row>
    <row r="16" spans="1:188" x14ac:dyDescent="0.2">
      <c r="B16" s="16" t="s">
        <v>165</v>
      </c>
      <c r="C16" s="16" t="s">
        <v>166</v>
      </c>
      <c r="D16" s="16" t="s">
        <v>167</v>
      </c>
      <c r="E16" s="16" t="s">
        <v>168</v>
      </c>
      <c r="F16" s="16" t="s">
        <v>169</v>
      </c>
      <c r="L16" s="18">
        <v>7</v>
      </c>
      <c r="M16" s="18">
        <f>$B$10*((L16/M8)^1*M4+(L16/M8)^2*M5+(L16/M8)^3*M6+(L16/M8)^4*M7)</f>
        <v>382087.99999999994</v>
      </c>
      <c r="N16" s="18">
        <f t="shared" si="3"/>
        <v>19257</v>
      </c>
      <c r="O16" s="18">
        <f t="shared" si="4"/>
        <v>21397</v>
      </c>
      <c r="P16" s="18">
        <f t="shared" si="5"/>
        <v>26746</v>
      </c>
      <c r="Q16" s="18">
        <f t="shared" si="6"/>
        <v>23537</v>
      </c>
      <c r="R16" s="18">
        <f t="shared" si="7"/>
        <v>16048</v>
      </c>
      <c r="S16" s="18">
        <f t="shared" si="8"/>
        <v>68776</v>
      </c>
      <c r="T16" s="18">
        <f t="shared" si="9"/>
        <v>96286</v>
      </c>
      <c r="U16" s="18">
        <f t="shared" si="10"/>
        <v>41266</v>
      </c>
      <c r="V16" s="18">
        <f t="shared" si="11"/>
        <v>68776</v>
      </c>
      <c r="W16" s="16">
        <f t="shared" si="41"/>
        <v>49.567744278968398</v>
      </c>
      <c r="AA16" s="16">
        <f t="shared" si="0"/>
        <v>33</v>
      </c>
      <c r="AB16" s="18">
        <v>3</v>
      </c>
      <c r="AC16" s="18">
        <v>3</v>
      </c>
      <c r="AD16" s="18">
        <f>VLOOKUP(AB16,L9:W23,AC16+2,FALSE)</f>
        <v>6228</v>
      </c>
      <c r="AG16" s="18">
        <f>ROUND(AD16/AG1,0)</f>
        <v>623</v>
      </c>
      <c r="AJ16" s="18">
        <f>VLOOKUP(AB16,L9:W19,AC16+6,FALSE)</f>
        <v>22420</v>
      </c>
      <c r="AK16" s="42"/>
      <c r="AL16" s="42">
        <f>ROUND(AJ16*0.5/AL1,0)</f>
        <v>1121</v>
      </c>
      <c r="AM16" s="42"/>
      <c r="AN16" s="42">
        <f>ROUND(AJ16*0.5/AN1,0)</f>
        <v>1121</v>
      </c>
      <c r="AO16" s="22">
        <f>1%*AB15</f>
        <v>0.03</v>
      </c>
      <c r="AP16" s="21"/>
      <c r="AQ16" s="23"/>
      <c r="AV16" s="18">
        <v>7</v>
      </c>
      <c r="AW16" s="18">
        <f>$B$11*((AV16/AW8)^1*AW4+(AV16/AW8)^2*AW5+(AV16/AW8)^3*AW6+(AV16/AW8)^4*AW7)</f>
        <v>618441.6</v>
      </c>
      <c r="AX16" s="18">
        <f t="shared" si="12"/>
        <v>31169</v>
      </c>
      <c r="AY16" s="18">
        <f t="shared" si="13"/>
        <v>34633</v>
      </c>
      <c r="AZ16" s="18">
        <f t="shared" si="14"/>
        <v>43291</v>
      </c>
      <c r="BA16" s="18">
        <f t="shared" si="15"/>
        <v>38096</v>
      </c>
      <c r="BB16" s="18">
        <f t="shared" si="16"/>
        <v>25975</v>
      </c>
      <c r="BC16" s="18">
        <f t="shared" si="17"/>
        <v>111319</v>
      </c>
      <c r="BD16" s="18">
        <f t="shared" si="18"/>
        <v>155847</v>
      </c>
      <c r="BE16" s="18">
        <f t="shared" si="19"/>
        <v>66792</v>
      </c>
      <c r="BF16" s="18">
        <f t="shared" si="20"/>
        <v>111319</v>
      </c>
      <c r="BG16" s="16">
        <f t="shared" si="21"/>
        <v>45.685368112351952</v>
      </c>
      <c r="BL16" s="18">
        <v>3</v>
      </c>
      <c r="BM16" s="18">
        <v>3</v>
      </c>
      <c r="BN16" s="18">
        <f>VLOOKUP(BL16,AV9:BG23,BM16+2,FALSE)</f>
        <v>11667</v>
      </c>
      <c r="BO16" s="18"/>
      <c r="BP16" s="18"/>
      <c r="BQ16" s="18">
        <f>ROUND(BN16/BQ1,0)</f>
        <v>1167</v>
      </c>
      <c r="BR16" s="18"/>
      <c r="BS16" s="18"/>
      <c r="BT16" s="18">
        <f>VLOOKUP(BL16,AV9:BG19,BM16+6,FALSE)</f>
        <v>42000</v>
      </c>
      <c r="BU16" s="42"/>
      <c r="BV16" s="42">
        <f>ROUND(BT16*0.5/BV1,0)</f>
        <v>2100</v>
      </c>
      <c r="BW16" s="42"/>
      <c r="BX16" s="42">
        <f>ROUND(BT16*0.5/BX1,0)</f>
        <v>2100</v>
      </c>
      <c r="BY16" s="19">
        <f>1.5%*BL15</f>
        <v>4.4999999999999998E-2</v>
      </c>
      <c r="BZ16" s="19"/>
      <c r="CA16" s="21"/>
      <c r="CF16" s="18">
        <v>7</v>
      </c>
      <c r="CG16" s="18">
        <f>$B$12*((CF16/CG8)^1*CG4+(CF16/CG8)^2*CG5+(CF16/CG8)^3*CG6+(CF16/CG8)^4*CG7)</f>
        <v>898957.5</v>
      </c>
      <c r="CH16" s="18">
        <f t="shared" si="22"/>
        <v>45307</v>
      </c>
      <c r="CI16" s="18">
        <f t="shared" si="23"/>
        <v>50342</v>
      </c>
      <c r="CJ16" s="18">
        <f t="shared" si="24"/>
        <v>62927</v>
      </c>
      <c r="CK16" s="18">
        <f t="shared" si="25"/>
        <v>55376</v>
      </c>
      <c r="CL16" s="18">
        <f t="shared" si="26"/>
        <v>37756</v>
      </c>
      <c r="CM16" s="18">
        <f t="shared" si="27"/>
        <v>161812</v>
      </c>
      <c r="CN16" s="18">
        <f t="shared" si="28"/>
        <v>226537</v>
      </c>
      <c r="CO16" s="18">
        <f t="shared" si="29"/>
        <v>97087</v>
      </c>
      <c r="CP16" s="18">
        <f t="shared" si="30"/>
        <v>161812</v>
      </c>
      <c r="CQ16" s="16">
        <f t="shared" si="31"/>
        <v>50.422700539484332</v>
      </c>
      <c r="CV16" s="18">
        <v>3</v>
      </c>
      <c r="CW16" s="18">
        <v>3</v>
      </c>
      <c r="CX16" s="18">
        <f>VLOOKUP(CV16,CF9:CQ23,CW16+2,FALSE)</f>
        <v>22691</v>
      </c>
      <c r="CY16" s="18"/>
      <c r="CZ16" s="18"/>
      <c r="DA16" s="18">
        <f>ROUND(CX16/DA1,0)</f>
        <v>2269</v>
      </c>
      <c r="DB16" s="18"/>
      <c r="DC16" s="18"/>
      <c r="DD16" s="18">
        <f>VLOOKUP(CV16,CF9:CQ19,CW16+6,FALSE)</f>
        <v>81688</v>
      </c>
      <c r="DE16" s="42"/>
      <c r="DF16" s="42">
        <f>ROUND(DD16*0.5/DF1,0)</f>
        <v>4084</v>
      </c>
      <c r="DG16" s="42"/>
      <c r="DH16" s="42">
        <f>ROUND(DD16*0.5/DH1,0)</f>
        <v>4084</v>
      </c>
      <c r="DI16" s="22"/>
      <c r="DJ16" s="22">
        <f>1%*CV16</f>
        <v>0.03</v>
      </c>
      <c r="DK16" s="23"/>
      <c r="DP16" s="18">
        <v>7</v>
      </c>
      <c r="DQ16" s="18">
        <f>$B$13*((DP16/DQ8)^1*DQ4+(DP16/DQ8)^2*DQ5+(DP16/DQ8)^3*DQ6+(DP16/DQ8)^4*DQ7)</f>
        <v>1219609.9999999998</v>
      </c>
      <c r="DR16" s="18">
        <f t="shared" si="32"/>
        <v>61468</v>
      </c>
      <c r="DS16" s="18">
        <f t="shared" si="33"/>
        <v>68298</v>
      </c>
      <c r="DT16" s="18">
        <f t="shared" si="34"/>
        <v>85373</v>
      </c>
      <c r="DU16" s="18">
        <f t="shared" si="35"/>
        <v>75128</v>
      </c>
      <c r="DV16" s="18">
        <f t="shared" si="36"/>
        <v>51224</v>
      </c>
      <c r="DW16" s="18">
        <f t="shared" si="37"/>
        <v>219530</v>
      </c>
      <c r="DX16" s="18">
        <f t="shared" si="38"/>
        <v>307342</v>
      </c>
      <c r="DY16" s="18">
        <f t="shared" si="39"/>
        <v>131718</v>
      </c>
      <c r="DZ16" s="18">
        <f t="shared" si="40"/>
        <v>219530</v>
      </c>
      <c r="EA16" s="16">
        <f>DQ16/(SUM($EB$37:EB43)*$B$9)</f>
        <v>45.020671834625311</v>
      </c>
      <c r="EF16" s="18">
        <v>3</v>
      </c>
      <c r="EG16" s="18">
        <v>3</v>
      </c>
      <c r="EH16" s="18">
        <f>VLOOKUP(EF16,DP9:EA23,EG16+2,FALSE)</f>
        <v>31725</v>
      </c>
      <c r="EI16" s="18"/>
      <c r="EJ16" s="18"/>
      <c r="EK16" s="18">
        <f>ROUND(EH16/EK1,0)</f>
        <v>3173</v>
      </c>
      <c r="EL16" s="18"/>
      <c r="EM16" s="18"/>
      <c r="EN16" s="18">
        <f>VLOOKUP(EF16,DP9:EA19,EG16+6,FALSE)</f>
        <v>114209</v>
      </c>
      <c r="EO16" s="42"/>
      <c r="EP16" s="42">
        <f>ROUND(EN16*0.5/EP1,0)</f>
        <v>5710</v>
      </c>
      <c r="EQ16" s="42"/>
      <c r="ER16" s="42">
        <f>ROUND(EN16*0.5/ER1,0)</f>
        <v>5710</v>
      </c>
      <c r="ES16" s="22"/>
      <c r="ET16" s="22">
        <f>1.5%*EF16</f>
        <v>4.4999999999999998E-2</v>
      </c>
      <c r="EU16" s="23"/>
      <c r="FY16" s="16">
        <f t="shared" si="2"/>
        <v>33</v>
      </c>
      <c r="FZ16" s="16">
        <f>MAX(AK$4:AK16)+MAX(AE$4:AE16)</f>
        <v>24982</v>
      </c>
      <c r="GA16" s="16">
        <f>MAX(AF$4:AF16)+MAX(AL$4:AL16)+MAX(AI$4:AI16)</f>
        <v>1827</v>
      </c>
      <c r="GB16" s="16">
        <f>MAX(AG$4:AG16)+MAX(AM$4:AM16)</f>
        <v>1424</v>
      </c>
      <c r="GC16" s="16">
        <f>MAX(AH$4:AH16)+MAX(AN$4:AN16)</f>
        <v>1425</v>
      </c>
      <c r="GD16" s="16">
        <f>MAX(AO$4:AO16)</f>
        <v>0.03</v>
      </c>
      <c r="GE16" s="41">
        <f>MAX(AP$4:AP16)</f>
        <v>4.4999999999999998E-2</v>
      </c>
      <c r="GF16" s="16">
        <f>MAX(AQ$4:AQ16)</f>
        <v>0.04</v>
      </c>
    </row>
    <row r="17" spans="1:188" x14ac:dyDescent="0.2">
      <c r="A17" s="16" t="s">
        <v>170</v>
      </c>
      <c r="B17" s="24">
        <f>1-C17-D17-E17-F17</f>
        <v>0.24000000000000005</v>
      </c>
      <c r="C17" s="24">
        <v>0.15</v>
      </c>
      <c r="D17" s="24">
        <v>0.3</v>
      </c>
      <c r="E17" s="24">
        <v>0.2</v>
      </c>
      <c r="F17" s="24">
        <v>0.11</v>
      </c>
      <c r="J17" s="25"/>
      <c r="K17" s="24"/>
      <c r="L17" s="18">
        <v>8</v>
      </c>
      <c r="M17" s="18">
        <f>$B$10*((L17/M8)^1*M4+(L17/M8)^2*M5+(L17/M8)^3*M6+(L17/M8)^4*M7)</f>
        <v>498688.00000000012</v>
      </c>
      <c r="N17" s="18">
        <f t="shared" si="3"/>
        <v>25134</v>
      </c>
      <c r="O17" s="18">
        <f t="shared" si="4"/>
        <v>27927</v>
      </c>
      <c r="P17" s="18">
        <f t="shared" si="5"/>
        <v>34908</v>
      </c>
      <c r="Q17" s="18">
        <f t="shared" si="6"/>
        <v>30719</v>
      </c>
      <c r="R17" s="18">
        <f t="shared" si="7"/>
        <v>20945</v>
      </c>
      <c r="S17" s="18">
        <f t="shared" si="8"/>
        <v>89764</v>
      </c>
      <c r="T17" s="18">
        <f t="shared" si="9"/>
        <v>125669</v>
      </c>
      <c r="U17" s="18">
        <f t="shared" si="10"/>
        <v>53858</v>
      </c>
      <c r="V17" s="18">
        <f t="shared" si="11"/>
        <v>89764</v>
      </c>
      <c r="W17" s="16">
        <f t="shared" si="41"/>
        <v>45.674091441969516</v>
      </c>
      <c r="Z17" s="24"/>
      <c r="AA17" s="16">
        <f t="shared" si="0"/>
        <v>34</v>
      </c>
      <c r="AB17" s="18">
        <v>3</v>
      </c>
      <c r="AC17" s="18">
        <v>4</v>
      </c>
      <c r="AD17" s="18">
        <f>VLOOKUP(AB17,L9:W23,AC17+2,FALSE)</f>
        <v>5480</v>
      </c>
      <c r="AH17" s="18">
        <f>ROUND(AD17/AH1,0)</f>
        <v>548</v>
      </c>
      <c r="AJ17" s="18">
        <f>VLOOKUP(AB17,L9:W19,AC17+6,FALSE)</f>
        <v>9609</v>
      </c>
      <c r="AK17" s="42"/>
      <c r="AL17" s="42"/>
      <c r="AM17" s="42">
        <f>ROUND(AJ17*0.5/AM1,0)</f>
        <v>480</v>
      </c>
      <c r="AN17" s="42">
        <f>ROUND(AJ17*0.5/AN1,0)</f>
        <v>480</v>
      </c>
      <c r="AO17" s="42"/>
      <c r="AP17" s="21"/>
      <c r="AQ17" s="20"/>
      <c r="AU17" s="24"/>
      <c r="AV17" s="18">
        <v>8</v>
      </c>
      <c r="AW17" s="18">
        <f>$B$11*((AV17/AW8)^1*AW4+(AV17/AW8)^2*AW5+(AV17/AW8)^3*AW6+(AV17/AW8)^4*AW7)</f>
        <v>785049.60000000009</v>
      </c>
      <c r="AX17" s="18">
        <f t="shared" si="12"/>
        <v>39566</v>
      </c>
      <c r="AY17" s="18">
        <f t="shared" si="13"/>
        <v>43963</v>
      </c>
      <c r="AZ17" s="18">
        <f t="shared" si="14"/>
        <v>54953</v>
      </c>
      <c r="BA17" s="18">
        <f t="shared" si="15"/>
        <v>48359</v>
      </c>
      <c r="BB17" s="18">
        <f t="shared" si="16"/>
        <v>32972</v>
      </c>
      <c r="BC17" s="18">
        <f t="shared" si="17"/>
        <v>141309</v>
      </c>
      <c r="BD17" s="18">
        <f t="shared" si="18"/>
        <v>197832</v>
      </c>
      <c r="BE17" s="18">
        <f t="shared" si="19"/>
        <v>84785</v>
      </c>
      <c r="BF17" s="18">
        <f t="shared" si="20"/>
        <v>141309</v>
      </c>
      <c r="BG17" s="16">
        <f t="shared" si="21"/>
        <v>43.292794602673489</v>
      </c>
      <c r="BJ17" s="24"/>
      <c r="BK17" s="24"/>
      <c r="BL17" s="18">
        <v>3</v>
      </c>
      <c r="BM17" s="18">
        <v>4</v>
      </c>
      <c r="BN17" s="18">
        <f>VLOOKUP(BL17,AV9:BG23,BM17+2,FALSE)</f>
        <v>10267</v>
      </c>
      <c r="BO17" s="18"/>
      <c r="BP17" s="18"/>
      <c r="BQ17" s="18"/>
      <c r="BR17" s="18">
        <f>ROUND(BN17/BR1,0)</f>
        <v>1027</v>
      </c>
      <c r="BS17" s="18"/>
      <c r="BT17" s="18">
        <f>VLOOKUP(BL17,AV9:BG19,BM17+6,FALSE)</f>
        <v>18000</v>
      </c>
      <c r="BU17" s="42"/>
      <c r="BV17" s="42"/>
      <c r="BW17" s="42">
        <f>ROUND(BT17*0.5/BW1,0)</f>
        <v>900</v>
      </c>
      <c r="BX17" s="42">
        <f>ROUND(BT17*0.5/BX1,0)</f>
        <v>900</v>
      </c>
      <c r="BY17" s="19"/>
      <c r="BZ17" s="21"/>
      <c r="CA17" s="21"/>
      <c r="CE17" s="24"/>
      <c r="CF17" s="18">
        <v>8</v>
      </c>
      <c r="CG17" s="18">
        <f>$B$12*((CF17/CG8)^1*CG4+(CF17/CG8)^2*CG5+(CF17/CG8)^3*CG6+(CF17/CG8)^4*CG7)</f>
        <v>1079520.0000000002</v>
      </c>
      <c r="CH17" s="18">
        <f t="shared" si="22"/>
        <v>54408</v>
      </c>
      <c r="CI17" s="18">
        <f t="shared" si="23"/>
        <v>60453</v>
      </c>
      <c r="CJ17" s="18">
        <f t="shared" si="24"/>
        <v>75566</v>
      </c>
      <c r="CK17" s="18">
        <f t="shared" si="25"/>
        <v>66498</v>
      </c>
      <c r="CL17" s="18">
        <f t="shared" si="26"/>
        <v>45340</v>
      </c>
      <c r="CM17" s="18">
        <f t="shared" si="27"/>
        <v>194314</v>
      </c>
      <c r="CN17" s="18">
        <f t="shared" si="28"/>
        <v>272039</v>
      </c>
      <c r="CO17" s="18">
        <f t="shared" si="29"/>
        <v>116588</v>
      </c>
      <c r="CP17" s="18">
        <f t="shared" si="30"/>
        <v>194314</v>
      </c>
      <c r="CQ17" s="16">
        <f t="shared" si="31"/>
        <v>46.4615376351883</v>
      </c>
      <c r="CT17" s="24"/>
      <c r="CU17" s="24"/>
      <c r="CV17" s="18">
        <v>3</v>
      </c>
      <c r="CW17" s="18">
        <v>4</v>
      </c>
      <c r="CX17" s="18">
        <f>VLOOKUP(CV17,CF9:CQ23,CW17+2,FALSE)</f>
        <v>19968</v>
      </c>
      <c r="CY17" s="18"/>
      <c r="CZ17" s="18"/>
      <c r="DA17" s="18"/>
      <c r="DB17" s="18">
        <f>ROUND(CX17/DB1,0)</f>
        <v>1997</v>
      </c>
      <c r="DC17" s="18"/>
      <c r="DD17" s="18">
        <f>VLOOKUP(CV17,CF9:CQ19,CW17+6,FALSE)</f>
        <v>35009</v>
      </c>
      <c r="DE17" s="42"/>
      <c r="DF17" s="42"/>
      <c r="DG17" s="42">
        <f>ROUND(DD17*0.5/DG1,0)</f>
        <v>1750</v>
      </c>
      <c r="DH17" s="42">
        <f>ROUND(DD17*0.5/DH1,0)</f>
        <v>1750</v>
      </c>
      <c r="DI17" s="42"/>
      <c r="DJ17" s="20"/>
      <c r="DK17" s="20"/>
      <c r="DO17" s="24"/>
      <c r="DP17" s="18">
        <v>8</v>
      </c>
      <c r="DQ17" s="18">
        <f>$B$13*((DP17/DQ8)^1*DQ4+(DP17/DQ8)^2*DQ5+(DP17/DQ8)^3*DQ6+(DP17/DQ8)^4*DQ7)</f>
        <v>1455360</v>
      </c>
      <c r="DR17" s="18">
        <f t="shared" si="32"/>
        <v>73350</v>
      </c>
      <c r="DS17" s="18">
        <f t="shared" si="33"/>
        <v>81500</v>
      </c>
      <c r="DT17" s="18">
        <f t="shared" si="34"/>
        <v>101875</v>
      </c>
      <c r="DU17" s="18">
        <f t="shared" si="35"/>
        <v>89650</v>
      </c>
      <c r="DV17" s="18">
        <f t="shared" si="36"/>
        <v>61125</v>
      </c>
      <c r="DW17" s="18">
        <f t="shared" si="37"/>
        <v>261965</v>
      </c>
      <c r="DX17" s="18">
        <f t="shared" si="38"/>
        <v>366751</v>
      </c>
      <c r="DY17" s="18">
        <f t="shared" si="39"/>
        <v>157179</v>
      </c>
      <c r="DZ17" s="18">
        <f t="shared" si="40"/>
        <v>261965</v>
      </c>
      <c r="EA17" s="16">
        <f>DQ17/(SUM($EB$37:EB44)*$B$9)</f>
        <v>43.314285714285717</v>
      </c>
      <c r="ED17" s="24"/>
      <c r="EE17" s="24"/>
      <c r="EF17" s="18">
        <v>3</v>
      </c>
      <c r="EG17" s="18">
        <v>4</v>
      </c>
      <c r="EH17" s="18">
        <f>VLOOKUP(EF17,DP9:EA23,EG17+2,FALSE)</f>
        <v>27918</v>
      </c>
      <c r="EI17" s="18"/>
      <c r="EJ17" s="18"/>
      <c r="EK17" s="18"/>
      <c r="EL17" s="18">
        <f>ROUND(EH17/EL1,0)</f>
        <v>2792</v>
      </c>
      <c r="EM17" s="18"/>
      <c r="EN17" s="18">
        <f>VLOOKUP(EF17,DP9:EA19,EG17+6,FALSE)</f>
        <v>48947</v>
      </c>
      <c r="EO17" s="42"/>
      <c r="EP17" s="42"/>
      <c r="EQ17" s="42">
        <f>ROUND(EN17*0.5/EQ1,0)</f>
        <v>2447</v>
      </c>
      <c r="ER17" s="42">
        <f>ROUND(EN17*0.5/ER1,0)</f>
        <v>2447</v>
      </c>
      <c r="ES17" s="42"/>
      <c r="ET17" s="20"/>
      <c r="EU17" s="20"/>
      <c r="FY17" s="16">
        <f t="shared" si="2"/>
        <v>34</v>
      </c>
      <c r="FZ17" s="16">
        <f>MAX(AK$4:AK17)+MAX(AE$4:AE17)</f>
        <v>24982</v>
      </c>
      <c r="GA17" s="16">
        <f>MAX(AF$4:AF17)+MAX(AL$4:AL17)+MAX(AI$4:AI17)</f>
        <v>1827</v>
      </c>
      <c r="GB17" s="16">
        <f>MAX(AG$4:AG17)+MAX(AM$4:AM17)</f>
        <v>1424</v>
      </c>
      <c r="GC17" s="16">
        <f>MAX(AH$4:AH17)+MAX(AN$4:AN17)</f>
        <v>1669</v>
      </c>
      <c r="GD17" s="16">
        <f>MAX(AO$4:AO17)</f>
        <v>0.03</v>
      </c>
      <c r="GE17" s="41">
        <f>MAX(AP$4:AP17)</f>
        <v>4.4999999999999998E-2</v>
      </c>
      <c r="GF17" s="16">
        <f>MAX(AQ$4:AQ17)</f>
        <v>0.04</v>
      </c>
    </row>
    <row r="18" spans="1:188" x14ac:dyDescent="0.2">
      <c r="A18" s="16" t="s">
        <v>171</v>
      </c>
      <c r="B18" s="24">
        <f>1-C18-D18-E18-F18</f>
        <v>0.18000000000000008</v>
      </c>
      <c r="C18" s="24">
        <v>0.2</v>
      </c>
      <c r="D18" s="24">
        <v>0.25</v>
      </c>
      <c r="E18" s="24">
        <v>0.22</v>
      </c>
      <c r="F18" s="24">
        <v>0.15</v>
      </c>
      <c r="J18" s="25"/>
      <c r="K18" s="24"/>
      <c r="L18" s="18">
        <v>9</v>
      </c>
      <c r="M18" s="18">
        <f>$B$10*((L18/M8)^1*M4+(L18/M8)^2*M5+(L18/M8)^3*M6+(L18/M8)^4*M7)</f>
        <v>637128</v>
      </c>
      <c r="N18" s="18">
        <f t="shared" si="3"/>
        <v>32111</v>
      </c>
      <c r="O18" s="18">
        <f t="shared" si="4"/>
        <v>35679</v>
      </c>
      <c r="P18" s="18">
        <f t="shared" si="5"/>
        <v>44599</v>
      </c>
      <c r="Q18" s="18">
        <f t="shared" si="6"/>
        <v>39247</v>
      </c>
      <c r="R18" s="18">
        <f t="shared" si="7"/>
        <v>26759</v>
      </c>
      <c r="S18" s="18">
        <f t="shared" si="8"/>
        <v>114683</v>
      </c>
      <c r="T18" s="18">
        <f t="shared" si="9"/>
        <v>160556</v>
      </c>
      <c r="U18" s="18">
        <f t="shared" si="10"/>
        <v>68810</v>
      </c>
      <c r="V18" s="18">
        <f t="shared" si="11"/>
        <v>114683</v>
      </c>
      <c r="W18" s="16">
        <f t="shared" si="41"/>
        <v>42.553498437124311</v>
      </c>
      <c r="Z18" s="24"/>
      <c r="AA18" s="16">
        <f t="shared" si="0"/>
        <v>35</v>
      </c>
      <c r="AB18" s="18">
        <v>3</v>
      </c>
      <c r="AC18" s="18">
        <v>5</v>
      </c>
      <c r="AD18" s="18">
        <f>VLOOKUP(AB18,L9:W23,AC18+2,FALSE)</f>
        <v>3737</v>
      </c>
      <c r="AI18" s="18">
        <f>ROUND(AD18/AI1,0)</f>
        <v>374</v>
      </c>
      <c r="AJ18" s="18">
        <f>VLOOKUP(AB18,L9:W19,AC18+6,FALSE)</f>
        <v>16014</v>
      </c>
      <c r="AK18" s="42">
        <f>ROUND(AJ18*0.5/AK1,0)</f>
        <v>16014</v>
      </c>
      <c r="AL18" s="42">
        <f>ROUND(AJ18*0.5/AL1,0)</f>
        <v>801</v>
      </c>
      <c r="AM18" s="42"/>
      <c r="AN18" s="42"/>
      <c r="AO18" s="22">
        <f>1%*AB17</f>
        <v>0.03</v>
      </c>
      <c r="AP18" s="19"/>
      <c r="AQ18" s="22">
        <f>2%*AB18</f>
        <v>0.06</v>
      </c>
      <c r="AU18" s="24"/>
      <c r="AV18" s="18">
        <v>9</v>
      </c>
      <c r="AW18" s="18">
        <f>$B$11*((AV18/AW8)^1*AW4+(AV18/AW8)^2*AW5+(AV18/AW8)^3*AW6+(AV18/AW8)^4*AW7)</f>
        <v>977961.6</v>
      </c>
      <c r="AX18" s="18">
        <f t="shared" si="12"/>
        <v>49289</v>
      </c>
      <c r="AY18" s="18">
        <f t="shared" si="13"/>
        <v>54766</v>
      </c>
      <c r="AZ18" s="18">
        <f t="shared" si="14"/>
        <v>68457</v>
      </c>
      <c r="BA18" s="18">
        <f t="shared" si="15"/>
        <v>60242</v>
      </c>
      <c r="BB18" s="18">
        <f t="shared" si="16"/>
        <v>41074</v>
      </c>
      <c r="BC18" s="18">
        <f t="shared" si="17"/>
        <v>176033</v>
      </c>
      <c r="BD18" s="18">
        <f t="shared" si="18"/>
        <v>246446</v>
      </c>
      <c r="BE18" s="18">
        <f t="shared" si="19"/>
        <v>105620</v>
      </c>
      <c r="BF18" s="18">
        <f t="shared" si="20"/>
        <v>176033</v>
      </c>
      <c r="BG18" s="16">
        <f t="shared" si="21"/>
        <v>41.447006271018395</v>
      </c>
      <c r="BJ18" s="24"/>
      <c r="BK18" s="24"/>
      <c r="BL18" s="18">
        <v>3</v>
      </c>
      <c r="BM18" s="18">
        <v>5</v>
      </c>
      <c r="BN18" s="18">
        <f>VLOOKUP(BL18,AV9:BG23,BM18+2,FALSE)</f>
        <v>7000</v>
      </c>
      <c r="BO18" s="18"/>
      <c r="BP18" s="18"/>
      <c r="BQ18" s="18"/>
      <c r="BR18" s="18"/>
      <c r="BS18" s="18">
        <f>ROUND(BN18/BS1,0)</f>
        <v>700</v>
      </c>
      <c r="BT18" s="18">
        <f>VLOOKUP(BL18,AV9:BG19,BM18+6,FALSE)</f>
        <v>30000</v>
      </c>
      <c r="BU18" s="42">
        <f>ROUND(BT18*0.5/BU1,0)</f>
        <v>30000</v>
      </c>
      <c r="BV18" s="42">
        <f>ROUND(BT18*0.5/BV1,0)</f>
        <v>1500</v>
      </c>
      <c r="BW18" s="42"/>
      <c r="BX18" s="42"/>
      <c r="BY18" s="19"/>
      <c r="BZ18" s="19">
        <f>0.8%*BL18</f>
        <v>2.4E-2</v>
      </c>
      <c r="CA18" s="19">
        <f>3%*BL18</f>
        <v>0.09</v>
      </c>
      <c r="CE18" s="24"/>
      <c r="CF18" s="18">
        <v>9</v>
      </c>
      <c r="CG18" s="18">
        <f>$B$12*((CF18/CG8)^1*CG4+(CF18/CG8)^2*CG5+(CF18/CG8)^3*CG6+(CF18/CG8)^4*CG7)</f>
        <v>1279057.5</v>
      </c>
      <c r="CH18" s="18">
        <f t="shared" si="22"/>
        <v>64464</v>
      </c>
      <c r="CI18" s="18">
        <f t="shared" si="23"/>
        <v>71627</v>
      </c>
      <c r="CJ18" s="18">
        <f t="shared" si="24"/>
        <v>89534</v>
      </c>
      <c r="CK18" s="18">
        <f t="shared" si="25"/>
        <v>78790</v>
      </c>
      <c r="CL18" s="18">
        <f t="shared" si="26"/>
        <v>53720</v>
      </c>
      <c r="CM18" s="18">
        <f t="shared" si="27"/>
        <v>230230</v>
      </c>
      <c r="CN18" s="18">
        <f t="shared" si="28"/>
        <v>322322</v>
      </c>
      <c r="CO18" s="18">
        <f t="shared" si="29"/>
        <v>138138</v>
      </c>
      <c r="CP18" s="18">
        <f t="shared" si="30"/>
        <v>230230</v>
      </c>
      <c r="CQ18" s="16">
        <f t="shared" si="31"/>
        <v>43.017150128900475</v>
      </c>
      <c r="CT18" s="24"/>
      <c r="CU18" s="24"/>
      <c r="CV18" s="18">
        <v>3</v>
      </c>
      <c r="CW18" s="18">
        <v>5</v>
      </c>
      <c r="CX18" s="18">
        <f>VLOOKUP(CV18,CF9:CQ23,CW18+2,FALSE)</f>
        <v>13615</v>
      </c>
      <c r="CY18" s="18"/>
      <c r="CZ18" s="18"/>
      <c r="DA18" s="18"/>
      <c r="DB18" s="18"/>
      <c r="DC18" s="18">
        <f>ROUND(CX18/DC1,0)</f>
        <v>1362</v>
      </c>
      <c r="DD18" s="18">
        <f>VLOOKUP(CV18,CF9:CQ19,CW18+6,FALSE)</f>
        <v>58348</v>
      </c>
      <c r="DE18" s="42">
        <f>ROUND(DD18*0.5/DE1,0)</f>
        <v>58348</v>
      </c>
      <c r="DF18" s="42">
        <f>ROUND(DD18*0.5/DF1,0)</f>
        <v>2917</v>
      </c>
      <c r="DG18" s="42"/>
      <c r="DH18" s="42"/>
      <c r="DI18" s="22"/>
      <c r="DJ18" s="22">
        <f>1%*CV18</f>
        <v>0.03</v>
      </c>
      <c r="DK18" s="22">
        <f>2%*CV18</f>
        <v>0.06</v>
      </c>
      <c r="DO18" s="24"/>
      <c r="DP18" s="18">
        <v>9</v>
      </c>
      <c r="DQ18" s="18">
        <f>$B$13*((DP18/DQ8)^1*DQ4+(DP18/DQ8)^2*DQ5+(DP18/DQ8)^3*DQ6+(DP18/DQ8)^4*DQ7)</f>
        <v>1714410</v>
      </c>
      <c r="DR18" s="18">
        <f t="shared" si="32"/>
        <v>86406</v>
      </c>
      <c r="DS18" s="18">
        <f t="shared" si="33"/>
        <v>96007</v>
      </c>
      <c r="DT18" s="18">
        <f t="shared" si="34"/>
        <v>120009</v>
      </c>
      <c r="DU18" s="18">
        <f t="shared" si="35"/>
        <v>105608</v>
      </c>
      <c r="DV18" s="18">
        <f t="shared" si="36"/>
        <v>72005</v>
      </c>
      <c r="DW18" s="18">
        <f t="shared" si="37"/>
        <v>308594</v>
      </c>
      <c r="DX18" s="18">
        <f t="shared" si="38"/>
        <v>432031</v>
      </c>
      <c r="DY18" s="18">
        <f t="shared" si="39"/>
        <v>185156</v>
      </c>
      <c r="DZ18" s="18">
        <f t="shared" si="40"/>
        <v>308594</v>
      </c>
      <c r="EA18" s="16">
        <f>DQ18/(SUM($EB$37:EB45)*$B$9)</f>
        <v>41.652332361516038</v>
      </c>
      <c r="ED18" s="24"/>
      <c r="EE18" s="24"/>
      <c r="EF18" s="18">
        <v>3</v>
      </c>
      <c r="EG18" s="18">
        <v>5</v>
      </c>
      <c r="EH18" s="18">
        <f>VLOOKUP(EF18,DP9:EA23,EG18+2,FALSE)</f>
        <v>19035</v>
      </c>
      <c r="EI18" s="18"/>
      <c r="EJ18" s="18"/>
      <c r="EK18" s="18"/>
      <c r="EL18" s="18"/>
      <c r="EM18" s="18">
        <f>ROUND(EH18/EM1,0)</f>
        <v>1904</v>
      </c>
      <c r="EN18" s="18">
        <f>VLOOKUP(EF18,DP9:EA19,EG18+6,FALSE)</f>
        <v>81578</v>
      </c>
      <c r="EO18" s="42">
        <f>ROUND(EN18*0.5/EO1,0)</f>
        <v>81578</v>
      </c>
      <c r="EP18" s="42">
        <f>ROUND(EN18*0.5/EP1,0)</f>
        <v>4079</v>
      </c>
      <c r="EQ18" s="42"/>
      <c r="ER18" s="42"/>
      <c r="ES18" s="22"/>
      <c r="ET18" s="22">
        <f>1.5%*EF18</f>
        <v>4.4999999999999998E-2</v>
      </c>
      <c r="EU18" s="22">
        <f>3%*EF18</f>
        <v>0.09</v>
      </c>
      <c r="FY18" s="16">
        <f t="shared" si="2"/>
        <v>35</v>
      </c>
      <c r="FZ18" s="16">
        <f>MAX(AK$4:AK18)+MAX(AE$4:AE18)</f>
        <v>24982</v>
      </c>
      <c r="GA18" s="16">
        <f>MAX(AF$4:AF18)+MAX(AL$4:AL18)+MAX(AI$4:AI18)</f>
        <v>1993</v>
      </c>
      <c r="GB18" s="16">
        <f>MAX(AG$4:AG18)+MAX(AM$4:AM18)</f>
        <v>1424</v>
      </c>
      <c r="GC18" s="16">
        <f>MAX(AH$4:AH18)+MAX(AN$4:AN18)</f>
        <v>1669</v>
      </c>
      <c r="GD18" s="16">
        <f>MAX(AO$4:AO18)</f>
        <v>0.03</v>
      </c>
      <c r="GE18" s="41">
        <f>MAX(AP$4:AP18)</f>
        <v>4.4999999999999998E-2</v>
      </c>
      <c r="GF18" s="16">
        <f>MAX(AQ$4:AQ18)</f>
        <v>0.06</v>
      </c>
    </row>
    <row r="19" spans="1:188" x14ac:dyDescent="0.2">
      <c r="B19" s="24"/>
      <c r="C19" s="24"/>
      <c r="L19" s="18">
        <v>10</v>
      </c>
      <c r="M19" s="18">
        <f>$B$10*((L19/M8)^1*M4+(L19/M8)^2*M5+(L19/M8)^3*M6+(L19/M8)^4*M7)</f>
        <v>799999.99999999988</v>
      </c>
      <c r="N19" s="18">
        <f t="shared" si="3"/>
        <v>40320</v>
      </c>
      <c r="O19" s="18">
        <f t="shared" si="4"/>
        <v>44800</v>
      </c>
      <c r="P19" s="18">
        <f t="shared" si="5"/>
        <v>56000</v>
      </c>
      <c r="Q19" s="18">
        <f t="shared" si="6"/>
        <v>49280</v>
      </c>
      <c r="R19" s="18">
        <f t="shared" si="7"/>
        <v>33600</v>
      </c>
      <c r="S19" s="18">
        <f t="shared" si="8"/>
        <v>144000</v>
      </c>
      <c r="T19" s="18">
        <f t="shared" si="9"/>
        <v>201600</v>
      </c>
      <c r="U19" s="18">
        <f t="shared" si="10"/>
        <v>86400</v>
      </c>
      <c r="V19" s="18">
        <f t="shared" si="11"/>
        <v>144000</v>
      </c>
      <c r="W19" s="16">
        <f t="shared" si="41"/>
        <v>39.999999999999993</v>
      </c>
      <c r="AA19" s="16">
        <f t="shared" si="0"/>
        <v>41</v>
      </c>
      <c r="AB19" s="18">
        <v>4</v>
      </c>
      <c r="AC19" s="18">
        <v>1</v>
      </c>
      <c r="AD19" s="18">
        <f>VLOOKUP(AB19,L9:W23,AC19+2,FALSE)</f>
        <v>7071</v>
      </c>
      <c r="AE19" s="18">
        <f>ROUND(AD19/AE1,0)</f>
        <v>14142</v>
      </c>
      <c r="AK19" s="42"/>
      <c r="AL19" s="42"/>
      <c r="AM19" s="42"/>
      <c r="AN19" s="42"/>
      <c r="AO19" s="42"/>
      <c r="AP19" s="21"/>
      <c r="AQ19" s="20"/>
      <c r="AV19" s="18">
        <v>10</v>
      </c>
      <c r="AW19" s="18">
        <f>$B$11*((AV19/AW8)^1*AW4+(AV19/AW8)^2*AW5+(AV19/AW8)^3*AW6+(AV19/AW8)^4*AW7)</f>
        <v>1200000</v>
      </c>
      <c r="AX19" s="18">
        <f t="shared" si="12"/>
        <v>60480</v>
      </c>
      <c r="AY19" s="18">
        <f t="shared" si="13"/>
        <v>67200</v>
      </c>
      <c r="AZ19" s="18">
        <f t="shared" si="14"/>
        <v>84000</v>
      </c>
      <c r="BA19" s="18">
        <f t="shared" si="15"/>
        <v>73920</v>
      </c>
      <c r="BB19" s="18">
        <f t="shared" si="16"/>
        <v>50400</v>
      </c>
      <c r="BC19" s="18">
        <f t="shared" si="17"/>
        <v>216000</v>
      </c>
      <c r="BD19" s="18">
        <f t="shared" si="18"/>
        <v>302400</v>
      </c>
      <c r="BE19" s="18">
        <f t="shared" si="19"/>
        <v>129600</v>
      </c>
      <c r="BF19" s="18">
        <f t="shared" si="20"/>
        <v>216000</v>
      </c>
      <c r="BG19" s="16">
        <f t="shared" si="21"/>
        <v>40.002000100004999</v>
      </c>
      <c r="BL19" s="18">
        <v>4</v>
      </c>
      <c r="BM19" s="18">
        <v>1</v>
      </c>
      <c r="BN19" s="18">
        <f>VLOOKUP(BL19,AV9:BG23,BM19+2,FALSE)</f>
        <v>12684</v>
      </c>
      <c r="BO19" s="18">
        <f>ROUND(BN19/BO1,0)</f>
        <v>25368</v>
      </c>
      <c r="BP19" s="18"/>
      <c r="BQ19" s="18"/>
      <c r="BR19" s="18"/>
      <c r="BS19" s="18"/>
      <c r="BT19" s="18"/>
      <c r="BU19" s="42"/>
      <c r="BV19" s="42"/>
      <c r="BW19" s="42"/>
      <c r="BX19" s="42"/>
      <c r="BY19" s="19"/>
      <c r="BZ19" s="21"/>
      <c r="CA19" s="21"/>
      <c r="CF19" s="18">
        <v>10</v>
      </c>
      <c r="CG19" s="18">
        <f>$B$12*((CF19/CG8)^1*CG4+(CF19/CG8)^2*CG5+(CF19/CG8)^3*CG6+(CF19/CG8)^4*CG7)</f>
        <v>1500000</v>
      </c>
      <c r="CH19" s="18">
        <f t="shared" si="22"/>
        <v>75600</v>
      </c>
      <c r="CI19" s="18">
        <f t="shared" si="23"/>
        <v>84000</v>
      </c>
      <c r="CJ19" s="18">
        <f t="shared" si="24"/>
        <v>105000</v>
      </c>
      <c r="CK19" s="18">
        <f t="shared" si="25"/>
        <v>92400</v>
      </c>
      <c r="CL19" s="18">
        <f t="shared" si="26"/>
        <v>63000</v>
      </c>
      <c r="CM19" s="18">
        <f t="shared" si="27"/>
        <v>270000</v>
      </c>
      <c r="CN19" s="18">
        <f t="shared" si="28"/>
        <v>378000</v>
      </c>
      <c r="CO19" s="18">
        <f t="shared" si="29"/>
        <v>162000</v>
      </c>
      <c r="CP19" s="18">
        <f t="shared" si="30"/>
        <v>270000</v>
      </c>
      <c r="CQ19" s="16">
        <f t="shared" si="31"/>
        <v>40.016006402561025</v>
      </c>
      <c r="CV19" s="18">
        <v>4</v>
      </c>
      <c r="CW19" s="18">
        <v>1</v>
      </c>
      <c r="CX19" s="18">
        <f>VLOOKUP(CV19,CF9:CQ23,CW19+2,FALSE)</f>
        <v>22656</v>
      </c>
      <c r="CY19" s="18">
        <f>ROUND(CX19/CY1,0)</f>
        <v>45312</v>
      </c>
      <c r="CZ19" s="18"/>
      <c r="DA19" s="18"/>
      <c r="DB19" s="18"/>
      <c r="DC19" s="18"/>
      <c r="DD19" s="18"/>
      <c r="DE19" s="42"/>
      <c r="DF19" s="42"/>
      <c r="DG19" s="42"/>
      <c r="DH19" s="42"/>
      <c r="DI19" s="42"/>
      <c r="DJ19" s="20"/>
      <c r="DK19" s="20"/>
      <c r="DP19" s="18">
        <v>10</v>
      </c>
      <c r="DQ19" s="18">
        <f>$B$13*((DP19/DQ8)^1*DQ4+(DP19/DQ8)^2*DQ5+(DP19/DQ8)^3*DQ6+(DP19/DQ8)^4*DQ7)</f>
        <v>2000000</v>
      </c>
      <c r="DR19" s="18">
        <f t="shared" si="32"/>
        <v>100800</v>
      </c>
      <c r="DS19" s="18">
        <f t="shared" si="33"/>
        <v>112000</v>
      </c>
      <c r="DT19" s="18">
        <f t="shared" si="34"/>
        <v>140000</v>
      </c>
      <c r="DU19" s="18">
        <f t="shared" si="35"/>
        <v>123200</v>
      </c>
      <c r="DV19" s="18">
        <f t="shared" si="36"/>
        <v>84000</v>
      </c>
      <c r="DW19" s="18">
        <f t="shared" si="37"/>
        <v>360000</v>
      </c>
      <c r="DX19" s="18">
        <f t="shared" si="38"/>
        <v>504000</v>
      </c>
      <c r="DY19" s="18">
        <f t="shared" si="39"/>
        <v>216000</v>
      </c>
      <c r="DZ19" s="18">
        <f t="shared" si="40"/>
        <v>360000</v>
      </c>
      <c r="EA19" s="16">
        <f>DQ19/(SUM($EB$37:EB46)*$B$9)</f>
        <v>39.848575413428968</v>
      </c>
      <c r="EF19" s="18">
        <v>4</v>
      </c>
      <c r="EG19" s="18">
        <v>1</v>
      </c>
      <c r="EH19" s="18">
        <f>VLOOKUP(EF19,DP9:EA23,EG19+2,FALSE)</f>
        <v>31417</v>
      </c>
      <c r="EI19" s="18">
        <f>ROUND(EH19/EI1,0)</f>
        <v>62834</v>
      </c>
      <c r="EJ19" s="18"/>
      <c r="EK19" s="18"/>
      <c r="EL19" s="18"/>
      <c r="EM19" s="18"/>
      <c r="EN19" s="18"/>
      <c r="EO19" s="42"/>
      <c r="EP19" s="42"/>
      <c r="EQ19" s="42"/>
      <c r="ER19" s="42"/>
      <c r="ES19" s="42"/>
      <c r="ET19" s="20"/>
      <c r="EU19" s="20"/>
      <c r="FY19" s="16">
        <f t="shared" si="2"/>
        <v>41</v>
      </c>
      <c r="FZ19" s="16">
        <f>MAX(AK$4:AK19)+MAX(AE$4:AE19)</f>
        <v>30156</v>
      </c>
      <c r="GA19" s="16">
        <f>MAX(AF$4:AF19)+MAX(AL$4:AL19)+MAX(AI$4:AI19)</f>
        <v>1993</v>
      </c>
      <c r="GB19" s="16">
        <f>MAX(AG$4:AG19)+MAX(AM$4:AM19)</f>
        <v>1424</v>
      </c>
      <c r="GC19" s="16">
        <f>MAX(AH$4:AH19)+MAX(AN$4:AN19)</f>
        <v>1669</v>
      </c>
      <c r="GD19" s="16">
        <f>MAX(AO$4:AO19)</f>
        <v>0.03</v>
      </c>
      <c r="GE19" s="41">
        <f>MAX(AP$4:AP19)</f>
        <v>4.4999999999999998E-2</v>
      </c>
      <c r="GF19" s="16">
        <f>MAX(AQ$4:AQ19)</f>
        <v>0.06</v>
      </c>
    </row>
    <row r="20" spans="1:188" x14ac:dyDescent="0.2">
      <c r="B20" s="24"/>
      <c r="C20" s="24"/>
      <c r="L20" s="18"/>
      <c r="M20" s="18"/>
      <c r="N20" s="18"/>
      <c r="AA20" s="16">
        <f t="shared" si="0"/>
        <v>42</v>
      </c>
      <c r="AB20" s="18">
        <v>4</v>
      </c>
      <c r="AC20" s="18">
        <v>2</v>
      </c>
      <c r="AD20" s="18">
        <f>VLOOKUP(AB20,L9:W23,AC20+2,FALSE)</f>
        <v>7856</v>
      </c>
      <c r="AF20" s="18">
        <f>ROUND(AD20/AF1,0)</f>
        <v>786</v>
      </c>
      <c r="AJ20" s="18">
        <f>VLOOKUP(AB20,L9:W19,AC20+6,FALSE)</f>
        <v>25252</v>
      </c>
      <c r="AK20" s="42">
        <f>ROUND(AJ20*0.5/AK1,0)</f>
        <v>25252</v>
      </c>
      <c r="AL20" s="42"/>
      <c r="AM20" s="42">
        <f>ROUND(AJ20*0.5/AM1,0)</f>
        <v>1263</v>
      </c>
      <c r="AN20" s="42"/>
      <c r="AO20" s="22"/>
      <c r="AP20" s="19">
        <f>1.5%*AB21</f>
        <v>0.06</v>
      </c>
      <c r="AQ20" s="20"/>
      <c r="AV20" s="18"/>
      <c r="AW20" s="18"/>
      <c r="AX20" s="18"/>
      <c r="BL20" s="18">
        <v>4</v>
      </c>
      <c r="BM20" s="18">
        <v>2</v>
      </c>
      <c r="BN20" s="18">
        <f>VLOOKUP(BL20,AV9:BG23,BM20+2,FALSE)</f>
        <v>14094</v>
      </c>
      <c r="BO20" s="18"/>
      <c r="BP20" s="18">
        <f>ROUND(BN20/BP1,0)</f>
        <v>1409</v>
      </c>
      <c r="BQ20" s="18"/>
      <c r="BR20" s="18"/>
      <c r="BS20" s="18"/>
      <c r="BT20" s="18">
        <f>VLOOKUP(BL20,AV9:BG19,BM20+6,FALSE)</f>
        <v>45301</v>
      </c>
      <c r="BU20" s="42">
        <f>ROUND(BT20*0.5/BU1,0)</f>
        <v>45301</v>
      </c>
      <c r="BV20" s="42"/>
      <c r="BW20" s="42">
        <f>ROUND(BT20*0.5/BW1,0)</f>
        <v>2265</v>
      </c>
      <c r="BX20" s="42"/>
      <c r="BY20" s="19"/>
      <c r="BZ20" s="19">
        <f>0.8%*BL21</f>
        <v>3.2000000000000001E-2</v>
      </c>
      <c r="CA20" s="21"/>
      <c r="CF20" s="18"/>
      <c r="CG20" s="18"/>
      <c r="CH20" s="18"/>
      <c r="CV20" s="18">
        <v>4</v>
      </c>
      <c r="CW20" s="18">
        <v>2</v>
      </c>
      <c r="CX20" s="18">
        <f>VLOOKUP(CV20,CF9:CQ23,CW20+2,FALSE)</f>
        <v>25173</v>
      </c>
      <c r="CY20" s="18"/>
      <c r="CZ20" s="18">
        <f>ROUND(CX20/CZ1,0)</f>
        <v>2517</v>
      </c>
      <c r="DA20" s="18"/>
      <c r="DB20" s="18"/>
      <c r="DC20" s="18"/>
      <c r="DD20" s="18">
        <f>VLOOKUP(CV20,CF9:CQ19,CW20+6,FALSE)</f>
        <v>80914</v>
      </c>
      <c r="DE20" s="42">
        <f>ROUND(DD20*0.5/DE1,0)</f>
        <v>80914</v>
      </c>
      <c r="DF20" s="42"/>
      <c r="DG20" s="42">
        <f>ROUND(DD20*0.5/DG1,0)</f>
        <v>4046</v>
      </c>
      <c r="DH20" s="42"/>
      <c r="DI20" s="22">
        <f>2%*CV20</f>
        <v>0.08</v>
      </c>
      <c r="DJ20" s="20"/>
      <c r="DK20" s="20"/>
      <c r="DP20" s="18"/>
      <c r="DQ20" s="18"/>
      <c r="DR20" s="18"/>
      <c r="EF20" s="18">
        <v>4</v>
      </c>
      <c r="EG20" s="18">
        <v>2</v>
      </c>
      <c r="EH20" s="18">
        <f>VLOOKUP(EF20,DP9:EA23,EG20+2,FALSE)</f>
        <v>34908</v>
      </c>
      <c r="EI20" s="18"/>
      <c r="EJ20" s="18">
        <f>ROUND(EH20/EJ1,0)</f>
        <v>3491</v>
      </c>
      <c r="EK20" s="18"/>
      <c r="EL20" s="18"/>
      <c r="EM20" s="18"/>
      <c r="EN20" s="18">
        <f>VLOOKUP(EF20,DP9:EA19,EG20+6,FALSE)</f>
        <v>112205</v>
      </c>
      <c r="EO20" s="42">
        <f>ROUND(EN20*0.5/EO1,0)</f>
        <v>112205</v>
      </c>
      <c r="EP20" s="42"/>
      <c r="EQ20" s="42">
        <f>ROUND(EN20*0.5/EQ1,0)</f>
        <v>5610</v>
      </c>
      <c r="ER20" s="42"/>
      <c r="ES20" s="22">
        <f>2%*EF20</f>
        <v>0.08</v>
      </c>
      <c r="ET20" s="20"/>
      <c r="EU20" s="20"/>
      <c r="FY20" s="16">
        <f t="shared" si="2"/>
        <v>42</v>
      </c>
      <c r="FZ20" s="16">
        <f>MAX(AK$4:AK20)+MAX(AE$4:AE20)</f>
        <v>39394</v>
      </c>
      <c r="GA20" s="16">
        <f>MAX(AF$4:AF20)+MAX(AL$4:AL20)+MAX(AI$4:AI20)</f>
        <v>2281</v>
      </c>
      <c r="GB20" s="16">
        <f>MAX(AG$4:AG20)+MAX(AM$4:AM20)</f>
        <v>1886</v>
      </c>
      <c r="GC20" s="16">
        <f>MAX(AH$4:AH20)+MAX(AN$4:AN20)</f>
        <v>1669</v>
      </c>
      <c r="GD20" s="16">
        <f>MAX(AO$4:AO20)</f>
        <v>0.03</v>
      </c>
      <c r="GE20" s="41">
        <f>MAX(AP$4:AP20)</f>
        <v>0.06</v>
      </c>
      <c r="GF20" s="16">
        <f>MAX(AQ$4:AQ20)</f>
        <v>0.06</v>
      </c>
    </row>
    <row r="21" spans="1:188" x14ac:dyDescent="0.2">
      <c r="B21" s="24"/>
      <c r="C21" s="24"/>
      <c r="AA21" s="16">
        <f t="shared" si="0"/>
        <v>43</v>
      </c>
      <c r="AB21" s="18">
        <v>4</v>
      </c>
      <c r="AC21" s="18">
        <v>3</v>
      </c>
      <c r="AD21" s="18">
        <f>VLOOKUP(AB21,L9:W23,AC21+2,FALSE)</f>
        <v>9820</v>
      </c>
      <c r="AG21" s="18">
        <f>ROUND(AD21/AG1,0)</f>
        <v>982</v>
      </c>
      <c r="AJ21" s="18">
        <f>VLOOKUP(AB21,L9:W19,AC21+6,FALSE)</f>
        <v>35353</v>
      </c>
      <c r="AK21" s="42"/>
      <c r="AL21" s="42">
        <f>ROUND(AJ21*0.5/AL1,0)</f>
        <v>1768</v>
      </c>
      <c r="AM21" s="42"/>
      <c r="AN21" s="42">
        <f>ROUND(AJ21*0.5/AN1,0)</f>
        <v>1768</v>
      </c>
      <c r="AO21" s="22">
        <f>1%*AB20</f>
        <v>0.04</v>
      </c>
      <c r="AP21" s="21"/>
      <c r="AQ21" s="23"/>
      <c r="BL21" s="18">
        <v>4</v>
      </c>
      <c r="BM21" s="18">
        <v>3</v>
      </c>
      <c r="BN21" s="18">
        <f>VLOOKUP(BL21,AV9:BG23,BM21+2,FALSE)</f>
        <v>17617</v>
      </c>
      <c r="BO21" s="18"/>
      <c r="BP21" s="18"/>
      <c r="BQ21" s="18">
        <f>ROUND(BN21/BQ1,0)</f>
        <v>1762</v>
      </c>
      <c r="BR21" s="18"/>
      <c r="BS21" s="18"/>
      <c r="BT21" s="18">
        <f>VLOOKUP(BL21,AV9:BG19,BM21+6,FALSE)</f>
        <v>63422</v>
      </c>
      <c r="BU21" s="42"/>
      <c r="BV21" s="42">
        <f>ROUND(BT21*0.5/BV1,0)</f>
        <v>3171</v>
      </c>
      <c r="BW21" s="42"/>
      <c r="BX21" s="42">
        <f>ROUND(BT21*0.5/BX1,0)</f>
        <v>3171</v>
      </c>
      <c r="BY21" s="19">
        <f>1.5%*BL20</f>
        <v>0.06</v>
      </c>
      <c r="BZ21" s="19"/>
      <c r="CA21" s="21"/>
      <c r="CV21" s="18">
        <v>4</v>
      </c>
      <c r="CW21" s="18">
        <v>3</v>
      </c>
      <c r="CX21" s="18">
        <f>VLOOKUP(CV21,CF9:CQ23,CW21+2,FALSE)</f>
        <v>31466</v>
      </c>
      <c r="CY21" s="18"/>
      <c r="CZ21" s="18"/>
      <c r="DA21" s="18">
        <f>ROUND(CX21/DA1,0)</f>
        <v>3147</v>
      </c>
      <c r="DB21" s="18"/>
      <c r="DC21" s="18"/>
      <c r="DD21" s="18">
        <f>VLOOKUP(CV21,CF9:CQ19,CW21+6,FALSE)</f>
        <v>113279</v>
      </c>
      <c r="DE21" s="42"/>
      <c r="DF21" s="42">
        <f>ROUND(DD21*0.5/DF1,0)</f>
        <v>5664</v>
      </c>
      <c r="DG21" s="42"/>
      <c r="DH21" s="42">
        <f>ROUND(DD21*0.5/DH1,0)</f>
        <v>5664</v>
      </c>
      <c r="DI21" s="22"/>
      <c r="DJ21" s="22">
        <f>1%*CV21</f>
        <v>0.04</v>
      </c>
      <c r="DK21" s="23"/>
      <c r="EF21" s="18">
        <v>4</v>
      </c>
      <c r="EG21" s="18">
        <v>3</v>
      </c>
      <c r="EH21" s="18">
        <f>VLOOKUP(EF21,DP9:EA23,EG21+2,FALSE)</f>
        <v>43635</v>
      </c>
      <c r="EI21" s="18"/>
      <c r="EJ21" s="18"/>
      <c r="EK21" s="18">
        <f>ROUND(EH21/EK1,0)</f>
        <v>4364</v>
      </c>
      <c r="EL21" s="18"/>
      <c r="EM21" s="18"/>
      <c r="EN21" s="18">
        <f>VLOOKUP(EF21,DP9:EA19,EG21+6,FALSE)</f>
        <v>157087</v>
      </c>
      <c r="EO21" s="42"/>
      <c r="EP21" s="42">
        <f>ROUND(EN21*0.5/EP1,0)</f>
        <v>7854</v>
      </c>
      <c r="EQ21" s="42"/>
      <c r="ER21" s="42">
        <f>ROUND(EN21*0.5/ER1,0)</f>
        <v>7854</v>
      </c>
      <c r="ES21" s="22"/>
      <c r="ET21" s="22">
        <f>1.5%*EF21</f>
        <v>0.06</v>
      </c>
      <c r="EU21" s="23"/>
      <c r="FY21" s="16">
        <f t="shared" si="2"/>
        <v>43</v>
      </c>
      <c r="FZ21" s="16">
        <f>MAX(AK$4:AK21)+MAX(AE$4:AE21)</f>
        <v>39394</v>
      </c>
      <c r="GA21" s="16">
        <f>MAX(AF$4:AF21)+MAX(AL$4:AL21)+MAX(AI$4:AI21)</f>
        <v>2928</v>
      </c>
      <c r="GB21" s="16">
        <f>MAX(AG$4:AG21)+MAX(AM$4:AM21)</f>
        <v>2245</v>
      </c>
      <c r="GC21" s="16">
        <f>MAX(AH$4:AH21)+MAX(AN$4:AN21)</f>
        <v>2316</v>
      </c>
      <c r="GD21" s="16">
        <f>MAX(AO$4:AO21)</f>
        <v>0.04</v>
      </c>
      <c r="GE21" s="41">
        <f>MAX(AP$4:AP21)</f>
        <v>0.06</v>
      </c>
      <c r="GF21" s="16">
        <f>MAX(AQ$4:AQ21)</f>
        <v>0.06</v>
      </c>
    </row>
    <row r="22" spans="1:188" x14ac:dyDescent="0.2">
      <c r="AA22" s="16">
        <f t="shared" si="0"/>
        <v>44</v>
      </c>
      <c r="AB22" s="18">
        <v>4</v>
      </c>
      <c r="AC22" s="18">
        <v>4</v>
      </c>
      <c r="AD22" s="18">
        <f>VLOOKUP(AB22,L9:W23,AC22+2,FALSE)</f>
        <v>8642</v>
      </c>
      <c r="AH22" s="18">
        <f>ROUND(AD22/AH1,0)</f>
        <v>864</v>
      </c>
      <c r="AJ22" s="18">
        <f>VLOOKUP(AB22,L9:W19,AC22+6,FALSE)</f>
        <v>15151</v>
      </c>
      <c r="AK22" s="42"/>
      <c r="AL22" s="42"/>
      <c r="AM22" s="42">
        <f>ROUND(AJ22*0.5/AM1,0)</f>
        <v>758</v>
      </c>
      <c r="AN22" s="42">
        <f>ROUND(AJ22*0.5/AN1,0)</f>
        <v>758</v>
      </c>
      <c r="AO22" s="42"/>
      <c r="AP22" s="21"/>
      <c r="AQ22" s="20"/>
      <c r="BL22" s="18">
        <v>4</v>
      </c>
      <c r="BM22" s="18">
        <v>4</v>
      </c>
      <c r="BN22" s="18">
        <f>VLOOKUP(BL22,AV9:BG23,BM22+2,FALSE)</f>
        <v>15503</v>
      </c>
      <c r="BO22" s="18"/>
      <c r="BP22" s="18"/>
      <c r="BQ22" s="18"/>
      <c r="BR22" s="18">
        <f>ROUND(BN22/BR1,0)</f>
        <v>1550</v>
      </c>
      <c r="BS22" s="18"/>
      <c r="BT22" s="18">
        <f>VLOOKUP(BL22,AV9:BG19,BM22+6,FALSE)</f>
        <v>27181</v>
      </c>
      <c r="BU22" s="42"/>
      <c r="BV22" s="42"/>
      <c r="BW22" s="42">
        <f>ROUND(BT22*0.5/BW1,0)</f>
        <v>1359</v>
      </c>
      <c r="BX22" s="42">
        <f>ROUND(BT22*0.5/BX1,0)</f>
        <v>1359</v>
      </c>
      <c r="BY22" s="19"/>
      <c r="BZ22" s="21"/>
      <c r="CA22" s="21"/>
      <c r="CV22" s="18">
        <v>4</v>
      </c>
      <c r="CW22" s="18">
        <v>4</v>
      </c>
      <c r="CX22" s="18">
        <f>VLOOKUP(CV22,CF9:CQ23,CW22+2,FALSE)</f>
        <v>27690</v>
      </c>
      <c r="CY22" s="18"/>
      <c r="CZ22" s="18"/>
      <c r="DA22" s="18"/>
      <c r="DB22" s="18">
        <f>ROUND(CX22/DB1,0)</f>
        <v>2769</v>
      </c>
      <c r="DC22" s="18"/>
      <c r="DD22" s="18">
        <f>VLOOKUP(CV22,CF9:CQ19,CW22+6,FALSE)</f>
        <v>48548</v>
      </c>
      <c r="DE22" s="42"/>
      <c r="DF22" s="42"/>
      <c r="DG22" s="42">
        <f>ROUND(DD22*0.5/DG1,0)</f>
        <v>2427</v>
      </c>
      <c r="DH22" s="42">
        <f>ROUND(DD22*0.5/DH1,0)</f>
        <v>2427</v>
      </c>
      <c r="DI22" s="42"/>
      <c r="DJ22" s="20"/>
      <c r="DK22" s="20"/>
      <c r="EF22" s="18">
        <v>4</v>
      </c>
      <c r="EG22" s="18">
        <v>4</v>
      </c>
      <c r="EH22" s="18">
        <f>VLOOKUP(EF22,DP9:EA23,EG22+2,FALSE)</f>
        <v>38399</v>
      </c>
      <c r="EI22" s="18"/>
      <c r="EJ22" s="18"/>
      <c r="EK22" s="18"/>
      <c r="EL22" s="18">
        <f>ROUND(EH22/EL1,0)</f>
        <v>3840</v>
      </c>
      <c r="EM22" s="18"/>
      <c r="EN22" s="18">
        <f>VLOOKUP(EF22,DP9:EA19,EG22+6,FALSE)</f>
        <v>67323</v>
      </c>
      <c r="EO22" s="42"/>
      <c r="EP22" s="42"/>
      <c r="EQ22" s="42">
        <f>ROUND(EN22*0.5/EQ1,0)</f>
        <v>3366</v>
      </c>
      <c r="ER22" s="42">
        <f>ROUND(EN22*0.5/ER1,0)</f>
        <v>3366</v>
      </c>
      <c r="ES22" s="42"/>
      <c r="ET22" s="20"/>
      <c r="EU22" s="20"/>
      <c r="FE22" s="16">
        <v>0.5</v>
      </c>
      <c r="FF22" s="16">
        <v>10</v>
      </c>
      <c r="FG22" s="16">
        <v>10</v>
      </c>
      <c r="FH22" s="16">
        <v>10</v>
      </c>
      <c r="FI22" s="18">
        <v>1000000</v>
      </c>
      <c r="FJ22" s="18">
        <v>1000000</v>
      </c>
      <c r="FK22" s="18">
        <v>1000000</v>
      </c>
      <c r="FY22" s="16">
        <f t="shared" si="2"/>
        <v>44</v>
      </c>
      <c r="FZ22" s="16">
        <f>MAX(AK$4:AK22)+MAX(AE$4:AE22)</f>
        <v>39394</v>
      </c>
      <c r="GA22" s="16">
        <f>MAX(AF$4:AF22)+MAX(AL$4:AL22)+MAX(AI$4:AI22)</f>
        <v>2928</v>
      </c>
      <c r="GB22" s="16">
        <f>MAX(AG$4:AG22)+MAX(AM$4:AM22)</f>
        <v>2245</v>
      </c>
      <c r="GC22" s="16">
        <f>MAX(AH$4:AH22)+MAX(AN$4:AN22)</f>
        <v>2632</v>
      </c>
      <c r="GD22" s="16">
        <f>MAX(AO$4:AO22)</f>
        <v>0.04</v>
      </c>
      <c r="GE22" s="41">
        <f>MAX(AP$4:AP22)</f>
        <v>0.06</v>
      </c>
      <c r="GF22" s="16">
        <f>MAX(AQ$4:AQ22)</f>
        <v>0.06</v>
      </c>
    </row>
    <row r="23" spans="1:188" x14ac:dyDescent="0.2">
      <c r="A23" s="16" t="s">
        <v>172</v>
      </c>
      <c r="AA23" s="16">
        <f t="shared" si="0"/>
        <v>45</v>
      </c>
      <c r="AB23" s="18">
        <v>4</v>
      </c>
      <c r="AC23" s="18">
        <v>5</v>
      </c>
      <c r="AD23" s="18">
        <f>VLOOKUP(AB23,L9:W23,AC23+2,FALSE)</f>
        <v>5892</v>
      </c>
      <c r="AI23" s="18">
        <f>ROUND(AD23/AI1,0)</f>
        <v>589</v>
      </c>
      <c r="AJ23" s="18">
        <f>VLOOKUP(AB23,L9:W19,AC23+6,FALSE)</f>
        <v>25252</v>
      </c>
      <c r="AK23" s="42">
        <f>ROUND(AJ23*0.5/AK1,0)</f>
        <v>25252</v>
      </c>
      <c r="AL23" s="42">
        <f>ROUND(AJ23*0.5/AL1,0)</f>
        <v>1263</v>
      </c>
      <c r="AM23" s="42"/>
      <c r="AN23" s="42"/>
      <c r="AO23" s="22">
        <f>1%*AB22</f>
        <v>0.04</v>
      </c>
      <c r="AP23" s="19"/>
      <c r="AQ23" s="22">
        <f>2%*AB23</f>
        <v>0.08</v>
      </c>
      <c r="BL23" s="18">
        <v>4</v>
      </c>
      <c r="BM23" s="18">
        <v>5</v>
      </c>
      <c r="BN23" s="18">
        <f>VLOOKUP(BL23,AV9:BG23,BM23+2,FALSE)</f>
        <v>10570</v>
      </c>
      <c r="BO23" s="18"/>
      <c r="BP23" s="18"/>
      <c r="BQ23" s="18"/>
      <c r="BR23" s="18"/>
      <c r="BS23" s="18">
        <f>ROUND(BN23/BS1,0)</f>
        <v>1057</v>
      </c>
      <c r="BT23" s="18">
        <f>VLOOKUP(BL23,AV9:BG19,BM23+6,FALSE)</f>
        <v>45301</v>
      </c>
      <c r="BU23" s="42">
        <f>ROUND(BT23*0.5/BU1,0)</f>
        <v>45301</v>
      </c>
      <c r="BV23" s="42">
        <f>ROUND(BT23*0.5/BV1,0)</f>
        <v>2265</v>
      </c>
      <c r="BW23" s="42"/>
      <c r="BX23" s="42"/>
      <c r="BY23" s="19"/>
      <c r="BZ23" s="19">
        <f>0.8%*BL23</f>
        <v>3.2000000000000001E-2</v>
      </c>
      <c r="CA23" s="19">
        <f>3%*BL23</f>
        <v>0.12</v>
      </c>
      <c r="CV23" s="18">
        <v>4</v>
      </c>
      <c r="CW23" s="18">
        <v>5</v>
      </c>
      <c r="CX23" s="18">
        <f>VLOOKUP(CV23,CF9:CQ23,CW23+2,FALSE)</f>
        <v>18880</v>
      </c>
      <c r="CY23" s="18"/>
      <c r="CZ23" s="18"/>
      <c r="DA23" s="18"/>
      <c r="DB23" s="18"/>
      <c r="DC23" s="18">
        <f>ROUND(CX23/DC1,0)</f>
        <v>1888</v>
      </c>
      <c r="DD23" s="18">
        <f>VLOOKUP(CV23,CF9:CQ19,CW23+6,FALSE)</f>
        <v>80914</v>
      </c>
      <c r="DE23" s="42">
        <f>ROUND(DD23*0.5/DE1,0)</f>
        <v>80914</v>
      </c>
      <c r="DF23" s="42">
        <f>ROUND(DD23*0.5/DF1,0)</f>
        <v>4046</v>
      </c>
      <c r="DG23" s="42"/>
      <c r="DH23" s="42"/>
      <c r="DI23" s="22"/>
      <c r="DJ23" s="22">
        <f>1%*CV23</f>
        <v>0.04</v>
      </c>
      <c r="DK23" s="22">
        <f>2%*CV23</f>
        <v>0.08</v>
      </c>
      <c r="EF23" s="18">
        <v>4</v>
      </c>
      <c r="EG23" s="18">
        <v>5</v>
      </c>
      <c r="EH23" s="18">
        <f>VLOOKUP(EF23,DP9:EA23,EG23+2,FALSE)</f>
        <v>26181</v>
      </c>
      <c r="EI23" s="18"/>
      <c r="EJ23" s="18"/>
      <c r="EK23" s="18"/>
      <c r="EL23" s="18"/>
      <c r="EM23" s="18">
        <f>ROUND(EH23/EM1,0)</f>
        <v>2618</v>
      </c>
      <c r="EN23" s="18">
        <f>VLOOKUP(EF23,DP9:EA19,EG23+6,FALSE)</f>
        <v>112205</v>
      </c>
      <c r="EO23" s="42">
        <f>ROUND(EN23*0.5/EO1,0)</f>
        <v>112205</v>
      </c>
      <c r="EP23" s="42">
        <f>ROUND(EN23*0.5/EP1,0)</f>
        <v>5610</v>
      </c>
      <c r="EQ23" s="42"/>
      <c r="ER23" s="42"/>
      <c r="ES23" s="22"/>
      <c r="ET23" s="22">
        <f>1.5%*EF23</f>
        <v>0.06</v>
      </c>
      <c r="EU23" s="22">
        <f>3%*EF23</f>
        <v>0.12</v>
      </c>
      <c r="FE23" s="16">
        <v>2</v>
      </c>
      <c r="FF23" s="16">
        <v>3</v>
      </c>
      <c r="FG23" s="16">
        <v>4</v>
      </c>
      <c r="FH23" s="16">
        <v>5</v>
      </c>
      <c r="FI23" s="16">
        <v>6</v>
      </c>
      <c r="FJ23" s="16">
        <v>7</v>
      </c>
      <c r="FK23" s="16">
        <v>8</v>
      </c>
      <c r="FY23" s="16">
        <f t="shared" si="2"/>
        <v>45</v>
      </c>
      <c r="FZ23" s="16">
        <f>MAX(AK$4:AK23)+MAX(AE$4:AE23)</f>
        <v>39394</v>
      </c>
      <c r="GA23" s="16">
        <f>MAX(AF$4:AF23)+MAX(AL$4:AL23)+MAX(AI$4:AI23)</f>
        <v>3143</v>
      </c>
      <c r="GB23" s="16">
        <f>MAX(AG$4:AG23)+MAX(AM$4:AM23)</f>
        <v>2245</v>
      </c>
      <c r="GC23" s="16">
        <f>MAX(AH$4:AH23)+MAX(AN$4:AN23)</f>
        <v>2632</v>
      </c>
      <c r="GD23" s="16">
        <f>MAX(AO$4:AO23)</f>
        <v>0.04</v>
      </c>
      <c r="GE23" s="41">
        <f>MAX(AP$4:AP23)</f>
        <v>0.06</v>
      </c>
      <c r="GF23" s="16">
        <f>MAX(AQ$4:AQ23)</f>
        <v>0.08</v>
      </c>
    </row>
    <row r="24" spans="1:188" x14ac:dyDescent="0.2">
      <c r="A24" s="16" t="s">
        <v>119</v>
      </c>
      <c r="B24" s="24">
        <f>1-B25</f>
        <v>0.72</v>
      </c>
      <c r="AA24" s="16">
        <f t="shared" si="0"/>
        <v>51</v>
      </c>
      <c r="AB24" s="18">
        <v>5</v>
      </c>
      <c r="AC24" s="18">
        <v>1</v>
      </c>
      <c r="AD24" s="18">
        <f>VLOOKUP(AB24,L9:W23,AC24+2,FALSE)</f>
        <v>10332</v>
      </c>
      <c r="AE24" s="18">
        <f>ROUND(AD24/AE1,0)</f>
        <v>20664</v>
      </c>
      <c r="AK24" s="42"/>
      <c r="AL24" s="42"/>
      <c r="AM24" s="42"/>
      <c r="AN24" s="42"/>
      <c r="AO24" s="42"/>
      <c r="AP24" s="21"/>
      <c r="AQ24" s="20"/>
      <c r="BL24" s="18">
        <v>5</v>
      </c>
      <c r="BM24" s="18">
        <v>1</v>
      </c>
      <c r="BN24" s="18">
        <f>VLOOKUP(BL24,AV9:BG23,BM24+2,FALSE)</f>
        <v>17842</v>
      </c>
      <c r="BO24" s="18">
        <f>ROUND(BN24/BO1,0)</f>
        <v>35684</v>
      </c>
      <c r="BP24" s="18"/>
      <c r="BQ24" s="18"/>
      <c r="BR24" s="18"/>
      <c r="BS24" s="18"/>
      <c r="BT24" s="18"/>
      <c r="BU24" s="42"/>
      <c r="BV24" s="42"/>
      <c r="BW24" s="42"/>
      <c r="BX24" s="42"/>
      <c r="BY24" s="19"/>
      <c r="BZ24" s="21"/>
      <c r="CA24" s="21"/>
      <c r="CV24" s="18">
        <v>5</v>
      </c>
      <c r="CW24" s="18">
        <v>1</v>
      </c>
      <c r="CX24" s="18">
        <f>VLOOKUP(CV24,CF9:CQ23,CW24+2,FALSE)</f>
        <v>29531</v>
      </c>
      <c r="CY24" s="18">
        <f>ROUND(CX24/CY1,0)</f>
        <v>59062</v>
      </c>
      <c r="CZ24" s="18"/>
      <c r="DA24" s="18"/>
      <c r="DB24" s="18"/>
      <c r="DC24" s="18"/>
      <c r="DD24" s="18"/>
      <c r="DE24" s="42"/>
      <c r="DF24" s="42"/>
      <c r="DG24" s="42"/>
      <c r="DH24" s="42"/>
      <c r="DI24" s="42"/>
      <c r="DJ24" s="20"/>
      <c r="DK24" s="20"/>
      <c r="EF24" s="18">
        <v>5</v>
      </c>
      <c r="EG24" s="18">
        <v>1</v>
      </c>
      <c r="EH24" s="18">
        <f>VLOOKUP(EF24,DP9:EA23,EG24+2,FALSE)</f>
        <v>40635</v>
      </c>
      <c r="EI24" s="18">
        <f>ROUND(EH24/EI1,0)</f>
        <v>81270</v>
      </c>
      <c r="EJ24" s="18"/>
      <c r="EK24" s="18"/>
      <c r="EL24" s="18"/>
      <c r="EM24" s="18"/>
      <c r="EN24" s="18"/>
      <c r="EO24" s="42"/>
      <c r="EP24" s="42"/>
      <c r="EQ24" s="42"/>
      <c r="ER24" s="42"/>
      <c r="ES24" s="42"/>
      <c r="ET24" s="20"/>
      <c r="EU24" s="20"/>
      <c r="EY24" s="16" t="s">
        <v>367</v>
      </c>
      <c r="EZ24" s="16" t="s">
        <v>125</v>
      </c>
      <c r="FA24" s="16" t="s">
        <v>379</v>
      </c>
      <c r="FB24" s="16" t="s">
        <v>380</v>
      </c>
      <c r="FC24" s="16" t="s">
        <v>363</v>
      </c>
      <c r="FD24" s="16" t="s">
        <v>381</v>
      </c>
      <c r="FE24" s="18" t="s">
        <v>128</v>
      </c>
      <c r="FF24" s="18" t="s">
        <v>129</v>
      </c>
      <c r="FG24" s="18" t="s">
        <v>130</v>
      </c>
      <c r="FH24" s="18" t="s">
        <v>131</v>
      </c>
      <c r="FI24" s="42" t="s">
        <v>132</v>
      </c>
      <c r="FJ24" s="19" t="s">
        <v>133</v>
      </c>
      <c r="FK24" s="42" t="s">
        <v>134</v>
      </c>
      <c r="FL24" s="18" t="s">
        <v>127</v>
      </c>
      <c r="FY24" s="16">
        <f t="shared" si="2"/>
        <v>51</v>
      </c>
      <c r="FZ24" s="16">
        <f>MAX(AK$4:AK24)+MAX(AE$4:AE24)</f>
        <v>45916</v>
      </c>
      <c r="GA24" s="16">
        <f>MAX(AF$4:AF24)+MAX(AL$4:AL24)+MAX(AI$4:AI24)</f>
        <v>3143</v>
      </c>
      <c r="GB24" s="16">
        <f>MAX(AG$4:AG24)+MAX(AM$4:AM24)</f>
        <v>2245</v>
      </c>
      <c r="GC24" s="16">
        <f>MAX(AH$4:AH24)+MAX(AN$4:AN24)</f>
        <v>2632</v>
      </c>
      <c r="GD24" s="16">
        <f>MAX(AO$4:AO24)</f>
        <v>0.04</v>
      </c>
      <c r="GE24" s="41">
        <f>MAX(AP$4:AP24)</f>
        <v>0.06</v>
      </c>
      <c r="GF24" s="16">
        <f>MAX(AQ$4:AQ24)</f>
        <v>0.08</v>
      </c>
    </row>
    <row r="25" spans="1:188" x14ac:dyDescent="0.2">
      <c r="A25" s="16" t="s">
        <v>173</v>
      </c>
      <c r="B25" s="24">
        <v>0.28000000000000003</v>
      </c>
      <c r="AA25" s="16">
        <f t="shared" si="0"/>
        <v>52</v>
      </c>
      <c r="AB25" s="18">
        <v>5</v>
      </c>
      <c r="AC25" s="18">
        <v>2</v>
      </c>
      <c r="AD25" s="18">
        <f>VLOOKUP(AB25,L9:W23,AC25+2,FALSE)</f>
        <v>11480</v>
      </c>
      <c r="AF25" s="18">
        <f>ROUND(AD25/AF1,0)</f>
        <v>1148</v>
      </c>
      <c r="AJ25" s="18">
        <f>VLOOKUP(AB25,L9:W19,AC25+6,FALSE)</f>
        <v>36900</v>
      </c>
      <c r="AK25" s="42">
        <f>ROUND(AJ25*0.5/AK1,0)</f>
        <v>36900</v>
      </c>
      <c r="AL25" s="42"/>
      <c r="AM25" s="42">
        <f>ROUND(AJ25*0.5/AM1,0)</f>
        <v>1845</v>
      </c>
      <c r="AN25" s="42"/>
      <c r="AO25" s="22"/>
      <c r="AP25" s="19">
        <f>1.5%*AB26</f>
        <v>7.4999999999999997E-2</v>
      </c>
      <c r="AQ25" s="20"/>
      <c r="BL25" s="18">
        <v>5</v>
      </c>
      <c r="BM25" s="18">
        <v>2</v>
      </c>
      <c r="BN25" s="18">
        <f>VLOOKUP(BL25,AV9:BG23,BM25+2,FALSE)</f>
        <v>19824</v>
      </c>
      <c r="BO25" s="18"/>
      <c r="BP25" s="18">
        <f>ROUND(BN25/BP1,0)</f>
        <v>1982</v>
      </c>
      <c r="BQ25" s="18"/>
      <c r="BR25" s="18"/>
      <c r="BS25" s="18"/>
      <c r="BT25" s="18">
        <f>VLOOKUP(BL25,AV9:BG19,BM25+6,FALSE)</f>
        <v>63720</v>
      </c>
      <c r="BU25" s="42">
        <f>ROUND(BT25*0.5/BU1,0)</f>
        <v>63720</v>
      </c>
      <c r="BV25" s="42"/>
      <c r="BW25" s="42">
        <f>ROUND(BT25*0.5/BW1,0)</f>
        <v>3186</v>
      </c>
      <c r="BX25" s="42"/>
      <c r="BY25" s="19"/>
      <c r="BZ25" s="19">
        <f>0.8%*BL26</f>
        <v>0.04</v>
      </c>
      <c r="CA25" s="21"/>
      <c r="CV25" s="18">
        <v>5</v>
      </c>
      <c r="CW25" s="18">
        <v>2</v>
      </c>
      <c r="CX25" s="18">
        <f>VLOOKUP(CV25,CF9:CQ23,CW25+2,FALSE)</f>
        <v>32813</v>
      </c>
      <c r="CY25" s="18"/>
      <c r="CZ25" s="18">
        <f>ROUND(CX25/CZ1,0)</f>
        <v>3281</v>
      </c>
      <c r="DA25" s="18"/>
      <c r="DB25" s="18"/>
      <c r="DC25" s="18"/>
      <c r="DD25" s="18">
        <f>VLOOKUP(CV25,CF9:CQ19,CW25+6,FALSE)</f>
        <v>105469</v>
      </c>
      <c r="DE25" s="42">
        <f>ROUND(DD25*0.5/DE1,0)</f>
        <v>105469</v>
      </c>
      <c r="DF25" s="42"/>
      <c r="DG25" s="42">
        <f>ROUND(DD25*0.5/DG1,0)</f>
        <v>5273</v>
      </c>
      <c r="DH25" s="42"/>
      <c r="DI25" s="22">
        <f>2%*CV25</f>
        <v>0.1</v>
      </c>
      <c r="DJ25" s="20"/>
      <c r="DK25" s="20"/>
      <c r="EF25" s="18">
        <v>5</v>
      </c>
      <c r="EG25" s="18">
        <v>2</v>
      </c>
      <c r="EH25" s="18">
        <f>VLOOKUP(EF25,DP9:EA23,EG25+2,FALSE)</f>
        <v>45150</v>
      </c>
      <c r="EI25" s="18"/>
      <c r="EJ25" s="18">
        <f>ROUND(EH25/EJ1,0)</f>
        <v>4515</v>
      </c>
      <c r="EK25" s="18"/>
      <c r="EL25" s="18"/>
      <c r="EM25" s="18"/>
      <c r="EN25" s="18">
        <f>VLOOKUP(EF25,DP9:EA19,EG25+6,FALSE)</f>
        <v>145125</v>
      </c>
      <c r="EO25" s="42">
        <f>ROUND(EN25*0.5/EO1,0)</f>
        <v>145125</v>
      </c>
      <c r="EP25" s="42"/>
      <c r="EQ25" s="42">
        <f>ROUND(EN25*0.5/EQ1,0)</f>
        <v>7256</v>
      </c>
      <c r="ER25" s="42"/>
      <c r="ES25" s="22">
        <f>2%*EF25</f>
        <v>0.1</v>
      </c>
      <c r="ET25" s="20"/>
      <c r="EU25" s="20"/>
      <c r="EY25" s="16">
        <f>VLOOKUP(FC25,[2]属性分配!$Z$3:$AA$1002,2,TRUE)</f>
        <v>120</v>
      </c>
      <c r="EZ25" s="16">
        <v>1</v>
      </c>
      <c r="FA25" s="16">
        <v>2</v>
      </c>
      <c r="FB25" s="16">
        <f>VLOOKUP(EZ25,$L$37:$W$56,12,FALSE)+VLOOKUP(EZ25,$L$37:$W$56,9,FALSE)</f>
        <v>33</v>
      </c>
      <c r="FC25" s="16">
        <f>FB25/$FQ$6</f>
        <v>0.33673469387755101</v>
      </c>
      <c r="FD25" s="16">
        <f>EZ25*10+FA25</f>
        <v>12</v>
      </c>
      <c r="FE25" s="16">
        <f>VLOOKUP($FD25,$FY$4:$GF$53,FE$23,FALSE)</f>
        <v>5662</v>
      </c>
      <c r="FF25" s="16">
        <f t="shared" ref="FF25:FK40" si="42">VLOOKUP($FD25,$FY$4:$GF$53,FF$23,FALSE)</f>
        <v>113</v>
      </c>
      <c r="FG25" s="16">
        <f t="shared" si="42"/>
        <v>182</v>
      </c>
      <c r="FH25" s="16">
        <f t="shared" si="42"/>
        <v>0</v>
      </c>
      <c r="FI25" s="16">
        <f t="shared" si="42"/>
        <v>0</v>
      </c>
      <c r="FJ25" s="16">
        <f t="shared" si="42"/>
        <v>1.4999999999999999E-2</v>
      </c>
      <c r="FK25" s="16">
        <f t="shared" si="42"/>
        <v>0</v>
      </c>
      <c r="FL25" s="18">
        <f>SUMPRODUCT($FE$22:$FK$22,FE25:FK25)</f>
        <v>20781</v>
      </c>
      <c r="FY25" s="16">
        <f t="shared" si="2"/>
        <v>52</v>
      </c>
      <c r="FZ25" s="16">
        <f>MAX(AK$4:AK25)+MAX(AE$4:AE25)</f>
        <v>57564</v>
      </c>
      <c r="GA25" s="16">
        <f>MAX(AF$4:AF25)+MAX(AL$4:AL25)+MAX(AI$4:AI25)</f>
        <v>3505</v>
      </c>
      <c r="GB25" s="16">
        <f>MAX(AG$4:AG25)+MAX(AM$4:AM25)</f>
        <v>2827</v>
      </c>
      <c r="GC25" s="16">
        <f>MAX(AH$4:AH25)+MAX(AN$4:AN25)</f>
        <v>2632</v>
      </c>
      <c r="GD25" s="16">
        <f>MAX(AO$4:AO25)</f>
        <v>0.04</v>
      </c>
      <c r="GE25" s="41">
        <f>MAX(AP$4:AP25)</f>
        <v>7.4999999999999997E-2</v>
      </c>
      <c r="GF25" s="16">
        <f>MAX(AQ$4:AQ25)</f>
        <v>0.08</v>
      </c>
    </row>
    <row r="26" spans="1:188" x14ac:dyDescent="0.2">
      <c r="AA26" s="16">
        <f t="shared" si="0"/>
        <v>53</v>
      </c>
      <c r="AB26" s="18">
        <v>5</v>
      </c>
      <c r="AC26" s="18">
        <v>3</v>
      </c>
      <c r="AD26" s="18">
        <f>VLOOKUP(AB26,L9:W23,AC26+2,FALSE)</f>
        <v>14350</v>
      </c>
      <c r="AG26" s="18">
        <f>ROUND(AD26/AG1,0)</f>
        <v>1435</v>
      </c>
      <c r="AJ26" s="18">
        <f>VLOOKUP(AB26,L9:W19,AC26+6,FALSE)</f>
        <v>51660</v>
      </c>
      <c r="AK26" s="42"/>
      <c r="AL26" s="42">
        <f>ROUND(AJ26*0.5/AL1,0)</f>
        <v>2583</v>
      </c>
      <c r="AM26" s="42"/>
      <c r="AN26" s="42">
        <f>ROUND(AJ26*0.5/AN1,0)</f>
        <v>2583</v>
      </c>
      <c r="AO26" s="22">
        <f>1%*AB25</f>
        <v>0.05</v>
      </c>
      <c r="AP26" s="21"/>
      <c r="AQ26" s="23"/>
      <c r="BL26" s="18">
        <v>5</v>
      </c>
      <c r="BM26" s="18">
        <v>3</v>
      </c>
      <c r="BN26" s="18">
        <f>VLOOKUP(BL26,AV9:BG23,BM26+2,FALSE)</f>
        <v>24780</v>
      </c>
      <c r="BO26" s="18"/>
      <c r="BP26" s="18"/>
      <c r="BQ26" s="18">
        <f>ROUND(BN26/BQ1,0)</f>
        <v>2478</v>
      </c>
      <c r="BR26" s="18"/>
      <c r="BS26" s="18"/>
      <c r="BT26" s="18">
        <f>VLOOKUP(BL26,AV9:BG19,BM26+6,FALSE)</f>
        <v>89208</v>
      </c>
      <c r="BU26" s="42"/>
      <c r="BV26" s="42">
        <f>ROUND(BT26*0.5/BV1,0)</f>
        <v>4460</v>
      </c>
      <c r="BW26" s="42"/>
      <c r="BX26" s="42">
        <f>ROUND(BT26*0.5/BX1,0)</f>
        <v>4460</v>
      </c>
      <c r="BY26" s="19">
        <f>1.5%*BL25</f>
        <v>7.4999999999999997E-2</v>
      </c>
      <c r="BZ26" s="19"/>
      <c r="CA26" s="21"/>
      <c r="CV26" s="18">
        <v>5</v>
      </c>
      <c r="CW26" s="18">
        <v>3</v>
      </c>
      <c r="CX26" s="18">
        <f>VLOOKUP(CV26,CF9:CQ23,CW26+2,FALSE)</f>
        <v>41016</v>
      </c>
      <c r="CY26" s="18"/>
      <c r="CZ26" s="18"/>
      <c r="DA26" s="18">
        <f>ROUND(CX26/DA1,0)</f>
        <v>4102</v>
      </c>
      <c r="DB26" s="18"/>
      <c r="DC26" s="18"/>
      <c r="DD26" s="18">
        <f>VLOOKUP(CV26,CF9:CQ19,CW26+6,FALSE)</f>
        <v>147656</v>
      </c>
      <c r="DE26" s="42"/>
      <c r="DF26" s="42">
        <f>ROUND(DD26*0.5/DF1,0)</f>
        <v>7383</v>
      </c>
      <c r="DG26" s="42"/>
      <c r="DH26" s="42">
        <f>ROUND(DD26*0.5/DH1,0)</f>
        <v>7383</v>
      </c>
      <c r="DI26" s="22"/>
      <c r="DJ26" s="22">
        <f>1%*CV26</f>
        <v>0.05</v>
      </c>
      <c r="DK26" s="23"/>
      <c r="EF26" s="18">
        <v>5</v>
      </c>
      <c r="EG26" s="18">
        <v>3</v>
      </c>
      <c r="EH26" s="18">
        <f>VLOOKUP(EF26,DP9:EA23,EG26+2,FALSE)</f>
        <v>56438</v>
      </c>
      <c r="EI26" s="18"/>
      <c r="EJ26" s="18"/>
      <c r="EK26" s="18">
        <f>ROUND(EH26/EK1,0)</f>
        <v>5644</v>
      </c>
      <c r="EL26" s="18"/>
      <c r="EM26" s="18"/>
      <c r="EN26" s="18">
        <f>VLOOKUP(EF26,DP9:EA19,EG26+6,FALSE)</f>
        <v>203175</v>
      </c>
      <c r="EO26" s="42"/>
      <c r="EP26" s="42">
        <f>ROUND(EN26*0.5/EP1,0)</f>
        <v>10159</v>
      </c>
      <c r="EQ26" s="42"/>
      <c r="ER26" s="42">
        <f>ROUND(EN26*0.5/ER1,0)</f>
        <v>10159</v>
      </c>
      <c r="ES26" s="22"/>
      <c r="ET26" s="22">
        <f>1.5%*EF26</f>
        <v>7.4999999999999997E-2</v>
      </c>
      <c r="EU26" s="23"/>
      <c r="EY26" s="16">
        <f>VLOOKUP(FC26,[2]属性分配!$Z$3:$AA$1002,2,TRUE)</f>
        <v>140</v>
      </c>
      <c r="EZ26" s="16">
        <v>1</v>
      </c>
      <c r="FA26" s="16">
        <v>3</v>
      </c>
      <c r="FB26" s="16">
        <f>VLOOKUP(EZ25,$L$37:$W$56,12,FALSE)+VLOOKUP(EZ25,$L$37:$W$56,9,FALSE)+VLOOKUP(EZ25,$L$37:$W$56,11,FALSE)</f>
        <v>58</v>
      </c>
      <c r="FC26" s="16">
        <f>FB26/$FQ$6</f>
        <v>0.59183673469387754</v>
      </c>
      <c r="FD26" s="16">
        <f t="shared" ref="FD26:FD64" si="43">EZ26*10+FA26</f>
        <v>13</v>
      </c>
      <c r="FE26" s="16">
        <f t="shared" ref="FE26:FK64" si="44">VLOOKUP($FD26,$FY$4:$GF$53,FE$23,FALSE)</f>
        <v>5662</v>
      </c>
      <c r="FF26" s="16">
        <f>VLOOKUP($FD26,$FY$4:$GF$53,FF$23,FALSE)</f>
        <v>367</v>
      </c>
      <c r="FG26" s="16">
        <f t="shared" si="42"/>
        <v>323</v>
      </c>
      <c r="FH26" s="16">
        <f t="shared" si="42"/>
        <v>254</v>
      </c>
      <c r="FI26" s="16">
        <f t="shared" si="42"/>
        <v>0.01</v>
      </c>
      <c r="FJ26" s="16">
        <f t="shared" si="42"/>
        <v>1.4999999999999999E-2</v>
      </c>
      <c r="FK26" s="16">
        <f t="shared" si="42"/>
        <v>0</v>
      </c>
      <c r="FL26" s="18">
        <f t="shared" ref="FL26:FL64" si="45">SUMPRODUCT($FE$22:$FK$22,FE26:FK26)</f>
        <v>37271</v>
      </c>
      <c r="FY26" s="16">
        <f t="shared" si="2"/>
        <v>53</v>
      </c>
      <c r="FZ26" s="16">
        <f>MAX(AK$4:AK26)+MAX(AE$4:AE26)</f>
        <v>57564</v>
      </c>
      <c r="GA26" s="16">
        <f>MAX(AF$4:AF26)+MAX(AL$4:AL26)+MAX(AI$4:AI26)</f>
        <v>4320</v>
      </c>
      <c r="GB26" s="16">
        <f>MAX(AG$4:AG26)+MAX(AM$4:AM26)</f>
        <v>3280</v>
      </c>
      <c r="GC26" s="16">
        <f>MAX(AH$4:AH26)+MAX(AN$4:AN26)</f>
        <v>3447</v>
      </c>
      <c r="GD26" s="16">
        <f>MAX(AO$4:AO26)</f>
        <v>0.05</v>
      </c>
      <c r="GE26" s="41">
        <f>MAX(AP$4:AP26)</f>
        <v>7.4999999999999997E-2</v>
      </c>
      <c r="GF26" s="16">
        <f>MAX(AQ$4:AQ26)</f>
        <v>0.08</v>
      </c>
    </row>
    <row r="27" spans="1:188" x14ac:dyDescent="0.2">
      <c r="A27" s="16" t="s">
        <v>174</v>
      </c>
      <c r="B27" s="16" t="s">
        <v>175</v>
      </c>
      <c r="L27" s="16" t="s">
        <v>176</v>
      </c>
      <c r="AA27" s="16">
        <f t="shared" si="0"/>
        <v>54</v>
      </c>
      <c r="AB27" s="18">
        <v>5</v>
      </c>
      <c r="AC27" s="18">
        <v>4</v>
      </c>
      <c r="AD27" s="18">
        <f>VLOOKUP(AB27,L9:W23,AC27+2,FALSE)</f>
        <v>12628</v>
      </c>
      <c r="AH27" s="18">
        <f>ROUND(AD27/AH1,0)</f>
        <v>1263</v>
      </c>
      <c r="AJ27" s="18">
        <f>VLOOKUP(AB27,L9:W19,AC27+6,FALSE)</f>
        <v>22140</v>
      </c>
      <c r="AK27" s="42"/>
      <c r="AL27" s="42"/>
      <c r="AM27" s="42">
        <f>ROUND(AJ27*0.5/AM1,0)</f>
        <v>1107</v>
      </c>
      <c r="AN27" s="42">
        <f>ROUND(AJ27*0.5/AN1,0)</f>
        <v>1107</v>
      </c>
      <c r="AO27" s="42"/>
      <c r="AP27" s="21"/>
      <c r="AQ27" s="20"/>
      <c r="AV27" s="16" t="s">
        <v>176</v>
      </c>
      <c r="BL27" s="18">
        <v>5</v>
      </c>
      <c r="BM27" s="18">
        <v>4</v>
      </c>
      <c r="BN27" s="18">
        <f>VLOOKUP(BL27,AV9:BG23,BM27+2,FALSE)</f>
        <v>21806</v>
      </c>
      <c r="BO27" s="18"/>
      <c r="BP27" s="18"/>
      <c r="BQ27" s="18"/>
      <c r="BR27" s="18">
        <f>ROUND(BN27/BR1,0)</f>
        <v>2181</v>
      </c>
      <c r="BS27" s="18"/>
      <c r="BT27" s="18">
        <f>VLOOKUP(BL27,AV9:BG19,BM27+6,FALSE)</f>
        <v>38232</v>
      </c>
      <c r="BU27" s="42"/>
      <c r="BV27" s="42"/>
      <c r="BW27" s="42">
        <f>ROUND(BT27*0.5/BW1,0)</f>
        <v>1912</v>
      </c>
      <c r="BX27" s="42">
        <f>ROUND(BT27*0.5/BX1,0)</f>
        <v>1912</v>
      </c>
      <c r="BY27" s="19"/>
      <c r="BZ27" s="21"/>
      <c r="CA27" s="21"/>
      <c r="CF27" s="16" t="s">
        <v>176</v>
      </c>
      <c r="CV27" s="18">
        <v>5</v>
      </c>
      <c r="CW27" s="18">
        <v>4</v>
      </c>
      <c r="CX27" s="18">
        <f>VLOOKUP(CV27,CF9:CQ23,CW27+2,FALSE)</f>
        <v>36094</v>
      </c>
      <c r="CY27" s="18"/>
      <c r="CZ27" s="18"/>
      <c r="DA27" s="18"/>
      <c r="DB27" s="18">
        <f>ROUND(CX27/DB1,0)</f>
        <v>3609</v>
      </c>
      <c r="DC27" s="18"/>
      <c r="DD27" s="18">
        <f>VLOOKUP(CV27,CF9:CQ19,CW27+6,FALSE)</f>
        <v>63281</v>
      </c>
      <c r="DE27" s="42"/>
      <c r="DF27" s="42"/>
      <c r="DG27" s="42">
        <f>ROUND(DD27*0.5/DG1,0)</f>
        <v>3164</v>
      </c>
      <c r="DH27" s="42">
        <f>ROUND(DD27*0.5/DH1,0)</f>
        <v>3164</v>
      </c>
      <c r="DI27" s="42"/>
      <c r="DJ27" s="20"/>
      <c r="DK27" s="20"/>
      <c r="DP27" s="16" t="s">
        <v>176</v>
      </c>
      <c r="EF27" s="18">
        <v>5</v>
      </c>
      <c r="EG27" s="18">
        <v>4</v>
      </c>
      <c r="EH27" s="18">
        <f>VLOOKUP(EF27,DP9:EA23,EG27+2,FALSE)</f>
        <v>49665</v>
      </c>
      <c r="EI27" s="18"/>
      <c r="EJ27" s="18"/>
      <c r="EK27" s="18"/>
      <c r="EL27" s="18">
        <f>ROUND(EH27/EL1,0)</f>
        <v>4967</v>
      </c>
      <c r="EM27" s="18"/>
      <c r="EN27" s="18">
        <f>VLOOKUP(EF27,DP9:EA19,EG27+6,FALSE)</f>
        <v>87075</v>
      </c>
      <c r="EO27" s="42"/>
      <c r="EP27" s="42"/>
      <c r="EQ27" s="42">
        <f>ROUND(EN27*0.5/EQ1,0)</f>
        <v>4354</v>
      </c>
      <c r="ER27" s="42">
        <f>ROUND(EN27*0.5/ER1,0)</f>
        <v>4354</v>
      </c>
      <c r="ES27" s="42"/>
      <c r="ET27" s="20"/>
      <c r="EU27" s="20"/>
      <c r="EY27" s="16">
        <f>VLOOKUP(FC27,[2]属性分配!$Z$3:$AA$1002,2,TRUE)</f>
        <v>158</v>
      </c>
      <c r="EZ27" s="16">
        <v>1</v>
      </c>
      <c r="FA27" s="16">
        <v>4</v>
      </c>
      <c r="FB27" s="16">
        <f>VLOOKUP(EZ25,$L$37:$W$56,12,FALSE)+VLOOKUP(EZ25,$L$37:$W$56,9,FALSE)+VLOOKUP(EZ25,$L$37:$W$56,11,FALSE)+VLOOKUP(EZ25,$L$37:$W$56,8,FALSE)</f>
        <v>88</v>
      </c>
      <c r="FC27" s="16">
        <f>FB27/$FQ$6</f>
        <v>0.89795918367346939</v>
      </c>
      <c r="FD27" s="16">
        <f t="shared" si="43"/>
        <v>14</v>
      </c>
      <c r="FE27" s="16">
        <f t="shared" si="44"/>
        <v>5662</v>
      </c>
      <c r="FF27" s="16">
        <f t="shared" si="42"/>
        <v>367</v>
      </c>
      <c r="FG27" s="16">
        <f t="shared" si="42"/>
        <v>323</v>
      </c>
      <c r="FH27" s="16">
        <f t="shared" si="42"/>
        <v>378</v>
      </c>
      <c r="FI27" s="16">
        <f t="shared" si="42"/>
        <v>0.01</v>
      </c>
      <c r="FJ27" s="16">
        <f t="shared" si="42"/>
        <v>1.4999999999999999E-2</v>
      </c>
      <c r="FK27" s="16">
        <f t="shared" si="42"/>
        <v>0</v>
      </c>
      <c r="FL27" s="18">
        <f t="shared" si="45"/>
        <v>38511</v>
      </c>
      <c r="FY27" s="16">
        <f t="shared" si="2"/>
        <v>54</v>
      </c>
      <c r="FZ27" s="16">
        <f>MAX(AK$4:AK27)+MAX(AE$4:AE27)</f>
        <v>57564</v>
      </c>
      <c r="GA27" s="16">
        <f>MAX(AF$4:AF27)+MAX(AL$4:AL27)+MAX(AI$4:AI27)</f>
        <v>4320</v>
      </c>
      <c r="GB27" s="16">
        <f>MAX(AG$4:AG27)+MAX(AM$4:AM27)</f>
        <v>3280</v>
      </c>
      <c r="GC27" s="16">
        <f>MAX(AH$4:AH27)+MAX(AN$4:AN27)</f>
        <v>3846</v>
      </c>
      <c r="GD27" s="16">
        <f>MAX(AO$4:AO27)</f>
        <v>0.05</v>
      </c>
      <c r="GE27" s="41">
        <f>MAX(AP$4:AP27)</f>
        <v>7.4999999999999997E-2</v>
      </c>
      <c r="GF27" s="16">
        <f>MAX(AQ$4:AQ27)</f>
        <v>0.08</v>
      </c>
    </row>
    <row r="28" spans="1:188" x14ac:dyDescent="0.2">
      <c r="A28" s="16" t="s">
        <v>177</v>
      </c>
      <c r="B28" s="24">
        <f>1-B29-B30-B31</f>
        <v>0.25</v>
      </c>
      <c r="L28" s="16" t="s">
        <v>143</v>
      </c>
      <c r="M28" s="16">
        <f>1-M29-M30-M31</f>
        <v>1.9999999999999962E-2</v>
      </c>
      <c r="AA28" s="16">
        <f t="shared" si="0"/>
        <v>55</v>
      </c>
      <c r="AB28" s="18">
        <v>5</v>
      </c>
      <c r="AC28" s="18">
        <v>5</v>
      </c>
      <c r="AD28" s="18">
        <f>VLOOKUP(AB28,L9:W23,AC28+2,FALSE)</f>
        <v>8610</v>
      </c>
      <c r="AI28" s="18">
        <f>ROUND(AD28/AI1,0)</f>
        <v>861</v>
      </c>
      <c r="AJ28" s="18">
        <f>VLOOKUP(AB28,L9:W19,AC28+6,FALSE)</f>
        <v>36900</v>
      </c>
      <c r="AK28" s="42">
        <f>ROUND(AJ28*0.5/AK1,0)</f>
        <v>36900</v>
      </c>
      <c r="AL28" s="42">
        <f>ROUND(AJ28*0.5/AL1,0)</f>
        <v>1845</v>
      </c>
      <c r="AM28" s="42"/>
      <c r="AN28" s="42"/>
      <c r="AO28" s="22">
        <f>1%*AB27</f>
        <v>0.05</v>
      </c>
      <c r="AP28" s="19"/>
      <c r="AQ28" s="22">
        <f>2%*AB28</f>
        <v>0.1</v>
      </c>
      <c r="AV28" s="16" t="s">
        <v>143</v>
      </c>
      <c r="AW28" s="16">
        <f>1-AW29-AW30-AW31</f>
        <v>4.9999999999999975E-2</v>
      </c>
      <c r="BL28" s="18">
        <v>5</v>
      </c>
      <c r="BM28" s="18">
        <v>5</v>
      </c>
      <c r="BN28" s="18">
        <f>VLOOKUP(BL28,AV9:BG23,BM28+2,FALSE)</f>
        <v>14868</v>
      </c>
      <c r="BO28" s="18"/>
      <c r="BP28" s="18"/>
      <c r="BQ28" s="18"/>
      <c r="BR28" s="18"/>
      <c r="BS28" s="18">
        <f>ROUND(BN28/BS1,0)</f>
        <v>1487</v>
      </c>
      <c r="BT28" s="18">
        <f>VLOOKUP(BL28,AV9:BG19,BM28+6,FALSE)</f>
        <v>63720</v>
      </c>
      <c r="BU28" s="42">
        <f>ROUND(BT28*0.5/BU1,0)</f>
        <v>63720</v>
      </c>
      <c r="BV28" s="42">
        <f>ROUND(BT28*0.5/BV1,0)</f>
        <v>3186</v>
      </c>
      <c r="BW28" s="42"/>
      <c r="BX28" s="42"/>
      <c r="BY28" s="19"/>
      <c r="BZ28" s="19">
        <f>0.8%*BL28</f>
        <v>0.04</v>
      </c>
      <c r="CA28" s="19">
        <f>3%*BL28</f>
        <v>0.15</v>
      </c>
      <c r="CF28" s="16" t="s">
        <v>143</v>
      </c>
      <c r="CG28" s="16">
        <f>1-CG29-CG30-CG31</f>
        <v>0.24999999999999997</v>
      </c>
      <c r="CV28" s="18">
        <v>5</v>
      </c>
      <c r="CW28" s="18">
        <v>5</v>
      </c>
      <c r="CX28" s="18">
        <f>VLOOKUP(CV28,CF9:CQ23,CW28+2,FALSE)</f>
        <v>24609</v>
      </c>
      <c r="CY28" s="18"/>
      <c r="CZ28" s="18"/>
      <c r="DA28" s="18"/>
      <c r="DB28" s="18"/>
      <c r="DC28" s="18">
        <f>ROUND(CX28/DC1,0)</f>
        <v>2461</v>
      </c>
      <c r="DD28" s="18">
        <f>VLOOKUP(CV28,CF9:CQ19,CW28+6,FALSE)</f>
        <v>105469</v>
      </c>
      <c r="DE28" s="42">
        <f>ROUND(DD28*0.5/DE1,0)</f>
        <v>105469</v>
      </c>
      <c r="DF28" s="42">
        <f>ROUND(DD28*0.5/DF1,0)</f>
        <v>5273</v>
      </c>
      <c r="DG28" s="42"/>
      <c r="DH28" s="42"/>
      <c r="DI28" s="22"/>
      <c r="DJ28" s="22">
        <f>1%*CV28</f>
        <v>0.05</v>
      </c>
      <c r="DK28" s="22">
        <f>2%*CV28</f>
        <v>0.1</v>
      </c>
      <c r="DP28" s="16" t="s">
        <v>143</v>
      </c>
      <c r="DQ28" s="16">
        <f>1-DQ29-DQ30-DQ31</f>
        <v>0.54999999999999993</v>
      </c>
      <c r="EF28" s="18">
        <v>5</v>
      </c>
      <c r="EG28" s="18">
        <v>5</v>
      </c>
      <c r="EH28" s="18">
        <f>VLOOKUP(EF28,DP9:EA23,EG28+2,FALSE)</f>
        <v>33863</v>
      </c>
      <c r="EI28" s="18"/>
      <c r="EJ28" s="18"/>
      <c r="EK28" s="18"/>
      <c r="EL28" s="18"/>
      <c r="EM28" s="18">
        <f>ROUND(EH28/EM1,0)</f>
        <v>3386</v>
      </c>
      <c r="EN28" s="18">
        <f>VLOOKUP(EF28,DP9:EA19,EG28+6,FALSE)</f>
        <v>145125</v>
      </c>
      <c r="EO28" s="42">
        <f>ROUND(EN28*0.5/EO1,0)</f>
        <v>145125</v>
      </c>
      <c r="EP28" s="42">
        <f>ROUND(EN28*0.5/EP1,0)</f>
        <v>7256</v>
      </c>
      <c r="EQ28" s="42"/>
      <c r="ER28" s="42"/>
      <c r="ES28" s="22"/>
      <c r="ET28" s="22">
        <f>1.5%*EF28</f>
        <v>7.4999999999999997E-2</v>
      </c>
      <c r="EU28" s="22">
        <f>3%*EF28</f>
        <v>0.15</v>
      </c>
      <c r="EY28" s="16">
        <f>VLOOKUP(FC28,[2]属性分配!$Z$3:$AA$1002,2,TRUE)</f>
        <v>172</v>
      </c>
      <c r="EZ28" s="16">
        <v>1</v>
      </c>
      <c r="FA28" s="16">
        <v>5</v>
      </c>
      <c r="FB28" s="16">
        <f>VLOOKUP(EZ25,$L$37:$W$56,12,FALSE)+VLOOKUP(EZ25,$L$37:$W$56,9,FALSE)+VLOOKUP(EZ25,$L$37:$W$56,11,FALSE)+VLOOKUP(EZ25,$L$37:$W$56,8,FALSE)+VLOOKUP(EZ25,$L$37:$W$56,10,FALSE)</f>
        <v>125</v>
      </c>
      <c r="FC28" s="16">
        <f>FB28/$FQ$6</f>
        <v>1.2755102040816326</v>
      </c>
      <c r="FD28" s="16">
        <f t="shared" si="43"/>
        <v>15</v>
      </c>
      <c r="FE28" s="16">
        <f t="shared" si="44"/>
        <v>5662</v>
      </c>
      <c r="FF28" s="16">
        <f t="shared" si="42"/>
        <v>452</v>
      </c>
      <c r="FG28" s="16">
        <f t="shared" si="42"/>
        <v>323</v>
      </c>
      <c r="FH28" s="16">
        <f t="shared" si="42"/>
        <v>378</v>
      </c>
      <c r="FI28" s="16">
        <f t="shared" si="42"/>
        <v>0.01</v>
      </c>
      <c r="FJ28" s="16">
        <f t="shared" si="42"/>
        <v>1.4999999999999999E-2</v>
      </c>
      <c r="FK28" s="16">
        <f t="shared" si="42"/>
        <v>0.02</v>
      </c>
      <c r="FL28" s="18">
        <f t="shared" si="45"/>
        <v>59361</v>
      </c>
      <c r="FY28" s="16">
        <f t="shared" si="2"/>
        <v>55</v>
      </c>
      <c r="FZ28" s="16">
        <f>MAX(AK$4:AK28)+MAX(AE$4:AE28)</f>
        <v>57564</v>
      </c>
      <c r="GA28" s="16">
        <f>MAX(AF$4:AF28)+MAX(AL$4:AL28)+MAX(AI$4:AI28)</f>
        <v>4592</v>
      </c>
      <c r="GB28" s="16">
        <f>MAX(AG$4:AG28)+MAX(AM$4:AM28)</f>
        <v>3280</v>
      </c>
      <c r="GC28" s="16">
        <f>MAX(AH$4:AH28)+MAX(AN$4:AN28)</f>
        <v>3846</v>
      </c>
      <c r="GD28" s="16">
        <f>MAX(AO$4:AO28)</f>
        <v>0.05</v>
      </c>
      <c r="GE28" s="41">
        <f>MAX(AP$4:AP28)</f>
        <v>7.4999999999999997E-2</v>
      </c>
      <c r="GF28" s="16">
        <f>MAX(AQ$4:AQ28)</f>
        <v>0.1</v>
      </c>
    </row>
    <row r="29" spans="1:188" x14ac:dyDescent="0.2">
      <c r="A29" s="16" t="s">
        <v>178</v>
      </c>
      <c r="B29" s="24">
        <v>0.35</v>
      </c>
      <c r="L29" s="16" t="s">
        <v>145</v>
      </c>
      <c r="M29" s="16">
        <v>0.38</v>
      </c>
      <c r="AA29" s="16">
        <f t="shared" si="0"/>
        <v>61</v>
      </c>
      <c r="AB29" s="18">
        <v>6</v>
      </c>
      <c r="AC29" s="18">
        <v>1</v>
      </c>
      <c r="AD29" s="18">
        <f>VLOOKUP(AB29,L9:W23,AC29+2,FALSE)</f>
        <v>14360</v>
      </c>
      <c r="AE29" s="18">
        <f>ROUND(AD29/AE1,0)</f>
        <v>28720</v>
      </c>
      <c r="AK29" s="42"/>
      <c r="AL29" s="42"/>
      <c r="AM29" s="42"/>
      <c r="AN29" s="42"/>
      <c r="AO29" s="42"/>
      <c r="AP29" s="21"/>
      <c r="AQ29" s="20"/>
      <c r="AV29" s="16" t="s">
        <v>145</v>
      </c>
      <c r="AW29" s="16">
        <v>0.65</v>
      </c>
      <c r="BL29" s="18">
        <v>6</v>
      </c>
      <c r="BM29" s="18">
        <v>1</v>
      </c>
      <c r="BN29" s="18">
        <f>VLOOKUP(BL29,AV9:BG23,BM29+2,FALSE)</f>
        <v>23967</v>
      </c>
      <c r="BO29" s="18">
        <f>ROUND(BN29/BO1,0)</f>
        <v>47934</v>
      </c>
      <c r="BP29" s="18"/>
      <c r="BQ29" s="18"/>
      <c r="BR29" s="18"/>
      <c r="BS29" s="18"/>
      <c r="BT29" s="18"/>
      <c r="BU29" s="42"/>
      <c r="BV29" s="42"/>
      <c r="BW29" s="42"/>
      <c r="BX29" s="42"/>
      <c r="BY29" s="19"/>
      <c r="BZ29" s="21"/>
      <c r="CA29" s="21"/>
      <c r="CF29" s="16" t="s">
        <v>145</v>
      </c>
      <c r="CG29" s="16">
        <v>0.4</v>
      </c>
      <c r="CV29" s="18">
        <v>6</v>
      </c>
      <c r="CW29" s="18">
        <v>1</v>
      </c>
      <c r="CX29" s="18">
        <f>VLOOKUP(CV29,CF9:CQ23,CW29+2,FALSE)</f>
        <v>37050</v>
      </c>
      <c r="CY29" s="18">
        <f>ROUND(CX29/CY1,0)</f>
        <v>74100</v>
      </c>
      <c r="CZ29" s="18"/>
      <c r="DA29" s="18"/>
      <c r="DB29" s="18"/>
      <c r="DC29" s="18"/>
      <c r="DD29" s="18"/>
      <c r="DE29" s="42"/>
      <c r="DF29" s="42"/>
      <c r="DG29" s="42"/>
      <c r="DH29" s="42"/>
      <c r="DI29" s="42"/>
      <c r="DJ29" s="20"/>
      <c r="DK29" s="20"/>
      <c r="DP29" s="16" t="s">
        <v>145</v>
      </c>
      <c r="DQ29" s="16">
        <v>0.1</v>
      </c>
      <c r="EF29" s="18">
        <v>6</v>
      </c>
      <c r="EG29" s="18">
        <v>1</v>
      </c>
      <c r="EH29" s="18">
        <f>VLOOKUP(EF29,DP9:EA23,EG29+2,FALSE)</f>
        <v>50610</v>
      </c>
      <c r="EI29" s="18">
        <f>ROUND(EH29/EI1,0)</f>
        <v>101220</v>
      </c>
      <c r="EJ29" s="18"/>
      <c r="EK29" s="18"/>
      <c r="EL29" s="18"/>
      <c r="EM29" s="18"/>
      <c r="EN29" s="18"/>
      <c r="EO29" s="42"/>
      <c r="EP29" s="42"/>
      <c r="EQ29" s="42"/>
      <c r="ER29" s="42"/>
      <c r="ES29" s="42"/>
      <c r="ET29" s="20"/>
      <c r="EU29" s="20"/>
      <c r="EY29" s="16">
        <f>VLOOKUP(FC29,[2]属性分配!$Z$3:$AA$1002,2,TRUE)</f>
        <v>189</v>
      </c>
      <c r="EZ29" s="16">
        <v>2</v>
      </c>
      <c r="FA29" s="16">
        <v>2</v>
      </c>
      <c r="FB29" s="16">
        <f>VLOOKUP(EZ29,$L$37:$W$56,12,FALSE)+VLOOKUP(EZ29,$L$37:$W$56,9,FALSE)+INT(VLOOKUP(EZ29-1,$L$37:$W$56,2,FALSE))</f>
        <v>209</v>
      </c>
      <c r="FC29" s="16">
        <f>FB29/$FQ$7</f>
        <v>1.8660714285714286</v>
      </c>
      <c r="FD29" s="16">
        <f t="shared" si="43"/>
        <v>22</v>
      </c>
      <c r="FE29" s="16">
        <f t="shared" si="44"/>
        <v>13873</v>
      </c>
      <c r="FF29" s="16">
        <f t="shared" si="42"/>
        <v>616</v>
      </c>
      <c r="FG29" s="16">
        <f t="shared" si="42"/>
        <v>586</v>
      </c>
      <c r="FH29" s="16">
        <f t="shared" si="42"/>
        <v>378</v>
      </c>
      <c r="FI29" s="16">
        <f t="shared" si="42"/>
        <v>0.01</v>
      </c>
      <c r="FJ29" s="16">
        <f t="shared" si="42"/>
        <v>0.03</v>
      </c>
      <c r="FK29" s="16">
        <f t="shared" si="42"/>
        <v>0.02</v>
      </c>
      <c r="FL29" s="18">
        <f t="shared" si="45"/>
        <v>82736.5</v>
      </c>
      <c r="FY29" s="16">
        <f t="shared" si="2"/>
        <v>61</v>
      </c>
      <c r="FZ29" s="16">
        <f>MAX(AK$4:AK29)+MAX(AE$4:AE29)</f>
        <v>65620</v>
      </c>
      <c r="GA29" s="16">
        <f>MAX(AF$4:AF29)+MAX(AL$4:AL29)+MAX(AI$4:AI29)</f>
        <v>4592</v>
      </c>
      <c r="GB29" s="16">
        <f>MAX(AG$4:AG29)+MAX(AM$4:AM29)</f>
        <v>3280</v>
      </c>
      <c r="GC29" s="16">
        <f>MAX(AH$4:AH29)+MAX(AN$4:AN29)</f>
        <v>3846</v>
      </c>
      <c r="GD29" s="16">
        <f>MAX(AO$4:AO29)</f>
        <v>0.05</v>
      </c>
      <c r="GE29" s="41">
        <f>MAX(AP$4:AP29)</f>
        <v>7.4999999999999997E-2</v>
      </c>
      <c r="GF29" s="16">
        <f>MAX(AQ$4:AQ29)</f>
        <v>0.1</v>
      </c>
    </row>
    <row r="30" spans="1:188" x14ac:dyDescent="0.2">
      <c r="A30" s="16" t="s">
        <v>179</v>
      </c>
      <c r="B30" s="24">
        <v>0.15</v>
      </c>
      <c r="L30" s="16" t="s">
        <v>147</v>
      </c>
      <c r="M30" s="16">
        <v>0.4</v>
      </c>
      <c r="AA30" s="16">
        <f t="shared" si="0"/>
        <v>62</v>
      </c>
      <c r="AB30" s="18">
        <v>6</v>
      </c>
      <c r="AC30" s="18">
        <v>2</v>
      </c>
      <c r="AD30" s="18">
        <f>VLOOKUP(AB30,L9:W23,AC30+2,FALSE)</f>
        <v>15956</v>
      </c>
      <c r="AF30" s="18">
        <f>ROUND(AD30/AF1,0)</f>
        <v>1596</v>
      </c>
      <c r="AJ30" s="18">
        <f>VLOOKUP(AB30,L9:W19,AC30+6,FALSE)</f>
        <v>51287</v>
      </c>
      <c r="AK30" s="42">
        <f>ROUND(AJ30*0.5/AK1,0)</f>
        <v>51287</v>
      </c>
      <c r="AL30" s="42"/>
      <c r="AM30" s="42">
        <f>ROUND(AJ30*0.5/AM1,0)</f>
        <v>2564</v>
      </c>
      <c r="AN30" s="42"/>
      <c r="AO30" s="22"/>
      <c r="AP30" s="19">
        <f>1.5%*AB31</f>
        <v>0.09</v>
      </c>
      <c r="AQ30" s="20"/>
      <c r="AV30" s="16" t="s">
        <v>147</v>
      </c>
      <c r="AW30" s="16">
        <v>0.25</v>
      </c>
      <c r="BL30" s="18">
        <v>6</v>
      </c>
      <c r="BM30" s="18">
        <v>2</v>
      </c>
      <c r="BN30" s="18">
        <f>VLOOKUP(BL30,AV9:BG23,BM30+2,FALSE)</f>
        <v>26631</v>
      </c>
      <c r="BO30" s="18"/>
      <c r="BP30" s="18">
        <f>ROUND(BN30/BP1,0)</f>
        <v>2663</v>
      </c>
      <c r="BQ30" s="18"/>
      <c r="BR30" s="18"/>
      <c r="BS30" s="18"/>
      <c r="BT30" s="18">
        <f>VLOOKUP(BL30,AV9:BG19,BM30+6,FALSE)</f>
        <v>85598</v>
      </c>
      <c r="BU30" s="42">
        <f>ROUND(BT30*0.5/BU1,0)</f>
        <v>85598</v>
      </c>
      <c r="BV30" s="42"/>
      <c r="BW30" s="42">
        <f>ROUND(BT30*0.5/BW1,0)</f>
        <v>4280</v>
      </c>
      <c r="BX30" s="42"/>
      <c r="BY30" s="19"/>
      <c r="BZ30" s="19">
        <f>0.8%*BL31</f>
        <v>4.8000000000000001E-2</v>
      </c>
      <c r="CA30" s="21"/>
      <c r="CF30" s="16" t="s">
        <v>147</v>
      </c>
      <c r="CG30" s="16">
        <v>0.2</v>
      </c>
      <c r="CV30" s="18">
        <v>6</v>
      </c>
      <c r="CW30" s="18">
        <v>2</v>
      </c>
      <c r="CX30" s="18">
        <f>VLOOKUP(CV30,CF9:CQ23,CW30+2,FALSE)</f>
        <v>41167</v>
      </c>
      <c r="CY30" s="18"/>
      <c r="CZ30" s="18">
        <f>ROUND(CX30/CZ1,0)</f>
        <v>4117</v>
      </c>
      <c r="DA30" s="18"/>
      <c r="DB30" s="18"/>
      <c r="DC30" s="18"/>
      <c r="DD30" s="18">
        <f>VLOOKUP(CV30,CF9:CQ19,CW30+6,FALSE)</f>
        <v>132322</v>
      </c>
      <c r="DE30" s="42">
        <f>ROUND(DD30*0.5/DE1,0)</f>
        <v>132322</v>
      </c>
      <c r="DF30" s="42"/>
      <c r="DG30" s="42">
        <f>ROUND(DD30*0.5/DG1,0)</f>
        <v>6616</v>
      </c>
      <c r="DH30" s="42"/>
      <c r="DI30" s="22">
        <f>2%*CV30</f>
        <v>0.12</v>
      </c>
      <c r="DJ30" s="20"/>
      <c r="DK30" s="20"/>
      <c r="DP30" s="16" t="s">
        <v>147</v>
      </c>
      <c r="DQ30" s="16">
        <v>0.2</v>
      </c>
      <c r="EF30" s="18">
        <v>6</v>
      </c>
      <c r="EG30" s="18">
        <v>2</v>
      </c>
      <c r="EH30" s="18">
        <f>VLOOKUP(EF30,DP9:EA23,EG30+2,FALSE)</f>
        <v>56233</v>
      </c>
      <c r="EI30" s="18"/>
      <c r="EJ30" s="18">
        <f>ROUND(EH30/EJ1,0)</f>
        <v>5623</v>
      </c>
      <c r="EK30" s="18"/>
      <c r="EL30" s="18"/>
      <c r="EM30" s="18"/>
      <c r="EN30" s="18">
        <f>VLOOKUP(EF30,DP9:EA19,EG30+6,FALSE)</f>
        <v>180749</v>
      </c>
      <c r="EO30" s="42">
        <f>ROUND(EN30*0.5/EO1,0)</f>
        <v>180749</v>
      </c>
      <c r="EP30" s="42"/>
      <c r="EQ30" s="42">
        <f>ROUND(EN30*0.5/EQ1,0)</f>
        <v>9037</v>
      </c>
      <c r="ER30" s="42"/>
      <c r="ES30" s="22">
        <f>2%*EF30</f>
        <v>0.12</v>
      </c>
      <c r="ET30" s="20"/>
      <c r="EU30" s="20"/>
      <c r="EY30" s="16">
        <f>VLOOKUP(FC30,[2]属性分配!$Z$3:$AA$1002,2,TRUE)</f>
        <v>201</v>
      </c>
      <c r="EZ30" s="16">
        <v>2</v>
      </c>
      <c r="FA30" s="16">
        <v>3</v>
      </c>
      <c r="FB30" s="16">
        <f>VLOOKUP(EZ30,$L$37:$W$56,12,FALSE)+VLOOKUP(EZ30,$L$37:$W$56,9,FALSE)+VLOOKUP(EZ30,$L$37:$W$56,11,FALSE)+INT(VLOOKUP(EZ30-1,$L$37:$W$56,2,FALSE))</f>
        <v>275</v>
      </c>
      <c r="FC30" s="16">
        <f t="shared" ref="FC30:FC64" si="46">FB30/$FQ$7</f>
        <v>2.4553571428571428</v>
      </c>
      <c r="FD30" s="16">
        <f t="shared" si="43"/>
        <v>23</v>
      </c>
      <c r="FE30" s="16">
        <f t="shared" si="44"/>
        <v>13873</v>
      </c>
      <c r="FF30" s="16">
        <f t="shared" si="42"/>
        <v>985</v>
      </c>
      <c r="FG30" s="16">
        <f t="shared" si="42"/>
        <v>791</v>
      </c>
      <c r="FH30" s="16">
        <f t="shared" si="42"/>
        <v>747</v>
      </c>
      <c r="FI30" s="16">
        <f t="shared" si="42"/>
        <v>0.02</v>
      </c>
      <c r="FJ30" s="16">
        <f t="shared" si="42"/>
        <v>0.03</v>
      </c>
      <c r="FK30" s="16">
        <f t="shared" si="42"/>
        <v>0.02</v>
      </c>
      <c r="FL30" s="18">
        <f t="shared" si="45"/>
        <v>102166.5</v>
      </c>
      <c r="FY30" s="16">
        <f t="shared" si="2"/>
        <v>62</v>
      </c>
      <c r="FZ30" s="16">
        <f>MAX(AK$4:AK30)+MAX(AE$4:AE30)</f>
        <v>80007</v>
      </c>
      <c r="GA30" s="16">
        <f>MAX(AF$4:AF30)+MAX(AL$4:AL30)+MAX(AI$4:AI30)</f>
        <v>5040</v>
      </c>
      <c r="GB30" s="16">
        <f>MAX(AG$4:AG30)+MAX(AM$4:AM30)</f>
        <v>3999</v>
      </c>
      <c r="GC30" s="16">
        <f>MAX(AH$4:AH30)+MAX(AN$4:AN30)</f>
        <v>3846</v>
      </c>
      <c r="GD30" s="16">
        <f>MAX(AO$4:AO30)</f>
        <v>0.05</v>
      </c>
      <c r="GE30" s="41">
        <f>MAX(AP$4:AP30)</f>
        <v>0.09</v>
      </c>
      <c r="GF30" s="16">
        <f>MAX(AQ$4:AQ30)</f>
        <v>0.1</v>
      </c>
    </row>
    <row r="31" spans="1:188" x14ac:dyDescent="0.2">
      <c r="A31" s="16" t="s">
        <v>180</v>
      </c>
      <c r="B31" s="24">
        <v>0.25</v>
      </c>
      <c r="L31" s="16" t="s">
        <v>149</v>
      </c>
      <c r="M31" s="16">
        <v>0.2</v>
      </c>
      <c r="AA31" s="16">
        <f t="shared" si="0"/>
        <v>63</v>
      </c>
      <c r="AB31" s="18">
        <v>6</v>
      </c>
      <c r="AC31" s="18">
        <v>3</v>
      </c>
      <c r="AD31" s="18">
        <f>VLOOKUP(AB31,L9:W23,AC31+2,FALSE)</f>
        <v>19945</v>
      </c>
      <c r="AG31" s="18">
        <f>ROUND(AD31/AG1,0)</f>
        <v>1995</v>
      </c>
      <c r="AJ31" s="18">
        <f>VLOOKUP(AB31,L9:W19,AC31+6,FALSE)</f>
        <v>71802</v>
      </c>
      <c r="AK31" s="42"/>
      <c r="AL31" s="42">
        <f>ROUND(AJ31*0.5/AL1,0)</f>
        <v>3590</v>
      </c>
      <c r="AM31" s="42"/>
      <c r="AN31" s="42">
        <f>ROUND(AJ31*0.5/AN1,0)</f>
        <v>3590</v>
      </c>
      <c r="AO31" s="22">
        <f>1%*AB30</f>
        <v>0.06</v>
      </c>
      <c r="AP31" s="21"/>
      <c r="AQ31" s="23"/>
      <c r="AV31" s="16" t="s">
        <v>149</v>
      </c>
      <c r="AW31" s="16">
        <v>0.05</v>
      </c>
      <c r="BL31" s="18">
        <v>6</v>
      </c>
      <c r="BM31" s="18">
        <v>3</v>
      </c>
      <c r="BN31" s="18">
        <f>VLOOKUP(BL31,AV9:BG23,BM31+2,FALSE)</f>
        <v>33288</v>
      </c>
      <c r="BO31" s="18"/>
      <c r="BP31" s="18"/>
      <c r="BQ31" s="18">
        <f>ROUND(BN31/BQ1,0)</f>
        <v>3329</v>
      </c>
      <c r="BR31" s="18"/>
      <c r="BS31" s="18"/>
      <c r="BT31" s="18">
        <f>VLOOKUP(BL31,AV9:BG19,BM31+6,FALSE)</f>
        <v>119837</v>
      </c>
      <c r="BU31" s="42"/>
      <c r="BV31" s="42">
        <f>ROUND(BT31*0.5/BV1,0)</f>
        <v>5992</v>
      </c>
      <c r="BW31" s="42"/>
      <c r="BX31" s="42">
        <f>ROUND(BT31*0.5/BX1,0)</f>
        <v>5992</v>
      </c>
      <c r="BY31" s="19">
        <f>1.5%*BL30</f>
        <v>0.09</v>
      </c>
      <c r="BZ31" s="19"/>
      <c r="CA31" s="21"/>
      <c r="CF31" s="16" t="s">
        <v>149</v>
      </c>
      <c r="CG31" s="16">
        <v>0.15</v>
      </c>
      <c r="CV31" s="18">
        <v>6</v>
      </c>
      <c r="CW31" s="18">
        <v>3</v>
      </c>
      <c r="CX31" s="18">
        <f>VLOOKUP(CV31,CF9:CQ23,CW31+2,FALSE)</f>
        <v>51458</v>
      </c>
      <c r="CY31" s="18"/>
      <c r="CZ31" s="18"/>
      <c r="DA31" s="18">
        <f>ROUND(CX31/DA1,0)</f>
        <v>5146</v>
      </c>
      <c r="DB31" s="18"/>
      <c r="DC31" s="18"/>
      <c r="DD31" s="18">
        <f>VLOOKUP(CV31,CF9:CQ19,CW31+6,FALSE)</f>
        <v>185250</v>
      </c>
      <c r="DE31" s="42"/>
      <c r="DF31" s="42">
        <f>ROUND(DD31*0.5/DF1,0)</f>
        <v>9263</v>
      </c>
      <c r="DG31" s="42"/>
      <c r="DH31" s="42">
        <f>ROUND(DD31*0.5/DH1,0)</f>
        <v>9263</v>
      </c>
      <c r="DI31" s="22"/>
      <c r="DJ31" s="22">
        <f>1%*CV31</f>
        <v>0.06</v>
      </c>
      <c r="DK31" s="23"/>
      <c r="DP31" s="16" t="s">
        <v>149</v>
      </c>
      <c r="DQ31" s="16">
        <v>0.15</v>
      </c>
      <c r="EF31" s="18">
        <v>6</v>
      </c>
      <c r="EG31" s="18">
        <v>3</v>
      </c>
      <c r="EH31" s="18">
        <f>VLOOKUP(EF31,DP9:EA23,EG31+2,FALSE)</f>
        <v>70291</v>
      </c>
      <c r="EI31" s="18"/>
      <c r="EJ31" s="18"/>
      <c r="EK31" s="18">
        <f>ROUND(EH31/EK1,0)</f>
        <v>7029</v>
      </c>
      <c r="EL31" s="18"/>
      <c r="EM31" s="18"/>
      <c r="EN31" s="18">
        <f>VLOOKUP(EF31,DP9:EA19,EG31+6,FALSE)</f>
        <v>253048</v>
      </c>
      <c r="EO31" s="42"/>
      <c r="EP31" s="42">
        <f>ROUND(EN31*0.5/EP1,0)</f>
        <v>12652</v>
      </c>
      <c r="EQ31" s="42"/>
      <c r="ER31" s="42">
        <f>ROUND(EN31*0.5/ER1,0)</f>
        <v>12652</v>
      </c>
      <c r="ES31" s="22"/>
      <c r="ET31" s="22">
        <f>1.5%*EF31</f>
        <v>0.09</v>
      </c>
      <c r="EU31" s="23"/>
      <c r="EY31" s="16">
        <f>VLOOKUP(FC31,[2]属性分配!$Z$3:$AA$1002,2,TRUE)</f>
        <v>210</v>
      </c>
      <c r="EZ31" s="16">
        <v>2</v>
      </c>
      <c r="FA31" s="16">
        <v>4</v>
      </c>
      <c r="FB31" s="16">
        <f>VLOOKUP(EZ31,$L$37:$W$56,12,FALSE)+VLOOKUP(EZ31,$L$37:$W$56,9,FALSE)+VLOOKUP(EZ31,$L$37:$W$56,11,FALSE)+VLOOKUP(EZ31,$L$37:$W$56,8,FALSE)+INT(VLOOKUP(EZ31-1,$L$37:$W$56,2,FALSE))</f>
        <v>354</v>
      </c>
      <c r="FC31" s="16">
        <f t="shared" si="46"/>
        <v>3.1607142857142856</v>
      </c>
      <c r="FD31" s="16">
        <f t="shared" si="43"/>
        <v>24</v>
      </c>
      <c r="FE31" s="16">
        <f t="shared" si="44"/>
        <v>13873</v>
      </c>
      <c r="FF31" s="16">
        <f t="shared" si="42"/>
        <v>985</v>
      </c>
      <c r="FG31" s="16">
        <f t="shared" si="42"/>
        <v>791</v>
      </c>
      <c r="FH31" s="16">
        <f t="shared" si="42"/>
        <v>927</v>
      </c>
      <c r="FI31" s="16">
        <f t="shared" si="42"/>
        <v>0.02</v>
      </c>
      <c r="FJ31" s="16">
        <f t="shared" si="42"/>
        <v>0.03</v>
      </c>
      <c r="FK31" s="16">
        <f t="shared" si="42"/>
        <v>0.02</v>
      </c>
      <c r="FL31" s="18">
        <f t="shared" si="45"/>
        <v>103966.5</v>
      </c>
      <c r="FY31" s="16">
        <f t="shared" si="2"/>
        <v>63</v>
      </c>
      <c r="FZ31" s="16">
        <f>MAX(AK$4:AK31)+MAX(AE$4:AE31)</f>
        <v>80007</v>
      </c>
      <c r="GA31" s="16">
        <f>MAX(AF$4:AF31)+MAX(AL$4:AL31)+MAX(AI$4:AI31)</f>
        <v>6047</v>
      </c>
      <c r="GB31" s="16">
        <f>MAX(AG$4:AG31)+MAX(AM$4:AM31)</f>
        <v>4559</v>
      </c>
      <c r="GC31" s="16">
        <f>MAX(AH$4:AH31)+MAX(AN$4:AN31)</f>
        <v>4853</v>
      </c>
      <c r="GD31" s="16">
        <f>MAX(AO$4:AO31)</f>
        <v>0.06</v>
      </c>
      <c r="GE31" s="41">
        <f>MAX(AP$4:AP31)</f>
        <v>0.09</v>
      </c>
      <c r="GF31" s="16">
        <f>MAX(AQ$4:AQ31)</f>
        <v>0.1</v>
      </c>
    </row>
    <row r="32" spans="1:188" x14ac:dyDescent="0.2">
      <c r="L32" s="16" t="s">
        <v>125</v>
      </c>
      <c r="M32" s="16">
        <v>10</v>
      </c>
      <c r="AA32" s="16">
        <f t="shared" si="0"/>
        <v>64</v>
      </c>
      <c r="AB32" s="18">
        <v>6</v>
      </c>
      <c r="AC32" s="18">
        <v>4</v>
      </c>
      <c r="AD32" s="18">
        <f>VLOOKUP(AB32,L9:W23,AC32+2,FALSE)</f>
        <v>17552</v>
      </c>
      <c r="AH32" s="18">
        <f>ROUND(AD32/AH1,0)</f>
        <v>1755</v>
      </c>
      <c r="AJ32" s="18">
        <f>VLOOKUP(AB32,L9:W19,AC32+6,FALSE)</f>
        <v>30772</v>
      </c>
      <c r="AK32" s="42"/>
      <c r="AL32" s="42"/>
      <c r="AM32" s="42">
        <f>ROUND(AJ32*0.5/AM1,0)</f>
        <v>1539</v>
      </c>
      <c r="AN32" s="42">
        <f>ROUND(AJ32*0.5/AN1,0)</f>
        <v>1539</v>
      </c>
      <c r="AO32" s="42"/>
      <c r="AP32" s="21"/>
      <c r="AQ32" s="20"/>
      <c r="AV32" s="16" t="s">
        <v>125</v>
      </c>
      <c r="AW32" s="16">
        <v>10</v>
      </c>
      <c r="BL32" s="18">
        <v>6</v>
      </c>
      <c r="BM32" s="18">
        <v>4</v>
      </c>
      <c r="BN32" s="18">
        <f>VLOOKUP(BL32,AV9:BG23,BM32+2,FALSE)</f>
        <v>29294</v>
      </c>
      <c r="BO32" s="18"/>
      <c r="BP32" s="18"/>
      <c r="BQ32" s="18"/>
      <c r="BR32" s="18">
        <f>ROUND(BN32/BR1,0)</f>
        <v>2929</v>
      </c>
      <c r="BS32" s="18"/>
      <c r="BT32" s="18">
        <f>VLOOKUP(BL32,AV9:BG19,BM32+6,FALSE)</f>
        <v>51359</v>
      </c>
      <c r="BU32" s="42"/>
      <c r="BV32" s="42"/>
      <c r="BW32" s="42">
        <f>ROUND(BT32*0.5/BW1,0)</f>
        <v>2568</v>
      </c>
      <c r="BX32" s="42">
        <f>ROUND(BT32*0.5/BX1,0)</f>
        <v>2568</v>
      </c>
      <c r="BY32" s="19"/>
      <c r="BZ32" s="21"/>
      <c r="CA32" s="21"/>
      <c r="CF32" s="16" t="s">
        <v>125</v>
      </c>
      <c r="CG32" s="16">
        <v>10</v>
      </c>
      <c r="CV32" s="18">
        <v>6</v>
      </c>
      <c r="CW32" s="18">
        <v>4</v>
      </c>
      <c r="CX32" s="18">
        <f>VLOOKUP(CV32,CF9:CQ23,CW32+2,FALSE)</f>
        <v>45283</v>
      </c>
      <c r="CY32" s="18"/>
      <c r="CZ32" s="18"/>
      <c r="DA32" s="18"/>
      <c r="DB32" s="18">
        <f>ROUND(CX32/DB1,0)</f>
        <v>4528</v>
      </c>
      <c r="DC32" s="18"/>
      <c r="DD32" s="18">
        <f>VLOOKUP(CV32,CF9:CQ19,CW32+6,FALSE)</f>
        <v>79393</v>
      </c>
      <c r="DE32" s="42"/>
      <c r="DF32" s="42"/>
      <c r="DG32" s="42">
        <f>ROUND(DD32*0.5/DG1,0)</f>
        <v>3970</v>
      </c>
      <c r="DH32" s="42">
        <f>ROUND(DD32*0.5/DH1,0)</f>
        <v>3970</v>
      </c>
      <c r="DI32" s="42"/>
      <c r="DJ32" s="20"/>
      <c r="DK32" s="20"/>
      <c r="DP32" s="16" t="s">
        <v>125</v>
      </c>
      <c r="DQ32" s="16">
        <v>10</v>
      </c>
      <c r="EF32" s="18">
        <v>6</v>
      </c>
      <c r="EG32" s="18">
        <v>4</v>
      </c>
      <c r="EH32" s="18">
        <f>VLOOKUP(EF32,DP9:EA23,EG32+2,FALSE)</f>
        <v>61856</v>
      </c>
      <c r="EI32" s="18"/>
      <c r="EJ32" s="18"/>
      <c r="EK32" s="18"/>
      <c r="EL32" s="18">
        <f>ROUND(EH32/EL1,0)</f>
        <v>6186</v>
      </c>
      <c r="EM32" s="18"/>
      <c r="EN32" s="18">
        <f>VLOOKUP(EF32,DP9:EA19,EG32+6,FALSE)</f>
        <v>108449</v>
      </c>
      <c r="EO32" s="42"/>
      <c r="EP32" s="42"/>
      <c r="EQ32" s="42">
        <f>ROUND(EN32*0.5/EQ1,0)</f>
        <v>5422</v>
      </c>
      <c r="ER32" s="42">
        <f>ROUND(EN32*0.5/ER1,0)</f>
        <v>5422</v>
      </c>
      <c r="ES32" s="42"/>
      <c r="ET32" s="20"/>
      <c r="EU32" s="20"/>
      <c r="EY32" s="16">
        <f>VLOOKUP(FC32,[2]属性分配!$Z$3:$AA$1002,2,TRUE)</f>
        <v>218</v>
      </c>
      <c r="EZ32" s="16">
        <v>2</v>
      </c>
      <c r="FA32" s="16">
        <v>5</v>
      </c>
      <c r="FB32" s="16">
        <f>VLOOKUP(EZ32,$L$37:$W$56,12,FALSE)+VLOOKUP(EZ32,$L$37:$W$56,9,FALSE)+VLOOKUP(EZ32,$L$37:$W$56,11,FALSE)+VLOOKUP(EZ32,$L$37:$W$56,8,FALSE)+VLOOKUP(EZ32,$L$37:$W$56,10,FALSE)+INT(VLOOKUP(EZ32-1,$L$37:$W$56,2,FALSE))</f>
        <v>453</v>
      </c>
      <c r="FC32" s="16">
        <f t="shared" si="46"/>
        <v>4.0446428571428568</v>
      </c>
      <c r="FD32" s="16">
        <f t="shared" si="43"/>
        <v>25</v>
      </c>
      <c r="FE32" s="16">
        <f t="shared" si="44"/>
        <v>13873</v>
      </c>
      <c r="FF32" s="16">
        <f t="shared" si="42"/>
        <v>1108</v>
      </c>
      <c r="FG32" s="16">
        <f t="shared" si="42"/>
        <v>791</v>
      </c>
      <c r="FH32" s="16">
        <f t="shared" si="42"/>
        <v>927</v>
      </c>
      <c r="FI32" s="16">
        <f t="shared" si="42"/>
        <v>0.02</v>
      </c>
      <c r="FJ32" s="16">
        <f t="shared" si="42"/>
        <v>0.03</v>
      </c>
      <c r="FK32" s="16">
        <f t="shared" si="42"/>
        <v>0.04</v>
      </c>
      <c r="FL32" s="18">
        <f t="shared" si="45"/>
        <v>125196.5</v>
      </c>
      <c r="FY32" s="16">
        <f t="shared" si="2"/>
        <v>64</v>
      </c>
      <c r="FZ32" s="16">
        <f>MAX(AK$4:AK32)+MAX(AE$4:AE32)</f>
        <v>80007</v>
      </c>
      <c r="GA32" s="16">
        <f>MAX(AF$4:AF32)+MAX(AL$4:AL32)+MAX(AI$4:AI32)</f>
        <v>6047</v>
      </c>
      <c r="GB32" s="16">
        <f>MAX(AG$4:AG32)+MAX(AM$4:AM32)</f>
        <v>4559</v>
      </c>
      <c r="GC32" s="16">
        <f>MAX(AH$4:AH32)+MAX(AN$4:AN32)</f>
        <v>5345</v>
      </c>
      <c r="GD32" s="16">
        <f>MAX(AO$4:AO32)</f>
        <v>0.06</v>
      </c>
      <c r="GE32" s="41">
        <f>MAX(AP$4:AP32)</f>
        <v>0.09</v>
      </c>
      <c r="GF32" s="16">
        <f>MAX(AQ$4:AQ32)</f>
        <v>0.1</v>
      </c>
    </row>
    <row r="33" spans="1:188" x14ac:dyDescent="0.2">
      <c r="L33" s="16" t="s">
        <v>181</v>
      </c>
      <c r="M33" s="16">
        <f>INT($B10/$B5/$B6)</f>
        <v>20000</v>
      </c>
      <c r="AA33" s="16">
        <f t="shared" si="0"/>
        <v>65</v>
      </c>
      <c r="AB33" s="18">
        <v>6</v>
      </c>
      <c r="AC33" s="18">
        <v>5</v>
      </c>
      <c r="AD33" s="18">
        <f>VLOOKUP(AB33,L9:W23,AC33+2,FALSE)</f>
        <v>11967</v>
      </c>
      <c r="AI33" s="18">
        <f>ROUND(AD33/AI1,0)</f>
        <v>1197</v>
      </c>
      <c r="AJ33" s="18">
        <f>VLOOKUP(AB33,L9:W19,AC33+6,FALSE)</f>
        <v>51287</v>
      </c>
      <c r="AK33" s="42">
        <f>ROUND(AJ33*0.5/AK1,0)</f>
        <v>51287</v>
      </c>
      <c r="AL33" s="42">
        <f>ROUND(AJ33*0.5/AL1,0)</f>
        <v>2564</v>
      </c>
      <c r="AM33" s="42"/>
      <c r="AN33" s="42"/>
      <c r="AO33" s="22">
        <f>1%*AB32</f>
        <v>0.06</v>
      </c>
      <c r="AP33" s="19"/>
      <c r="AQ33" s="22">
        <f>2%*AB33</f>
        <v>0.12</v>
      </c>
      <c r="AV33" s="16" t="s">
        <v>181</v>
      </c>
      <c r="AW33" s="16">
        <f>INT($B11/$B5/$B7)</f>
        <v>8571</v>
      </c>
      <c r="BL33" s="18">
        <v>6</v>
      </c>
      <c r="BM33" s="18">
        <v>5</v>
      </c>
      <c r="BN33" s="18">
        <f>VLOOKUP(BL33,AV9:BG23,BM33+2,FALSE)</f>
        <v>19973</v>
      </c>
      <c r="BO33" s="18"/>
      <c r="BP33" s="18"/>
      <c r="BQ33" s="18"/>
      <c r="BR33" s="18"/>
      <c r="BS33" s="18">
        <f>ROUND(BN33/BS1,0)</f>
        <v>1997</v>
      </c>
      <c r="BT33" s="18">
        <f>VLOOKUP(BL33,AV9:BG19,BM33+6,FALSE)</f>
        <v>85598</v>
      </c>
      <c r="BU33" s="42">
        <f>ROUND(BT33*0.5/BU1,0)</f>
        <v>85598</v>
      </c>
      <c r="BV33" s="42">
        <f>ROUND(BT33*0.5/BV1,0)</f>
        <v>4280</v>
      </c>
      <c r="BW33" s="42"/>
      <c r="BX33" s="42"/>
      <c r="BY33" s="19"/>
      <c r="BZ33" s="19">
        <f>0.8%*BL33</f>
        <v>4.8000000000000001E-2</v>
      </c>
      <c r="CA33" s="19">
        <f>3%*BL33</f>
        <v>0.18</v>
      </c>
      <c r="CF33" s="16" t="s">
        <v>181</v>
      </c>
      <c r="CG33" s="16">
        <f>INT($B12/$B5/$B8)</f>
        <v>1071</v>
      </c>
      <c r="CV33" s="18">
        <v>6</v>
      </c>
      <c r="CW33" s="18">
        <v>5</v>
      </c>
      <c r="CX33" s="18">
        <f>VLOOKUP(CV33,CF9:CQ23,CW33+2,FALSE)</f>
        <v>30875</v>
      </c>
      <c r="CY33" s="18"/>
      <c r="CZ33" s="18"/>
      <c r="DA33" s="18"/>
      <c r="DB33" s="18"/>
      <c r="DC33" s="18">
        <f>ROUND(CX33/DC1,0)</f>
        <v>3088</v>
      </c>
      <c r="DD33" s="18">
        <f>VLOOKUP(CV33,CF9:CQ19,CW33+6,FALSE)</f>
        <v>132322</v>
      </c>
      <c r="DE33" s="42">
        <f>ROUND(DD33*0.5/DE1,0)</f>
        <v>132322</v>
      </c>
      <c r="DF33" s="42">
        <f>ROUND(DD33*0.5/DF1,0)</f>
        <v>6616</v>
      </c>
      <c r="DG33" s="42"/>
      <c r="DH33" s="42"/>
      <c r="DI33" s="22"/>
      <c r="DJ33" s="22">
        <f>1%*CV33</f>
        <v>0.06</v>
      </c>
      <c r="DK33" s="22">
        <f>2%*CV33</f>
        <v>0.12</v>
      </c>
      <c r="DP33" s="16" t="s">
        <v>181</v>
      </c>
      <c r="DQ33" s="16">
        <f>INT($B13/$B5/$B9)</f>
        <v>238</v>
      </c>
      <c r="EF33" s="18">
        <v>6</v>
      </c>
      <c r="EG33" s="18">
        <v>5</v>
      </c>
      <c r="EH33" s="18">
        <f>VLOOKUP(EF33,DP9:EA23,EG33+2,FALSE)</f>
        <v>42175</v>
      </c>
      <c r="EI33" s="18"/>
      <c r="EJ33" s="18"/>
      <c r="EK33" s="18"/>
      <c r="EL33" s="18"/>
      <c r="EM33" s="18">
        <f>ROUND(EH33/EM1,0)</f>
        <v>4218</v>
      </c>
      <c r="EN33" s="18">
        <f>VLOOKUP(EF33,DP9:EA19,EG33+6,FALSE)</f>
        <v>180749</v>
      </c>
      <c r="EO33" s="42">
        <f>ROUND(EN33*0.5/EO1,0)</f>
        <v>180749</v>
      </c>
      <c r="EP33" s="42">
        <f>ROUND(EN33*0.5/EP1,0)</f>
        <v>9037</v>
      </c>
      <c r="EQ33" s="42"/>
      <c r="ER33" s="42"/>
      <c r="ES33" s="22"/>
      <c r="ET33" s="22">
        <f>1.5%*EF33</f>
        <v>0.09</v>
      </c>
      <c r="EU33" s="22">
        <f>3%*EF33</f>
        <v>0.18</v>
      </c>
      <c r="EY33" s="16">
        <f>VLOOKUP(FC33,[2]属性分配!$Z$3:$AA$1002,2,TRUE)</f>
        <v>228</v>
      </c>
      <c r="EZ33" s="16">
        <v>3</v>
      </c>
      <c r="FA33" s="16">
        <v>2</v>
      </c>
      <c r="FB33" s="16">
        <f>VLOOKUP(EZ33,$L$37:$W$56,12,FALSE)+VLOOKUP(EZ33,$L$37:$W$56,9,FALSE)+INT(VLOOKUP(EZ33-1,$L$37:$W$56,2,FALSE))</f>
        <v>610</v>
      </c>
      <c r="FC33" s="16">
        <f t="shared" si="46"/>
        <v>5.4464285714285712</v>
      </c>
      <c r="FD33" s="16">
        <f t="shared" si="43"/>
        <v>32</v>
      </c>
      <c r="FE33" s="16">
        <f t="shared" si="44"/>
        <v>24982</v>
      </c>
      <c r="FF33" s="16">
        <f t="shared" si="42"/>
        <v>1329</v>
      </c>
      <c r="FG33" s="16">
        <f t="shared" si="42"/>
        <v>1147</v>
      </c>
      <c r="FH33" s="16">
        <f t="shared" si="42"/>
        <v>927</v>
      </c>
      <c r="FI33" s="16">
        <f t="shared" si="42"/>
        <v>0.02</v>
      </c>
      <c r="FJ33" s="16">
        <f t="shared" si="42"/>
        <v>4.4999999999999998E-2</v>
      </c>
      <c r="FK33" s="16">
        <f t="shared" si="42"/>
        <v>0.04</v>
      </c>
      <c r="FL33" s="18">
        <f t="shared" si="45"/>
        <v>151521</v>
      </c>
      <c r="FY33" s="16">
        <f t="shared" si="2"/>
        <v>65</v>
      </c>
      <c r="FZ33" s="16">
        <f>MAX(AK$4:AK33)+MAX(AE$4:AE33)</f>
        <v>80007</v>
      </c>
      <c r="GA33" s="16">
        <f>MAX(AF$4:AF33)+MAX(AL$4:AL33)+MAX(AI$4:AI33)</f>
        <v>6383</v>
      </c>
      <c r="GB33" s="16">
        <f>MAX(AG$4:AG33)+MAX(AM$4:AM33)</f>
        <v>4559</v>
      </c>
      <c r="GC33" s="16">
        <f>MAX(AH$4:AH33)+MAX(AN$4:AN33)</f>
        <v>5345</v>
      </c>
      <c r="GD33" s="16">
        <f>MAX(AO$4:AO33)</f>
        <v>0.06</v>
      </c>
      <c r="GE33" s="41">
        <f>MAX(AP$4:AP33)</f>
        <v>0.09</v>
      </c>
      <c r="GF33" s="16">
        <f>MAX(AQ$4:AQ33)</f>
        <v>0.12</v>
      </c>
    </row>
    <row r="34" spans="1:188" x14ac:dyDescent="0.2">
      <c r="A34" s="16" t="s">
        <v>182</v>
      </c>
      <c r="B34" s="42" t="s">
        <v>132</v>
      </c>
      <c r="C34" s="42" t="s">
        <v>133</v>
      </c>
      <c r="D34" s="42" t="s">
        <v>134</v>
      </c>
      <c r="L34" s="16" t="s">
        <v>183</v>
      </c>
      <c r="M34" s="16">
        <f>14*10</f>
        <v>140</v>
      </c>
      <c r="AA34" s="16">
        <f t="shared" si="0"/>
        <v>71</v>
      </c>
      <c r="AB34" s="18">
        <v>7</v>
      </c>
      <c r="AC34" s="18">
        <v>1</v>
      </c>
      <c r="AD34" s="18">
        <f>VLOOKUP(AB34,L9:W23,AC34+2,FALSE)</f>
        <v>19257</v>
      </c>
      <c r="AE34" s="18">
        <f>ROUND(AD34/AE1,0)</f>
        <v>38514</v>
      </c>
      <c r="AK34" s="42"/>
      <c r="AL34" s="42"/>
      <c r="AM34" s="42"/>
      <c r="AN34" s="42"/>
      <c r="AO34" s="42"/>
      <c r="AP34" s="21"/>
      <c r="AQ34" s="20"/>
      <c r="AV34" s="16" t="s">
        <v>183</v>
      </c>
      <c r="AW34" s="16">
        <v>60</v>
      </c>
      <c r="BL34" s="18">
        <v>7</v>
      </c>
      <c r="BM34" s="18">
        <v>1</v>
      </c>
      <c r="BN34" s="18">
        <f>VLOOKUP(BL34,AV9:BG23,BM34+2,FALSE)</f>
        <v>31169</v>
      </c>
      <c r="BO34" s="18">
        <f>ROUND(BN34/BO1,0)</f>
        <v>62338</v>
      </c>
      <c r="BP34" s="18"/>
      <c r="BQ34" s="18"/>
      <c r="BR34" s="18"/>
      <c r="BS34" s="18"/>
      <c r="BT34" s="18"/>
      <c r="BU34" s="42"/>
      <c r="BV34" s="42"/>
      <c r="BW34" s="42"/>
      <c r="BX34" s="42"/>
      <c r="BY34" s="19"/>
      <c r="BZ34" s="21"/>
      <c r="CA34" s="21"/>
      <c r="CV34" s="18">
        <v>7</v>
      </c>
      <c r="CW34" s="18">
        <v>1</v>
      </c>
      <c r="CX34" s="18">
        <f>VLOOKUP(CV34,CF9:CQ23,CW34+2,FALSE)</f>
        <v>45307</v>
      </c>
      <c r="CY34" s="18">
        <f>ROUND(CX34/CY1,0)</f>
        <v>90614</v>
      </c>
      <c r="CZ34" s="18"/>
      <c r="DA34" s="18"/>
      <c r="DB34" s="18"/>
      <c r="DC34" s="18"/>
      <c r="DD34" s="18"/>
      <c r="DE34" s="42"/>
      <c r="DF34" s="42"/>
      <c r="DG34" s="42"/>
      <c r="DH34" s="42"/>
      <c r="DI34" s="42"/>
      <c r="DJ34" s="20"/>
      <c r="DK34" s="20"/>
      <c r="EF34" s="18">
        <v>7</v>
      </c>
      <c r="EG34" s="18">
        <v>1</v>
      </c>
      <c r="EH34" s="18">
        <f>VLOOKUP(EF34,DP9:EA23,EG34+2,FALSE)</f>
        <v>61468</v>
      </c>
      <c r="EI34" s="18">
        <f>ROUND(EH34/EI1,0)</f>
        <v>122936</v>
      </c>
      <c r="EJ34" s="18"/>
      <c r="EK34" s="18"/>
      <c r="EL34" s="18"/>
      <c r="EM34" s="18"/>
      <c r="EN34" s="18"/>
      <c r="EO34" s="42"/>
      <c r="EP34" s="42"/>
      <c r="EQ34" s="42"/>
      <c r="ER34" s="42"/>
      <c r="ES34" s="42"/>
      <c r="ET34" s="20"/>
      <c r="EU34" s="20"/>
      <c r="EY34" s="16">
        <f>VLOOKUP(FC34,[2]属性分配!$Z$3:$AA$1002,2,TRUE)</f>
        <v>234</v>
      </c>
      <c r="EZ34" s="16">
        <v>3</v>
      </c>
      <c r="FA34" s="16">
        <v>3</v>
      </c>
      <c r="FB34" s="16">
        <f>VLOOKUP(EZ34,$L$37:$W$56,12,FALSE)+VLOOKUP(EZ34,$L$37:$W$56,9,FALSE)+VLOOKUP(EZ34,$L$37:$W$56,11,FALSE)+INT(VLOOKUP(EZ34-1,$L$37:$W$56,2,FALSE))</f>
        <v>729</v>
      </c>
      <c r="FC34" s="16">
        <f t="shared" si="46"/>
        <v>6.5089285714285712</v>
      </c>
      <c r="FD34" s="16">
        <f t="shared" si="43"/>
        <v>33</v>
      </c>
      <c r="FE34" s="16">
        <f t="shared" si="44"/>
        <v>24982</v>
      </c>
      <c r="FF34" s="16">
        <f t="shared" si="42"/>
        <v>1827</v>
      </c>
      <c r="FG34" s="16">
        <f t="shared" si="42"/>
        <v>1424</v>
      </c>
      <c r="FH34" s="16">
        <f t="shared" si="42"/>
        <v>1425</v>
      </c>
      <c r="FI34" s="16">
        <f t="shared" si="42"/>
        <v>0.03</v>
      </c>
      <c r="FJ34" s="16">
        <f t="shared" si="42"/>
        <v>4.4999999999999998E-2</v>
      </c>
      <c r="FK34" s="16">
        <f t="shared" si="42"/>
        <v>0.04</v>
      </c>
      <c r="FL34" s="18">
        <f t="shared" si="45"/>
        <v>174251</v>
      </c>
      <c r="FY34" s="16">
        <f t="shared" si="2"/>
        <v>71</v>
      </c>
      <c r="FZ34" s="16">
        <f>MAX(AK$4:AK34)+MAX(AE$4:AE34)</f>
        <v>89801</v>
      </c>
      <c r="GA34" s="16">
        <f>MAX(AF$4:AF34)+MAX(AL$4:AL34)+MAX(AI$4:AI34)</f>
        <v>6383</v>
      </c>
      <c r="GB34" s="16">
        <f>MAX(AG$4:AG34)+MAX(AM$4:AM34)</f>
        <v>4559</v>
      </c>
      <c r="GC34" s="16">
        <f>MAX(AH$4:AH34)+MAX(AN$4:AN34)</f>
        <v>5345</v>
      </c>
      <c r="GD34" s="16">
        <f>MAX(AO$4:AO34)</f>
        <v>0.06</v>
      </c>
      <c r="GE34" s="41">
        <f>MAX(AP$4:AP34)</f>
        <v>0.09</v>
      </c>
      <c r="GF34" s="16">
        <f>MAX(AQ$4:AQ34)</f>
        <v>0.12</v>
      </c>
    </row>
    <row r="35" spans="1:188" x14ac:dyDescent="0.2">
      <c r="B35" s="24">
        <v>0.2</v>
      </c>
      <c r="C35" s="24">
        <v>0.15</v>
      </c>
      <c r="D35" s="24">
        <v>0.2</v>
      </c>
      <c r="L35" s="16" t="s">
        <v>184</v>
      </c>
      <c r="M35" s="16">
        <f>M33/M34</f>
        <v>142.85714285714286</v>
      </c>
      <c r="AA35" s="16">
        <f t="shared" si="0"/>
        <v>72</v>
      </c>
      <c r="AB35" s="18">
        <v>7</v>
      </c>
      <c r="AC35" s="18">
        <v>2</v>
      </c>
      <c r="AD35" s="18">
        <f>VLOOKUP(AB35,L9:W23,AC35+2,FALSE)</f>
        <v>21397</v>
      </c>
      <c r="AF35" s="18">
        <f>ROUND(AD35/AF1,0)</f>
        <v>2140</v>
      </c>
      <c r="AJ35" s="18">
        <f>VLOOKUP(AB35,L9:W19,AC35+6,FALSE)</f>
        <v>68776</v>
      </c>
      <c r="AK35" s="42">
        <f>ROUND(AJ35*0.5/AK1,0)</f>
        <v>68776</v>
      </c>
      <c r="AL35" s="42"/>
      <c r="AM35" s="42">
        <f>ROUND(AJ35*0.5/AM1,0)</f>
        <v>3439</v>
      </c>
      <c r="AN35" s="42"/>
      <c r="AO35" s="22"/>
      <c r="AP35" s="19">
        <f>1.5%*AB36</f>
        <v>0.105</v>
      </c>
      <c r="AQ35" s="20"/>
      <c r="AV35" s="16" t="s">
        <v>184</v>
      </c>
      <c r="AW35" s="16">
        <f>AW33/AW34</f>
        <v>142.85</v>
      </c>
      <c r="BL35" s="18">
        <v>7</v>
      </c>
      <c r="BM35" s="18">
        <v>2</v>
      </c>
      <c r="BN35" s="18">
        <f>VLOOKUP(BL35,AV9:BG23,BM35+2,FALSE)</f>
        <v>34633</v>
      </c>
      <c r="BO35" s="18"/>
      <c r="BP35" s="18">
        <f>ROUND(BN35/BP1,0)</f>
        <v>3463</v>
      </c>
      <c r="BQ35" s="18"/>
      <c r="BR35" s="18"/>
      <c r="BS35" s="18"/>
      <c r="BT35" s="18">
        <f>VLOOKUP(BL35,AV9:BG19,BM35+6,FALSE)</f>
        <v>111319</v>
      </c>
      <c r="BU35" s="42">
        <f>ROUND(BT35*0.5/BU1,0)</f>
        <v>111319</v>
      </c>
      <c r="BV35" s="42"/>
      <c r="BW35" s="42">
        <f>ROUND(BT35*0.5/BW1,0)</f>
        <v>5566</v>
      </c>
      <c r="BX35" s="42"/>
      <c r="BY35" s="19"/>
      <c r="BZ35" s="19">
        <f>0.8%*BL36</f>
        <v>5.6000000000000001E-2</v>
      </c>
      <c r="CA35" s="21"/>
      <c r="CV35" s="18">
        <v>7</v>
      </c>
      <c r="CW35" s="18">
        <v>2</v>
      </c>
      <c r="CX35" s="18">
        <f>VLOOKUP(CV35,CF9:CQ23,CW35+2,FALSE)</f>
        <v>50342</v>
      </c>
      <c r="CY35" s="18"/>
      <c r="CZ35" s="18">
        <f>ROUND(CX35/CZ1,0)</f>
        <v>5034</v>
      </c>
      <c r="DA35" s="18"/>
      <c r="DB35" s="18"/>
      <c r="DC35" s="18"/>
      <c r="DD35" s="18">
        <f>VLOOKUP(CV35,CF9:CQ19,CW35+6,FALSE)</f>
        <v>161812</v>
      </c>
      <c r="DE35" s="42">
        <f>ROUND(DD35*0.5/DE1,0)</f>
        <v>161812</v>
      </c>
      <c r="DF35" s="42"/>
      <c r="DG35" s="42">
        <f>ROUND(DD35*0.5/DG1,0)</f>
        <v>8091</v>
      </c>
      <c r="DH35" s="42"/>
      <c r="DI35" s="22">
        <f>2%*CV35</f>
        <v>0.14000000000000001</v>
      </c>
      <c r="DJ35" s="20"/>
      <c r="DK35" s="20"/>
      <c r="EF35" s="18">
        <v>7</v>
      </c>
      <c r="EG35" s="18">
        <v>2</v>
      </c>
      <c r="EH35" s="18">
        <f>VLOOKUP(EF35,DP9:EA23,EG35+2,FALSE)</f>
        <v>68298</v>
      </c>
      <c r="EI35" s="18"/>
      <c r="EJ35" s="18">
        <f>ROUND(EH35/EJ1,0)</f>
        <v>6830</v>
      </c>
      <c r="EK35" s="18"/>
      <c r="EL35" s="18"/>
      <c r="EM35" s="18"/>
      <c r="EN35" s="18">
        <f>VLOOKUP(EF35,DP9:EA19,EG35+6,FALSE)</f>
        <v>219530</v>
      </c>
      <c r="EO35" s="42">
        <f>ROUND(EN35*0.5/EO1,0)</f>
        <v>219530</v>
      </c>
      <c r="EP35" s="42"/>
      <c r="EQ35" s="42">
        <f>ROUND(EN35*0.5/EQ1,0)</f>
        <v>10977</v>
      </c>
      <c r="ER35" s="42"/>
      <c r="ES35" s="22">
        <f>2%*EF35</f>
        <v>0.14000000000000001</v>
      </c>
      <c r="ET35" s="20"/>
      <c r="EU35" s="20"/>
      <c r="EY35" s="16">
        <f>VLOOKUP(FC35,[2]属性分配!$Z$3:$AA$1002,2,TRUE)</f>
        <v>240</v>
      </c>
      <c r="EZ35" s="16">
        <v>3</v>
      </c>
      <c r="FA35" s="16">
        <v>4</v>
      </c>
      <c r="FB35" s="16">
        <f>VLOOKUP(EZ35,$L$37:$W$56,12,FALSE)+VLOOKUP(EZ35,$L$37:$W$56,9,FALSE)+VLOOKUP(EZ35,$L$37:$W$56,11,FALSE)+VLOOKUP(EZ35,$L$37:$W$56,8,FALSE)+INT(VLOOKUP(EZ35-1,$L$37:$W$56,2,FALSE))</f>
        <v>873</v>
      </c>
      <c r="FC35" s="16">
        <f t="shared" si="46"/>
        <v>7.7946428571428568</v>
      </c>
      <c r="FD35" s="16">
        <f t="shared" si="43"/>
        <v>34</v>
      </c>
      <c r="FE35" s="16">
        <f t="shared" si="44"/>
        <v>24982</v>
      </c>
      <c r="FF35" s="16">
        <f t="shared" si="42"/>
        <v>1827</v>
      </c>
      <c r="FG35" s="16">
        <f t="shared" si="42"/>
        <v>1424</v>
      </c>
      <c r="FH35" s="16">
        <f t="shared" si="42"/>
        <v>1669</v>
      </c>
      <c r="FI35" s="16">
        <f t="shared" si="42"/>
        <v>0.03</v>
      </c>
      <c r="FJ35" s="16">
        <f t="shared" si="42"/>
        <v>4.4999999999999998E-2</v>
      </c>
      <c r="FK35" s="16">
        <f t="shared" si="42"/>
        <v>0.04</v>
      </c>
      <c r="FL35" s="18">
        <f t="shared" si="45"/>
        <v>176691</v>
      </c>
      <c r="FY35" s="16">
        <f t="shared" si="2"/>
        <v>72</v>
      </c>
      <c r="FZ35" s="16">
        <f>MAX(AK$4:AK35)+MAX(AE$4:AE35)</f>
        <v>107290</v>
      </c>
      <c r="GA35" s="16">
        <f>MAX(AF$4:AF35)+MAX(AL$4:AL35)+MAX(AI$4:AI35)</f>
        <v>6927</v>
      </c>
      <c r="GB35" s="16">
        <f>MAX(AG$4:AG35)+MAX(AM$4:AM35)</f>
        <v>5434</v>
      </c>
      <c r="GC35" s="16">
        <f>MAX(AH$4:AH35)+MAX(AN$4:AN35)</f>
        <v>5345</v>
      </c>
      <c r="GD35" s="16">
        <f>MAX(AO$4:AO35)</f>
        <v>0.06</v>
      </c>
      <c r="GE35" s="41">
        <f>MAX(AP$4:AP35)</f>
        <v>0.105</v>
      </c>
      <c r="GF35" s="16">
        <f>MAX(AQ$4:AQ35)</f>
        <v>0.12</v>
      </c>
    </row>
    <row r="36" spans="1:188" x14ac:dyDescent="0.2">
      <c r="L36" s="18" t="s">
        <v>125</v>
      </c>
      <c r="M36" s="16" t="s">
        <v>181</v>
      </c>
      <c r="N36" s="18" t="s">
        <v>185</v>
      </c>
      <c r="O36" s="18" t="s">
        <v>186</v>
      </c>
      <c r="P36" s="18" t="s">
        <v>187</v>
      </c>
      <c r="Q36" s="18" t="s">
        <v>188</v>
      </c>
      <c r="R36" s="18" t="s">
        <v>189</v>
      </c>
      <c r="S36" s="26" t="s">
        <v>176</v>
      </c>
      <c r="T36" s="26" t="s">
        <v>176</v>
      </c>
      <c r="U36" s="26" t="s">
        <v>176</v>
      </c>
      <c r="V36" s="26" t="s">
        <v>176</v>
      </c>
      <c r="W36" s="26" t="s">
        <v>176</v>
      </c>
      <c r="AA36" s="16">
        <f t="shared" si="0"/>
        <v>73</v>
      </c>
      <c r="AB36" s="18">
        <v>7</v>
      </c>
      <c r="AC36" s="18">
        <v>3</v>
      </c>
      <c r="AD36" s="18">
        <f>VLOOKUP(AB36,L9:W23,AC36+2,FALSE)</f>
        <v>26746</v>
      </c>
      <c r="AG36" s="18">
        <f>ROUND(AD36/AG1,0)</f>
        <v>2675</v>
      </c>
      <c r="AJ36" s="18">
        <f>VLOOKUP(AB36,L9:W19,AC36+6,FALSE)</f>
        <v>96286</v>
      </c>
      <c r="AK36" s="42"/>
      <c r="AL36" s="42">
        <f>ROUND(AJ36*0.5/AL1,0)</f>
        <v>4814</v>
      </c>
      <c r="AM36" s="42"/>
      <c r="AN36" s="42">
        <f>ROUND(AJ36*0.5/AN1,0)</f>
        <v>4814</v>
      </c>
      <c r="AO36" s="22">
        <f>1%*AB35</f>
        <v>7.0000000000000007E-2</v>
      </c>
      <c r="AP36" s="21"/>
      <c r="AQ36" s="23"/>
      <c r="AV36" s="18" t="s">
        <v>125</v>
      </c>
      <c r="AW36" s="16" t="s">
        <v>181</v>
      </c>
      <c r="AX36" s="18" t="s">
        <v>185</v>
      </c>
      <c r="AY36" s="18" t="s">
        <v>186</v>
      </c>
      <c r="AZ36" s="18" t="s">
        <v>187</v>
      </c>
      <c r="BA36" s="18" t="s">
        <v>188</v>
      </c>
      <c r="BB36" s="18" t="s">
        <v>189</v>
      </c>
      <c r="BC36" s="27" t="s">
        <v>176</v>
      </c>
      <c r="BD36" s="27" t="s">
        <v>176</v>
      </c>
      <c r="BE36" s="27" t="s">
        <v>176</v>
      </c>
      <c r="BF36" s="27" t="s">
        <v>176</v>
      </c>
      <c r="BG36" s="27" t="s">
        <v>176</v>
      </c>
      <c r="BL36" s="18">
        <v>7</v>
      </c>
      <c r="BM36" s="18">
        <v>3</v>
      </c>
      <c r="BN36" s="18">
        <f>VLOOKUP(BL36,AV9:BG23,BM36+2,FALSE)</f>
        <v>43291</v>
      </c>
      <c r="BO36" s="18"/>
      <c r="BP36" s="18"/>
      <c r="BQ36" s="18">
        <f>ROUND(BN36/BQ1,0)</f>
        <v>4329</v>
      </c>
      <c r="BR36" s="18"/>
      <c r="BS36" s="18"/>
      <c r="BT36" s="18">
        <f>VLOOKUP(BL36,AV9:BG19,BM36+6,FALSE)</f>
        <v>155847</v>
      </c>
      <c r="BU36" s="42"/>
      <c r="BV36" s="42">
        <f>ROUND(BT36*0.5/BV1,0)</f>
        <v>7792</v>
      </c>
      <c r="BW36" s="42"/>
      <c r="BX36" s="42">
        <f>ROUND(BT36*0.5/BX1,0)</f>
        <v>7792</v>
      </c>
      <c r="BY36" s="19">
        <f>1.5%*BL35</f>
        <v>0.105</v>
      </c>
      <c r="BZ36" s="19"/>
      <c r="CA36" s="21"/>
      <c r="CF36" s="18" t="s">
        <v>125</v>
      </c>
      <c r="CG36" s="16" t="s">
        <v>181</v>
      </c>
      <c r="CH36" s="18" t="s">
        <v>185</v>
      </c>
      <c r="CI36" s="18" t="s">
        <v>186</v>
      </c>
      <c r="CJ36" s="18" t="s">
        <v>187</v>
      </c>
      <c r="CK36" s="18" t="s">
        <v>188</v>
      </c>
      <c r="CL36" s="18" t="s">
        <v>189</v>
      </c>
      <c r="CM36" s="27" t="s">
        <v>176</v>
      </c>
      <c r="CN36" s="27" t="s">
        <v>176</v>
      </c>
      <c r="CO36" s="27" t="s">
        <v>176</v>
      </c>
      <c r="CP36" s="27" t="s">
        <v>176</v>
      </c>
      <c r="CQ36" s="27" t="s">
        <v>176</v>
      </c>
      <c r="CV36" s="18">
        <v>7</v>
      </c>
      <c r="CW36" s="18">
        <v>3</v>
      </c>
      <c r="CX36" s="18">
        <f>VLOOKUP(CV36,CF9:CQ23,CW36+2,FALSE)</f>
        <v>62927</v>
      </c>
      <c r="CY36" s="18"/>
      <c r="CZ36" s="18"/>
      <c r="DA36" s="18">
        <f>ROUND(CX36/DA1,0)</f>
        <v>6293</v>
      </c>
      <c r="DB36" s="18"/>
      <c r="DC36" s="18"/>
      <c r="DD36" s="18">
        <f>VLOOKUP(CV36,CF9:CQ19,CW36+6,FALSE)</f>
        <v>226537</v>
      </c>
      <c r="DE36" s="42"/>
      <c r="DF36" s="42">
        <f>ROUND(DD36*0.5/DF1,0)</f>
        <v>11327</v>
      </c>
      <c r="DG36" s="42"/>
      <c r="DH36" s="42">
        <f>ROUND(DD36*0.5/DH1,0)</f>
        <v>11327</v>
      </c>
      <c r="DI36" s="22"/>
      <c r="DJ36" s="22">
        <f>1%*CV36</f>
        <v>7.0000000000000007E-2</v>
      </c>
      <c r="DK36" s="23"/>
      <c r="DP36" s="18" t="s">
        <v>125</v>
      </c>
      <c r="DQ36" s="16" t="s">
        <v>181</v>
      </c>
      <c r="DR36" s="18" t="s">
        <v>185</v>
      </c>
      <c r="DS36" s="18" t="s">
        <v>186</v>
      </c>
      <c r="DT36" s="18" t="s">
        <v>187</v>
      </c>
      <c r="DU36" s="18" t="s">
        <v>188</v>
      </c>
      <c r="DV36" s="18" t="s">
        <v>189</v>
      </c>
      <c r="DW36" s="43" t="s">
        <v>176</v>
      </c>
      <c r="DX36" s="43" t="s">
        <v>176</v>
      </c>
      <c r="DY36" s="43" t="s">
        <v>176</v>
      </c>
      <c r="DZ36" s="43" t="s">
        <v>176</v>
      </c>
      <c r="EA36" s="43" t="s">
        <v>176</v>
      </c>
      <c r="EB36" s="43" t="s">
        <v>181</v>
      </c>
      <c r="EF36" s="18">
        <v>7</v>
      </c>
      <c r="EG36" s="18">
        <v>3</v>
      </c>
      <c r="EH36" s="18">
        <f>VLOOKUP(EF36,DP9:EA23,EG36+2,FALSE)</f>
        <v>85373</v>
      </c>
      <c r="EI36" s="18"/>
      <c r="EJ36" s="18"/>
      <c r="EK36" s="18">
        <f>ROUND(EH36/EK1,0)</f>
        <v>8537</v>
      </c>
      <c r="EL36" s="18"/>
      <c r="EM36" s="18"/>
      <c r="EN36" s="18">
        <f>VLOOKUP(EF36,DP9:EA19,EG36+6,FALSE)</f>
        <v>307342</v>
      </c>
      <c r="EO36" s="42"/>
      <c r="EP36" s="42">
        <f>ROUND(EN36*0.5/EP1,0)</f>
        <v>15367</v>
      </c>
      <c r="EQ36" s="42"/>
      <c r="ER36" s="42">
        <f>ROUND(EN36*0.5/ER1,0)</f>
        <v>15367</v>
      </c>
      <c r="ES36" s="22"/>
      <c r="ET36" s="22">
        <f>1.5%*EF36</f>
        <v>0.105</v>
      </c>
      <c r="EU36" s="23"/>
      <c r="EY36" s="16">
        <f>VLOOKUP(FC36,[2]属性分配!$Z$3:$AA$1002,2,TRUE)</f>
        <v>247</v>
      </c>
      <c r="EZ36" s="16">
        <v>3</v>
      </c>
      <c r="FA36" s="16">
        <v>5</v>
      </c>
      <c r="FB36" s="16">
        <f>VLOOKUP(EZ36,$L$37:$W$56,12,FALSE)+VLOOKUP(EZ36,$L$37:$W$56,9,FALSE)+VLOOKUP(EZ36,$L$37:$W$56,11,FALSE)+VLOOKUP(EZ36,$L$37:$W$56,8,FALSE)+VLOOKUP(EZ36,$L$37:$W$56,10,FALSE)+INT(VLOOKUP(EZ36-1,$L$37:$W$56,2,FALSE))</f>
        <v>1053</v>
      </c>
      <c r="FC36" s="16">
        <f t="shared" si="46"/>
        <v>9.4017857142857135</v>
      </c>
      <c r="FD36" s="16">
        <f t="shared" si="43"/>
        <v>35</v>
      </c>
      <c r="FE36" s="16">
        <f t="shared" si="44"/>
        <v>24982</v>
      </c>
      <c r="FF36" s="16">
        <f t="shared" si="42"/>
        <v>1993</v>
      </c>
      <c r="FG36" s="16">
        <f t="shared" si="42"/>
        <v>1424</v>
      </c>
      <c r="FH36" s="16">
        <f t="shared" si="42"/>
        <v>1669</v>
      </c>
      <c r="FI36" s="16">
        <f t="shared" si="42"/>
        <v>0.03</v>
      </c>
      <c r="FJ36" s="16">
        <f t="shared" si="42"/>
        <v>4.4999999999999998E-2</v>
      </c>
      <c r="FK36" s="16">
        <f t="shared" si="42"/>
        <v>0.06</v>
      </c>
      <c r="FL36" s="18">
        <f t="shared" si="45"/>
        <v>198351</v>
      </c>
      <c r="FY36" s="16">
        <f t="shared" si="2"/>
        <v>73</v>
      </c>
      <c r="FZ36" s="16">
        <f>MAX(AK$4:AK36)+MAX(AE$4:AE36)</f>
        <v>107290</v>
      </c>
      <c r="GA36" s="16">
        <f>MAX(AF$4:AF36)+MAX(AL$4:AL36)+MAX(AI$4:AI36)</f>
        <v>8151</v>
      </c>
      <c r="GB36" s="16">
        <f>MAX(AG$4:AG36)+MAX(AM$4:AM36)</f>
        <v>6114</v>
      </c>
      <c r="GC36" s="16">
        <f>MAX(AH$4:AH36)+MAX(AN$4:AN36)</f>
        <v>6569</v>
      </c>
      <c r="GD36" s="16">
        <f>MAX(AO$4:AO36)</f>
        <v>7.0000000000000007E-2</v>
      </c>
      <c r="GE36" s="41">
        <f>MAX(AP$4:AP36)</f>
        <v>0.105</v>
      </c>
      <c r="GF36" s="16">
        <f>MAX(AQ$4:AQ36)</f>
        <v>0.12</v>
      </c>
    </row>
    <row r="37" spans="1:188" x14ac:dyDescent="0.2">
      <c r="A37" s="16" t="s">
        <v>190</v>
      </c>
      <c r="B37" s="42" t="s">
        <v>135</v>
      </c>
      <c r="C37" s="42" t="s">
        <v>136</v>
      </c>
      <c r="D37" s="42" t="s">
        <v>137</v>
      </c>
      <c r="L37" s="18">
        <v>1</v>
      </c>
      <c r="M37" s="18">
        <f>M33*((L37/M32)^1*M28+(L37/M8)^2*M29+(L37/M8)^3*M30+(L37/M8)^4*M31)</f>
        <v>124.39999999999995</v>
      </c>
      <c r="N37" s="18">
        <f>ROUND(M37*$B$17,0)</f>
        <v>30</v>
      </c>
      <c r="O37" s="18">
        <f>ROUND(M37*$C$17,0)</f>
        <v>19</v>
      </c>
      <c r="P37" s="18">
        <f>ROUND(M37*$D$17,0)</f>
        <v>37</v>
      </c>
      <c r="Q37" s="18">
        <f>ROUND(M37*$E$17,0)</f>
        <v>25</v>
      </c>
      <c r="R37" s="18">
        <f>ROUND(M37*$F$17,0)</f>
        <v>14</v>
      </c>
      <c r="S37" s="26">
        <f>IFERROR(N37-N36,N37)</f>
        <v>30</v>
      </c>
      <c r="T37" s="26">
        <f>IFERROR(O37-O36,O37)</f>
        <v>19</v>
      </c>
      <c r="U37" s="26">
        <f>IFERROR(P37-P36,P37)</f>
        <v>37</v>
      </c>
      <c r="V37" s="26">
        <f>IFERROR(Q37-Q36,Q37)</f>
        <v>25</v>
      </c>
      <c r="W37" s="26">
        <f>IFERROR(R37-R36,R37)</f>
        <v>14</v>
      </c>
      <c r="AA37" s="16">
        <f t="shared" si="0"/>
        <v>74</v>
      </c>
      <c r="AB37" s="18">
        <v>7</v>
      </c>
      <c r="AC37" s="18">
        <v>4</v>
      </c>
      <c r="AD37" s="18">
        <f>VLOOKUP(AB37,L9:W23,AC37+2,FALSE)</f>
        <v>23537</v>
      </c>
      <c r="AH37" s="18">
        <f>ROUND(AD37/AH1,0)</f>
        <v>2354</v>
      </c>
      <c r="AJ37" s="18">
        <f>VLOOKUP(AB37,L9:W19,AC37+6,FALSE)</f>
        <v>41266</v>
      </c>
      <c r="AK37" s="42"/>
      <c r="AL37" s="42"/>
      <c r="AM37" s="42">
        <f>ROUND(AJ37*0.5/AM1,0)</f>
        <v>2063</v>
      </c>
      <c r="AN37" s="42">
        <f>ROUND(AJ37*0.5/AN1,0)</f>
        <v>2063</v>
      </c>
      <c r="AO37" s="42"/>
      <c r="AP37" s="21"/>
      <c r="AQ37" s="20"/>
      <c r="AV37" s="18">
        <v>1</v>
      </c>
      <c r="AW37" s="18">
        <f>AW33*((AV37/AW32)^1*AW28+(AV37/AW8)^2*AW29+(AV37/AW8)^3*AW30+(AV37/AW8)^4*AW31)</f>
        <v>100.752105</v>
      </c>
      <c r="AX37" s="18">
        <f>ROUND(AW37*$B$17,0)</f>
        <v>24</v>
      </c>
      <c r="AY37" s="18">
        <f>ROUND(AW37*$C$17,0)</f>
        <v>15</v>
      </c>
      <c r="AZ37" s="18">
        <f>ROUND(AW37*$D$17,0)</f>
        <v>30</v>
      </c>
      <c r="BA37" s="18">
        <f>ROUND(AW37*$E$17,0)</f>
        <v>20</v>
      </c>
      <c r="BB37" s="18">
        <f>ROUND(AW37*$F$17,0)</f>
        <v>11</v>
      </c>
      <c r="BC37" s="27">
        <f>IFERROR(AX37-AX36,AX37)</f>
        <v>24</v>
      </c>
      <c r="BD37" s="27">
        <f t="shared" ref="BD37:BG46" si="47">IFERROR(AY37-AY36,AY37)</f>
        <v>15</v>
      </c>
      <c r="BE37" s="27">
        <f t="shared" si="47"/>
        <v>30</v>
      </c>
      <c r="BF37" s="27">
        <f t="shared" si="47"/>
        <v>20</v>
      </c>
      <c r="BG37" s="27">
        <f t="shared" si="47"/>
        <v>11</v>
      </c>
      <c r="BL37" s="18">
        <v>7</v>
      </c>
      <c r="BM37" s="18">
        <v>4</v>
      </c>
      <c r="BN37" s="18">
        <f>VLOOKUP(BL37,AV9:BG23,BM37+2,FALSE)</f>
        <v>38096</v>
      </c>
      <c r="BO37" s="18"/>
      <c r="BP37" s="18"/>
      <c r="BQ37" s="18"/>
      <c r="BR37" s="18">
        <f>ROUND(BN37/BR1,0)</f>
        <v>3810</v>
      </c>
      <c r="BS37" s="18"/>
      <c r="BT37" s="18">
        <f>VLOOKUP(BL37,AV9:BG19,BM37+6,FALSE)</f>
        <v>66792</v>
      </c>
      <c r="BU37" s="42"/>
      <c r="BV37" s="42"/>
      <c r="BW37" s="42">
        <f>ROUND(BT37*0.5/BW1,0)</f>
        <v>3340</v>
      </c>
      <c r="BX37" s="42">
        <f>ROUND(BT37*0.5/BX1,0)</f>
        <v>3340</v>
      </c>
      <c r="BY37" s="19"/>
      <c r="BZ37" s="21"/>
      <c r="CA37" s="21"/>
      <c r="CF37" s="18">
        <v>1</v>
      </c>
      <c r="CG37" s="18">
        <f>CG33*((CF37/CG32)^1*CG28+(CF37/CG8)^2*CG29+(CF37/CG8)^3*CG30+(CF37/CG8)^4*CG31)</f>
        <v>31.289264999999997</v>
      </c>
      <c r="CH37" s="18">
        <f>ROUND(CG37*$B$17,0)</f>
        <v>8</v>
      </c>
      <c r="CI37" s="18">
        <f>ROUND(CG37*$C$17,0)</f>
        <v>5</v>
      </c>
      <c r="CJ37" s="18">
        <f>ROUND(CG37*$D$17,0)</f>
        <v>9</v>
      </c>
      <c r="CK37" s="18">
        <f>ROUND(CG37*$E$17,0)</f>
        <v>6</v>
      </c>
      <c r="CL37" s="18">
        <f>ROUND(CG37*$F$17,0)</f>
        <v>3</v>
      </c>
      <c r="CM37" s="27">
        <f>IFERROR(CH37-CH36,CH37)</f>
        <v>8</v>
      </c>
      <c r="CN37" s="27">
        <f t="shared" ref="CN37:CQ46" si="48">IFERROR(CI37-CI36,CI37)</f>
        <v>5</v>
      </c>
      <c r="CO37" s="27">
        <f t="shared" si="48"/>
        <v>9</v>
      </c>
      <c r="CP37" s="27">
        <f t="shared" si="48"/>
        <v>6</v>
      </c>
      <c r="CQ37" s="27">
        <f t="shared" si="48"/>
        <v>3</v>
      </c>
      <c r="CV37" s="18">
        <v>7</v>
      </c>
      <c r="CW37" s="18">
        <v>4</v>
      </c>
      <c r="CX37" s="18">
        <f>VLOOKUP(CV37,CF9:CQ23,CW37+2,FALSE)</f>
        <v>55376</v>
      </c>
      <c r="CY37" s="18"/>
      <c r="CZ37" s="18"/>
      <c r="DA37" s="18"/>
      <c r="DB37" s="18">
        <f>ROUND(CX37/DB1,0)</f>
        <v>5538</v>
      </c>
      <c r="DC37" s="18"/>
      <c r="DD37" s="18">
        <f>VLOOKUP(CV37,CF9:CQ19,CW37+6,FALSE)</f>
        <v>97087</v>
      </c>
      <c r="DE37" s="42"/>
      <c r="DF37" s="42"/>
      <c r="DG37" s="42">
        <f>ROUND(DD37*0.5/DG1,0)</f>
        <v>4854</v>
      </c>
      <c r="DH37" s="42">
        <f>ROUND(DD37*0.5/DH1,0)</f>
        <v>4854</v>
      </c>
      <c r="DI37" s="42"/>
      <c r="DJ37" s="20"/>
      <c r="DK37" s="20"/>
      <c r="DP37" s="18">
        <v>1</v>
      </c>
      <c r="DQ37" s="18">
        <f>DQ33*((DP37/DQ32)^1*DQ28+(DP37/DQ8)^2*DQ29+(DP37/DQ8)^3*DQ30+(DP37/DQ8)^4*DQ31)</f>
        <v>13.379169999999998</v>
      </c>
      <c r="DR37" s="18">
        <f>ROUND(DQ37*$B$17,0)</f>
        <v>3</v>
      </c>
      <c r="DS37" s="18">
        <f>ROUND(DQ37*$C$17,0)</f>
        <v>2</v>
      </c>
      <c r="DT37" s="18">
        <f>ROUND(DQ37*$D$17,0)</f>
        <v>4</v>
      </c>
      <c r="DU37" s="18">
        <f>ROUND(DQ37*$E$17,0)</f>
        <v>3</v>
      </c>
      <c r="DV37" s="18">
        <f>ROUND(DQ37*$F$17,0)</f>
        <v>1</v>
      </c>
      <c r="DW37" s="28">
        <f>MAX(DR$48:DR48)</f>
        <v>3</v>
      </c>
      <c r="DX37" s="28">
        <f>MAX(DS$48:DS48)</f>
        <v>2</v>
      </c>
      <c r="DY37" s="28">
        <f>MAX(DT$48:DT48)</f>
        <v>4</v>
      </c>
      <c r="DZ37" s="28">
        <f>MAX(DU$48:DU48)</f>
        <v>3</v>
      </c>
      <c r="EA37" s="28">
        <f>MAX(DV$48:DV48)</f>
        <v>1</v>
      </c>
      <c r="EB37" s="28">
        <f>SUM(DW37:EA37)</f>
        <v>13</v>
      </c>
      <c r="EF37" s="18">
        <v>7</v>
      </c>
      <c r="EG37" s="18">
        <v>4</v>
      </c>
      <c r="EH37" s="18">
        <f>VLOOKUP(EF37,DP9:EA23,EG37+2,FALSE)</f>
        <v>75128</v>
      </c>
      <c r="EI37" s="18"/>
      <c r="EJ37" s="18"/>
      <c r="EK37" s="18"/>
      <c r="EL37" s="18">
        <f>ROUND(EH37/EL1,0)</f>
        <v>7513</v>
      </c>
      <c r="EM37" s="18"/>
      <c r="EN37" s="18">
        <f>VLOOKUP(EF37,DP9:EA19,EG37+6,FALSE)</f>
        <v>131718</v>
      </c>
      <c r="EO37" s="42"/>
      <c r="EP37" s="42"/>
      <c r="EQ37" s="42">
        <f>ROUND(EN37*0.5/EQ1,0)</f>
        <v>6586</v>
      </c>
      <c r="ER37" s="42">
        <f>ROUND(EN37*0.5/ER1,0)</f>
        <v>6586</v>
      </c>
      <c r="ES37" s="42"/>
      <c r="ET37" s="20"/>
      <c r="EU37" s="20"/>
      <c r="EY37" s="16">
        <f>VLOOKUP(FC37,[2]属性分配!$Z$3:$AA$1002,2,TRUE)</f>
        <v>255</v>
      </c>
      <c r="EZ37" s="16">
        <v>4</v>
      </c>
      <c r="FA37" s="16">
        <v>2</v>
      </c>
      <c r="FB37" s="16">
        <f>VLOOKUP(EZ37,$L$37:$W$56,12,FALSE)+VLOOKUP(EZ37,$L$37:$W$56,9,FALSE)+INT(VLOOKUP(EZ37-1,$L$37:$W$56,2,FALSE))</f>
        <v>1296</v>
      </c>
      <c r="FC37" s="16">
        <f t="shared" si="46"/>
        <v>11.571428571428571</v>
      </c>
      <c r="FD37" s="16">
        <f t="shared" si="43"/>
        <v>42</v>
      </c>
      <c r="FE37" s="16">
        <f t="shared" si="44"/>
        <v>39394</v>
      </c>
      <c r="FF37" s="16">
        <f t="shared" si="42"/>
        <v>2281</v>
      </c>
      <c r="FG37" s="16">
        <f t="shared" si="42"/>
        <v>1886</v>
      </c>
      <c r="FH37" s="16">
        <f t="shared" si="42"/>
        <v>1669</v>
      </c>
      <c r="FI37" s="16">
        <f t="shared" si="42"/>
        <v>0.03</v>
      </c>
      <c r="FJ37" s="16">
        <f t="shared" si="42"/>
        <v>0.06</v>
      </c>
      <c r="FK37" s="16">
        <f t="shared" si="42"/>
        <v>0.06</v>
      </c>
      <c r="FL37" s="18">
        <f t="shared" si="45"/>
        <v>228057</v>
      </c>
      <c r="FY37" s="16">
        <f t="shared" si="2"/>
        <v>74</v>
      </c>
      <c r="FZ37" s="16">
        <f>MAX(AK$4:AK37)+MAX(AE$4:AE37)</f>
        <v>107290</v>
      </c>
      <c r="GA37" s="16">
        <f>MAX(AF$4:AF37)+MAX(AL$4:AL37)+MAX(AI$4:AI37)</f>
        <v>8151</v>
      </c>
      <c r="GB37" s="16">
        <f>MAX(AG$4:AG37)+MAX(AM$4:AM37)</f>
        <v>6114</v>
      </c>
      <c r="GC37" s="16">
        <f>MAX(AH$4:AH37)+MAX(AN$4:AN37)</f>
        <v>7168</v>
      </c>
      <c r="GD37" s="16">
        <f>MAX(AO$4:AO37)</f>
        <v>7.0000000000000007E-2</v>
      </c>
      <c r="GE37" s="41">
        <f>MAX(AP$4:AP37)</f>
        <v>0.105</v>
      </c>
      <c r="GF37" s="16">
        <f>MAX(AQ$4:AQ37)</f>
        <v>0.12</v>
      </c>
    </row>
    <row r="38" spans="1:188" x14ac:dyDescent="0.2">
      <c r="B38" s="24">
        <v>0.15</v>
      </c>
      <c r="C38" s="24">
        <v>0.16</v>
      </c>
      <c r="D38" s="24">
        <v>0.3</v>
      </c>
      <c r="L38" s="18">
        <v>2</v>
      </c>
      <c r="M38" s="18">
        <f>M33*((L38/M32)^1*M28+(L38/M8)^2*M29+(L38/M8)^3*M30+(L38/M8)^4*M31)</f>
        <v>454.39999999999992</v>
      </c>
      <c r="N38" s="18">
        <f t="shared" ref="N38:N46" si="49">ROUND(M38*$B$17,0)</f>
        <v>109</v>
      </c>
      <c r="O38" s="18">
        <f t="shared" ref="O38:O46" si="50">ROUND(M38*$C$17,0)</f>
        <v>68</v>
      </c>
      <c r="P38" s="18">
        <f t="shared" ref="P38:P46" si="51">ROUND(M38*$D$17,0)</f>
        <v>136</v>
      </c>
      <c r="Q38" s="18">
        <f t="shared" ref="Q38:Q46" si="52">ROUND(M38*$E$17,0)</f>
        <v>91</v>
      </c>
      <c r="R38" s="18">
        <f t="shared" ref="R38:R46" si="53">ROUND(M38*$F$17,0)</f>
        <v>50</v>
      </c>
      <c r="S38" s="26">
        <f t="shared" ref="S38:W46" si="54">IFERROR(N38-N37,N38)</f>
        <v>79</v>
      </c>
      <c r="T38" s="26">
        <f t="shared" si="54"/>
        <v>49</v>
      </c>
      <c r="U38" s="26">
        <f t="shared" si="54"/>
        <v>99</v>
      </c>
      <c r="V38" s="26">
        <f t="shared" si="54"/>
        <v>66</v>
      </c>
      <c r="W38" s="26">
        <f t="shared" si="54"/>
        <v>36</v>
      </c>
      <c r="AA38" s="16">
        <f t="shared" si="0"/>
        <v>75</v>
      </c>
      <c r="AB38" s="18">
        <v>7</v>
      </c>
      <c r="AC38" s="18">
        <v>5</v>
      </c>
      <c r="AD38" s="18">
        <f>VLOOKUP(AB38,L9:W23,AC38+2,FALSE)</f>
        <v>16048</v>
      </c>
      <c r="AI38" s="18">
        <f>ROUND(AD38/AI1,0)</f>
        <v>1605</v>
      </c>
      <c r="AJ38" s="18">
        <f>VLOOKUP(AB38,L9:W19,AC38+6,FALSE)</f>
        <v>68776</v>
      </c>
      <c r="AK38" s="42">
        <f>ROUND(AJ38*0.5/AK1,0)</f>
        <v>68776</v>
      </c>
      <c r="AL38" s="42">
        <f>ROUND(AJ38*0.5/AL1,0)</f>
        <v>3439</v>
      </c>
      <c r="AM38" s="42"/>
      <c r="AN38" s="42"/>
      <c r="AO38" s="22">
        <f>1%*AB37</f>
        <v>7.0000000000000007E-2</v>
      </c>
      <c r="AP38" s="19"/>
      <c r="AQ38" s="22">
        <f>2%*AB38</f>
        <v>0.14000000000000001</v>
      </c>
      <c r="AV38" s="18">
        <v>2</v>
      </c>
      <c r="AW38" s="18">
        <f>AW33*((AV38/AW32)^1*AW28+(AV38/AW8)^2*AW29+(AV38/AW8)^3*AW30+(AV38/AW8)^4*AW31)</f>
        <v>326.38368000000003</v>
      </c>
      <c r="AX38" s="18">
        <f t="shared" ref="AX38:AX46" si="55">ROUND(AW38*$B$17,0)</f>
        <v>78</v>
      </c>
      <c r="AY38" s="18">
        <f t="shared" ref="AY38:AY46" si="56">ROUND(AW38*$C$17,0)</f>
        <v>49</v>
      </c>
      <c r="AZ38" s="18">
        <f t="shared" ref="AZ38:AZ46" si="57">ROUND(AW38*$D$17,0)</f>
        <v>98</v>
      </c>
      <c r="BA38" s="18">
        <f t="shared" ref="BA38:BA46" si="58">ROUND(AW38*$E$17,0)</f>
        <v>65</v>
      </c>
      <c r="BB38" s="18">
        <f t="shared" ref="BB38:BB46" si="59">ROUND(AW38*$F$17,0)</f>
        <v>36</v>
      </c>
      <c r="BC38" s="27">
        <f t="shared" ref="BC38:BC46" si="60">IFERROR(AX38-AX37,AX38)</f>
        <v>54</v>
      </c>
      <c r="BD38" s="27">
        <f t="shared" si="47"/>
        <v>34</v>
      </c>
      <c r="BE38" s="27">
        <f t="shared" si="47"/>
        <v>68</v>
      </c>
      <c r="BF38" s="27">
        <f t="shared" si="47"/>
        <v>45</v>
      </c>
      <c r="BG38" s="27">
        <f t="shared" si="47"/>
        <v>25</v>
      </c>
      <c r="BL38" s="18">
        <v>7</v>
      </c>
      <c r="BM38" s="18">
        <v>5</v>
      </c>
      <c r="BN38" s="18">
        <f>VLOOKUP(BL38,AV9:BG23,BM38+2,FALSE)</f>
        <v>25975</v>
      </c>
      <c r="BO38" s="18"/>
      <c r="BP38" s="18"/>
      <c r="BQ38" s="18"/>
      <c r="BR38" s="18"/>
      <c r="BS38" s="18">
        <f>ROUND(BN38/BS1,0)</f>
        <v>2598</v>
      </c>
      <c r="BT38" s="18">
        <f>VLOOKUP(BL38,AV9:BG19,BM38+6,FALSE)</f>
        <v>111319</v>
      </c>
      <c r="BU38" s="42">
        <f>ROUND(BT38*0.5/BU1,0)</f>
        <v>111319</v>
      </c>
      <c r="BV38" s="42">
        <f>ROUND(BT38*0.5/BV1,0)</f>
        <v>5566</v>
      </c>
      <c r="BW38" s="42"/>
      <c r="BX38" s="42"/>
      <c r="BY38" s="19"/>
      <c r="BZ38" s="19">
        <f>0.8%*BL38</f>
        <v>5.6000000000000001E-2</v>
      </c>
      <c r="CA38" s="19">
        <f>3%*BL38</f>
        <v>0.21</v>
      </c>
      <c r="CF38" s="18">
        <v>2</v>
      </c>
      <c r="CG38" s="18">
        <f>CG33*((CF38/CG32)^1*CG28+(CF38/CG8)^2*CG29+(CF38/CG8)^3*CG30+(CF38/CG8)^4*CG31)</f>
        <v>72.65664000000001</v>
      </c>
      <c r="CH38" s="18">
        <f t="shared" ref="CH38:CH46" si="61">ROUND(CG38*$B$17,0)</f>
        <v>17</v>
      </c>
      <c r="CI38" s="18">
        <f t="shared" ref="CI38:CI46" si="62">ROUND(CG38*$C$17,0)</f>
        <v>11</v>
      </c>
      <c r="CJ38" s="18">
        <f t="shared" ref="CJ38:CJ46" si="63">ROUND(CG38*$D$17,0)</f>
        <v>22</v>
      </c>
      <c r="CK38" s="18">
        <f t="shared" ref="CK38:CK46" si="64">ROUND(CG38*$E$17,0)</f>
        <v>15</v>
      </c>
      <c r="CL38" s="18">
        <f t="shared" ref="CL38:CL46" si="65">ROUND(CG38*$F$17,0)</f>
        <v>8</v>
      </c>
      <c r="CM38" s="27">
        <f t="shared" ref="CM38:CM46" si="66">IFERROR(CH38-CH37,CH38)</f>
        <v>9</v>
      </c>
      <c r="CN38" s="27">
        <f t="shared" si="48"/>
        <v>6</v>
      </c>
      <c r="CO38" s="27">
        <f t="shared" si="48"/>
        <v>13</v>
      </c>
      <c r="CP38" s="27">
        <f t="shared" si="48"/>
        <v>9</v>
      </c>
      <c r="CQ38" s="27">
        <f t="shared" si="48"/>
        <v>5</v>
      </c>
      <c r="CV38" s="18">
        <v>7</v>
      </c>
      <c r="CW38" s="18">
        <v>5</v>
      </c>
      <c r="CX38" s="18">
        <f>VLOOKUP(CV38,CF9:CQ23,CW38+2,FALSE)</f>
        <v>37756</v>
      </c>
      <c r="CY38" s="18"/>
      <c r="CZ38" s="18"/>
      <c r="DA38" s="18"/>
      <c r="DB38" s="18"/>
      <c r="DC38" s="18">
        <f>ROUND(CX38/DC1,0)</f>
        <v>3776</v>
      </c>
      <c r="DD38" s="18">
        <f>VLOOKUP(CV38,CF9:CQ19,CW38+6,FALSE)</f>
        <v>161812</v>
      </c>
      <c r="DE38" s="42">
        <f>ROUND(DD38*0.5/DE1,0)</f>
        <v>161812</v>
      </c>
      <c r="DF38" s="42">
        <f>ROUND(DD38*0.5/DF1,0)</f>
        <v>8091</v>
      </c>
      <c r="DG38" s="42"/>
      <c r="DH38" s="42"/>
      <c r="DI38" s="22"/>
      <c r="DJ38" s="22">
        <f>1%*CV38</f>
        <v>7.0000000000000007E-2</v>
      </c>
      <c r="DK38" s="22">
        <f>2%*CV38</f>
        <v>0.14000000000000001</v>
      </c>
      <c r="DP38" s="18">
        <v>2</v>
      </c>
      <c r="DQ38" s="18">
        <f>DQ33*((DP38/DQ32)^1*DQ28+(DP38/DQ8)^2*DQ29+(DP38/DQ8)^3*DQ30+(DP38/DQ8)^4*DQ31)</f>
        <v>27.56992</v>
      </c>
      <c r="DR38" s="18">
        <f t="shared" ref="DR38:DR46" si="67">ROUND(DQ38*$B$17,0)</f>
        <v>7</v>
      </c>
      <c r="DS38" s="18">
        <f t="shared" ref="DS38:DS46" si="68">ROUND(DQ38*$C$17,0)</f>
        <v>4</v>
      </c>
      <c r="DT38" s="18">
        <f t="shared" ref="DT38:DT46" si="69">ROUND(DQ38*$D$17,0)</f>
        <v>8</v>
      </c>
      <c r="DU38" s="18">
        <f t="shared" ref="DU38:DU46" si="70">ROUND(DQ38*$E$17,0)</f>
        <v>6</v>
      </c>
      <c r="DV38" s="18">
        <f t="shared" ref="DV38:DV46" si="71">ROUND(DQ38*$F$17,0)</f>
        <v>3</v>
      </c>
      <c r="DW38" s="28">
        <f>MAX(DR$48:DR49)</f>
        <v>4</v>
      </c>
      <c r="DX38" s="28">
        <f>MAX(DS$48:DS49)</f>
        <v>2</v>
      </c>
      <c r="DY38" s="28">
        <f>MAX(DT$48:DT49)</f>
        <v>4</v>
      </c>
      <c r="DZ38" s="28">
        <f>MAX(DU$48:DU49)</f>
        <v>3</v>
      </c>
      <c r="EA38" s="28">
        <f>MAX(DV$48:DV49)</f>
        <v>2</v>
      </c>
      <c r="EB38" s="28">
        <f t="shared" ref="EB38:EB46" si="72">SUM(DW38:EA38)</f>
        <v>15</v>
      </c>
      <c r="EF38" s="18">
        <v>7</v>
      </c>
      <c r="EG38" s="18">
        <v>5</v>
      </c>
      <c r="EH38" s="18">
        <f>VLOOKUP(EF38,DP9:EA23,EG38+2,FALSE)</f>
        <v>51224</v>
      </c>
      <c r="EI38" s="18"/>
      <c r="EJ38" s="18"/>
      <c r="EK38" s="18"/>
      <c r="EL38" s="18"/>
      <c r="EM38" s="18">
        <f>ROUND(EH38/EM1,0)</f>
        <v>5122</v>
      </c>
      <c r="EN38" s="18">
        <f>VLOOKUP(EF38,DP9:EA19,EG38+6,FALSE)</f>
        <v>219530</v>
      </c>
      <c r="EO38" s="42">
        <f>ROUND(EN38*0.5/EO1,0)</f>
        <v>219530</v>
      </c>
      <c r="EP38" s="42">
        <f>ROUND(EN38*0.5/EP1,0)</f>
        <v>10977</v>
      </c>
      <c r="EQ38" s="42"/>
      <c r="ER38" s="42"/>
      <c r="ES38" s="22"/>
      <c r="ET38" s="22">
        <f>1.5%*EF38</f>
        <v>0.105</v>
      </c>
      <c r="EU38" s="22">
        <f>3%*EF38</f>
        <v>0.21</v>
      </c>
      <c r="EY38" s="16">
        <f>VLOOKUP(FC38,[2]属性分配!$Z$3:$AA$1002,2,TRUE)</f>
        <v>260</v>
      </c>
      <c r="EZ38" s="16">
        <v>4</v>
      </c>
      <c r="FA38" s="16">
        <v>3</v>
      </c>
      <c r="FB38" s="16">
        <f>VLOOKUP(EZ38,$L$37:$W$56,12,FALSE)+VLOOKUP(EZ38,$L$37:$W$56,9,FALSE)+VLOOKUP(EZ38,$L$37:$W$56,11,FALSE)+INT(VLOOKUP(EZ38-1,$L$37:$W$56,2,FALSE))</f>
        <v>1484</v>
      </c>
      <c r="FC38" s="16">
        <f t="shared" si="46"/>
        <v>13.25</v>
      </c>
      <c r="FD38" s="16">
        <f t="shared" si="43"/>
        <v>43</v>
      </c>
      <c r="FE38" s="16">
        <f t="shared" si="44"/>
        <v>39394</v>
      </c>
      <c r="FF38" s="16">
        <f t="shared" si="42"/>
        <v>2928</v>
      </c>
      <c r="FG38" s="16">
        <f t="shared" si="42"/>
        <v>2245</v>
      </c>
      <c r="FH38" s="16">
        <f t="shared" si="42"/>
        <v>2316</v>
      </c>
      <c r="FI38" s="16">
        <f t="shared" si="42"/>
        <v>0.04</v>
      </c>
      <c r="FJ38" s="16">
        <f t="shared" si="42"/>
        <v>0.06</v>
      </c>
      <c r="FK38" s="16">
        <f t="shared" si="42"/>
        <v>0.06</v>
      </c>
      <c r="FL38" s="18">
        <f t="shared" si="45"/>
        <v>254587</v>
      </c>
      <c r="FY38" s="16">
        <f t="shared" si="2"/>
        <v>75</v>
      </c>
      <c r="FZ38" s="16">
        <f>MAX(AK$4:AK38)+MAX(AE$4:AE38)</f>
        <v>107290</v>
      </c>
      <c r="GA38" s="16">
        <f>MAX(AF$4:AF38)+MAX(AL$4:AL38)+MAX(AI$4:AI38)</f>
        <v>8559</v>
      </c>
      <c r="GB38" s="16">
        <f>MAX(AG$4:AG38)+MAX(AM$4:AM38)</f>
        <v>6114</v>
      </c>
      <c r="GC38" s="16">
        <f>MAX(AH$4:AH38)+MAX(AN$4:AN38)</f>
        <v>7168</v>
      </c>
      <c r="GD38" s="16">
        <f>MAX(AO$4:AO38)</f>
        <v>7.0000000000000007E-2</v>
      </c>
      <c r="GE38" s="41">
        <f>MAX(AP$4:AP38)</f>
        <v>0.105</v>
      </c>
      <c r="GF38" s="16">
        <f>MAX(AQ$4:AQ38)</f>
        <v>0.14000000000000001</v>
      </c>
    </row>
    <row r="39" spans="1:188" x14ac:dyDescent="0.2">
      <c r="L39" s="18">
        <v>3</v>
      </c>
      <c r="M39" s="18">
        <f>M33*((L39/M32)^1*M28+(L39/M8)^2*M29+(L39/M8)^3*M30+(L39/M8)^4*M31)</f>
        <v>1052.3999999999996</v>
      </c>
      <c r="N39" s="18">
        <f t="shared" si="49"/>
        <v>253</v>
      </c>
      <c r="O39" s="18">
        <f t="shared" si="50"/>
        <v>158</v>
      </c>
      <c r="P39" s="18">
        <f t="shared" si="51"/>
        <v>316</v>
      </c>
      <c r="Q39" s="18">
        <f t="shared" si="52"/>
        <v>210</v>
      </c>
      <c r="R39" s="18">
        <f t="shared" si="53"/>
        <v>116</v>
      </c>
      <c r="S39" s="26">
        <f t="shared" si="54"/>
        <v>144</v>
      </c>
      <c r="T39" s="26">
        <f t="shared" si="54"/>
        <v>90</v>
      </c>
      <c r="U39" s="26">
        <f t="shared" si="54"/>
        <v>180</v>
      </c>
      <c r="V39" s="26">
        <f t="shared" si="54"/>
        <v>119</v>
      </c>
      <c r="W39" s="26">
        <f t="shared" si="54"/>
        <v>66</v>
      </c>
      <c r="AA39" s="16">
        <f t="shared" si="0"/>
        <v>81</v>
      </c>
      <c r="AB39" s="18">
        <v>8</v>
      </c>
      <c r="AC39" s="18">
        <v>1</v>
      </c>
      <c r="AD39" s="18">
        <f>VLOOKUP(AB39,L9:W23,AC39+2,FALSE)</f>
        <v>25134</v>
      </c>
      <c r="AE39" s="18">
        <f>ROUND(AD39/AE1,0)</f>
        <v>50268</v>
      </c>
      <c r="AK39" s="42"/>
      <c r="AL39" s="42"/>
      <c r="AM39" s="42"/>
      <c r="AN39" s="42"/>
      <c r="AO39" s="42"/>
      <c r="AP39" s="21"/>
      <c r="AQ39" s="20"/>
      <c r="AV39" s="18">
        <v>3</v>
      </c>
      <c r="AW39" s="18">
        <f>AW33*((AV39/AW32)^1*AW28+(AV39/AW8)^2*AW29+(AV39/AW8)^3*AW30+(AV39/AW8)^4*AW31)</f>
        <v>691.29400499999997</v>
      </c>
      <c r="AX39" s="18">
        <f t="shared" si="55"/>
        <v>166</v>
      </c>
      <c r="AY39" s="18">
        <f t="shared" si="56"/>
        <v>104</v>
      </c>
      <c r="AZ39" s="18">
        <f t="shared" si="57"/>
        <v>207</v>
      </c>
      <c r="BA39" s="18">
        <f t="shared" si="58"/>
        <v>138</v>
      </c>
      <c r="BB39" s="18">
        <f t="shared" si="59"/>
        <v>76</v>
      </c>
      <c r="BC39" s="27">
        <f t="shared" si="60"/>
        <v>88</v>
      </c>
      <c r="BD39" s="27">
        <f t="shared" si="47"/>
        <v>55</v>
      </c>
      <c r="BE39" s="27">
        <f t="shared" si="47"/>
        <v>109</v>
      </c>
      <c r="BF39" s="27">
        <f t="shared" si="47"/>
        <v>73</v>
      </c>
      <c r="BG39" s="27">
        <f t="shared" si="47"/>
        <v>40</v>
      </c>
      <c r="BL39" s="18">
        <v>8</v>
      </c>
      <c r="BM39" s="18">
        <v>1</v>
      </c>
      <c r="BN39" s="18">
        <f>VLOOKUP(BL39,AV9:BG23,BM39+2,FALSE)</f>
        <v>39566</v>
      </c>
      <c r="BO39" s="18">
        <f>ROUND(BN39/BO1,0)</f>
        <v>79132</v>
      </c>
      <c r="BP39" s="18"/>
      <c r="BQ39" s="18"/>
      <c r="BR39" s="18"/>
      <c r="BS39" s="18"/>
      <c r="BT39" s="18"/>
      <c r="BU39" s="42"/>
      <c r="BV39" s="42"/>
      <c r="BW39" s="42"/>
      <c r="BX39" s="42"/>
      <c r="BY39" s="19"/>
      <c r="BZ39" s="21"/>
      <c r="CA39" s="21"/>
      <c r="CF39" s="18">
        <v>3</v>
      </c>
      <c r="CG39" s="18">
        <f>CG33*((CF39/CG32)^1*CG28+(CF39/CG8)^2*CG29+(CF39/CG8)^3*CG30+(CF39/CG8)^4*CG31)</f>
        <v>125.96566499999999</v>
      </c>
      <c r="CH39" s="18">
        <f t="shared" si="61"/>
        <v>30</v>
      </c>
      <c r="CI39" s="18">
        <f t="shared" si="62"/>
        <v>19</v>
      </c>
      <c r="CJ39" s="18">
        <f t="shared" si="63"/>
        <v>38</v>
      </c>
      <c r="CK39" s="18">
        <f t="shared" si="64"/>
        <v>25</v>
      </c>
      <c r="CL39" s="18">
        <f t="shared" si="65"/>
        <v>14</v>
      </c>
      <c r="CM39" s="27">
        <f t="shared" si="66"/>
        <v>13</v>
      </c>
      <c r="CN39" s="27">
        <f t="shared" si="48"/>
        <v>8</v>
      </c>
      <c r="CO39" s="27">
        <f t="shared" si="48"/>
        <v>16</v>
      </c>
      <c r="CP39" s="27">
        <f t="shared" si="48"/>
        <v>10</v>
      </c>
      <c r="CQ39" s="27">
        <f t="shared" si="48"/>
        <v>6</v>
      </c>
      <c r="CV39" s="18">
        <v>8</v>
      </c>
      <c r="CW39" s="18">
        <v>1</v>
      </c>
      <c r="CX39" s="18">
        <f>VLOOKUP(CV39,CF9:CQ23,CW39+2,FALSE)</f>
        <v>54408</v>
      </c>
      <c r="CY39" s="18">
        <f>ROUND(CX39/CY1,0)</f>
        <v>108816</v>
      </c>
      <c r="CZ39" s="18"/>
      <c r="DA39" s="18"/>
      <c r="DB39" s="18"/>
      <c r="DC39" s="18"/>
      <c r="DD39" s="18"/>
      <c r="DE39" s="42"/>
      <c r="DF39" s="42"/>
      <c r="DG39" s="42"/>
      <c r="DH39" s="42"/>
      <c r="DI39" s="42"/>
      <c r="DJ39" s="20"/>
      <c r="DK39" s="20"/>
      <c r="DP39" s="18">
        <v>3</v>
      </c>
      <c r="DQ39" s="18">
        <f>DQ33*((DP39/DQ32)^1*DQ28+(DP39/DQ8)^2*DQ29+(DP39/DQ8)^3*DQ30+(DP39/DQ8)^4*DQ31)</f>
        <v>42.986369999999994</v>
      </c>
      <c r="DR39" s="18">
        <f t="shared" si="67"/>
        <v>10</v>
      </c>
      <c r="DS39" s="18">
        <f t="shared" si="68"/>
        <v>6</v>
      </c>
      <c r="DT39" s="18">
        <f t="shared" si="69"/>
        <v>13</v>
      </c>
      <c r="DU39" s="18">
        <f t="shared" si="70"/>
        <v>9</v>
      </c>
      <c r="DV39" s="18">
        <f t="shared" si="71"/>
        <v>5</v>
      </c>
      <c r="DW39" s="28">
        <f>MAX(DR$48:DR50)</f>
        <v>4</v>
      </c>
      <c r="DX39" s="28">
        <f>MAX(DS$48:DS50)</f>
        <v>2</v>
      </c>
      <c r="DY39" s="28">
        <f>MAX(DT$48:DT50)</f>
        <v>5</v>
      </c>
      <c r="DZ39" s="28">
        <f>MAX(DU$48:DU50)</f>
        <v>3</v>
      </c>
      <c r="EA39" s="28">
        <f>MAX(DV$48:DV50)</f>
        <v>2</v>
      </c>
      <c r="EB39" s="28">
        <f t="shared" si="72"/>
        <v>16</v>
      </c>
      <c r="EF39" s="18">
        <v>8</v>
      </c>
      <c r="EG39" s="18">
        <v>1</v>
      </c>
      <c r="EH39" s="18">
        <f>VLOOKUP(EF39,DP9:EA23,EG39+2,FALSE)</f>
        <v>73350</v>
      </c>
      <c r="EI39" s="18">
        <f>ROUND(EH39/EI1,0)</f>
        <v>146700</v>
      </c>
      <c r="EJ39" s="18"/>
      <c r="EK39" s="18"/>
      <c r="EL39" s="18"/>
      <c r="EM39" s="18"/>
      <c r="EN39" s="18"/>
      <c r="EO39" s="42"/>
      <c r="EP39" s="42"/>
      <c r="EQ39" s="42"/>
      <c r="ER39" s="42"/>
      <c r="ES39" s="42"/>
      <c r="ET39" s="20"/>
      <c r="EU39" s="20"/>
      <c r="EY39" s="16">
        <f>VLOOKUP(FC39,[2]属性分配!$Z$3:$AA$1002,2,TRUE)</f>
        <v>266</v>
      </c>
      <c r="EZ39" s="16">
        <v>4</v>
      </c>
      <c r="FA39" s="16">
        <v>4</v>
      </c>
      <c r="FB39" s="16">
        <f>VLOOKUP(EZ39,$L$37:$W$56,12,FALSE)+VLOOKUP(EZ39,$L$37:$W$56,9,FALSE)+VLOOKUP(EZ39,$L$37:$W$56,11,FALSE)+VLOOKUP(EZ39,$L$37:$W$56,8,FALSE)+INT(VLOOKUP(EZ39-1,$L$37:$W$56,2,FALSE))</f>
        <v>1709</v>
      </c>
      <c r="FC39" s="16">
        <f t="shared" si="46"/>
        <v>15.258928571428571</v>
      </c>
      <c r="FD39" s="16">
        <f t="shared" si="43"/>
        <v>44</v>
      </c>
      <c r="FE39" s="16">
        <f t="shared" si="44"/>
        <v>39394</v>
      </c>
      <c r="FF39" s="16">
        <f t="shared" si="42"/>
        <v>2928</v>
      </c>
      <c r="FG39" s="16">
        <f t="shared" si="42"/>
        <v>2245</v>
      </c>
      <c r="FH39" s="16">
        <f t="shared" si="42"/>
        <v>2632</v>
      </c>
      <c r="FI39" s="16">
        <f t="shared" si="42"/>
        <v>0.04</v>
      </c>
      <c r="FJ39" s="16">
        <f t="shared" si="42"/>
        <v>0.06</v>
      </c>
      <c r="FK39" s="16">
        <f t="shared" si="42"/>
        <v>0.06</v>
      </c>
      <c r="FL39" s="18">
        <f t="shared" si="45"/>
        <v>257747</v>
      </c>
      <c r="FY39" s="16">
        <f t="shared" si="2"/>
        <v>81</v>
      </c>
      <c r="FZ39" s="16">
        <f>MAX(AK$4:AK39)+MAX(AE$4:AE39)</f>
        <v>119044</v>
      </c>
      <c r="GA39" s="16">
        <f>MAX(AF$4:AF39)+MAX(AL$4:AL39)+MAX(AI$4:AI39)</f>
        <v>8559</v>
      </c>
      <c r="GB39" s="16">
        <f>MAX(AG$4:AG39)+MAX(AM$4:AM39)</f>
        <v>6114</v>
      </c>
      <c r="GC39" s="16">
        <f>MAX(AH$4:AH39)+MAX(AN$4:AN39)</f>
        <v>7168</v>
      </c>
      <c r="GD39" s="16">
        <f>MAX(AO$4:AO39)</f>
        <v>7.0000000000000007E-2</v>
      </c>
      <c r="GE39" s="41">
        <f>MAX(AP$4:AP39)</f>
        <v>0.105</v>
      </c>
      <c r="GF39" s="16">
        <f>MAX(AQ$4:AQ39)</f>
        <v>0.14000000000000001</v>
      </c>
    </row>
    <row r="40" spans="1:188" x14ac:dyDescent="0.2">
      <c r="A40" s="16" t="s">
        <v>191</v>
      </c>
      <c r="B40" s="42" t="s">
        <v>132</v>
      </c>
      <c r="C40" s="42" t="s">
        <v>138</v>
      </c>
      <c r="D40" s="42" t="s">
        <v>139</v>
      </c>
      <c r="L40" s="18">
        <v>4</v>
      </c>
      <c r="M40" s="18">
        <f>M33*((L40/M32)^1*M28+(L40/M8)^2*M29+(L40/M8)^3*M30+(L40/M8)^4*M31)</f>
        <v>1990.4000000000003</v>
      </c>
      <c r="N40" s="18">
        <f t="shared" si="49"/>
        <v>478</v>
      </c>
      <c r="O40" s="18">
        <f t="shared" si="50"/>
        <v>299</v>
      </c>
      <c r="P40" s="18">
        <f t="shared" si="51"/>
        <v>597</v>
      </c>
      <c r="Q40" s="18">
        <f t="shared" si="52"/>
        <v>398</v>
      </c>
      <c r="R40" s="18">
        <f t="shared" si="53"/>
        <v>219</v>
      </c>
      <c r="S40" s="26">
        <f t="shared" si="54"/>
        <v>225</v>
      </c>
      <c r="T40" s="26">
        <f t="shared" si="54"/>
        <v>141</v>
      </c>
      <c r="U40" s="26">
        <f t="shared" si="54"/>
        <v>281</v>
      </c>
      <c r="V40" s="26">
        <f t="shared" si="54"/>
        <v>188</v>
      </c>
      <c r="W40" s="26">
        <f t="shared" si="54"/>
        <v>103</v>
      </c>
      <c r="AA40" s="16">
        <f t="shared" si="0"/>
        <v>82</v>
      </c>
      <c r="AB40" s="18">
        <v>8</v>
      </c>
      <c r="AC40" s="18">
        <v>2</v>
      </c>
      <c r="AD40" s="18">
        <f>VLOOKUP(AB40,L9:W23,AC40+2,FALSE)</f>
        <v>27927</v>
      </c>
      <c r="AF40" s="18">
        <f>ROUND(AD40/AF1,0)</f>
        <v>2793</v>
      </c>
      <c r="AJ40" s="18">
        <f>VLOOKUP(AB40,L9:W19,AC40+6,FALSE)</f>
        <v>89764</v>
      </c>
      <c r="AK40" s="42">
        <f>ROUND(AJ40*0.5/AK1,0)</f>
        <v>89764</v>
      </c>
      <c r="AL40" s="42"/>
      <c r="AM40" s="42">
        <f>ROUND(AJ40*0.5/AM1,0)</f>
        <v>4488</v>
      </c>
      <c r="AN40" s="42"/>
      <c r="AO40" s="22"/>
      <c r="AP40" s="19">
        <f>1.5%*AB41</f>
        <v>0.12</v>
      </c>
      <c r="AQ40" s="20"/>
      <c r="AV40" s="18">
        <v>4</v>
      </c>
      <c r="AW40" s="18">
        <f>AW33*((AV40/AW32)^1*AW28+(AV40/AW8)^2*AW29+(AV40/AW8)^3*AW30+(AV40/AW8)^4*AW31)</f>
        <v>1210.9108800000001</v>
      </c>
      <c r="AX40" s="18">
        <f t="shared" si="55"/>
        <v>291</v>
      </c>
      <c r="AY40" s="18">
        <f t="shared" si="56"/>
        <v>182</v>
      </c>
      <c r="AZ40" s="18">
        <f t="shared" si="57"/>
        <v>363</v>
      </c>
      <c r="BA40" s="18">
        <f t="shared" si="58"/>
        <v>242</v>
      </c>
      <c r="BB40" s="18">
        <f t="shared" si="59"/>
        <v>133</v>
      </c>
      <c r="BC40" s="27">
        <f t="shared" si="60"/>
        <v>125</v>
      </c>
      <c r="BD40" s="27">
        <f t="shared" si="47"/>
        <v>78</v>
      </c>
      <c r="BE40" s="27">
        <f t="shared" si="47"/>
        <v>156</v>
      </c>
      <c r="BF40" s="27">
        <f t="shared" si="47"/>
        <v>104</v>
      </c>
      <c r="BG40" s="27">
        <f t="shared" si="47"/>
        <v>57</v>
      </c>
      <c r="BL40" s="18">
        <v>8</v>
      </c>
      <c r="BM40" s="18">
        <v>2</v>
      </c>
      <c r="BN40" s="18">
        <f>VLOOKUP(BL40,AV9:BG23,BM40+2,FALSE)</f>
        <v>43963</v>
      </c>
      <c r="BO40" s="18"/>
      <c r="BP40" s="18">
        <f>ROUND(BN40/BP1,0)</f>
        <v>4396</v>
      </c>
      <c r="BQ40" s="18"/>
      <c r="BR40" s="18"/>
      <c r="BS40" s="18"/>
      <c r="BT40" s="18">
        <f>VLOOKUP(BL40,AV9:BG19,BM40+6,FALSE)</f>
        <v>141309</v>
      </c>
      <c r="BU40" s="42">
        <f>ROUND(BT40*0.5/BU1,0)</f>
        <v>141309</v>
      </c>
      <c r="BV40" s="42"/>
      <c r="BW40" s="42">
        <f>ROUND(BT40*0.5/BW1,0)</f>
        <v>7065</v>
      </c>
      <c r="BX40" s="42"/>
      <c r="BY40" s="19"/>
      <c r="BZ40" s="19">
        <f>0.8%*BL41</f>
        <v>6.4000000000000001E-2</v>
      </c>
      <c r="CA40" s="21"/>
      <c r="CF40" s="18">
        <v>4</v>
      </c>
      <c r="CG40" s="18">
        <f>CG33*((CF40/CG32)^1*CG28+(CF40/CG8)^2*CG29+(CF40/CG8)^3*CG30+(CF40/CG8)^4*CG31)</f>
        <v>193.46544000000003</v>
      </c>
      <c r="CH40" s="18">
        <f t="shared" si="61"/>
        <v>46</v>
      </c>
      <c r="CI40" s="18">
        <f t="shared" si="62"/>
        <v>29</v>
      </c>
      <c r="CJ40" s="18">
        <f t="shared" si="63"/>
        <v>58</v>
      </c>
      <c r="CK40" s="18">
        <f t="shared" si="64"/>
        <v>39</v>
      </c>
      <c r="CL40" s="18">
        <f t="shared" si="65"/>
        <v>21</v>
      </c>
      <c r="CM40" s="27">
        <f t="shared" si="66"/>
        <v>16</v>
      </c>
      <c r="CN40" s="27">
        <f t="shared" si="48"/>
        <v>10</v>
      </c>
      <c r="CO40" s="27">
        <f t="shared" si="48"/>
        <v>20</v>
      </c>
      <c r="CP40" s="27">
        <f t="shared" si="48"/>
        <v>14</v>
      </c>
      <c r="CQ40" s="27">
        <f t="shared" si="48"/>
        <v>7</v>
      </c>
      <c r="CV40" s="18">
        <v>8</v>
      </c>
      <c r="CW40" s="18">
        <v>2</v>
      </c>
      <c r="CX40" s="18">
        <f>VLOOKUP(CV40,CF9:CQ23,CW40+2,FALSE)</f>
        <v>60453</v>
      </c>
      <c r="CY40" s="18"/>
      <c r="CZ40" s="18">
        <f>ROUND(CX40/CZ1,0)</f>
        <v>6045</v>
      </c>
      <c r="DA40" s="18"/>
      <c r="DB40" s="18"/>
      <c r="DC40" s="18"/>
      <c r="DD40" s="18">
        <f>VLOOKUP(CV40,CF9:CQ19,CW40+6,FALSE)</f>
        <v>194314</v>
      </c>
      <c r="DE40" s="42">
        <f>ROUND(DD40*0.5/DE1,0)</f>
        <v>194314</v>
      </c>
      <c r="DF40" s="42"/>
      <c r="DG40" s="42">
        <f>ROUND(DD40*0.5/DG1,0)</f>
        <v>9716</v>
      </c>
      <c r="DH40" s="42"/>
      <c r="DI40" s="22">
        <f>2%*CV40</f>
        <v>0.16</v>
      </c>
      <c r="DJ40" s="20"/>
      <c r="DK40" s="20"/>
      <c r="DP40" s="18">
        <v>4</v>
      </c>
      <c r="DQ40" s="18">
        <f>DQ33*((DP40/DQ32)^1*DQ28+(DP40/DQ8)^2*DQ29+(DP40/DQ8)^3*DQ30+(DP40/DQ8)^4*DQ31)</f>
        <v>60.128319999999995</v>
      </c>
      <c r="DR40" s="18">
        <f t="shared" si="67"/>
        <v>14</v>
      </c>
      <c r="DS40" s="18">
        <f t="shared" si="68"/>
        <v>9</v>
      </c>
      <c r="DT40" s="18">
        <f t="shared" si="69"/>
        <v>18</v>
      </c>
      <c r="DU40" s="18">
        <f t="shared" si="70"/>
        <v>12</v>
      </c>
      <c r="DV40" s="18">
        <f t="shared" si="71"/>
        <v>7</v>
      </c>
      <c r="DW40" s="28">
        <f>MAX(DR$48:DR51)</f>
        <v>4</v>
      </c>
      <c r="DX40" s="28">
        <f>MAX(DS$48:DS51)</f>
        <v>3</v>
      </c>
      <c r="DY40" s="28">
        <f>MAX(DT$48:DT51)</f>
        <v>5</v>
      </c>
      <c r="DZ40" s="28">
        <f>MAX(DU$48:DU51)</f>
        <v>3</v>
      </c>
      <c r="EA40" s="28">
        <f>MAX(DV$48:DV51)</f>
        <v>2</v>
      </c>
      <c r="EB40" s="28">
        <f t="shared" si="72"/>
        <v>17</v>
      </c>
      <c r="EF40" s="18">
        <v>8</v>
      </c>
      <c r="EG40" s="18">
        <v>2</v>
      </c>
      <c r="EH40" s="18">
        <f>VLOOKUP(EF40,DP9:EA23,EG40+2,FALSE)</f>
        <v>81500</v>
      </c>
      <c r="EI40" s="18"/>
      <c r="EJ40" s="18">
        <f>ROUND(EH40/EJ1,0)</f>
        <v>8150</v>
      </c>
      <c r="EK40" s="18"/>
      <c r="EL40" s="18"/>
      <c r="EM40" s="18"/>
      <c r="EN40" s="18">
        <f>VLOOKUP(EF40,DP9:EA19,EG40+6,FALSE)</f>
        <v>261965</v>
      </c>
      <c r="EO40" s="42">
        <f>ROUND(EN40*0.5/EO1,0)</f>
        <v>261965</v>
      </c>
      <c r="EP40" s="42"/>
      <c r="EQ40" s="42">
        <f>ROUND(EN40*0.5/EQ1,0)</f>
        <v>13098</v>
      </c>
      <c r="ER40" s="42"/>
      <c r="ES40" s="22">
        <f>2%*EF40</f>
        <v>0.16</v>
      </c>
      <c r="ET40" s="20"/>
      <c r="EU40" s="20"/>
      <c r="EY40" s="16">
        <f>VLOOKUP(FC40,[2]属性分配!$Z$3:$AA$1002,2,TRUE)</f>
        <v>273</v>
      </c>
      <c r="EZ40" s="16">
        <v>4</v>
      </c>
      <c r="FA40" s="16">
        <v>5</v>
      </c>
      <c r="FB40" s="16">
        <f>VLOOKUP(EZ40,$L$37:$W$56,12,FALSE)+VLOOKUP(EZ40,$L$37:$W$56,9,FALSE)+VLOOKUP(EZ40,$L$37:$W$56,11,FALSE)+VLOOKUP(EZ40,$L$37:$W$56,8,FALSE)+VLOOKUP(EZ40,$L$37:$W$56,10,FALSE)+INT(VLOOKUP(EZ40-1,$L$37:$W$56,2,FALSE))</f>
        <v>1990</v>
      </c>
      <c r="FC40" s="16">
        <f t="shared" si="46"/>
        <v>17.767857142857142</v>
      </c>
      <c r="FD40" s="16">
        <f t="shared" si="43"/>
        <v>45</v>
      </c>
      <c r="FE40" s="16">
        <f t="shared" si="44"/>
        <v>39394</v>
      </c>
      <c r="FF40" s="16">
        <f t="shared" si="42"/>
        <v>3143</v>
      </c>
      <c r="FG40" s="16">
        <f t="shared" si="42"/>
        <v>2245</v>
      </c>
      <c r="FH40" s="16">
        <f t="shared" si="42"/>
        <v>2632</v>
      </c>
      <c r="FI40" s="16">
        <f t="shared" si="42"/>
        <v>0.04</v>
      </c>
      <c r="FJ40" s="16">
        <f t="shared" si="42"/>
        <v>0.06</v>
      </c>
      <c r="FK40" s="16">
        <f t="shared" si="42"/>
        <v>0.08</v>
      </c>
      <c r="FL40" s="18">
        <f t="shared" si="45"/>
        <v>279897</v>
      </c>
      <c r="FY40" s="16">
        <f t="shared" si="2"/>
        <v>82</v>
      </c>
      <c r="FZ40" s="16">
        <f>MAX(AK$4:AK40)+MAX(AE$4:AE40)</f>
        <v>140032</v>
      </c>
      <c r="GA40" s="16">
        <f>MAX(AF$4:AF40)+MAX(AL$4:AL40)+MAX(AI$4:AI40)</f>
        <v>9212</v>
      </c>
      <c r="GB40" s="16">
        <f>MAX(AG$4:AG40)+MAX(AM$4:AM40)</f>
        <v>7163</v>
      </c>
      <c r="GC40" s="16">
        <f>MAX(AH$4:AH40)+MAX(AN$4:AN40)</f>
        <v>7168</v>
      </c>
      <c r="GD40" s="16">
        <f>MAX(AO$4:AO40)</f>
        <v>7.0000000000000007E-2</v>
      </c>
      <c r="GE40" s="41">
        <f>MAX(AP$4:AP40)</f>
        <v>0.12</v>
      </c>
      <c r="GF40" s="16">
        <f>MAX(AQ$4:AQ40)</f>
        <v>0.14000000000000001</v>
      </c>
    </row>
    <row r="41" spans="1:188" x14ac:dyDescent="0.2">
      <c r="B41" s="24">
        <v>0.2</v>
      </c>
      <c r="C41" s="24">
        <v>0.2</v>
      </c>
      <c r="D41" s="24">
        <v>0.2</v>
      </c>
      <c r="L41" s="18">
        <v>5</v>
      </c>
      <c r="M41" s="18">
        <f>M33*((L41/M32)^1*M28+(L41/M8)^2*M29+(L41/M8)^3*M30+(L41/M8)^4*M31)</f>
        <v>3349.9999999999995</v>
      </c>
      <c r="N41" s="18">
        <f t="shared" si="49"/>
        <v>804</v>
      </c>
      <c r="O41" s="18">
        <f t="shared" si="50"/>
        <v>503</v>
      </c>
      <c r="P41" s="18">
        <f t="shared" si="51"/>
        <v>1005</v>
      </c>
      <c r="Q41" s="18">
        <f t="shared" si="52"/>
        <v>670</v>
      </c>
      <c r="R41" s="18">
        <f t="shared" si="53"/>
        <v>369</v>
      </c>
      <c r="S41" s="26">
        <f t="shared" si="54"/>
        <v>326</v>
      </c>
      <c r="T41" s="26">
        <f t="shared" si="54"/>
        <v>204</v>
      </c>
      <c r="U41" s="26">
        <f t="shared" si="54"/>
        <v>408</v>
      </c>
      <c r="V41" s="26">
        <f t="shared" si="54"/>
        <v>272</v>
      </c>
      <c r="W41" s="26">
        <f t="shared" si="54"/>
        <v>150</v>
      </c>
      <c r="AA41" s="16">
        <f t="shared" si="0"/>
        <v>83</v>
      </c>
      <c r="AB41" s="18">
        <v>8</v>
      </c>
      <c r="AC41" s="18">
        <v>3</v>
      </c>
      <c r="AD41" s="18">
        <f>VLOOKUP(AB41,L9:W23,AC41+2,FALSE)</f>
        <v>34908</v>
      </c>
      <c r="AG41" s="18">
        <f>ROUND(AD41/AG1,0)</f>
        <v>3491</v>
      </c>
      <c r="AJ41" s="18">
        <f>VLOOKUP(AB41,L9:W19,AC41+6,FALSE)</f>
        <v>125669</v>
      </c>
      <c r="AK41" s="42"/>
      <c r="AL41" s="42">
        <f>ROUND(AJ41*0.5/AL1,0)</f>
        <v>6283</v>
      </c>
      <c r="AM41" s="42"/>
      <c r="AN41" s="42">
        <f>ROUND(AJ41*0.5/AN1,0)</f>
        <v>6283</v>
      </c>
      <c r="AO41" s="22">
        <f>1%*AB40</f>
        <v>0.08</v>
      </c>
      <c r="AP41" s="21"/>
      <c r="AQ41" s="23"/>
      <c r="AV41" s="18">
        <v>5</v>
      </c>
      <c r="AW41" s="18">
        <f>AW33*((AV41/AW32)^1*AW28+(AV41/AW8)^2*AW29+(AV41/AW8)^3*AW30+(AV41/AW8)^4*AW31)</f>
        <v>1901.690625</v>
      </c>
      <c r="AX41" s="18">
        <f t="shared" si="55"/>
        <v>456</v>
      </c>
      <c r="AY41" s="18">
        <f t="shared" si="56"/>
        <v>285</v>
      </c>
      <c r="AZ41" s="18">
        <f t="shared" si="57"/>
        <v>571</v>
      </c>
      <c r="BA41" s="18">
        <f t="shared" si="58"/>
        <v>380</v>
      </c>
      <c r="BB41" s="18">
        <f t="shared" si="59"/>
        <v>209</v>
      </c>
      <c r="BC41" s="27">
        <f t="shared" si="60"/>
        <v>165</v>
      </c>
      <c r="BD41" s="27">
        <f t="shared" si="47"/>
        <v>103</v>
      </c>
      <c r="BE41" s="27">
        <f t="shared" si="47"/>
        <v>208</v>
      </c>
      <c r="BF41" s="27">
        <f t="shared" si="47"/>
        <v>138</v>
      </c>
      <c r="BG41" s="27">
        <f t="shared" si="47"/>
        <v>76</v>
      </c>
      <c r="BL41" s="18">
        <v>8</v>
      </c>
      <c r="BM41" s="18">
        <v>3</v>
      </c>
      <c r="BN41" s="18">
        <f>VLOOKUP(BL41,AV9:BG23,BM41+2,FALSE)</f>
        <v>54953</v>
      </c>
      <c r="BO41" s="18"/>
      <c r="BP41" s="18"/>
      <c r="BQ41" s="18">
        <f>ROUND(BN41/BQ1,0)</f>
        <v>5495</v>
      </c>
      <c r="BR41" s="18"/>
      <c r="BS41" s="18"/>
      <c r="BT41" s="18">
        <f>VLOOKUP(BL41,AV9:BG19,BM41+6,FALSE)</f>
        <v>197832</v>
      </c>
      <c r="BU41" s="42"/>
      <c r="BV41" s="42">
        <f>ROUND(BT41*0.5/BV1,0)</f>
        <v>9892</v>
      </c>
      <c r="BW41" s="42"/>
      <c r="BX41" s="42">
        <f>ROUND(BT41*0.5/BX1,0)</f>
        <v>9892</v>
      </c>
      <c r="BY41" s="19">
        <f>1.5%*BL40</f>
        <v>0.12</v>
      </c>
      <c r="BZ41" s="19"/>
      <c r="CA41" s="21"/>
      <c r="CF41" s="18">
        <v>5</v>
      </c>
      <c r="CG41" s="18">
        <f>CG33*((CF41/CG32)^1*CG28+(CF41/CG8)^2*CG29+(CF41/CG8)^3*CG30+(CF41/CG8)^4*CG31)</f>
        <v>277.79062499999998</v>
      </c>
      <c r="CH41" s="18">
        <f t="shared" si="61"/>
        <v>67</v>
      </c>
      <c r="CI41" s="18">
        <f t="shared" si="62"/>
        <v>42</v>
      </c>
      <c r="CJ41" s="18">
        <f t="shared" si="63"/>
        <v>83</v>
      </c>
      <c r="CK41" s="18">
        <f t="shared" si="64"/>
        <v>56</v>
      </c>
      <c r="CL41" s="18">
        <f t="shared" si="65"/>
        <v>31</v>
      </c>
      <c r="CM41" s="27">
        <f t="shared" si="66"/>
        <v>21</v>
      </c>
      <c r="CN41" s="27">
        <f t="shared" si="48"/>
        <v>13</v>
      </c>
      <c r="CO41" s="27">
        <f t="shared" si="48"/>
        <v>25</v>
      </c>
      <c r="CP41" s="27">
        <f t="shared" si="48"/>
        <v>17</v>
      </c>
      <c r="CQ41" s="27">
        <f t="shared" si="48"/>
        <v>10</v>
      </c>
      <c r="CV41" s="18">
        <v>8</v>
      </c>
      <c r="CW41" s="18">
        <v>3</v>
      </c>
      <c r="CX41" s="18">
        <f>VLOOKUP(CV41,CF9:CQ23,CW41+2,FALSE)</f>
        <v>75566</v>
      </c>
      <c r="CY41" s="18"/>
      <c r="CZ41" s="18"/>
      <c r="DA41" s="18">
        <f>ROUND(CX41/DA1,0)</f>
        <v>7557</v>
      </c>
      <c r="DB41" s="18"/>
      <c r="DC41" s="18"/>
      <c r="DD41" s="18">
        <f>VLOOKUP(CV41,CF9:CQ19,CW41+6,FALSE)</f>
        <v>272039</v>
      </c>
      <c r="DE41" s="42"/>
      <c r="DF41" s="42">
        <f>ROUND(DD41*0.5/DF1,0)</f>
        <v>13602</v>
      </c>
      <c r="DG41" s="42"/>
      <c r="DH41" s="42">
        <f>ROUND(DD41*0.5/DH1,0)</f>
        <v>13602</v>
      </c>
      <c r="DI41" s="22"/>
      <c r="DJ41" s="22">
        <f>1%*CV41</f>
        <v>0.08</v>
      </c>
      <c r="DK41" s="23"/>
      <c r="DP41" s="18">
        <v>5</v>
      </c>
      <c r="DQ41" s="18">
        <f>DQ33*((DP41/DQ32)^1*DQ28+(DP41/DQ8)^2*DQ29+(DP41/DQ8)^3*DQ30+(DP41/DQ8)^4*DQ31)</f>
        <v>79.581250000000011</v>
      </c>
      <c r="DR41" s="18">
        <f t="shared" si="67"/>
        <v>19</v>
      </c>
      <c r="DS41" s="18">
        <f t="shared" si="68"/>
        <v>12</v>
      </c>
      <c r="DT41" s="18">
        <f t="shared" si="69"/>
        <v>24</v>
      </c>
      <c r="DU41" s="18">
        <f t="shared" si="70"/>
        <v>16</v>
      </c>
      <c r="DV41" s="18">
        <f t="shared" si="71"/>
        <v>9</v>
      </c>
      <c r="DW41" s="28">
        <f>MAX(DR$48:DR52)</f>
        <v>5</v>
      </c>
      <c r="DX41" s="28">
        <f>MAX(DS$48:DS52)</f>
        <v>3</v>
      </c>
      <c r="DY41" s="28">
        <f>MAX(DT$48:DT52)</f>
        <v>6</v>
      </c>
      <c r="DZ41" s="28">
        <f>MAX(DU$48:DU52)</f>
        <v>4</v>
      </c>
      <c r="EA41" s="28">
        <f>MAX(DV$48:DV52)</f>
        <v>2</v>
      </c>
      <c r="EB41" s="28">
        <f t="shared" si="72"/>
        <v>20</v>
      </c>
      <c r="EF41" s="18">
        <v>8</v>
      </c>
      <c r="EG41" s="18">
        <v>3</v>
      </c>
      <c r="EH41" s="18">
        <f>VLOOKUP(EF41,DP9:EA23,EG41+2,FALSE)</f>
        <v>101875</v>
      </c>
      <c r="EI41" s="18"/>
      <c r="EJ41" s="18"/>
      <c r="EK41" s="18">
        <f>ROUND(EH41/EK1,0)</f>
        <v>10188</v>
      </c>
      <c r="EL41" s="18"/>
      <c r="EM41" s="18"/>
      <c r="EN41" s="18">
        <f>VLOOKUP(EF41,DP9:EA19,EG41+6,FALSE)</f>
        <v>366751</v>
      </c>
      <c r="EO41" s="42"/>
      <c r="EP41" s="42">
        <f>ROUND(EN41*0.5/EP1,0)</f>
        <v>18338</v>
      </c>
      <c r="EQ41" s="42"/>
      <c r="ER41" s="42">
        <f>ROUND(EN41*0.5/ER1,0)</f>
        <v>18338</v>
      </c>
      <c r="ES41" s="22"/>
      <c r="ET41" s="22">
        <f>1.5%*EF41</f>
        <v>0.12</v>
      </c>
      <c r="EU41" s="23"/>
      <c r="EY41" s="16">
        <f>VLOOKUP(FC41,[2]属性分配!$Z$3:$AA$1002,2,TRUE)</f>
        <v>280</v>
      </c>
      <c r="EZ41" s="16">
        <v>5</v>
      </c>
      <c r="FA41" s="16">
        <v>2</v>
      </c>
      <c r="FB41" s="16">
        <f>VLOOKUP(EZ41,$L$37:$W$56,12,FALSE)+VLOOKUP(EZ41,$L$37:$W$56,9,FALSE)+INT(VLOOKUP(EZ41-1,$L$37:$W$56,2,FALSE))</f>
        <v>2344</v>
      </c>
      <c r="FC41" s="16">
        <f t="shared" si="46"/>
        <v>20.928571428571427</v>
      </c>
      <c r="FD41" s="16">
        <f t="shared" si="43"/>
        <v>52</v>
      </c>
      <c r="FE41" s="16">
        <f t="shared" si="44"/>
        <v>57564</v>
      </c>
      <c r="FF41" s="16">
        <f t="shared" si="44"/>
        <v>3505</v>
      </c>
      <c r="FG41" s="16">
        <f t="shared" si="44"/>
        <v>2827</v>
      </c>
      <c r="FH41" s="16">
        <f t="shared" si="44"/>
        <v>2632</v>
      </c>
      <c r="FI41" s="16">
        <f t="shared" si="44"/>
        <v>0.04</v>
      </c>
      <c r="FJ41" s="16">
        <f t="shared" si="44"/>
        <v>7.4999999999999997E-2</v>
      </c>
      <c r="FK41" s="16">
        <f t="shared" si="44"/>
        <v>0.08</v>
      </c>
      <c r="FL41" s="18">
        <f t="shared" si="45"/>
        <v>313422</v>
      </c>
      <c r="FY41" s="16">
        <f t="shared" si="2"/>
        <v>83</v>
      </c>
      <c r="FZ41" s="16">
        <f>MAX(AK$4:AK41)+MAX(AE$4:AE41)</f>
        <v>140032</v>
      </c>
      <c r="GA41" s="16">
        <f>MAX(AF$4:AF41)+MAX(AL$4:AL41)+MAX(AI$4:AI41)</f>
        <v>10681</v>
      </c>
      <c r="GB41" s="16">
        <f>MAX(AG$4:AG41)+MAX(AM$4:AM41)</f>
        <v>7979</v>
      </c>
      <c r="GC41" s="16">
        <f>MAX(AH$4:AH41)+MAX(AN$4:AN41)</f>
        <v>8637</v>
      </c>
      <c r="GD41" s="16">
        <f>MAX(AO$4:AO41)</f>
        <v>0.08</v>
      </c>
      <c r="GE41" s="41">
        <f>MAX(AP$4:AP41)</f>
        <v>0.12</v>
      </c>
      <c r="GF41" s="16">
        <f>MAX(AQ$4:AQ41)</f>
        <v>0.14000000000000001</v>
      </c>
    </row>
    <row r="42" spans="1:188" x14ac:dyDescent="0.2">
      <c r="L42" s="18">
        <v>6</v>
      </c>
      <c r="M42" s="18">
        <f>M33*((L42/M32)^1*M28+(L42/M8)^2*M29+(L42/M8)^3*M30+(L42/M8)^4*M31)</f>
        <v>5222.4000000000005</v>
      </c>
      <c r="N42" s="18">
        <f t="shared" si="49"/>
        <v>1253</v>
      </c>
      <c r="O42" s="18">
        <f t="shared" si="50"/>
        <v>783</v>
      </c>
      <c r="P42" s="18">
        <f t="shared" si="51"/>
        <v>1567</v>
      </c>
      <c r="Q42" s="18">
        <f t="shared" si="52"/>
        <v>1044</v>
      </c>
      <c r="R42" s="18">
        <f t="shared" si="53"/>
        <v>574</v>
      </c>
      <c r="S42" s="26">
        <f t="shared" si="54"/>
        <v>449</v>
      </c>
      <c r="T42" s="26">
        <f t="shared" si="54"/>
        <v>280</v>
      </c>
      <c r="U42" s="26">
        <f t="shared" si="54"/>
        <v>562</v>
      </c>
      <c r="V42" s="26">
        <f t="shared" si="54"/>
        <v>374</v>
      </c>
      <c r="W42" s="26">
        <f t="shared" si="54"/>
        <v>205</v>
      </c>
      <c r="AA42" s="16">
        <f t="shared" si="0"/>
        <v>84</v>
      </c>
      <c r="AB42" s="18">
        <v>8</v>
      </c>
      <c r="AC42" s="18">
        <v>4</v>
      </c>
      <c r="AD42" s="18">
        <f>VLOOKUP(AB42,L9:W23,AC42+2,FALSE)</f>
        <v>30719</v>
      </c>
      <c r="AH42" s="18">
        <f>ROUND(AD42/AH1,0)</f>
        <v>3072</v>
      </c>
      <c r="AJ42" s="18">
        <f>VLOOKUP(AB42,L9:W19,AC42+6,FALSE)</f>
        <v>53858</v>
      </c>
      <c r="AK42" s="42"/>
      <c r="AL42" s="42"/>
      <c r="AM42" s="42">
        <f>ROUND(AJ42*0.5/AM1,0)</f>
        <v>2693</v>
      </c>
      <c r="AN42" s="42">
        <f>ROUND(AJ42*0.5/AN1,0)</f>
        <v>2693</v>
      </c>
      <c r="AO42" s="42"/>
      <c r="AP42" s="21"/>
      <c r="AQ42" s="20"/>
      <c r="AV42" s="18">
        <v>6</v>
      </c>
      <c r="AW42" s="18">
        <f>AW33*((AV42/AW32)^1*AW28+(AV42/AW8)^2*AW29+(AV42/AW8)^3*AW30+(AV42/AW8)^4*AW31)</f>
        <v>2781.1180799999993</v>
      </c>
      <c r="AX42" s="18">
        <f t="shared" si="55"/>
        <v>667</v>
      </c>
      <c r="AY42" s="18">
        <f t="shared" si="56"/>
        <v>417</v>
      </c>
      <c r="AZ42" s="18">
        <f t="shared" si="57"/>
        <v>834</v>
      </c>
      <c r="BA42" s="18">
        <f t="shared" si="58"/>
        <v>556</v>
      </c>
      <c r="BB42" s="18">
        <f t="shared" si="59"/>
        <v>306</v>
      </c>
      <c r="BC42" s="27">
        <f t="shared" si="60"/>
        <v>211</v>
      </c>
      <c r="BD42" s="27">
        <f t="shared" si="47"/>
        <v>132</v>
      </c>
      <c r="BE42" s="27">
        <f t="shared" si="47"/>
        <v>263</v>
      </c>
      <c r="BF42" s="27">
        <f t="shared" si="47"/>
        <v>176</v>
      </c>
      <c r="BG42" s="27">
        <f t="shared" si="47"/>
        <v>97</v>
      </c>
      <c r="BL42" s="18">
        <v>8</v>
      </c>
      <c r="BM42" s="18">
        <v>4</v>
      </c>
      <c r="BN42" s="18">
        <f>VLOOKUP(BL42,AV9:BG23,BM42+2,FALSE)</f>
        <v>48359</v>
      </c>
      <c r="BO42" s="18"/>
      <c r="BP42" s="18"/>
      <c r="BQ42" s="18"/>
      <c r="BR42" s="18">
        <f>ROUND(BN42/BR1,0)</f>
        <v>4836</v>
      </c>
      <c r="BS42" s="18"/>
      <c r="BT42" s="18">
        <f>VLOOKUP(BL42,AV9:BG19,BM42+6,FALSE)</f>
        <v>84785</v>
      </c>
      <c r="BU42" s="42"/>
      <c r="BV42" s="42"/>
      <c r="BW42" s="42">
        <f>ROUND(BT42*0.5/BW1,0)</f>
        <v>4239</v>
      </c>
      <c r="BX42" s="42">
        <f>ROUND(BT42*0.5/BX1,0)</f>
        <v>4239</v>
      </c>
      <c r="BY42" s="19"/>
      <c r="BZ42" s="21"/>
      <c r="CA42" s="21"/>
      <c r="CF42" s="18">
        <v>6</v>
      </c>
      <c r="CG42" s="18">
        <f>CG33*((CF42/CG32)^1*CG28+(CF42/CG8)^2*CG29+(CF42/CG8)^3*CG30+(CF42/CG8)^4*CG31)</f>
        <v>381.96143999999998</v>
      </c>
      <c r="CH42" s="18">
        <f t="shared" si="61"/>
        <v>92</v>
      </c>
      <c r="CI42" s="18">
        <f t="shared" si="62"/>
        <v>57</v>
      </c>
      <c r="CJ42" s="18">
        <f t="shared" si="63"/>
        <v>115</v>
      </c>
      <c r="CK42" s="18">
        <f t="shared" si="64"/>
        <v>76</v>
      </c>
      <c r="CL42" s="18">
        <f t="shared" si="65"/>
        <v>42</v>
      </c>
      <c r="CM42" s="27">
        <f t="shared" si="66"/>
        <v>25</v>
      </c>
      <c r="CN42" s="27">
        <f t="shared" si="48"/>
        <v>15</v>
      </c>
      <c r="CO42" s="27">
        <f t="shared" si="48"/>
        <v>32</v>
      </c>
      <c r="CP42" s="27">
        <f t="shared" si="48"/>
        <v>20</v>
      </c>
      <c r="CQ42" s="27">
        <f t="shared" si="48"/>
        <v>11</v>
      </c>
      <c r="CV42" s="18">
        <v>8</v>
      </c>
      <c r="CW42" s="18">
        <v>4</v>
      </c>
      <c r="CX42" s="18">
        <f>VLOOKUP(CV42,CF9:CQ23,CW42+2,FALSE)</f>
        <v>66498</v>
      </c>
      <c r="CY42" s="18"/>
      <c r="CZ42" s="18"/>
      <c r="DA42" s="18"/>
      <c r="DB42" s="18">
        <f>ROUND(CX42/DB1,0)</f>
        <v>6650</v>
      </c>
      <c r="DC42" s="18"/>
      <c r="DD42" s="18">
        <f>VLOOKUP(CV42,CF9:CQ19,CW42+6,FALSE)</f>
        <v>116588</v>
      </c>
      <c r="DE42" s="42"/>
      <c r="DF42" s="42"/>
      <c r="DG42" s="42">
        <f>ROUND(DD42*0.5/DG1,0)</f>
        <v>5829</v>
      </c>
      <c r="DH42" s="42">
        <f>ROUND(DD42*0.5/DH1,0)</f>
        <v>5829</v>
      </c>
      <c r="DI42" s="42"/>
      <c r="DJ42" s="20"/>
      <c r="DK42" s="20"/>
      <c r="DP42" s="18">
        <v>6</v>
      </c>
      <c r="DQ42" s="18">
        <f>DQ33*((DP42/DQ32)^1*DQ28+(DP42/DQ8)^2*DQ29+(DP42/DQ8)^3*DQ30+(DP42/DQ8)^4*DQ31)</f>
        <v>102.01631999999999</v>
      </c>
      <c r="DR42" s="18">
        <f t="shared" si="67"/>
        <v>24</v>
      </c>
      <c r="DS42" s="18">
        <f t="shared" si="68"/>
        <v>15</v>
      </c>
      <c r="DT42" s="18">
        <f t="shared" si="69"/>
        <v>31</v>
      </c>
      <c r="DU42" s="18">
        <f t="shared" si="70"/>
        <v>20</v>
      </c>
      <c r="DV42" s="18">
        <f t="shared" si="71"/>
        <v>11</v>
      </c>
      <c r="DW42" s="28">
        <f>MAX(DR$48:DR53)</f>
        <v>5</v>
      </c>
      <c r="DX42" s="28">
        <f>MAX(DS$48:DS53)</f>
        <v>3</v>
      </c>
      <c r="DY42" s="28">
        <f>MAX(DT$48:DT53)</f>
        <v>7</v>
      </c>
      <c r="DZ42" s="28">
        <f>MAX(DU$48:DU53)</f>
        <v>4</v>
      </c>
      <c r="EA42" s="28">
        <f>MAX(DV$48:DV53)</f>
        <v>2</v>
      </c>
      <c r="EB42" s="28">
        <f t="shared" si="72"/>
        <v>21</v>
      </c>
      <c r="EF42" s="18">
        <v>8</v>
      </c>
      <c r="EG42" s="18">
        <v>4</v>
      </c>
      <c r="EH42" s="18">
        <f>VLOOKUP(EF42,DP9:EA23,EG42+2,FALSE)</f>
        <v>89650</v>
      </c>
      <c r="EI42" s="18"/>
      <c r="EJ42" s="18"/>
      <c r="EK42" s="18"/>
      <c r="EL42" s="18">
        <f>ROUND(EH42/EL1,0)</f>
        <v>8965</v>
      </c>
      <c r="EM42" s="18"/>
      <c r="EN42" s="18">
        <f>VLOOKUP(EF42,DP9:EA19,EG42+6,FALSE)</f>
        <v>157179</v>
      </c>
      <c r="EO42" s="42"/>
      <c r="EP42" s="42"/>
      <c r="EQ42" s="42">
        <f>ROUND(EN42*0.5/EQ1,0)</f>
        <v>7859</v>
      </c>
      <c r="ER42" s="42">
        <f>ROUND(EN42*0.5/ER1,0)</f>
        <v>7859</v>
      </c>
      <c r="ES42" s="42"/>
      <c r="ET42" s="20"/>
      <c r="EU42" s="20"/>
      <c r="EY42" s="16">
        <f>VLOOKUP(FC42,[2]属性分配!$Z$3:$AA$1002,2,TRUE)</f>
        <v>286</v>
      </c>
      <c r="EZ42" s="16">
        <v>5</v>
      </c>
      <c r="FA42" s="16">
        <v>3</v>
      </c>
      <c r="FB42" s="16">
        <f>VLOOKUP(EZ42,$L$37:$W$56,12,FALSE)+VLOOKUP(EZ42,$L$37:$W$56,9,FALSE)+VLOOKUP(EZ42,$L$37:$W$56,11,FALSE)+INT(VLOOKUP(EZ42-1,$L$37:$W$56,2,FALSE))</f>
        <v>2616</v>
      </c>
      <c r="FC42" s="16">
        <f t="shared" si="46"/>
        <v>23.357142857142858</v>
      </c>
      <c r="FD42" s="16">
        <f t="shared" si="43"/>
        <v>53</v>
      </c>
      <c r="FE42" s="16">
        <f t="shared" si="44"/>
        <v>57564</v>
      </c>
      <c r="FF42" s="16">
        <f t="shared" si="44"/>
        <v>4320</v>
      </c>
      <c r="FG42" s="16">
        <f t="shared" si="44"/>
        <v>3280</v>
      </c>
      <c r="FH42" s="16">
        <f t="shared" si="44"/>
        <v>3447</v>
      </c>
      <c r="FI42" s="16">
        <f t="shared" si="44"/>
        <v>0.05</v>
      </c>
      <c r="FJ42" s="16">
        <f t="shared" si="44"/>
        <v>7.4999999999999997E-2</v>
      </c>
      <c r="FK42" s="16">
        <f t="shared" si="44"/>
        <v>0.08</v>
      </c>
      <c r="FL42" s="18">
        <f t="shared" si="45"/>
        <v>344252</v>
      </c>
      <c r="FY42" s="16">
        <f t="shared" si="2"/>
        <v>84</v>
      </c>
      <c r="FZ42" s="16">
        <f>MAX(AK$4:AK42)+MAX(AE$4:AE42)</f>
        <v>140032</v>
      </c>
      <c r="GA42" s="16">
        <f>MAX(AF$4:AF42)+MAX(AL$4:AL42)+MAX(AI$4:AI42)</f>
        <v>10681</v>
      </c>
      <c r="GB42" s="16">
        <f>MAX(AG$4:AG42)+MAX(AM$4:AM42)</f>
        <v>7979</v>
      </c>
      <c r="GC42" s="16">
        <f>MAX(AH$4:AH42)+MAX(AN$4:AN42)</f>
        <v>9355</v>
      </c>
      <c r="GD42" s="16">
        <f>MAX(AO$4:AO42)</f>
        <v>0.08</v>
      </c>
      <c r="GE42" s="41">
        <f>MAX(AP$4:AP42)</f>
        <v>0.12</v>
      </c>
      <c r="GF42" s="16">
        <f>MAX(AQ$4:AQ42)</f>
        <v>0.14000000000000001</v>
      </c>
    </row>
    <row r="43" spans="1:188" x14ac:dyDescent="0.2">
      <c r="A43" s="16" t="s">
        <v>192</v>
      </c>
      <c r="B43" s="42" t="s">
        <v>135</v>
      </c>
      <c r="C43" s="42" t="s">
        <v>140</v>
      </c>
      <c r="D43" s="42" t="s">
        <v>141</v>
      </c>
      <c r="L43" s="18">
        <v>7</v>
      </c>
      <c r="M43" s="18">
        <f>M33*((L43/M32)^1*M28+(L43/M8)^2*M29+(L43/M8)^3*M30+(L43/M8)^4*M31)</f>
        <v>7708.3999999999987</v>
      </c>
      <c r="N43" s="18">
        <f t="shared" si="49"/>
        <v>1850</v>
      </c>
      <c r="O43" s="18">
        <f t="shared" si="50"/>
        <v>1156</v>
      </c>
      <c r="P43" s="18">
        <f t="shared" si="51"/>
        <v>2313</v>
      </c>
      <c r="Q43" s="18">
        <f t="shared" si="52"/>
        <v>1542</v>
      </c>
      <c r="R43" s="18">
        <f t="shared" si="53"/>
        <v>848</v>
      </c>
      <c r="S43" s="26">
        <f t="shared" si="54"/>
        <v>597</v>
      </c>
      <c r="T43" s="26">
        <f t="shared" si="54"/>
        <v>373</v>
      </c>
      <c r="U43" s="26">
        <f t="shared" si="54"/>
        <v>746</v>
      </c>
      <c r="V43" s="26">
        <f t="shared" si="54"/>
        <v>498</v>
      </c>
      <c r="W43" s="26">
        <f t="shared" si="54"/>
        <v>274</v>
      </c>
      <c r="AA43" s="16">
        <f t="shared" si="0"/>
        <v>85</v>
      </c>
      <c r="AB43" s="18">
        <v>8</v>
      </c>
      <c r="AC43" s="18">
        <v>5</v>
      </c>
      <c r="AD43" s="18">
        <f>VLOOKUP(AB43,L9:W23,AC43+2,FALSE)</f>
        <v>20945</v>
      </c>
      <c r="AI43" s="18">
        <f>ROUND(AD43/AI1,0)</f>
        <v>2095</v>
      </c>
      <c r="AJ43" s="18">
        <f>VLOOKUP(AB43,L9:W19,AC43+6,FALSE)</f>
        <v>89764</v>
      </c>
      <c r="AK43" s="42">
        <f>ROUND(AJ43*0.5/AK1,0)</f>
        <v>89764</v>
      </c>
      <c r="AL43" s="42">
        <f>ROUND(AJ43*0.5/AL1,0)</f>
        <v>4488</v>
      </c>
      <c r="AM43" s="42"/>
      <c r="AN43" s="42"/>
      <c r="AO43" s="22">
        <f>1%*AB42</f>
        <v>0.08</v>
      </c>
      <c r="AP43" s="19"/>
      <c r="AQ43" s="22">
        <f>2%*AB43</f>
        <v>0.16</v>
      </c>
      <c r="AV43" s="18">
        <v>7</v>
      </c>
      <c r="AW43" s="18">
        <f>AW33*((AV43/AW32)^1*AW28+(AV43/AW8)^2*AW29+(AV43/AW8)^3*AW30+(AV43/AW8)^4*AW31)</f>
        <v>3867.7066049999994</v>
      </c>
      <c r="AX43" s="18">
        <f t="shared" si="55"/>
        <v>928</v>
      </c>
      <c r="AY43" s="18">
        <f t="shared" si="56"/>
        <v>580</v>
      </c>
      <c r="AZ43" s="18">
        <f t="shared" si="57"/>
        <v>1160</v>
      </c>
      <c r="BA43" s="18">
        <f t="shared" si="58"/>
        <v>774</v>
      </c>
      <c r="BB43" s="18">
        <f t="shared" si="59"/>
        <v>425</v>
      </c>
      <c r="BC43" s="27">
        <f t="shared" si="60"/>
        <v>261</v>
      </c>
      <c r="BD43" s="27">
        <f t="shared" si="47"/>
        <v>163</v>
      </c>
      <c r="BE43" s="27">
        <f t="shared" si="47"/>
        <v>326</v>
      </c>
      <c r="BF43" s="27">
        <f t="shared" si="47"/>
        <v>218</v>
      </c>
      <c r="BG43" s="27">
        <f t="shared" si="47"/>
        <v>119</v>
      </c>
      <c r="BL43" s="18">
        <v>8</v>
      </c>
      <c r="BM43" s="18">
        <v>5</v>
      </c>
      <c r="BN43" s="18">
        <f>VLOOKUP(BL43,AV9:BG23,BM43+2,FALSE)</f>
        <v>32972</v>
      </c>
      <c r="BO43" s="18"/>
      <c r="BP43" s="18"/>
      <c r="BQ43" s="18"/>
      <c r="BR43" s="18"/>
      <c r="BS43" s="18">
        <f>ROUND(BN43/BS1,0)</f>
        <v>3297</v>
      </c>
      <c r="BT43" s="18">
        <f>VLOOKUP(BL43,AV9:BG19,BM43+6,FALSE)</f>
        <v>141309</v>
      </c>
      <c r="BU43" s="42">
        <f>ROUND(BT43*0.5/BU1,0)</f>
        <v>141309</v>
      </c>
      <c r="BV43" s="42">
        <f>ROUND(BT43*0.5/BV1,0)</f>
        <v>7065</v>
      </c>
      <c r="BW43" s="42"/>
      <c r="BX43" s="42"/>
      <c r="BY43" s="19"/>
      <c r="BZ43" s="19">
        <f>0.8%*BL43</f>
        <v>6.4000000000000001E-2</v>
      </c>
      <c r="CA43" s="19">
        <f>3%*BL43</f>
        <v>0.24</v>
      </c>
      <c r="CF43" s="18">
        <v>7</v>
      </c>
      <c r="CG43" s="18">
        <f>CG33*((CF43/CG32)^1*CG28+(CF43/CG8)^2*CG29+(CF43/CG8)^3*CG30+(CF43/CG8)^4*CG31)</f>
        <v>509.38366499999989</v>
      </c>
      <c r="CH43" s="18">
        <f t="shared" si="61"/>
        <v>122</v>
      </c>
      <c r="CI43" s="18">
        <f t="shared" si="62"/>
        <v>76</v>
      </c>
      <c r="CJ43" s="18">
        <f t="shared" si="63"/>
        <v>153</v>
      </c>
      <c r="CK43" s="18">
        <f t="shared" si="64"/>
        <v>102</v>
      </c>
      <c r="CL43" s="18">
        <f t="shared" si="65"/>
        <v>56</v>
      </c>
      <c r="CM43" s="27">
        <f t="shared" si="66"/>
        <v>30</v>
      </c>
      <c r="CN43" s="27">
        <f t="shared" si="48"/>
        <v>19</v>
      </c>
      <c r="CO43" s="27">
        <f t="shared" si="48"/>
        <v>38</v>
      </c>
      <c r="CP43" s="27">
        <f t="shared" si="48"/>
        <v>26</v>
      </c>
      <c r="CQ43" s="27">
        <f t="shared" si="48"/>
        <v>14</v>
      </c>
      <c r="CV43" s="18">
        <v>8</v>
      </c>
      <c r="CW43" s="18">
        <v>5</v>
      </c>
      <c r="CX43" s="18">
        <f>VLOOKUP(CV43,CF9:CQ23,CW43+2,FALSE)</f>
        <v>45340</v>
      </c>
      <c r="CY43" s="18"/>
      <c r="CZ43" s="18"/>
      <c r="DA43" s="18"/>
      <c r="DB43" s="18"/>
      <c r="DC43" s="18">
        <f>ROUND(CX43/DC1,0)</f>
        <v>4534</v>
      </c>
      <c r="DD43" s="18">
        <f>VLOOKUP(CV43,CF9:CQ19,CW43+6,FALSE)</f>
        <v>194314</v>
      </c>
      <c r="DE43" s="42">
        <f>ROUND(DD43*0.5/DE1,0)</f>
        <v>194314</v>
      </c>
      <c r="DF43" s="42">
        <f>ROUND(DD43*0.5/DF1,0)</f>
        <v>9716</v>
      </c>
      <c r="DG43" s="42"/>
      <c r="DH43" s="42"/>
      <c r="DI43" s="22"/>
      <c r="DJ43" s="22">
        <f>1%*CV43</f>
        <v>0.08</v>
      </c>
      <c r="DK43" s="22">
        <f>2%*CV43</f>
        <v>0.16</v>
      </c>
      <c r="DP43" s="18">
        <v>7</v>
      </c>
      <c r="DQ43" s="18">
        <f>DQ33*((DP43/DQ32)^1*DQ28+(DP43/DQ8)^2*DQ29+(DP43/DQ8)^3*DQ30+(DP43/DQ8)^4*DQ31)</f>
        <v>128.19037</v>
      </c>
      <c r="DR43" s="18">
        <f t="shared" si="67"/>
        <v>31</v>
      </c>
      <c r="DS43" s="18">
        <f t="shared" si="68"/>
        <v>19</v>
      </c>
      <c r="DT43" s="18">
        <f t="shared" si="69"/>
        <v>38</v>
      </c>
      <c r="DU43" s="18">
        <f t="shared" si="70"/>
        <v>26</v>
      </c>
      <c r="DV43" s="18">
        <f t="shared" si="71"/>
        <v>14</v>
      </c>
      <c r="DW43" s="28">
        <f>MAX(DR$48:DR54)</f>
        <v>7</v>
      </c>
      <c r="DX43" s="28">
        <f>MAX(DS$48:DS54)</f>
        <v>4</v>
      </c>
      <c r="DY43" s="28">
        <f>MAX(DT$48:DT54)</f>
        <v>7</v>
      </c>
      <c r="DZ43" s="28">
        <f>MAX(DU$48:DU54)</f>
        <v>6</v>
      </c>
      <c r="EA43" s="28">
        <f>MAX(DV$48:DV54)</f>
        <v>3</v>
      </c>
      <c r="EB43" s="28">
        <f t="shared" si="72"/>
        <v>27</v>
      </c>
      <c r="EF43" s="18">
        <v>8</v>
      </c>
      <c r="EG43" s="18">
        <v>5</v>
      </c>
      <c r="EH43" s="18">
        <f>VLOOKUP(EF43,DP9:EA23,EG43+2,FALSE)</f>
        <v>61125</v>
      </c>
      <c r="EI43" s="18"/>
      <c r="EJ43" s="18"/>
      <c r="EK43" s="18"/>
      <c r="EL43" s="18"/>
      <c r="EM43" s="18">
        <f>ROUND(EH43/EM1,0)</f>
        <v>6113</v>
      </c>
      <c r="EN43" s="18">
        <f>VLOOKUP(EF43,DP9:EA19,EG43+6,FALSE)</f>
        <v>261965</v>
      </c>
      <c r="EO43" s="42">
        <f>ROUND(EN43*0.5/EO1,0)</f>
        <v>261965</v>
      </c>
      <c r="EP43" s="42">
        <f>ROUND(EN43*0.5/EP1,0)</f>
        <v>13098</v>
      </c>
      <c r="EQ43" s="42"/>
      <c r="ER43" s="42"/>
      <c r="ES43" s="22"/>
      <c r="ET43" s="22">
        <f>1.5%*EF43</f>
        <v>0.12</v>
      </c>
      <c r="EU43" s="22">
        <f>3%*EF43</f>
        <v>0.24</v>
      </c>
      <c r="EY43" s="16">
        <f>VLOOKUP(FC43,[2]属性分配!$Z$3:$AA$1002,2,TRUE)</f>
        <v>291</v>
      </c>
      <c r="EZ43" s="16">
        <v>5</v>
      </c>
      <c r="FA43" s="16">
        <v>4</v>
      </c>
      <c r="FB43" s="16">
        <f>VLOOKUP(EZ43,$L$37:$W$56,12,FALSE)+VLOOKUP(EZ43,$L$37:$W$56,9,FALSE)+VLOOKUP(EZ43,$L$37:$W$56,11,FALSE)+VLOOKUP(EZ43,$L$37:$W$56,8,FALSE)+INT(VLOOKUP(EZ43-1,$L$37:$W$56,2,FALSE))</f>
        <v>2942</v>
      </c>
      <c r="FC43" s="16">
        <f t="shared" si="46"/>
        <v>26.267857142857142</v>
      </c>
      <c r="FD43" s="16">
        <f t="shared" si="43"/>
        <v>54</v>
      </c>
      <c r="FE43" s="16">
        <f t="shared" si="44"/>
        <v>57564</v>
      </c>
      <c r="FF43" s="16">
        <f t="shared" si="44"/>
        <v>4320</v>
      </c>
      <c r="FG43" s="16">
        <f t="shared" si="44"/>
        <v>3280</v>
      </c>
      <c r="FH43" s="16">
        <f t="shared" si="44"/>
        <v>3846</v>
      </c>
      <c r="FI43" s="16">
        <f t="shared" si="44"/>
        <v>0.05</v>
      </c>
      <c r="FJ43" s="16">
        <f t="shared" si="44"/>
        <v>7.4999999999999997E-2</v>
      </c>
      <c r="FK43" s="16">
        <f t="shared" si="44"/>
        <v>0.08</v>
      </c>
      <c r="FL43" s="18">
        <f t="shared" si="45"/>
        <v>348242</v>
      </c>
      <c r="FY43" s="16">
        <f t="shared" si="2"/>
        <v>85</v>
      </c>
      <c r="FZ43" s="16">
        <f>MAX(AK$4:AK43)+MAX(AE$4:AE43)</f>
        <v>140032</v>
      </c>
      <c r="GA43" s="16">
        <f>MAX(AF$4:AF43)+MAX(AL$4:AL43)+MAX(AI$4:AI43)</f>
        <v>11171</v>
      </c>
      <c r="GB43" s="16">
        <f>MAX(AG$4:AG43)+MAX(AM$4:AM43)</f>
        <v>7979</v>
      </c>
      <c r="GC43" s="16">
        <f>MAX(AH$4:AH43)+MAX(AN$4:AN43)</f>
        <v>9355</v>
      </c>
      <c r="GD43" s="16">
        <f>MAX(AO$4:AO43)</f>
        <v>0.08</v>
      </c>
      <c r="GE43" s="41">
        <f>MAX(AP$4:AP43)</f>
        <v>0.12</v>
      </c>
      <c r="GF43" s="16">
        <f>MAX(AQ$4:AQ43)</f>
        <v>0.16</v>
      </c>
    </row>
    <row r="44" spans="1:188" x14ac:dyDescent="0.2">
      <c r="B44" s="24">
        <v>0.2</v>
      </c>
      <c r="C44" s="24">
        <v>0.3</v>
      </c>
      <c r="D44" s="24">
        <v>0.3</v>
      </c>
      <c r="L44" s="18">
        <v>8</v>
      </c>
      <c r="M44" s="18">
        <f>M33*((L44/M32)^1*M28+(L44/M8)^2*M29+(L44/M8)^3*M30+(L44/M8)^4*M31)</f>
        <v>10918.400000000003</v>
      </c>
      <c r="N44" s="18">
        <f t="shared" si="49"/>
        <v>2620</v>
      </c>
      <c r="O44" s="18">
        <f t="shared" si="50"/>
        <v>1638</v>
      </c>
      <c r="P44" s="18">
        <f t="shared" si="51"/>
        <v>3276</v>
      </c>
      <c r="Q44" s="18">
        <f t="shared" si="52"/>
        <v>2184</v>
      </c>
      <c r="R44" s="18">
        <f t="shared" si="53"/>
        <v>1201</v>
      </c>
      <c r="S44" s="26">
        <f t="shared" si="54"/>
        <v>770</v>
      </c>
      <c r="T44" s="26">
        <f t="shared" si="54"/>
        <v>482</v>
      </c>
      <c r="U44" s="26">
        <f t="shared" si="54"/>
        <v>963</v>
      </c>
      <c r="V44" s="26">
        <f t="shared" si="54"/>
        <v>642</v>
      </c>
      <c r="W44" s="26">
        <f t="shared" si="54"/>
        <v>353</v>
      </c>
      <c r="AA44" s="16">
        <f t="shared" si="0"/>
        <v>91</v>
      </c>
      <c r="AB44" s="18">
        <v>9</v>
      </c>
      <c r="AC44" s="18">
        <v>1</v>
      </c>
      <c r="AD44" s="18">
        <f>VLOOKUP(AB44,L9:W23,AC44+2,FALSE)</f>
        <v>32111</v>
      </c>
      <c r="AE44" s="18">
        <f>ROUND(AD44/AE1,0)</f>
        <v>64222</v>
      </c>
      <c r="AK44" s="42"/>
      <c r="AL44" s="42"/>
      <c r="AM44" s="42"/>
      <c r="AN44" s="42"/>
      <c r="AO44" s="42"/>
      <c r="AP44" s="21"/>
      <c r="AQ44" s="20"/>
      <c r="AV44" s="18">
        <v>8</v>
      </c>
      <c r="AW44" s="18">
        <f>AW33*((AV44/AW32)^1*AW28+(AV44/AW8)^2*AW29+(AV44/AW8)^3*AW30+(AV44/AW8)^4*AW31)</f>
        <v>5180.9980800000012</v>
      </c>
      <c r="AX44" s="18">
        <f t="shared" si="55"/>
        <v>1243</v>
      </c>
      <c r="AY44" s="18">
        <f t="shared" si="56"/>
        <v>777</v>
      </c>
      <c r="AZ44" s="18">
        <f t="shared" si="57"/>
        <v>1554</v>
      </c>
      <c r="BA44" s="18">
        <f t="shared" si="58"/>
        <v>1036</v>
      </c>
      <c r="BB44" s="18">
        <f t="shared" si="59"/>
        <v>570</v>
      </c>
      <c r="BC44" s="27">
        <f t="shared" si="60"/>
        <v>315</v>
      </c>
      <c r="BD44" s="27">
        <f t="shared" si="47"/>
        <v>197</v>
      </c>
      <c r="BE44" s="27">
        <f t="shared" si="47"/>
        <v>394</v>
      </c>
      <c r="BF44" s="27">
        <f t="shared" si="47"/>
        <v>262</v>
      </c>
      <c r="BG44" s="27">
        <f t="shared" si="47"/>
        <v>145</v>
      </c>
      <c r="BL44" s="18">
        <v>9</v>
      </c>
      <c r="BM44" s="18">
        <v>1</v>
      </c>
      <c r="BN44" s="18">
        <f>VLOOKUP(BL44,AV9:BG23,BM44+2,FALSE)</f>
        <v>49289</v>
      </c>
      <c r="BO44" s="18">
        <f>ROUND(BN44/BO1,0)</f>
        <v>98578</v>
      </c>
      <c r="BP44" s="18"/>
      <c r="BQ44" s="18"/>
      <c r="BR44" s="18"/>
      <c r="BS44" s="18"/>
      <c r="BT44" s="18"/>
      <c r="BU44" s="42"/>
      <c r="BV44" s="42"/>
      <c r="BW44" s="42"/>
      <c r="BX44" s="42"/>
      <c r="BY44" s="19"/>
      <c r="BZ44" s="21"/>
      <c r="CA44" s="21"/>
      <c r="CF44" s="18">
        <v>8</v>
      </c>
      <c r="CG44" s="18">
        <f>CG33*((CF44/CG32)^1*CG28+(CF44/CG8)^2*CG29+(CF44/CG8)^3*CG30+(CF44/CG8)^4*CG31)</f>
        <v>663.84864000000016</v>
      </c>
      <c r="CH44" s="18">
        <f t="shared" si="61"/>
        <v>159</v>
      </c>
      <c r="CI44" s="18">
        <f t="shared" si="62"/>
        <v>100</v>
      </c>
      <c r="CJ44" s="18">
        <f t="shared" si="63"/>
        <v>199</v>
      </c>
      <c r="CK44" s="18">
        <f t="shared" si="64"/>
        <v>133</v>
      </c>
      <c r="CL44" s="18">
        <f t="shared" si="65"/>
        <v>73</v>
      </c>
      <c r="CM44" s="27">
        <f t="shared" si="66"/>
        <v>37</v>
      </c>
      <c r="CN44" s="27">
        <f t="shared" si="48"/>
        <v>24</v>
      </c>
      <c r="CO44" s="27">
        <f t="shared" si="48"/>
        <v>46</v>
      </c>
      <c r="CP44" s="27">
        <f t="shared" si="48"/>
        <v>31</v>
      </c>
      <c r="CQ44" s="27">
        <f t="shared" si="48"/>
        <v>17</v>
      </c>
      <c r="CV44" s="18">
        <v>9</v>
      </c>
      <c r="CW44" s="18">
        <v>1</v>
      </c>
      <c r="CX44" s="18">
        <f>VLOOKUP(CV44,CF9:CQ23,CW44+2,FALSE)</f>
        <v>64464</v>
      </c>
      <c r="CY44" s="18">
        <f>ROUND(CX44/CY1,0)</f>
        <v>128928</v>
      </c>
      <c r="CZ44" s="18"/>
      <c r="DA44" s="18"/>
      <c r="DB44" s="18"/>
      <c r="DC44" s="18"/>
      <c r="DD44" s="18"/>
      <c r="DE44" s="42"/>
      <c r="DF44" s="42"/>
      <c r="DG44" s="42"/>
      <c r="DH44" s="42"/>
      <c r="DI44" s="42"/>
      <c r="DJ44" s="20"/>
      <c r="DK44" s="20"/>
      <c r="DP44" s="18">
        <v>8</v>
      </c>
      <c r="DQ44" s="18">
        <f>DQ33*((DP44/DQ32)^1*DQ28+(DP44/DQ8)^2*DQ29+(DP44/DQ8)^3*DQ30+(DP44/DQ8)^4*DQ31)</f>
        <v>158.94592000000003</v>
      </c>
      <c r="DR44" s="18">
        <f t="shared" si="67"/>
        <v>38</v>
      </c>
      <c r="DS44" s="18">
        <f t="shared" si="68"/>
        <v>24</v>
      </c>
      <c r="DT44" s="18">
        <f t="shared" si="69"/>
        <v>48</v>
      </c>
      <c r="DU44" s="18">
        <f t="shared" si="70"/>
        <v>32</v>
      </c>
      <c r="DV44" s="18">
        <f t="shared" si="71"/>
        <v>17</v>
      </c>
      <c r="DW44" s="28">
        <f>MAX(DR$48:DR55)</f>
        <v>7</v>
      </c>
      <c r="DX44" s="28">
        <f>MAX(DS$48:DS55)</f>
        <v>5</v>
      </c>
      <c r="DY44" s="28">
        <f>MAX(DT$48:DT55)</f>
        <v>10</v>
      </c>
      <c r="DZ44" s="28">
        <f>MAX(DU$48:DU55)</f>
        <v>6</v>
      </c>
      <c r="EA44" s="28">
        <f>MAX(DV$48:DV55)</f>
        <v>3</v>
      </c>
      <c r="EB44" s="28">
        <f t="shared" si="72"/>
        <v>31</v>
      </c>
      <c r="EF44" s="18">
        <v>9</v>
      </c>
      <c r="EG44" s="18">
        <v>1</v>
      </c>
      <c r="EH44" s="18">
        <f>VLOOKUP(EF44,DP9:EA23,EG44+2,FALSE)</f>
        <v>86406</v>
      </c>
      <c r="EI44" s="18">
        <f>ROUND(EH44/EI1,0)</f>
        <v>172812</v>
      </c>
      <c r="EJ44" s="18"/>
      <c r="EK44" s="18"/>
      <c r="EL44" s="18"/>
      <c r="EM44" s="18"/>
      <c r="EN44" s="18"/>
      <c r="EO44" s="42"/>
      <c r="EP44" s="42"/>
      <c r="EQ44" s="42"/>
      <c r="ER44" s="42"/>
      <c r="ES44" s="42"/>
      <c r="ET44" s="20"/>
      <c r="EU44" s="20"/>
      <c r="EY44" s="16">
        <f>VLOOKUP(FC44,[2]属性分配!$Z$3:$AA$1002,2,TRUE)</f>
        <v>298</v>
      </c>
      <c r="EZ44" s="16">
        <v>5</v>
      </c>
      <c r="FA44" s="16">
        <v>5</v>
      </c>
      <c r="FB44" s="16">
        <f>VLOOKUP(EZ44,$L$37:$W$56,12,FALSE)+VLOOKUP(EZ44,$L$37:$W$56,9,FALSE)+VLOOKUP(EZ44,$L$37:$W$56,11,FALSE)+VLOOKUP(EZ44,$L$37:$W$56,8,FALSE)+VLOOKUP(EZ44,$L$37:$W$56,10,FALSE)+INT(VLOOKUP(EZ44-1,$L$37:$W$56,2,FALSE))</f>
        <v>3350</v>
      </c>
      <c r="FC44" s="16">
        <f t="shared" si="46"/>
        <v>29.910714285714285</v>
      </c>
      <c r="FD44" s="16">
        <f t="shared" si="43"/>
        <v>55</v>
      </c>
      <c r="FE44" s="16">
        <f t="shared" si="44"/>
        <v>57564</v>
      </c>
      <c r="FF44" s="16">
        <f t="shared" si="44"/>
        <v>4592</v>
      </c>
      <c r="FG44" s="16">
        <f t="shared" si="44"/>
        <v>3280</v>
      </c>
      <c r="FH44" s="16">
        <f t="shared" si="44"/>
        <v>3846</v>
      </c>
      <c r="FI44" s="16">
        <f t="shared" si="44"/>
        <v>0.05</v>
      </c>
      <c r="FJ44" s="16">
        <f t="shared" si="44"/>
        <v>7.4999999999999997E-2</v>
      </c>
      <c r="FK44" s="16">
        <f t="shared" si="44"/>
        <v>0.1</v>
      </c>
      <c r="FL44" s="18">
        <f t="shared" si="45"/>
        <v>370962</v>
      </c>
      <c r="FY44" s="16">
        <f t="shared" si="2"/>
        <v>91</v>
      </c>
      <c r="FZ44" s="16">
        <f>MAX(AK$4:AK44)+MAX(AE$4:AE44)</f>
        <v>153986</v>
      </c>
      <c r="GA44" s="16">
        <f>MAX(AF$4:AF44)+MAX(AL$4:AL44)+MAX(AI$4:AI44)</f>
        <v>11171</v>
      </c>
      <c r="GB44" s="16">
        <f>MAX(AG$4:AG44)+MAX(AM$4:AM44)</f>
        <v>7979</v>
      </c>
      <c r="GC44" s="16">
        <f>MAX(AH$4:AH44)+MAX(AN$4:AN44)</f>
        <v>9355</v>
      </c>
      <c r="GD44" s="16">
        <f>MAX(AO$4:AO44)</f>
        <v>0.08</v>
      </c>
      <c r="GE44" s="41">
        <f>MAX(AP$4:AP44)</f>
        <v>0.12</v>
      </c>
      <c r="GF44" s="16">
        <f>MAX(AQ$4:AQ44)</f>
        <v>0.16</v>
      </c>
    </row>
    <row r="45" spans="1:188" x14ac:dyDescent="0.2">
      <c r="L45" s="18">
        <v>9</v>
      </c>
      <c r="M45" s="18">
        <f>M33*((L45/M32)^1*M28+(L45/M8)^2*M29+(L45/M8)^3*M30+(L45/M8)^4*M31)</f>
        <v>14972.4</v>
      </c>
      <c r="N45" s="18">
        <f t="shared" si="49"/>
        <v>3593</v>
      </c>
      <c r="O45" s="18">
        <f t="shared" si="50"/>
        <v>2246</v>
      </c>
      <c r="P45" s="18">
        <f t="shared" si="51"/>
        <v>4492</v>
      </c>
      <c r="Q45" s="18">
        <f t="shared" si="52"/>
        <v>2994</v>
      </c>
      <c r="R45" s="18">
        <f t="shared" si="53"/>
        <v>1647</v>
      </c>
      <c r="S45" s="26">
        <f t="shared" si="54"/>
        <v>973</v>
      </c>
      <c r="T45" s="26">
        <f t="shared" si="54"/>
        <v>608</v>
      </c>
      <c r="U45" s="26">
        <f t="shared" si="54"/>
        <v>1216</v>
      </c>
      <c r="V45" s="26">
        <f t="shared" si="54"/>
        <v>810</v>
      </c>
      <c r="W45" s="26">
        <f t="shared" si="54"/>
        <v>446</v>
      </c>
      <c r="AA45" s="16">
        <f t="shared" si="0"/>
        <v>92</v>
      </c>
      <c r="AB45" s="18">
        <v>9</v>
      </c>
      <c r="AC45" s="18">
        <v>2</v>
      </c>
      <c r="AD45" s="18">
        <f>VLOOKUP(AB45,L9:W23,AC45+2,FALSE)</f>
        <v>35679</v>
      </c>
      <c r="AF45" s="18">
        <f>ROUND(AD45/AF1,0)</f>
        <v>3568</v>
      </c>
      <c r="AJ45" s="18">
        <f>VLOOKUP(AB45,L9:W19,AC45+6,FALSE)</f>
        <v>114683</v>
      </c>
      <c r="AK45" s="42">
        <f>ROUND(AJ45*0.5/AK1,0)</f>
        <v>114683</v>
      </c>
      <c r="AL45" s="42"/>
      <c r="AM45" s="42">
        <f>ROUND(AJ45*0.5/AM1,0)</f>
        <v>5734</v>
      </c>
      <c r="AN45" s="42"/>
      <c r="AO45" s="22"/>
      <c r="AP45" s="19">
        <f>1.5%*AB46</f>
        <v>0.13500000000000001</v>
      </c>
      <c r="AQ45" s="20"/>
      <c r="AV45" s="18">
        <v>9</v>
      </c>
      <c r="AW45" s="18">
        <f>AW33*((AV45/AW32)^1*AW28+(AV45/AW8)^2*AW29+(AV45/AW8)^3*AW30+(AV45/AW8)^4*AW31)</f>
        <v>6741.5629049999998</v>
      </c>
      <c r="AX45" s="18">
        <f t="shared" si="55"/>
        <v>1618</v>
      </c>
      <c r="AY45" s="18">
        <f t="shared" si="56"/>
        <v>1011</v>
      </c>
      <c r="AZ45" s="18">
        <f t="shared" si="57"/>
        <v>2022</v>
      </c>
      <c r="BA45" s="18">
        <f t="shared" si="58"/>
        <v>1348</v>
      </c>
      <c r="BB45" s="18">
        <f t="shared" si="59"/>
        <v>742</v>
      </c>
      <c r="BC45" s="27">
        <f t="shared" si="60"/>
        <v>375</v>
      </c>
      <c r="BD45" s="27">
        <f t="shared" si="47"/>
        <v>234</v>
      </c>
      <c r="BE45" s="27">
        <f t="shared" si="47"/>
        <v>468</v>
      </c>
      <c r="BF45" s="27">
        <f t="shared" si="47"/>
        <v>312</v>
      </c>
      <c r="BG45" s="27">
        <f t="shared" si="47"/>
        <v>172</v>
      </c>
      <c r="BL45" s="18">
        <v>9</v>
      </c>
      <c r="BM45" s="18">
        <v>2</v>
      </c>
      <c r="BN45" s="18">
        <f>VLOOKUP(BL45,AV9:BG23,BM45+2,FALSE)</f>
        <v>54766</v>
      </c>
      <c r="BO45" s="18"/>
      <c r="BP45" s="18">
        <f>ROUND(BN45/BP1,0)</f>
        <v>5477</v>
      </c>
      <c r="BQ45" s="18"/>
      <c r="BR45" s="18"/>
      <c r="BS45" s="18"/>
      <c r="BT45" s="18">
        <f>VLOOKUP(BL45,AV9:BG19,BM45+6,FALSE)</f>
        <v>176033</v>
      </c>
      <c r="BU45" s="42">
        <f>ROUND(BT45*0.5/BU1,0)</f>
        <v>176033</v>
      </c>
      <c r="BV45" s="42"/>
      <c r="BW45" s="42">
        <f>ROUND(BT45*0.5/BW1,0)</f>
        <v>8802</v>
      </c>
      <c r="BX45" s="42"/>
      <c r="BY45" s="19"/>
      <c r="BZ45" s="19">
        <f>0.8%*BL46</f>
        <v>7.2000000000000008E-2</v>
      </c>
      <c r="CA45" s="21"/>
      <c r="CF45" s="18">
        <v>9</v>
      </c>
      <c r="CG45" s="18">
        <f>CG33*((CF45/CG32)^1*CG28+(CF45/CG8)^2*CG29+(CF45/CG8)^3*CG30+(CF45/CG8)^4*CG31)</f>
        <v>849.53326500000014</v>
      </c>
      <c r="CH45" s="18">
        <f t="shared" si="61"/>
        <v>204</v>
      </c>
      <c r="CI45" s="18">
        <f t="shared" si="62"/>
        <v>127</v>
      </c>
      <c r="CJ45" s="18">
        <f t="shared" si="63"/>
        <v>255</v>
      </c>
      <c r="CK45" s="18">
        <f t="shared" si="64"/>
        <v>170</v>
      </c>
      <c r="CL45" s="18">
        <f t="shared" si="65"/>
        <v>93</v>
      </c>
      <c r="CM45" s="27">
        <f t="shared" si="66"/>
        <v>45</v>
      </c>
      <c r="CN45" s="27">
        <f t="shared" si="48"/>
        <v>27</v>
      </c>
      <c r="CO45" s="27">
        <f t="shared" si="48"/>
        <v>56</v>
      </c>
      <c r="CP45" s="27">
        <f t="shared" si="48"/>
        <v>37</v>
      </c>
      <c r="CQ45" s="27">
        <f t="shared" si="48"/>
        <v>20</v>
      </c>
      <c r="CV45" s="18">
        <v>9</v>
      </c>
      <c r="CW45" s="18">
        <v>2</v>
      </c>
      <c r="CX45" s="18">
        <f>VLOOKUP(CV45,CF9:CQ23,CW45+2,FALSE)</f>
        <v>71627</v>
      </c>
      <c r="CY45" s="18"/>
      <c r="CZ45" s="18">
        <f>ROUND(CX45/CZ1,0)</f>
        <v>7163</v>
      </c>
      <c r="DA45" s="18"/>
      <c r="DB45" s="18"/>
      <c r="DC45" s="18"/>
      <c r="DD45" s="18">
        <f>VLOOKUP(CV45,CF9:CQ19,CW45+6,FALSE)</f>
        <v>230230</v>
      </c>
      <c r="DE45" s="42">
        <f>ROUND(DD45*0.5/DE1,0)</f>
        <v>230230</v>
      </c>
      <c r="DF45" s="42"/>
      <c r="DG45" s="42">
        <f>ROUND(DD45*0.5/DG1,0)</f>
        <v>11512</v>
      </c>
      <c r="DH45" s="42"/>
      <c r="DI45" s="22">
        <f>2%*CV45</f>
        <v>0.18</v>
      </c>
      <c r="DJ45" s="20"/>
      <c r="DK45" s="20"/>
      <c r="DP45" s="18">
        <v>9</v>
      </c>
      <c r="DQ45" s="18">
        <f>DQ33*((DP45/DQ32)^1*DQ28+(DP45/DQ8)^2*DQ29+(DP45/DQ8)^3*DQ30+(DP45/DQ8)^4*DQ31)</f>
        <v>195.21117000000001</v>
      </c>
      <c r="DR45" s="18">
        <f t="shared" si="67"/>
        <v>47</v>
      </c>
      <c r="DS45" s="18">
        <f t="shared" si="68"/>
        <v>29</v>
      </c>
      <c r="DT45" s="18">
        <f t="shared" si="69"/>
        <v>59</v>
      </c>
      <c r="DU45" s="18">
        <f t="shared" si="70"/>
        <v>39</v>
      </c>
      <c r="DV45" s="18">
        <f t="shared" si="71"/>
        <v>21</v>
      </c>
      <c r="DW45" s="28">
        <f>MAX(DR$48:DR56)</f>
        <v>9</v>
      </c>
      <c r="DX45" s="28">
        <f>MAX(DS$48:DS56)</f>
        <v>5</v>
      </c>
      <c r="DY45" s="28">
        <f>MAX(DT$48:DT56)</f>
        <v>11</v>
      </c>
      <c r="DZ45" s="28">
        <f>MAX(DU$48:DU56)</f>
        <v>7</v>
      </c>
      <c r="EA45" s="28">
        <f>MAX(DV$48:DV56)</f>
        <v>4</v>
      </c>
      <c r="EB45" s="28">
        <f t="shared" si="72"/>
        <v>36</v>
      </c>
      <c r="EF45" s="18">
        <v>9</v>
      </c>
      <c r="EG45" s="18">
        <v>2</v>
      </c>
      <c r="EH45" s="18">
        <f>VLOOKUP(EF45,DP9:EA23,EG45+2,FALSE)</f>
        <v>96007</v>
      </c>
      <c r="EI45" s="18"/>
      <c r="EJ45" s="18">
        <f>ROUND(EH45/EJ1,0)</f>
        <v>9601</v>
      </c>
      <c r="EK45" s="18"/>
      <c r="EL45" s="18"/>
      <c r="EM45" s="18"/>
      <c r="EN45" s="18">
        <f>VLOOKUP(EF45,DP9:EA19,EG45+6,FALSE)</f>
        <v>308594</v>
      </c>
      <c r="EO45" s="42">
        <f>ROUND(EN45*0.5/EO1,0)</f>
        <v>308594</v>
      </c>
      <c r="EP45" s="42"/>
      <c r="EQ45" s="42">
        <f>ROUND(EN45*0.5/EQ1,0)</f>
        <v>15430</v>
      </c>
      <c r="ER45" s="42"/>
      <c r="ES45" s="22">
        <f>2%*EF45</f>
        <v>0.18</v>
      </c>
      <c r="ET45" s="20"/>
      <c r="EU45" s="20"/>
      <c r="EY45" s="16">
        <f>VLOOKUP(FC45,[2]属性分配!$Z$3:$AA$1002,2,TRUE)</f>
        <v>305</v>
      </c>
      <c r="EZ45" s="16">
        <v>6</v>
      </c>
      <c r="FA45" s="16">
        <v>2</v>
      </c>
      <c r="FB45" s="16">
        <f>VLOOKUP(EZ45,$L$37:$W$56,12,FALSE)+VLOOKUP(EZ45,$L$37:$W$56,9,FALSE)+INT(VLOOKUP(EZ45-1,$L$37:$W$56,2,FALSE))</f>
        <v>3835</v>
      </c>
      <c r="FC45" s="16">
        <f t="shared" si="46"/>
        <v>34.241071428571431</v>
      </c>
      <c r="FD45" s="16">
        <f t="shared" si="43"/>
        <v>62</v>
      </c>
      <c r="FE45" s="16">
        <f t="shared" si="44"/>
        <v>80007</v>
      </c>
      <c r="FF45" s="16">
        <f t="shared" si="44"/>
        <v>5040</v>
      </c>
      <c r="FG45" s="16">
        <f t="shared" si="44"/>
        <v>3999</v>
      </c>
      <c r="FH45" s="16">
        <f t="shared" si="44"/>
        <v>3846</v>
      </c>
      <c r="FI45" s="16">
        <f t="shared" si="44"/>
        <v>0.05</v>
      </c>
      <c r="FJ45" s="16">
        <f t="shared" si="44"/>
        <v>0.09</v>
      </c>
      <c r="FK45" s="16">
        <f t="shared" si="44"/>
        <v>0.1</v>
      </c>
      <c r="FL45" s="18">
        <f t="shared" si="45"/>
        <v>408853.5</v>
      </c>
      <c r="FY45" s="16">
        <f t="shared" si="2"/>
        <v>92</v>
      </c>
      <c r="FZ45" s="16">
        <f>MAX(AK$4:AK45)+MAX(AE$4:AE45)</f>
        <v>178905</v>
      </c>
      <c r="GA45" s="16">
        <f>MAX(AF$4:AF45)+MAX(AL$4:AL45)+MAX(AI$4:AI45)</f>
        <v>11946</v>
      </c>
      <c r="GB45" s="16">
        <f>MAX(AG$4:AG45)+MAX(AM$4:AM45)</f>
        <v>9225</v>
      </c>
      <c r="GC45" s="16">
        <f>MAX(AH$4:AH45)+MAX(AN$4:AN45)</f>
        <v>9355</v>
      </c>
      <c r="GD45" s="16">
        <f>MAX(AO$4:AO45)</f>
        <v>0.08</v>
      </c>
      <c r="GE45" s="41">
        <f>MAX(AP$4:AP45)</f>
        <v>0.13500000000000001</v>
      </c>
      <c r="GF45" s="16">
        <f>MAX(AQ$4:AQ45)</f>
        <v>0.16</v>
      </c>
    </row>
    <row r="46" spans="1:188" x14ac:dyDescent="0.2">
      <c r="L46" s="18">
        <v>10</v>
      </c>
      <c r="M46" s="18">
        <f>M33*((L46/M32)^1*M28+(L46/M8)^2*M29+(L46/M8)^3*M30+(L46/M8)^4*M31)</f>
        <v>20000</v>
      </c>
      <c r="N46" s="18">
        <f t="shared" si="49"/>
        <v>4800</v>
      </c>
      <c r="O46" s="18">
        <f t="shared" si="50"/>
        <v>3000</v>
      </c>
      <c r="P46" s="18">
        <f t="shared" si="51"/>
        <v>6000</v>
      </c>
      <c r="Q46" s="18">
        <f t="shared" si="52"/>
        <v>4000</v>
      </c>
      <c r="R46" s="18">
        <f t="shared" si="53"/>
        <v>2200</v>
      </c>
      <c r="S46" s="26">
        <f t="shared" si="54"/>
        <v>1207</v>
      </c>
      <c r="T46" s="26">
        <f t="shared" si="54"/>
        <v>754</v>
      </c>
      <c r="U46" s="26">
        <f t="shared" si="54"/>
        <v>1508</v>
      </c>
      <c r="V46" s="26">
        <f t="shared" si="54"/>
        <v>1006</v>
      </c>
      <c r="W46" s="26">
        <f t="shared" si="54"/>
        <v>553</v>
      </c>
      <c r="AA46" s="16">
        <f t="shared" si="0"/>
        <v>93</v>
      </c>
      <c r="AB46" s="18">
        <v>9</v>
      </c>
      <c r="AC46" s="18">
        <v>3</v>
      </c>
      <c r="AD46" s="18">
        <f>VLOOKUP(AB46,L9:W23,AC46+2,FALSE)</f>
        <v>44599</v>
      </c>
      <c r="AG46" s="18">
        <f>ROUND(AD46/AG1,0)</f>
        <v>4460</v>
      </c>
      <c r="AJ46" s="18">
        <f>VLOOKUP(AB46,L9:W19,AC46+6,FALSE)</f>
        <v>160556</v>
      </c>
      <c r="AK46" s="42"/>
      <c r="AL46" s="42">
        <f>ROUND(AJ46*0.5/AL1,0)</f>
        <v>8028</v>
      </c>
      <c r="AM46" s="42"/>
      <c r="AN46" s="42">
        <f>ROUND(AJ46*0.5/AN1,0)</f>
        <v>8028</v>
      </c>
      <c r="AO46" s="22">
        <f>1%*AB45</f>
        <v>0.09</v>
      </c>
      <c r="AP46" s="21"/>
      <c r="AQ46" s="23"/>
      <c r="AV46" s="18">
        <v>10</v>
      </c>
      <c r="AW46" s="18">
        <f>AW33*((AV46/AW32)^1*AW28+(AV46/AW8)^2*AW29+(AV46/AW8)^3*AW30+(AV46/AW8)^4*AW31)</f>
        <v>8571</v>
      </c>
      <c r="AX46" s="18">
        <f t="shared" si="55"/>
        <v>2057</v>
      </c>
      <c r="AY46" s="18">
        <f t="shared" si="56"/>
        <v>1286</v>
      </c>
      <c r="AZ46" s="18">
        <f t="shared" si="57"/>
        <v>2571</v>
      </c>
      <c r="BA46" s="18">
        <f t="shared" si="58"/>
        <v>1714</v>
      </c>
      <c r="BB46" s="18">
        <f t="shared" si="59"/>
        <v>943</v>
      </c>
      <c r="BC46" s="27">
        <f t="shared" si="60"/>
        <v>439</v>
      </c>
      <c r="BD46" s="27">
        <f t="shared" si="47"/>
        <v>275</v>
      </c>
      <c r="BE46" s="27">
        <f t="shared" si="47"/>
        <v>549</v>
      </c>
      <c r="BF46" s="27">
        <f t="shared" si="47"/>
        <v>366</v>
      </c>
      <c r="BG46" s="27">
        <f t="shared" si="47"/>
        <v>201</v>
      </c>
      <c r="BL46" s="18">
        <v>9</v>
      </c>
      <c r="BM46" s="18">
        <v>3</v>
      </c>
      <c r="BN46" s="18">
        <f>VLOOKUP(BL46,AV9:BG23,BM46+2,FALSE)</f>
        <v>68457</v>
      </c>
      <c r="BO46" s="18"/>
      <c r="BP46" s="18"/>
      <c r="BQ46" s="18">
        <f>ROUND(BN46/BQ1,0)</f>
        <v>6846</v>
      </c>
      <c r="BR46" s="18"/>
      <c r="BS46" s="18"/>
      <c r="BT46" s="18">
        <f>VLOOKUP(BL46,AV9:BG19,BM46+6,FALSE)</f>
        <v>246446</v>
      </c>
      <c r="BU46" s="42"/>
      <c r="BV46" s="42">
        <f>ROUND(BT46*0.5/BV1,0)</f>
        <v>12322</v>
      </c>
      <c r="BW46" s="42"/>
      <c r="BX46" s="42">
        <f>ROUND(BT46*0.5/BX1,0)</f>
        <v>12322</v>
      </c>
      <c r="BY46" s="19">
        <f>1.5%*BL45</f>
        <v>0.13500000000000001</v>
      </c>
      <c r="BZ46" s="19"/>
      <c r="CA46" s="21"/>
      <c r="CF46" s="18">
        <v>10</v>
      </c>
      <c r="CG46" s="18">
        <f>CG33*((CF46/CG32)^1*CG28+(CF46/CG8)^2*CG29+(CF46/CG8)^3*CG30+(CF46/CG8)^4*CG31)</f>
        <v>1071</v>
      </c>
      <c r="CH46" s="18">
        <f t="shared" si="61"/>
        <v>257</v>
      </c>
      <c r="CI46" s="18">
        <f t="shared" si="62"/>
        <v>161</v>
      </c>
      <c r="CJ46" s="18">
        <f t="shared" si="63"/>
        <v>321</v>
      </c>
      <c r="CK46" s="18">
        <f t="shared" si="64"/>
        <v>214</v>
      </c>
      <c r="CL46" s="18">
        <f t="shared" si="65"/>
        <v>118</v>
      </c>
      <c r="CM46" s="27">
        <f t="shared" si="66"/>
        <v>53</v>
      </c>
      <c r="CN46" s="27">
        <f t="shared" si="48"/>
        <v>34</v>
      </c>
      <c r="CO46" s="27">
        <f t="shared" si="48"/>
        <v>66</v>
      </c>
      <c r="CP46" s="27">
        <f t="shared" si="48"/>
        <v>44</v>
      </c>
      <c r="CQ46" s="27">
        <f t="shared" si="48"/>
        <v>25</v>
      </c>
      <c r="CV46" s="18">
        <v>9</v>
      </c>
      <c r="CW46" s="18">
        <v>3</v>
      </c>
      <c r="CX46" s="18">
        <f>VLOOKUP(CV46,CF9:CQ23,CW46+2,FALSE)</f>
        <v>89534</v>
      </c>
      <c r="CY46" s="18"/>
      <c r="CZ46" s="18"/>
      <c r="DA46" s="18">
        <f>ROUND(CX46/DA1,0)</f>
        <v>8953</v>
      </c>
      <c r="DB46" s="18"/>
      <c r="DC46" s="18"/>
      <c r="DD46" s="18">
        <f>VLOOKUP(CV46,CF9:CQ19,CW46+6,FALSE)</f>
        <v>322322</v>
      </c>
      <c r="DE46" s="42"/>
      <c r="DF46" s="42">
        <f>ROUND(DD46*0.5/DF1,0)</f>
        <v>16116</v>
      </c>
      <c r="DG46" s="42"/>
      <c r="DH46" s="42">
        <f>ROUND(DD46*0.5/DH1,0)</f>
        <v>16116</v>
      </c>
      <c r="DI46" s="22"/>
      <c r="DJ46" s="22">
        <f>1%*CV46</f>
        <v>0.09</v>
      </c>
      <c r="DK46" s="23"/>
      <c r="DP46" s="18">
        <v>10</v>
      </c>
      <c r="DQ46" s="18">
        <f>DQ33*((DP46/DQ32)^1*DQ28+(DP46/DQ8)^2*DQ29+(DP46/DQ8)^3*DQ30+(DP46/DQ8)^4*DQ31)</f>
        <v>237.99999999999997</v>
      </c>
      <c r="DR46" s="18">
        <f t="shared" si="67"/>
        <v>57</v>
      </c>
      <c r="DS46" s="18">
        <f t="shared" si="68"/>
        <v>36</v>
      </c>
      <c r="DT46" s="18">
        <f t="shared" si="69"/>
        <v>71</v>
      </c>
      <c r="DU46" s="18">
        <f t="shared" si="70"/>
        <v>48</v>
      </c>
      <c r="DV46" s="18">
        <f t="shared" si="71"/>
        <v>26</v>
      </c>
      <c r="DW46" s="28">
        <f>MAX(DR$48:DR57)</f>
        <v>10</v>
      </c>
      <c r="DX46" s="28">
        <f>MAX(DS$48:DS57)</f>
        <v>7</v>
      </c>
      <c r="DY46" s="28">
        <f>MAX(DT$48:DT57)</f>
        <v>12</v>
      </c>
      <c r="DZ46" s="28">
        <f>MAX(DU$48:DU57)</f>
        <v>9</v>
      </c>
      <c r="EA46" s="28">
        <f>MAX(DV$48:DV57)</f>
        <v>5</v>
      </c>
      <c r="EB46" s="28">
        <f t="shared" si="72"/>
        <v>43</v>
      </c>
      <c r="EF46" s="18">
        <v>9</v>
      </c>
      <c r="EG46" s="18">
        <v>3</v>
      </c>
      <c r="EH46" s="18">
        <f>VLOOKUP(EF46,DP9:EA23,EG46+2,FALSE)</f>
        <v>120009</v>
      </c>
      <c r="EI46" s="18"/>
      <c r="EJ46" s="18"/>
      <c r="EK46" s="18">
        <f>ROUND(EH46/EK1,0)</f>
        <v>12001</v>
      </c>
      <c r="EL46" s="18"/>
      <c r="EM46" s="18"/>
      <c r="EN46" s="18">
        <f>VLOOKUP(EF46,DP9:EA19,EG46+6,FALSE)</f>
        <v>432031</v>
      </c>
      <c r="EO46" s="42"/>
      <c r="EP46" s="42">
        <f>ROUND(EN46*0.5/EP1,0)</f>
        <v>21602</v>
      </c>
      <c r="EQ46" s="42"/>
      <c r="ER46" s="42">
        <f>ROUND(EN46*0.5/ER1,0)</f>
        <v>21602</v>
      </c>
      <c r="ES46" s="22"/>
      <c r="ET46" s="22">
        <f>1.5%*EF46</f>
        <v>0.13500000000000001</v>
      </c>
      <c r="EU46" s="23"/>
      <c r="EY46" s="16">
        <f>VLOOKUP(FC46,[2]属性分配!$Z$3:$AA$1002,2,TRUE)</f>
        <v>310</v>
      </c>
      <c r="EZ46" s="16">
        <v>6</v>
      </c>
      <c r="FA46" s="16">
        <v>3</v>
      </c>
      <c r="FB46" s="16">
        <f>VLOOKUP(EZ46,$L$37:$W$56,12,FALSE)+VLOOKUP(EZ46,$L$37:$W$56,9,FALSE)+VLOOKUP(EZ46,$L$37:$W$56,11,FALSE)+INT(VLOOKUP(EZ46-1,$L$37:$W$56,2,FALSE))</f>
        <v>4209</v>
      </c>
      <c r="FC46" s="16">
        <f t="shared" si="46"/>
        <v>37.580357142857146</v>
      </c>
      <c r="FD46" s="16">
        <f t="shared" si="43"/>
        <v>63</v>
      </c>
      <c r="FE46" s="16">
        <f t="shared" si="44"/>
        <v>80007</v>
      </c>
      <c r="FF46" s="16">
        <f t="shared" si="44"/>
        <v>6047</v>
      </c>
      <c r="FG46" s="16">
        <f t="shared" si="44"/>
        <v>4559</v>
      </c>
      <c r="FH46" s="16">
        <f t="shared" si="44"/>
        <v>4853</v>
      </c>
      <c r="FI46" s="16">
        <f t="shared" si="44"/>
        <v>0.06</v>
      </c>
      <c r="FJ46" s="16">
        <f t="shared" si="44"/>
        <v>0.09</v>
      </c>
      <c r="FK46" s="16">
        <f t="shared" si="44"/>
        <v>0.1</v>
      </c>
      <c r="FL46" s="18">
        <f t="shared" si="45"/>
        <v>444593.5</v>
      </c>
      <c r="FY46" s="16">
        <f t="shared" si="2"/>
        <v>93</v>
      </c>
      <c r="FZ46" s="16">
        <f>MAX(AK$4:AK46)+MAX(AE$4:AE46)</f>
        <v>178905</v>
      </c>
      <c r="GA46" s="16">
        <f>MAX(AF$4:AF46)+MAX(AL$4:AL46)+MAX(AI$4:AI46)</f>
        <v>13691</v>
      </c>
      <c r="GB46" s="16">
        <f>MAX(AG$4:AG46)+MAX(AM$4:AM46)</f>
        <v>10194</v>
      </c>
      <c r="GC46" s="16">
        <f>MAX(AH$4:AH46)+MAX(AN$4:AN46)</f>
        <v>11100</v>
      </c>
      <c r="GD46" s="16">
        <f>MAX(AO$4:AO46)</f>
        <v>0.09</v>
      </c>
      <c r="GE46" s="41">
        <f>MAX(AP$4:AP46)</f>
        <v>0.13500000000000001</v>
      </c>
      <c r="GF46" s="16">
        <f>MAX(AQ$4:AQ46)</f>
        <v>0.16</v>
      </c>
    </row>
    <row r="47" spans="1:188" x14ac:dyDescent="0.2">
      <c r="AA47" s="16">
        <f t="shared" si="0"/>
        <v>94</v>
      </c>
      <c r="AB47" s="18">
        <v>9</v>
      </c>
      <c r="AC47" s="18">
        <v>4</v>
      </c>
      <c r="AD47" s="18">
        <f>VLOOKUP(AB47,L9:W23,AC47+2,FALSE)</f>
        <v>39247</v>
      </c>
      <c r="AH47" s="18">
        <f>ROUND(AD47/AH1,0)</f>
        <v>3925</v>
      </c>
      <c r="AJ47" s="18">
        <f>VLOOKUP(AB47,L9:W19,AC47+6,FALSE)</f>
        <v>68810</v>
      </c>
      <c r="AK47" s="42"/>
      <c r="AL47" s="42"/>
      <c r="AM47" s="42">
        <f>ROUND(AJ47*0.5/AM1,0)</f>
        <v>3441</v>
      </c>
      <c r="AN47" s="42">
        <f>ROUND(AJ47*0.5/AN1,0)</f>
        <v>3441</v>
      </c>
      <c r="AO47" s="42"/>
      <c r="AP47" s="21"/>
      <c r="AQ47" s="20"/>
      <c r="BL47" s="18">
        <v>9</v>
      </c>
      <c r="BM47" s="18">
        <v>4</v>
      </c>
      <c r="BN47" s="18">
        <f>VLOOKUP(BL47,AV9:BG23,BM47+2,FALSE)</f>
        <v>60242</v>
      </c>
      <c r="BO47" s="18"/>
      <c r="BP47" s="18"/>
      <c r="BQ47" s="18"/>
      <c r="BR47" s="18">
        <f>ROUND(BN47/BR1,0)</f>
        <v>6024</v>
      </c>
      <c r="BS47" s="18"/>
      <c r="BT47" s="18">
        <f>VLOOKUP(BL47,AV9:BG19,BM47+6,FALSE)</f>
        <v>105620</v>
      </c>
      <c r="BU47" s="42"/>
      <c r="BV47" s="42"/>
      <c r="BW47" s="42">
        <f>ROUND(BT47*0.5/BW1,0)</f>
        <v>5281</v>
      </c>
      <c r="BX47" s="42">
        <f>ROUND(BT47*0.5/BX1,0)</f>
        <v>5281</v>
      </c>
      <c r="BY47" s="19"/>
      <c r="BZ47" s="21"/>
      <c r="CA47" s="21"/>
      <c r="CV47" s="18">
        <v>9</v>
      </c>
      <c r="CW47" s="18">
        <v>4</v>
      </c>
      <c r="CX47" s="18">
        <f>VLOOKUP(CV47,CF9:CQ23,CW47+2,FALSE)</f>
        <v>78790</v>
      </c>
      <c r="CY47" s="18"/>
      <c r="CZ47" s="18"/>
      <c r="DA47" s="18"/>
      <c r="DB47" s="18">
        <f>ROUND(CX47/DB1,0)</f>
        <v>7879</v>
      </c>
      <c r="DC47" s="18"/>
      <c r="DD47" s="18">
        <f>VLOOKUP(CV47,CF9:CQ19,CW47+6,FALSE)</f>
        <v>138138</v>
      </c>
      <c r="DE47" s="42"/>
      <c r="DF47" s="42"/>
      <c r="DG47" s="42">
        <f>ROUND(DD47*0.5/DG1,0)</f>
        <v>6907</v>
      </c>
      <c r="DH47" s="42">
        <f>ROUND(DD47*0.5/DH1,0)</f>
        <v>6907</v>
      </c>
      <c r="DI47" s="42"/>
      <c r="DJ47" s="20"/>
      <c r="DK47" s="20"/>
      <c r="DR47" s="18" t="s">
        <v>176</v>
      </c>
      <c r="DS47" s="18" t="s">
        <v>176</v>
      </c>
      <c r="DT47" s="18" t="s">
        <v>176</v>
      </c>
      <c r="DU47" s="18" t="s">
        <v>176</v>
      </c>
      <c r="DV47" s="18" t="s">
        <v>176</v>
      </c>
      <c r="EF47" s="18">
        <v>9</v>
      </c>
      <c r="EG47" s="18">
        <v>4</v>
      </c>
      <c r="EH47" s="18">
        <f>VLOOKUP(EF47,DP9:EA23,EG47+2,FALSE)</f>
        <v>105608</v>
      </c>
      <c r="EI47" s="18"/>
      <c r="EJ47" s="18"/>
      <c r="EK47" s="18"/>
      <c r="EL47" s="18">
        <f>ROUND(EH47/EL1,0)</f>
        <v>10561</v>
      </c>
      <c r="EM47" s="18"/>
      <c r="EN47" s="18">
        <f>VLOOKUP(EF47,DP9:EA19,EG47+6,FALSE)</f>
        <v>185156</v>
      </c>
      <c r="EO47" s="42"/>
      <c r="EP47" s="42"/>
      <c r="EQ47" s="42">
        <f>ROUND(EN47*0.5/EQ1,0)</f>
        <v>9258</v>
      </c>
      <c r="ER47" s="42">
        <f>ROUND(EN47*0.5/ER1,0)</f>
        <v>9258</v>
      </c>
      <c r="ES47" s="42"/>
      <c r="ET47" s="20"/>
      <c r="EU47" s="20"/>
      <c r="EY47" s="16">
        <f>VLOOKUP(FC47,[2]属性分配!$Z$3:$AA$1002,2,TRUE)</f>
        <v>315</v>
      </c>
      <c r="EZ47" s="16">
        <v>6</v>
      </c>
      <c r="FA47" s="16">
        <v>4</v>
      </c>
      <c r="FB47" s="16">
        <f>VLOOKUP(EZ47,$L$37:$W$56,12,FALSE)+VLOOKUP(EZ47,$L$37:$W$56,9,FALSE)+VLOOKUP(EZ47,$L$37:$W$56,11,FALSE)+VLOOKUP(EZ47,$L$37:$W$56,8,FALSE)+INT(VLOOKUP(EZ47-1,$L$37:$W$56,2,FALSE))</f>
        <v>4658</v>
      </c>
      <c r="FC47" s="16">
        <f t="shared" si="46"/>
        <v>41.589285714285715</v>
      </c>
      <c r="FD47" s="16">
        <f t="shared" si="43"/>
        <v>64</v>
      </c>
      <c r="FE47" s="16">
        <f t="shared" si="44"/>
        <v>80007</v>
      </c>
      <c r="FF47" s="16">
        <f t="shared" si="44"/>
        <v>6047</v>
      </c>
      <c r="FG47" s="16">
        <f t="shared" si="44"/>
        <v>4559</v>
      </c>
      <c r="FH47" s="16">
        <f t="shared" si="44"/>
        <v>5345</v>
      </c>
      <c r="FI47" s="16">
        <f t="shared" si="44"/>
        <v>0.06</v>
      </c>
      <c r="FJ47" s="16">
        <f t="shared" si="44"/>
        <v>0.09</v>
      </c>
      <c r="FK47" s="16">
        <f t="shared" si="44"/>
        <v>0.1</v>
      </c>
      <c r="FL47" s="18">
        <f t="shared" si="45"/>
        <v>449513.5</v>
      </c>
      <c r="FY47" s="16">
        <f t="shared" si="2"/>
        <v>94</v>
      </c>
      <c r="FZ47" s="16">
        <f>MAX(AK$4:AK47)+MAX(AE$4:AE47)</f>
        <v>178905</v>
      </c>
      <c r="GA47" s="16">
        <f>MAX(AF$4:AF47)+MAX(AL$4:AL47)+MAX(AI$4:AI47)</f>
        <v>13691</v>
      </c>
      <c r="GB47" s="16">
        <f>MAX(AG$4:AG47)+MAX(AM$4:AM47)</f>
        <v>10194</v>
      </c>
      <c r="GC47" s="16">
        <f>MAX(AH$4:AH47)+MAX(AN$4:AN47)</f>
        <v>11953</v>
      </c>
      <c r="GD47" s="16">
        <f>MAX(AO$4:AO47)</f>
        <v>0.09</v>
      </c>
      <c r="GE47" s="41">
        <f>MAX(AP$4:AP47)</f>
        <v>0.13500000000000001</v>
      </c>
      <c r="GF47" s="16">
        <f>MAX(AQ$4:AQ47)</f>
        <v>0.16</v>
      </c>
    </row>
    <row r="48" spans="1:188" x14ac:dyDescent="0.2">
      <c r="AA48" s="16">
        <f t="shared" si="0"/>
        <v>95</v>
      </c>
      <c r="AB48" s="18">
        <v>9</v>
      </c>
      <c r="AC48" s="18">
        <v>5</v>
      </c>
      <c r="AD48" s="18">
        <f>VLOOKUP(AB48,L9:W23,AC48+2,FALSE)</f>
        <v>26759</v>
      </c>
      <c r="AI48" s="18">
        <f>ROUND(AD48/AI1,0)</f>
        <v>2676</v>
      </c>
      <c r="AJ48" s="18">
        <f>VLOOKUP(AB48,L9:W19,AC48+6,FALSE)</f>
        <v>114683</v>
      </c>
      <c r="AK48" s="42">
        <f>ROUND(AJ48*0.5/AK1,0)</f>
        <v>114683</v>
      </c>
      <c r="AL48" s="42">
        <f>ROUND(AJ48*0.5/AL1,0)</f>
        <v>5734</v>
      </c>
      <c r="AM48" s="42"/>
      <c r="AN48" s="42"/>
      <c r="AO48" s="22">
        <f>1%*AB47</f>
        <v>0.09</v>
      </c>
      <c r="AP48" s="19"/>
      <c r="AQ48" s="22">
        <f>2%*AB48</f>
        <v>0.18</v>
      </c>
      <c r="BL48" s="18">
        <v>9</v>
      </c>
      <c r="BM48" s="18">
        <v>5</v>
      </c>
      <c r="BN48" s="18">
        <f>VLOOKUP(BL48,AV9:BG23,BM48+2,FALSE)</f>
        <v>41074</v>
      </c>
      <c r="BO48" s="18"/>
      <c r="BP48" s="18"/>
      <c r="BQ48" s="18"/>
      <c r="BR48" s="18"/>
      <c r="BS48" s="18">
        <f>ROUND(BN48/BS1,0)</f>
        <v>4107</v>
      </c>
      <c r="BT48" s="18">
        <f>VLOOKUP(BL48,AV9:BG19,BM48+6,FALSE)</f>
        <v>176033</v>
      </c>
      <c r="BU48" s="42">
        <f>ROUND(BT48*0.5/BU1,0)</f>
        <v>176033</v>
      </c>
      <c r="BV48" s="42">
        <f>ROUND(BT48*0.5/BV1,0)</f>
        <v>8802</v>
      </c>
      <c r="BW48" s="42"/>
      <c r="BX48" s="42"/>
      <c r="BY48" s="19"/>
      <c r="BZ48" s="19">
        <f>0.8%*BL48</f>
        <v>7.2000000000000008E-2</v>
      </c>
      <c r="CA48" s="19">
        <f>3%*BL48</f>
        <v>0.27</v>
      </c>
      <c r="CV48" s="18">
        <v>9</v>
      </c>
      <c r="CW48" s="18">
        <v>5</v>
      </c>
      <c r="CX48" s="18">
        <f>VLOOKUP(CV48,CF9:CQ23,CW48+2,FALSE)</f>
        <v>53720</v>
      </c>
      <c r="CY48" s="18"/>
      <c r="CZ48" s="18"/>
      <c r="DA48" s="18"/>
      <c r="DB48" s="18"/>
      <c r="DC48" s="18">
        <f>ROUND(CX48/DC1,0)</f>
        <v>5372</v>
      </c>
      <c r="DD48" s="18">
        <f>VLOOKUP(CV48,CF9:CQ19,CW48+6,FALSE)</f>
        <v>230230</v>
      </c>
      <c r="DE48" s="42">
        <f>ROUND(DD48*0.5/DE1,0)</f>
        <v>230230</v>
      </c>
      <c r="DF48" s="42">
        <f>ROUND(DD48*0.5/DF1,0)</f>
        <v>11512</v>
      </c>
      <c r="DG48" s="42"/>
      <c r="DH48" s="42"/>
      <c r="DI48" s="22"/>
      <c r="DJ48" s="22">
        <f>1%*CV48</f>
        <v>0.09</v>
      </c>
      <c r="DK48" s="22">
        <f>2%*CV48</f>
        <v>0.18</v>
      </c>
      <c r="DR48" s="18">
        <f t="shared" ref="DR48:DV57" si="73">IFERROR(DR37-DR36,DR37)</f>
        <v>3</v>
      </c>
      <c r="DS48" s="18">
        <f t="shared" si="73"/>
        <v>2</v>
      </c>
      <c r="DT48" s="18">
        <f t="shared" si="73"/>
        <v>4</v>
      </c>
      <c r="DU48" s="18">
        <f t="shared" si="73"/>
        <v>3</v>
      </c>
      <c r="DV48" s="18">
        <f t="shared" si="73"/>
        <v>1</v>
      </c>
      <c r="EF48" s="18">
        <v>9</v>
      </c>
      <c r="EG48" s="18">
        <v>5</v>
      </c>
      <c r="EH48" s="18">
        <f>VLOOKUP(EF48,DP9:EA23,EG48+2,FALSE)</f>
        <v>72005</v>
      </c>
      <c r="EI48" s="18"/>
      <c r="EJ48" s="18"/>
      <c r="EK48" s="18"/>
      <c r="EL48" s="18"/>
      <c r="EM48" s="18">
        <f>ROUND(EH48/EM1,0)</f>
        <v>7201</v>
      </c>
      <c r="EN48" s="18">
        <f>VLOOKUP(EF48,DP9:EA19,EG48+6,FALSE)</f>
        <v>308594</v>
      </c>
      <c r="EO48" s="42">
        <f>ROUND(EN48*0.5/EO1,0)</f>
        <v>308594</v>
      </c>
      <c r="EP48" s="42">
        <f>ROUND(EN48*0.5/EP1,0)</f>
        <v>15430</v>
      </c>
      <c r="EQ48" s="42"/>
      <c r="ER48" s="42"/>
      <c r="ES48" s="22"/>
      <c r="ET48" s="22">
        <f>1.5%*EF48</f>
        <v>0.13500000000000001</v>
      </c>
      <c r="EU48" s="22">
        <f>3%*EF48</f>
        <v>0.27</v>
      </c>
      <c r="EY48" s="16">
        <f>VLOOKUP(FC48,[2]属性分配!$Z$3:$AA$1002,2,TRUE)</f>
        <v>322</v>
      </c>
      <c r="EZ48" s="16">
        <v>6</v>
      </c>
      <c r="FA48" s="16">
        <v>5</v>
      </c>
      <c r="FB48" s="16">
        <f>VLOOKUP(EZ48,$L$37:$W$56,12,FALSE)+VLOOKUP(EZ48,$L$37:$W$56,9,FALSE)+VLOOKUP(EZ48,$L$37:$W$56,11,FALSE)+VLOOKUP(EZ48,$L$37:$W$56,8,FALSE)+VLOOKUP(EZ48,$L$37:$W$56,10,FALSE)+INT(VLOOKUP(EZ48-1,$L$37:$W$56,2,FALSE))</f>
        <v>5220</v>
      </c>
      <c r="FC48" s="16">
        <f t="shared" si="46"/>
        <v>46.607142857142854</v>
      </c>
      <c r="FD48" s="16">
        <f t="shared" si="43"/>
        <v>65</v>
      </c>
      <c r="FE48" s="16">
        <f t="shared" si="44"/>
        <v>80007</v>
      </c>
      <c r="FF48" s="16">
        <f t="shared" si="44"/>
        <v>6383</v>
      </c>
      <c r="FG48" s="16">
        <f t="shared" si="44"/>
        <v>4559</v>
      </c>
      <c r="FH48" s="16">
        <f t="shared" si="44"/>
        <v>5345</v>
      </c>
      <c r="FI48" s="16">
        <f t="shared" si="44"/>
        <v>0.06</v>
      </c>
      <c r="FJ48" s="16">
        <f t="shared" si="44"/>
        <v>0.09</v>
      </c>
      <c r="FK48" s="16">
        <f t="shared" si="44"/>
        <v>0.12</v>
      </c>
      <c r="FL48" s="18">
        <f t="shared" si="45"/>
        <v>472873.5</v>
      </c>
      <c r="FY48" s="16">
        <f t="shared" si="2"/>
        <v>95</v>
      </c>
      <c r="FZ48" s="16">
        <f>MAX(AK$4:AK48)+MAX(AE$4:AE48)</f>
        <v>178905</v>
      </c>
      <c r="GA48" s="16">
        <f>MAX(AF$4:AF48)+MAX(AL$4:AL48)+MAX(AI$4:AI48)</f>
        <v>14272</v>
      </c>
      <c r="GB48" s="16">
        <f>MAX(AG$4:AG48)+MAX(AM$4:AM48)</f>
        <v>10194</v>
      </c>
      <c r="GC48" s="16">
        <f>MAX(AH$4:AH48)+MAX(AN$4:AN48)</f>
        <v>11953</v>
      </c>
      <c r="GD48" s="16">
        <f>MAX(AO$4:AO48)</f>
        <v>0.09</v>
      </c>
      <c r="GE48" s="41">
        <f>MAX(AP$4:AP48)</f>
        <v>0.13500000000000001</v>
      </c>
      <c r="GF48" s="16">
        <f>MAX(AQ$4:AQ48)</f>
        <v>0.18</v>
      </c>
    </row>
    <row r="49" spans="27:188" x14ac:dyDescent="0.2">
      <c r="AA49" s="16">
        <f t="shared" si="0"/>
        <v>101</v>
      </c>
      <c r="AB49" s="18">
        <v>10</v>
      </c>
      <c r="AC49" s="18">
        <v>1</v>
      </c>
      <c r="AD49" s="18">
        <f>VLOOKUP(AB49,L9:W23,AC49+2,FALSE)</f>
        <v>40320</v>
      </c>
      <c r="AE49" s="18">
        <f>ROUND(AD49/AE1,0)</f>
        <v>80640</v>
      </c>
      <c r="AK49" s="42"/>
      <c r="AL49" s="42"/>
      <c r="AM49" s="42"/>
      <c r="AN49" s="42"/>
      <c r="AO49" s="42"/>
      <c r="AP49" s="21"/>
      <c r="AQ49" s="20"/>
      <c r="BL49" s="18">
        <v>10</v>
      </c>
      <c r="BM49" s="18">
        <v>1</v>
      </c>
      <c r="BN49" s="18">
        <f>VLOOKUP(BL49,AV9:BG23,BM49+2,FALSE)</f>
        <v>60480</v>
      </c>
      <c r="BO49" s="18">
        <f>ROUND(BN49/BO1,0)</f>
        <v>120960</v>
      </c>
      <c r="BP49" s="18"/>
      <c r="BQ49" s="18"/>
      <c r="BR49" s="18"/>
      <c r="BS49" s="18"/>
      <c r="BT49" s="18"/>
      <c r="BU49" s="42"/>
      <c r="BV49" s="42"/>
      <c r="BW49" s="42"/>
      <c r="BX49" s="42"/>
      <c r="BY49" s="19"/>
      <c r="BZ49" s="21"/>
      <c r="CA49" s="21"/>
      <c r="CV49" s="18">
        <v>10</v>
      </c>
      <c r="CW49" s="18">
        <v>1</v>
      </c>
      <c r="CX49" s="18">
        <f>VLOOKUP(CV49,CF9:CQ23,CW49+2,FALSE)</f>
        <v>75600</v>
      </c>
      <c r="CY49" s="18">
        <f>ROUND(CX49/CY1,0)</f>
        <v>151200</v>
      </c>
      <c r="CZ49" s="18"/>
      <c r="DA49" s="18"/>
      <c r="DB49" s="18"/>
      <c r="DC49" s="18"/>
      <c r="DD49" s="18"/>
      <c r="DE49" s="42"/>
      <c r="DF49" s="42"/>
      <c r="DG49" s="42"/>
      <c r="DH49" s="42"/>
      <c r="DI49" s="42"/>
      <c r="DJ49" s="20"/>
      <c r="DK49" s="20"/>
      <c r="DR49" s="18">
        <f t="shared" si="73"/>
        <v>4</v>
      </c>
      <c r="DS49" s="18">
        <f t="shared" si="73"/>
        <v>2</v>
      </c>
      <c r="DT49" s="18">
        <f t="shared" si="73"/>
        <v>4</v>
      </c>
      <c r="DU49" s="18">
        <f t="shared" si="73"/>
        <v>3</v>
      </c>
      <c r="DV49" s="18">
        <f t="shared" si="73"/>
        <v>2</v>
      </c>
      <c r="EF49" s="18">
        <v>10</v>
      </c>
      <c r="EG49" s="18">
        <v>1</v>
      </c>
      <c r="EH49" s="18">
        <f>VLOOKUP(EF49,DP9:EA23,EG49+2,FALSE)</f>
        <v>100800</v>
      </c>
      <c r="EI49" s="18">
        <f>ROUND(EH49/EI1,0)</f>
        <v>201600</v>
      </c>
      <c r="EJ49" s="18"/>
      <c r="EK49" s="18"/>
      <c r="EL49" s="18"/>
      <c r="EM49" s="18"/>
      <c r="EN49" s="18"/>
      <c r="EO49" s="42"/>
      <c r="EP49" s="42"/>
      <c r="EQ49" s="42"/>
      <c r="ER49" s="42"/>
      <c r="ES49" s="42"/>
      <c r="ET49" s="20"/>
      <c r="EU49" s="20"/>
      <c r="EY49" s="16">
        <f>VLOOKUP(FC49,[2]属性分配!$Z$3:$AA$1002,2,TRUE)</f>
        <v>328</v>
      </c>
      <c r="EZ49" s="16">
        <v>7</v>
      </c>
      <c r="FA49" s="16">
        <v>2</v>
      </c>
      <c r="FB49" s="16">
        <f>VLOOKUP(EZ49,$L$37:$W$56,12,FALSE)+VLOOKUP(EZ49,$L$37:$W$56,9,FALSE)+INT(VLOOKUP(EZ49-1,$L$37:$W$56,2,FALSE))</f>
        <v>5869</v>
      </c>
      <c r="FC49" s="16">
        <f t="shared" si="46"/>
        <v>52.401785714285715</v>
      </c>
      <c r="FD49" s="16">
        <f t="shared" si="43"/>
        <v>72</v>
      </c>
      <c r="FE49" s="16">
        <f t="shared" si="44"/>
        <v>107290</v>
      </c>
      <c r="FF49" s="16">
        <f t="shared" si="44"/>
        <v>6927</v>
      </c>
      <c r="FG49" s="16">
        <f t="shared" si="44"/>
        <v>5434</v>
      </c>
      <c r="FH49" s="16">
        <f t="shared" si="44"/>
        <v>5345</v>
      </c>
      <c r="FI49" s="16">
        <f t="shared" si="44"/>
        <v>0.06</v>
      </c>
      <c r="FJ49" s="16">
        <f t="shared" si="44"/>
        <v>0.105</v>
      </c>
      <c r="FK49" s="16">
        <f t="shared" si="44"/>
        <v>0.12</v>
      </c>
      <c r="FL49" s="18">
        <f t="shared" si="45"/>
        <v>515705</v>
      </c>
      <c r="FY49" s="16">
        <f t="shared" si="2"/>
        <v>101</v>
      </c>
      <c r="FZ49" s="16">
        <f>MAX(AK$4:AK49)+MAX(AE$4:AE49)</f>
        <v>195323</v>
      </c>
      <c r="GA49" s="16">
        <f>MAX(AF$4:AF49)+MAX(AL$4:AL49)+MAX(AI$4:AI49)</f>
        <v>14272</v>
      </c>
      <c r="GB49" s="16">
        <f>MAX(AG$4:AG49)+MAX(AM$4:AM49)</f>
        <v>10194</v>
      </c>
      <c r="GC49" s="16">
        <f>MAX(AH$4:AH49)+MAX(AN$4:AN49)</f>
        <v>11953</v>
      </c>
      <c r="GD49" s="16">
        <f>MAX(AO$4:AO49)</f>
        <v>0.09</v>
      </c>
      <c r="GE49" s="41">
        <f>MAX(AP$4:AP49)</f>
        <v>0.13500000000000001</v>
      </c>
      <c r="GF49" s="16">
        <f>MAX(AQ$4:AQ49)</f>
        <v>0.18</v>
      </c>
    </row>
    <row r="50" spans="27:188" x14ac:dyDescent="0.2">
      <c r="AA50" s="16">
        <f t="shared" si="0"/>
        <v>102</v>
      </c>
      <c r="AB50" s="18">
        <v>10</v>
      </c>
      <c r="AC50" s="18">
        <v>2</v>
      </c>
      <c r="AD50" s="18">
        <f>VLOOKUP(AB50,L9:W23,AC50+2,FALSE)</f>
        <v>44800</v>
      </c>
      <c r="AF50" s="18">
        <f>ROUND(AD50/AF1,0)</f>
        <v>4480</v>
      </c>
      <c r="AJ50" s="18">
        <f>VLOOKUP(AB50,L9:W19,AC50+6,FALSE)</f>
        <v>144000</v>
      </c>
      <c r="AK50" s="42">
        <f>ROUND(AJ50*0.5/AK1,0)</f>
        <v>144000</v>
      </c>
      <c r="AL50" s="42"/>
      <c r="AM50" s="42">
        <f>ROUND(AJ50*0.5/AM1,0)</f>
        <v>7200</v>
      </c>
      <c r="AN50" s="42"/>
      <c r="AO50" s="22"/>
      <c r="AP50" s="19">
        <f>1.5%*AB51</f>
        <v>0.15</v>
      </c>
      <c r="AQ50" s="20"/>
      <c r="BL50" s="18">
        <v>10</v>
      </c>
      <c r="BM50" s="18">
        <v>2</v>
      </c>
      <c r="BN50" s="18">
        <f>VLOOKUP(BL50,AV9:BG23,BM50+2,FALSE)</f>
        <v>67200</v>
      </c>
      <c r="BO50" s="18"/>
      <c r="BP50" s="18">
        <f>ROUND(BN50/BP1,0)</f>
        <v>6720</v>
      </c>
      <c r="BQ50" s="18"/>
      <c r="BR50" s="18"/>
      <c r="BS50" s="18"/>
      <c r="BT50" s="18">
        <f>VLOOKUP(BL50,AV9:BG19,BM50+6,FALSE)</f>
        <v>216000</v>
      </c>
      <c r="BU50" s="42">
        <f>ROUND(BT50*0.5/BU1,0)</f>
        <v>216000</v>
      </c>
      <c r="BV50" s="42"/>
      <c r="BW50" s="42">
        <f>ROUND(BT50*0.5/BW1,0)</f>
        <v>10800</v>
      </c>
      <c r="BX50" s="42"/>
      <c r="BY50" s="19"/>
      <c r="BZ50" s="19">
        <f>0.8%*BL51</f>
        <v>0.08</v>
      </c>
      <c r="CA50" s="21"/>
      <c r="CV50" s="18">
        <v>10</v>
      </c>
      <c r="CW50" s="18">
        <v>2</v>
      </c>
      <c r="CX50" s="18">
        <f>VLOOKUP(CV50,CF9:CQ23,CW50+2,FALSE)</f>
        <v>84000</v>
      </c>
      <c r="CY50" s="18"/>
      <c r="CZ50" s="18">
        <f>ROUND(CX50/CZ1,0)</f>
        <v>8400</v>
      </c>
      <c r="DA50" s="18"/>
      <c r="DB50" s="18"/>
      <c r="DC50" s="18"/>
      <c r="DD50" s="18">
        <f>VLOOKUP(CV50,CF9:CQ19,CW50+6,FALSE)</f>
        <v>270000</v>
      </c>
      <c r="DE50" s="42">
        <f>ROUND(DD50*0.5/DE1,0)</f>
        <v>270000</v>
      </c>
      <c r="DF50" s="42"/>
      <c r="DG50" s="42">
        <f>ROUND(DD50*0.5/DG1,0)</f>
        <v>13500</v>
      </c>
      <c r="DH50" s="42"/>
      <c r="DI50" s="22">
        <f>2%*CV50</f>
        <v>0.2</v>
      </c>
      <c r="DJ50" s="20"/>
      <c r="DK50" s="20"/>
      <c r="DR50" s="18">
        <f t="shared" si="73"/>
        <v>3</v>
      </c>
      <c r="DS50" s="18">
        <f t="shared" si="73"/>
        <v>2</v>
      </c>
      <c r="DT50" s="18">
        <f t="shared" si="73"/>
        <v>5</v>
      </c>
      <c r="DU50" s="18">
        <f t="shared" si="73"/>
        <v>3</v>
      </c>
      <c r="DV50" s="18">
        <f t="shared" si="73"/>
        <v>2</v>
      </c>
      <c r="EF50" s="18">
        <v>10</v>
      </c>
      <c r="EG50" s="18">
        <v>2</v>
      </c>
      <c r="EH50" s="18">
        <f>VLOOKUP(EF50,DP9:EA23,EG50+2,FALSE)</f>
        <v>112000</v>
      </c>
      <c r="EI50" s="18"/>
      <c r="EJ50" s="18">
        <f>ROUND(EH50/EJ1,0)</f>
        <v>11200</v>
      </c>
      <c r="EK50" s="18"/>
      <c r="EL50" s="18"/>
      <c r="EM50" s="18"/>
      <c r="EN50" s="18">
        <f>VLOOKUP(EF50,DP9:EA19,EG50+6,FALSE)</f>
        <v>360000</v>
      </c>
      <c r="EO50" s="42">
        <f>ROUND(EN50*0.5/EO1,0)</f>
        <v>360000</v>
      </c>
      <c r="EP50" s="42"/>
      <c r="EQ50" s="42">
        <f>ROUND(EN50*0.5/EQ1,0)</f>
        <v>18000</v>
      </c>
      <c r="ER50" s="42"/>
      <c r="ES50" s="22">
        <f>2%*EF50</f>
        <v>0.2</v>
      </c>
      <c r="ET50" s="20"/>
      <c r="EU50" s="20"/>
      <c r="EY50" s="16">
        <f>VLOOKUP(FC50,[2]属性分配!$Z$3:$AA$1002,2,TRUE)</f>
        <v>333</v>
      </c>
      <c r="EZ50" s="16">
        <v>7</v>
      </c>
      <c r="FA50" s="16">
        <v>3</v>
      </c>
      <c r="FB50" s="16">
        <f>VLOOKUP(EZ50,$L$37:$W$56,12,FALSE)+VLOOKUP(EZ50,$L$37:$W$56,9,FALSE)+VLOOKUP(EZ50,$L$37:$W$56,11,FALSE)+INT(VLOOKUP(EZ50-1,$L$37:$W$56,2,FALSE))</f>
        <v>6367</v>
      </c>
      <c r="FC50" s="16">
        <f t="shared" si="46"/>
        <v>56.848214285714285</v>
      </c>
      <c r="FD50" s="16">
        <f t="shared" si="43"/>
        <v>73</v>
      </c>
      <c r="FE50" s="16">
        <f t="shared" si="44"/>
        <v>107290</v>
      </c>
      <c r="FF50" s="16">
        <f t="shared" si="44"/>
        <v>8151</v>
      </c>
      <c r="FG50" s="16">
        <f t="shared" si="44"/>
        <v>6114</v>
      </c>
      <c r="FH50" s="16">
        <f t="shared" si="44"/>
        <v>6569</v>
      </c>
      <c r="FI50" s="16">
        <f t="shared" si="44"/>
        <v>7.0000000000000007E-2</v>
      </c>
      <c r="FJ50" s="16">
        <f t="shared" si="44"/>
        <v>0.105</v>
      </c>
      <c r="FK50" s="16">
        <f t="shared" si="44"/>
        <v>0.12</v>
      </c>
      <c r="FL50" s="18">
        <f t="shared" si="45"/>
        <v>556985</v>
      </c>
      <c r="FY50" s="16">
        <f t="shared" si="2"/>
        <v>102</v>
      </c>
      <c r="FZ50" s="16">
        <f>MAX(AK$4:AK50)+MAX(AE$4:AE50)</f>
        <v>224640</v>
      </c>
      <c r="GA50" s="16">
        <f>MAX(AF$4:AF50)+MAX(AL$4:AL50)+MAX(AI$4:AI50)</f>
        <v>15184</v>
      </c>
      <c r="GB50" s="16">
        <f>MAX(AG$4:AG50)+MAX(AM$4:AM50)</f>
        <v>11660</v>
      </c>
      <c r="GC50" s="16">
        <f>MAX(AH$4:AH50)+MAX(AN$4:AN50)</f>
        <v>11953</v>
      </c>
      <c r="GD50" s="16">
        <f>MAX(AO$4:AO50)</f>
        <v>0.09</v>
      </c>
      <c r="GE50" s="41">
        <f>MAX(AP$4:AP50)</f>
        <v>0.15</v>
      </c>
      <c r="GF50" s="16">
        <f>MAX(AQ$4:AQ50)</f>
        <v>0.18</v>
      </c>
    </row>
    <row r="51" spans="27:188" x14ac:dyDescent="0.2">
      <c r="AA51" s="16">
        <f t="shared" si="0"/>
        <v>103</v>
      </c>
      <c r="AB51" s="18">
        <v>10</v>
      </c>
      <c r="AC51" s="18">
        <v>3</v>
      </c>
      <c r="AD51" s="18">
        <f>VLOOKUP(AB51,L9:W23,AC51+2,FALSE)</f>
        <v>56000</v>
      </c>
      <c r="AG51" s="18">
        <f>ROUND(AD51/AG1,0)</f>
        <v>5600</v>
      </c>
      <c r="AJ51" s="18">
        <f>VLOOKUP(AB51,L9:W19,AC51+6,FALSE)</f>
        <v>201600</v>
      </c>
      <c r="AK51" s="42"/>
      <c r="AL51" s="42">
        <f>ROUND(AJ51*0.5/AL1,0)</f>
        <v>10080</v>
      </c>
      <c r="AM51" s="42"/>
      <c r="AN51" s="42">
        <f>ROUND(AJ51*0.5/AN1,0)</f>
        <v>10080</v>
      </c>
      <c r="AO51" s="22">
        <f>1%*AB50</f>
        <v>0.1</v>
      </c>
      <c r="AP51" s="21"/>
      <c r="AQ51" s="23"/>
      <c r="BL51" s="18">
        <v>10</v>
      </c>
      <c r="BM51" s="18">
        <v>3</v>
      </c>
      <c r="BN51" s="18">
        <f>VLOOKUP(BL51,AV9:BG23,BM51+2,FALSE)</f>
        <v>84000</v>
      </c>
      <c r="BO51" s="18"/>
      <c r="BP51" s="18"/>
      <c r="BQ51" s="18">
        <f>ROUND(BN51/BQ1,0)</f>
        <v>8400</v>
      </c>
      <c r="BR51" s="18"/>
      <c r="BS51" s="18"/>
      <c r="BT51" s="18">
        <f>VLOOKUP(BL51,AV9:BG19,BM51+6,FALSE)</f>
        <v>302400</v>
      </c>
      <c r="BU51" s="42"/>
      <c r="BV51" s="42">
        <f>ROUND(BT51*0.5/BV1,0)</f>
        <v>15120</v>
      </c>
      <c r="BW51" s="42"/>
      <c r="BX51" s="42">
        <f>ROUND(BT51*0.5/BX1,0)</f>
        <v>15120</v>
      </c>
      <c r="BY51" s="19">
        <f>1.5%*BL50</f>
        <v>0.15</v>
      </c>
      <c r="BZ51" s="19"/>
      <c r="CA51" s="21"/>
      <c r="CV51" s="18">
        <v>10</v>
      </c>
      <c r="CW51" s="18">
        <v>3</v>
      </c>
      <c r="CX51" s="18">
        <f>VLOOKUP(CV51,CF9:CQ23,CW51+2,FALSE)</f>
        <v>105000</v>
      </c>
      <c r="CY51" s="18"/>
      <c r="CZ51" s="18"/>
      <c r="DA51" s="18">
        <f>ROUND(CX51/DA1,0)</f>
        <v>10500</v>
      </c>
      <c r="DB51" s="18"/>
      <c r="DC51" s="18"/>
      <c r="DD51" s="18">
        <f>VLOOKUP(CV51,CF9:CQ19,CW51+6,FALSE)</f>
        <v>378000</v>
      </c>
      <c r="DE51" s="42"/>
      <c r="DF51" s="42">
        <f>ROUND(DD51*0.5/DF1,0)</f>
        <v>18900</v>
      </c>
      <c r="DG51" s="42"/>
      <c r="DH51" s="42">
        <f>ROUND(DD51*0.5/DH1,0)</f>
        <v>18900</v>
      </c>
      <c r="DI51" s="22"/>
      <c r="DJ51" s="22">
        <f>1%*CV51</f>
        <v>0.1</v>
      </c>
      <c r="DK51" s="23"/>
      <c r="DR51" s="18">
        <f t="shared" si="73"/>
        <v>4</v>
      </c>
      <c r="DS51" s="18">
        <f t="shared" si="73"/>
        <v>3</v>
      </c>
      <c r="DT51" s="18">
        <f t="shared" si="73"/>
        <v>5</v>
      </c>
      <c r="DU51" s="18">
        <f t="shared" si="73"/>
        <v>3</v>
      </c>
      <c r="DV51" s="18">
        <f t="shared" si="73"/>
        <v>2</v>
      </c>
      <c r="EF51" s="18">
        <v>10</v>
      </c>
      <c r="EG51" s="18">
        <v>3</v>
      </c>
      <c r="EH51" s="18">
        <f>VLOOKUP(EF51,DP9:EA23,EG51+2,FALSE)</f>
        <v>140000</v>
      </c>
      <c r="EI51" s="18"/>
      <c r="EJ51" s="18"/>
      <c r="EK51" s="18">
        <f>ROUND(EH51/EK1,0)</f>
        <v>14000</v>
      </c>
      <c r="EL51" s="18"/>
      <c r="EM51" s="18"/>
      <c r="EN51" s="18">
        <f>VLOOKUP(EF51,DP9:EA19,EG51+6,FALSE)</f>
        <v>504000</v>
      </c>
      <c r="EO51" s="42"/>
      <c r="EP51" s="42">
        <f>ROUND(EN51*0.5/EP1,0)</f>
        <v>25200</v>
      </c>
      <c r="EQ51" s="42"/>
      <c r="ER51" s="42">
        <f>ROUND(EN51*0.5/ER1,0)</f>
        <v>25200</v>
      </c>
      <c r="ES51" s="22"/>
      <c r="ET51" s="22">
        <f>1.5%*EF51</f>
        <v>0.15</v>
      </c>
      <c r="EU51" s="23"/>
      <c r="EY51" s="16">
        <f>VLOOKUP(FC51,[2]属性分配!$Z$3:$AA$1002,2,TRUE)</f>
        <v>339</v>
      </c>
      <c r="EZ51" s="16">
        <v>7</v>
      </c>
      <c r="FA51" s="16">
        <v>4</v>
      </c>
      <c r="FB51" s="16">
        <f>VLOOKUP(EZ51,$L$37:$W$56,12,FALSE)+VLOOKUP(EZ51,$L$37:$W$56,9,FALSE)+VLOOKUP(EZ51,$L$37:$W$56,11,FALSE)+VLOOKUP(EZ51,$L$37:$W$56,8,FALSE)+INT(VLOOKUP(EZ51-1,$L$37:$W$56,2,FALSE))</f>
        <v>6964</v>
      </c>
      <c r="FC51" s="16">
        <f t="shared" si="46"/>
        <v>62.178571428571431</v>
      </c>
      <c r="FD51" s="16">
        <f t="shared" si="43"/>
        <v>74</v>
      </c>
      <c r="FE51" s="16">
        <f t="shared" si="44"/>
        <v>107290</v>
      </c>
      <c r="FF51" s="16">
        <f t="shared" si="44"/>
        <v>8151</v>
      </c>
      <c r="FG51" s="16">
        <f t="shared" si="44"/>
        <v>6114</v>
      </c>
      <c r="FH51" s="16">
        <f t="shared" si="44"/>
        <v>7168</v>
      </c>
      <c r="FI51" s="16">
        <f t="shared" si="44"/>
        <v>7.0000000000000007E-2</v>
      </c>
      <c r="FJ51" s="16">
        <f t="shared" si="44"/>
        <v>0.105</v>
      </c>
      <c r="FK51" s="16">
        <f t="shared" si="44"/>
        <v>0.12</v>
      </c>
      <c r="FL51" s="18">
        <f t="shared" si="45"/>
        <v>562975</v>
      </c>
      <c r="FY51" s="16">
        <f t="shared" si="2"/>
        <v>103</v>
      </c>
      <c r="FZ51" s="16">
        <f>MAX(AK$4:AK51)+MAX(AE$4:AE51)</f>
        <v>224640</v>
      </c>
      <c r="GA51" s="16">
        <f>MAX(AF$4:AF51)+MAX(AL$4:AL51)+MAX(AI$4:AI51)</f>
        <v>17236</v>
      </c>
      <c r="GB51" s="16">
        <f>MAX(AG$4:AG51)+MAX(AM$4:AM51)</f>
        <v>12800</v>
      </c>
      <c r="GC51" s="16">
        <f>MAX(AH$4:AH51)+MAX(AN$4:AN51)</f>
        <v>14005</v>
      </c>
      <c r="GD51" s="16">
        <f>MAX(AO$4:AO51)</f>
        <v>0.1</v>
      </c>
      <c r="GE51" s="41">
        <f>MAX(AP$4:AP51)</f>
        <v>0.15</v>
      </c>
      <c r="GF51" s="16">
        <f>MAX(AQ$4:AQ51)</f>
        <v>0.18</v>
      </c>
    </row>
    <row r="52" spans="27:188" x14ac:dyDescent="0.2">
      <c r="AA52" s="16">
        <f t="shared" si="0"/>
        <v>104</v>
      </c>
      <c r="AB52" s="18">
        <v>10</v>
      </c>
      <c r="AC52" s="18">
        <v>4</v>
      </c>
      <c r="AD52" s="18">
        <f>VLOOKUP(AB52,L9:W23,AC52+2,FALSE)</f>
        <v>49280</v>
      </c>
      <c r="AH52" s="18">
        <f>ROUND(AD52/AH1,0)</f>
        <v>4928</v>
      </c>
      <c r="AJ52" s="18">
        <f>VLOOKUP(AB52,L9:W19,AC52+6,FALSE)</f>
        <v>86400</v>
      </c>
      <c r="AK52" s="42"/>
      <c r="AL52" s="42"/>
      <c r="AM52" s="42">
        <f>ROUND(AJ52*0.5/AM1,0)</f>
        <v>4320</v>
      </c>
      <c r="AN52" s="42">
        <f>ROUND(AJ52*0.5/AN1,0)</f>
        <v>4320</v>
      </c>
      <c r="AO52" s="42"/>
      <c r="AP52" s="21"/>
      <c r="AQ52" s="20"/>
      <c r="BL52" s="18">
        <v>10</v>
      </c>
      <c r="BM52" s="18">
        <v>4</v>
      </c>
      <c r="BN52" s="18">
        <f>VLOOKUP(BL52,AV9:BG23,BM52+2,FALSE)</f>
        <v>73920</v>
      </c>
      <c r="BO52" s="18"/>
      <c r="BP52" s="18"/>
      <c r="BQ52" s="18"/>
      <c r="BR52" s="18">
        <f>ROUND(BN52/BR1,0)</f>
        <v>7392</v>
      </c>
      <c r="BS52" s="18"/>
      <c r="BT52" s="18">
        <f>VLOOKUP(BL52,AV9:BG19,BM52+6,FALSE)</f>
        <v>129600</v>
      </c>
      <c r="BU52" s="42"/>
      <c r="BV52" s="42"/>
      <c r="BW52" s="42">
        <f>ROUND(BT52*0.5/BW1,0)</f>
        <v>6480</v>
      </c>
      <c r="BX52" s="42">
        <f>ROUND(BT52*0.5/BX1,0)</f>
        <v>6480</v>
      </c>
      <c r="BY52" s="19"/>
      <c r="BZ52" s="21"/>
      <c r="CA52" s="21"/>
      <c r="CV52" s="18">
        <v>10</v>
      </c>
      <c r="CW52" s="18">
        <v>4</v>
      </c>
      <c r="CX52" s="18">
        <f>VLOOKUP(CV52,CF9:CQ23,CW52+2,FALSE)</f>
        <v>92400</v>
      </c>
      <c r="CY52" s="18"/>
      <c r="CZ52" s="18"/>
      <c r="DA52" s="18"/>
      <c r="DB52" s="18">
        <f>ROUND(CX52/DB1,0)</f>
        <v>9240</v>
      </c>
      <c r="DC52" s="18"/>
      <c r="DD52" s="18">
        <f>VLOOKUP(CV52,CF9:CQ19,CW52+6,FALSE)</f>
        <v>162000</v>
      </c>
      <c r="DE52" s="42"/>
      <c r="DF52" s="42"/>
      <c r="DG52" s="42">
        <f>ROUND(DD52*0.5/DG1,0)</f>
        <v>8100</v>
      </c>
      <c r="DH52" s="42">
        <f>ROUND(DD52*0.5/DH1,0)</f>
        <v>8100</v>
      </c>
      <c r="DI52" s="42"/>
      <c r="DJ52" s="20"/>
      <c r="DK52" s="20"/>
      <c r="DR52" s="18">
        <f t="shared" si="73"/>
        <v>5</v>
      </c>
      <c r="DS52" s="18">
        <f t="shared" si="73"/>
        <v>3</v>
      </c>
      <c r="DT52" s="18">
        <f t="shared" si="73"/>
        <v>6</v>
      </c>
      <c r="DU52" s="18">
        <f t="shared" si="73"/>
        <v>4</v>
      </c>
      <c r="DV52" s="18">
        <f t="shared" si="73"/>
        <v>2</v>
      </c>
      <c r="EF52" s="18">
        <v>10</v>
      </c>
      <c r="EG52" s="18">
        <v>4</v>
      </c>
      <c r="EH52" s="18">
        <f>VLOOKUP(EF52,DP9:EA23,EG52+2,FALSE)</f>
        <v>123200</v>
      </c>
      <c r="EI52" s="18"/>
      <c r="EJ52" s="18"/>
      <c r="EK52" s="18"/>
      <c r="EL52" s="18">
        <f>ROUND(EH52/EL1,0)</f>
        <v>12320</v>
      </c>
      <c r="EM52" s="18"/>
      <c r="EN52" s="18">
        <f>VLOOKUP(EF52,DP9:EA19,EG52+6,FALSE)</f>
        <v>216000</v>
      </c>
      <c r="EO52" s="42"/>
      <c r="EP52" s="42"/>
      <c r="EQ52" s="42">
        <f>ROUND(EN52*0.5/EQ1,0)</f>
        <v>10800</v>
      </c>
      <c r="ER52" s="42">
        <f>ROUND(EN52*0.5/ER1,0)</f>
        <v>10800</v>
      </c>
      <c r="ES52" s="42"/>
      <c r="ET52" s="20"/>
      <c r="EU52" s="20"/>
      <c r="EY52" s="16">
        <f>VLOOKUP(FC52,[2]属性分配!$Z$3:$AA$1002,2,TRUE)</f>
        <v>345</v>
      </c>
      <c r="EZ52" s="16">
        <v>7</v>
      </c>
      <c r="FA52" s="16">
        <v>5</v>
      </c>
      <c r="FB52" s="16">
        <f>VLOOKUP(EZ52,$L$37:$W$56,12,FALSE)+VLOOKUP(EZ52,$L$37:$W$56,9,FALSE)+VLOOKUP(EZ52,$L$37:$W$56,11,FALSE)+VLOOKUP(EZ52,$L$37:$W$56,8,FALSE)+VLOOKUP(EZ52,$L$37:$W$56,10,FALSE)+INT(VLOOKUP(EZ52-1,$L$37:$W$56,2,FALSE))</f>
        <v>7710</v>
      </c>
      <c r="FC52" s="16">
        <f t="shared" si="46"/>
        <v>68.839285714285708</v>
      </c>
      <c r="FD52" s="16">
        <f t="shared" si="43"/>
        <v>75</v>
      </c>
      <c r="FE52" s="16">
        <f t="shared" si="44"/>
        <v>107290</v>
      </c>
      <c r="FF52" s="16">
        <f t="shared" si="44"/>
        <v>8559</v>
      </c>
      <c r="FG52" s="16">
        <f t="shared" si="44"/>
        <v>6114</v>
      </c>
      <c r="FH52" s="16">
        <f t="shared" si="44"/>
        <v>7168</v>
      </c>
      <c r="FI52" s="16">
        <f t="shared" si="44"/>
        <v>7.0000000000000007E-2</v>
      </c>
      <c r="FJ52" s="16">
        <f t="shared" si="44"/>
        <v>0.105</v>
      </c>
      <c r="FK52" s="16">
        <f t="shared" si="44"/>
        <v>0.14000000000000001</v>
      </c>
      <c r="FL52" s="18">
        <f t="shared" si="45"/>
        <v>587055</v>
      </c>
      <c r="FY52" s="16">
        <f t="shared" si="2"/>
        <v>104</v>
      </c>
      <c r="FZ52" s="16">
        <f>MAX(AK$4:AK52)+MAX(AE$4:AE52)</f>
        <v>224640</v>
      </c>
      <c r="GA52" s="16">
        <f>MAX(AF$4:AF52)+MAX(AL$4:AL52)+MAX(AI$4:AI52)</f>
        <v>17236</v>
      </c>
      <c r="GB52" s="16">
        <f>MAX(AG$4:AG52)+MAX(AM$4:AM52)</f>
        <v>12800</v>
      </c>
      <c r="GC52" s="16">
        <f>MAX(AH$4:AH52)+MAX(AN$4:AN52)</f>
        <v>15008</v>
      </c>
      <c r="GD52" s="16">
        <f>MAX(AO$4:AO52)</f>
        <v>0.1</v>
      </c>
      <c r="GE52" s="41">
        <f>MAX(AP$4:AP52)</f>
        <v>0.15</v>
      </c>
      <c r="GF52" s="16">
        <f>MAX(AQ$4:AQ52)</f>
        <v>0.18</v>
      </c>
    </row>
    <row r="53" spans="27:188" x14ac:dyDescent="0.2">
      <c r="AA53" s="16">
        <f t="shared" si="0"/>
        <v>105</v>
      </c>
      <c r="AB53" s="18">
        <v>10</v>
      </c>
      <c r="AC53" s="18">
        <v>5</v>
      </c>
      <c r="AD53" s="18">
        <f>VLOOKUP(AB53,L9:W23,AC53+2,FALSE)</f>
        <v>33600</v>
      </c>
      <c r="AI53" s="18">
        <f>ROUND(AD53/AI1,0)</f>
        <v>3360</v>
      </c>
      <c r="AJ53" s="18">
        <f>VLOOKUP(AB53,L9:W19,AC53+6,FALSE)</f>
        <v>144000</v>
      </c>
      <c r="AK53" s="42">
        <f>ROUND(AJ53*0.5/AK1,0)</f>
        <v>144000</v>
      </c>
      <c r="AL53" s="42">
        <f>ROUND(AJ53*0.5/AL1,0)</f>
        <v>7200</v>
      </c>
      <c r="AM53" s="42"/>
      <c r="AN53" s="42"/>
      <c r="AO53" s="22">
        <f>1%*AB52</f>
        <v>0.1</v>
      </c>
      <c r="AP53" s="19"/>
      <c r="AQ53" s="22">
        <f>2%*AB53</f>
        <v>0.2</v>
      </c>
      <c r="BL53" s="18">
        <v>10</v>
      </c>
      <c r="BM53" s="18">
        <v>5</v>
      </c>
      <c r="BN53" s="18">
        <f>VLOOKUP(BL53,AV9:BG23,BM53+2,FALSE)</f>
        <v>50400</v>
      </c>
      <c r="BO53" s="18"/>
      <c r="BP53" s="18"/>
      <c r="BQ53" s="18"/>
      <c r="BR53" s="18"/>
      <c r="BS53" s="18">
        <f>ROUND(BN53/BS1,0)</f>
        <v>5040</v>
      </c>
      <c r="BT53" s="18">
        <f>VLOOKUP(BL53,AV9:BG19,BM53+6,FALSE)</f>
        <v>216000</v>
      </c>
      <c r="BU53" s="42">
        <f>ROUND(BT53*0.5/BU1,0)</f>
        <v>216000</v>
      </c>
      <c r="BV53" s="42">
        <f>ROUND(BT53*0.5/BV1,0)</f>
        <v>10800</v>
      </c>
      <c r="BW53" s="42"/>
      <c r="BX53" s="42"/>
      <c r="BY53" s="19"/>
      <c r="BZ53" s="19">
        <f>0.8%*BL53</f>
        <v>0.08</v>
      </c>
      <c r="CA53" s="19">
        <f>3%*BL53</f>
        <v>0.3</v>
      </c>
      <c r="CV53" s="18">
        <v>10</v>
      </c>
      <c r="CW53" s="18">
        <v>5</v>
      </c>
      <c r="CX53" s="18">
        <f>VLOOKUP(CV53,CF9:CQ23,CW53+2,FALSE)</f>
        <v>63000</v>
      </c>
      <c r="CY53" s="18"/>
      <c r="CZ53" s="18"/>
      <c r="DA53" s="18"/>
      <c r="DB53" s="18"/>
      <c r="DC53" s="18">
        <f>ROUND(CX53/DC1,0)</f>
        <v>6300</v>
      </c>
      <c r="DD53" s="18">
        <f>VLOOKUP(CV53,CF9:CQ19,CW53+6,FALSE)</f>
        <v>270000</v>
      </c>
      <c r="DE53" s="42">
        <f>ROUND(DD53*0.5/DE1,0)</f>
        <v>270000</v>
      </c>
      <c r="DF53" s="42">
        <f>ROUND(DD53*0.5/DF1,0)</f>
        <v>13500</v>
      </c>
      <c r="DG53" s="42"/>
      <c r="DH53" s="42"/>
      <c r="DI53" s="22"/>
      <c r="DJ53" s="22">
        <f>1%*CV53</f>
        <v>0.1</v>
      </c>
      <c r="DK53" s="22">
        <f>2%*CV53</f>
        <v>0.2</v>
      </c>
      <c r="DR53" s="18">
        <f t="shared" si="73"/>
        <v>5</v>
      </c>
      <c r="DS53" s="18">
        <f t="shared" si="73"/>
        <v>3</v>
      </c>
      <c r="DT53" s="18">
        <f t="shared" si="73"/>
        <v>7</v>
      </c>
      <c r="DU53" s="18">
        <f t="shared" si="73"/>
        <v>4</v>
      </c>
      <c r="DV53" s="18">
        <f t="shared" si="73"/>
        <v>2</v>
      </c>
      <c r="EF53" s="18">
        <v>10</v>
      </c>
      <c r="EG53" s="18">
        <v>5</v>
      </c>
      <c r="EH53" s="18">
        <f>VLOOKUP(EF53,DP9:EA23,EG53+2,FALSE)</f>
        <v>84000</v>
      </c>
      <c r="EI53" s="18"/>
      <c r="EJ53" s="18"/>
      <c r="EK53" s="18"/>
      <c r="EL53" s="18"/>
      <c r="EM53" s="18">
        <f>ROUND(EH53/EM1,0)</f>
        <v>8400</v>
      </c>
      <c r="EN53" s="18">
        <f>VLOOKUP(EF53,DP9:EA19,EG53+6,FALSE)</f>
        <v>360000</v>
      </c>
      <c r="EO53" s="42">
        <f>ROUND(EN53*0.5/EO1,0)</f>
        <v>360000</v>
      </c>
      <c r="EP53" s="42">
        <f>ROUND(EN53*0.5/EP1,0)</f>
        <v>18000</v>
      </c>
      <c r="EQ53" s="42"/>
      <c r="ER53" s="42"/>
      <c r="ES53" s="22"/>
      <c r="ET53" s="22">
        <f>1.5%*EF53</f>
        <v>0.15</v>
      </c>
      <c r="EU53" s="22">
        <f>3%*EF53</f>
        <v>0.3</v>
      </c>
      <c r="EY53" s="16">
        <f>VLOOKUP(FC53,[2]属性分配!$Z$3:$AA$1002,2,TRUE)</f>
        <v>351</v>
      </c>
      <c r="EZ53" s="16">
        <v>8</v>
      </c>
      <c r="FA53" s="16">
        <v>2</v>
      </c>
      <c r="FB53" s="16">
        <f>VLOOKUP(EZ53,$L$37:$W$56,12,FALSE)+VLOOKUP(EZ53,$L$37:$W$56,9,FALSE)+INT(VLOOKUP(EZ53-1,$L$37:$W$56,2,FALSE))</f>
        <v>8543</v>
      </c>
      <c r="FC53" s="16">
        <f t="shared" si="46"/>
        <v>76.276785714285708</v>
      </c>
      <c r="FD53" s="16">
        <f t="shared" si="43"/>
        <v>82</v>
      </c>
      <c r="FE53" s="16">
        <f t="shared" si="44"/>
        <v>140032</v>
      </c>
      <c r="FF53" s="16">
        <f t="shared" si="44"/>
        <v>9212</v>
      </c>
      <c r="FG53" s="16">
        <f t="shared" si="44"/>
        <v>7163</v>
      </c>
      <c r="FH53" s="16">
        <f t="shared" si="44"/>
        <v>7168</v>
      </c>
      <c r="FI53" s="16">
        <f t="shared" si="44"/>
        <v>7.0000000000000007E-2</v>
      </c>
      <c r="FJ53" s="16">
        <f t="shared" si="44"/>
        <v>0.12</v>
      </c>
      <c r="FK53" s="16">
        <f t="shared" si="44"/>
        <v>0.14000000000000001</v>
      </c>
      <c r="FL53" s="18">
        <f t="shared" si="45"/>
        <v>635446</v>
      </c>
      <c r="FY53" s="16">
        <f t="shared" si="2"/>
        <v>105</v>
      </c>
      <c r="FZ53" s="16">
        <f>MAX(AK$4:AK53)+MAX(AE$4:AE53)</f>
        <v>224640</v>
      </c>
      <c r="GA53" s="16">
        <f>MAX(AF$4:AF53)+MAX(AL$4:AL53)+MAX(AI$4:AI53)</f>
        <v>17920</v>
      </c>
      <c r="GB53" s="16">
        <f>MAX(AG$4:AG53)+MAX(AM$4:AM53)</f>
        <v>12800</v>
      </c>
      <c r="GC53" s="16">
        <f>MAX(AH$4:AH53)+MAX(AN$4:AN53)</f>
        <v>15008</v>
      </c>
      <c r="GD53" s="16">
        <f>MAX(AO$4:AO53)</f>
        <v>0.1</v>
      </c>
      <c r="GE53" s="41">
        <f>MAX(AP$4:AP53)</f>
        <v>0.15</v>
      </c>
      <c r="GF53" s="16">
        <f>MAX(AQ$4:AQ53)</f>
        <v>0.2</v>
      </c>
    </row>
    <row r="54" spans="27:188" x14ac:dyDescent="0.2"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R54" s="18">
        <f t="shared" si="73"/>
        <v>7</v>
      </c>
      <c r="DS54" s="18">
        <f t="shared" si="73"/>
        <v>4</v>
      </c>
      <c r="DT54" s="18">
        <f t="shared" si="73"/>
        <v>7</v>
      </c>
      <c r="DU54" s="18">
        <f t="shared" si="73"/>
        <v>6</v>
      </c>
      <c r="DV54" s="18">
        <f t="shared" si="73"/>
        <v>3</v>
      </c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Y54" s="16">
        <f>VLOOKUP(FC54,[2]属性分配!$Z$3:$AA$1002,2,TRUE)</f>
        <v>356</v>
      </c>
      <c r="EZ54" s="16">
        <v>8</v>
      </c>
      <c r="FA54" s="16">
        <v>3</v>
      </c>
      <c r="FB54" s="16">
        <f>VLOOKUP(EZ54,$L$37:$W$56,12,FALSE)+VLOOKUP(EZ54,$L$37:$W$56,9,FALSE)+VLOOKUP(EZ54,$L$37:$W$56,11,FALSE)+INT(VLOOKUP(EZ54-1,$L$37:$W$56,2,FALSE))</f>
        <v>9185</v>
      </c>
      <c r="FC54" s="16">
        <f t="shared" si="46"/>
        <v>82.008928571428569</v>
      </c>
      <c r="FD54" s="16">
        <f t="shared" si="43"/>
        <v>83</v>
      </c>
      <c r="FE54" s="16">
        <f t="shared" si="44"/>
        <v>140032</v>
      </c>
      <c r="FF54" s="16">
        <f t="shared" si="44"/>
        <v>10681</v>
      </c>
      <c r="FG54" s="16">
        <f t="shared" si="44"/>
        <v>7979</v>
      </c>
      <c r="FH54" s="16">
        <f t="shared" si="44"/>
        <v>8637</v>
      </c>
      <c r="FI54" s="16">
        <f t="shared" si="44"/>
        <v>0.08</v>
      </c>
      <c r="FJ54" s="16">
        <f t="shared" si="44"/>
        <v>0.12</v>
      </c>
      <c r="FK54" s="16">
        <f t="shared" si="44"/>
        <v>0.14000000000000001</v>
      </c>
      <c r="FL54" s="18">
        <f t="shared" si="45"/>
        <v>682986</v>
      </c>
    </row>
    <row r="55" spans="27:188" x14ac:dyDescent="0.2"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R55" s="18">
        <f t="shared" si="73"/>
        <v>7</v>
      </c>
      <c r="DS55" s="18">
        <f t="shared" si="73"/>
        <v>5</v>
      </c>
      <c r="DT55" s="18">
        <f t="shared" si="73"/>
        <v>10</v>
      </c>
      <c r="DU55" s="18">
        <f t="shared" si="73"/>
        <v>6</v>
      </c>
      <c r="DV55" s="18">
        <f t="shared" si="73"/>
        <v>3</v>
      </c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Y55" s="16">
        <f>VLOOKUP(FC55,[2]属性分配!$Z$3:$AA$1002,2,TRUE)</f>
        <v>361</v>
      </c>
      <c r="EZ55" s="16">
        <v>8</v>
      </c>
      <c r="FA55" s="16">
        <v>4</v>
      </c>
      <c r="FB55" s="16">
        <f>VLOOKUP(EZ55,$L$37:$W$56,12,FALSE)+VLOOKUP(EZ55,$L$37:$W$56,9,FALSE)+VLOOKUP(EZ55,$L$37:$W$56,11,FALSE)+VLOOKUP(EZ55,$L$37:$W$56,8,FALSE)+INT(VLOOKUP(EZ55-1,$L$37:$W$56,2,FALSE))</f>
        <v>9955</v>
      </c>
      <c r="FC55" s="16">
        <f t="shared" si="46"/>
        <v>88.883928571428569</v>
      </c>
      <c r="FD55" s="16">
        <f t="shared" si="43"/>
        <v>84</v>
      </c>
      <c r="FE55" s="16">
        <f t="shared" si="44"/>
        <v>140032</v>
      </c>
      <c r="FF55" s="16">
        <f t="shared" si="44"/>
        <v>10681</v>
      </c>
      <c r="FG55" s="16">
        <f t="shared" si="44"/>
        <v>7979</v>
      </c>
      <c r="FH55" s="16">
        <f t="shared" si="44"/>
        <v>9355</v>
      </c>
      <c r="FI55" s="16">
        <f t="shared" si="44"/>
        <v>0.08</v>
      </c>
      <c r="FJ55" s="16">
        <f t="shared" si="44"/>
        <v>0.12</v>
      </c>
      <c r="FK55" s="16">
        <f t="shared" si="44"/>
        <v>0.14000000000000001</v>
      </c>
      <c r="FL55" s="18">
        <f t="shared" si="45"/>
        <v>690166</v>
      </c>
    </row>
    <row r="56" spans="27:188" x14ac:dyDescent="0.2"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R56" s="18">
        <f t="shared" si="73"/>
        <v>9</v>
      </c>
      <c r="DS56" s="18">
        <f t="shared" si="73"/>
        <v>5</v>
      </c>
      <c r="DT56" s="18">
        <f t="shared" si="73"/>
        <v>11</v>
      </c>
      <c r="DU56" s="18">
        <f t="shared" si="73"/>
        <v>7</v>
      </c>
      <c r="DV56" s="18">
        <f t="shared" si="73"/>
        <v>4</v>
      </c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Y56" s="16">
        <f>VLOOKUP(FC56,[2]属性分配!$Z$3:$AA$1002,2,TRUE)</f>
        <v>367</v>
      </c>
      <c r="EZ56" s="16">
        <v>8</v>
      </c>
      <c r="FA56" s="16">
        <v>5</v>
      </c>
      <c r="FB56" s="16">
        <f>VLOOKUP(EZ56,$L$37:$W$56,12,FALSE)+VLOOKUP(EZ56,$L$37:$W$56,9,FALSE)+VLOOKUP(EZ56,$L$37:$W$56,11,FALSE)+VLOOKUP(EZ56,$L$37:$W$56,8,FALSE)+VLOOKUP(EZ56,$L$37:$W$56,10,FALSE)+INT(VLOOKUP(EZ56-1,$L$37:$W$56,2,FALSE))</f>
        <v>10918</v>
      </c>
      <c r="FC56" s="16">
        <f t="shared" si="46"/>
        <v>97.482142857142861</v>
      </c>
      <c r="FD56" s="16">
        <f t="shared" si="43"/>
        <v>85</v>
      </c>
      <c r="FE56" s="16">
        <f t="shared" si="44"/>
        <v>140032</v>
      </c>
      <c r="FF56" s="16">
        <f t="shared" si="44"/>
        <v>11171</v>
      </c>
      <c r="FG56" s="16">
        <f t="shared" si="44"/>
        <v>7979</v>
      </c>
      <c r="FH56" s="16">
        <f t="shared" si="44"/>
        <v>9355</v>
      </c>
      <c r="FI56" s="16">
        <f t="shared" si="44"/>
        <v>0.08</v>
      </c>
      <c r="FJ56" s="16">
        <f t="shared" si="44"/>
        <v>0.12</v>
      </c>
      <c r="FK56" s="16">
        <f t="shared" si="44"/>
        <v>0.16</v>
      </c>
      <c r="FL56" s="18">
        <f t="shared" si="45"/>
        <v>715066</v>
      </c>
    </row>
    <row r="57" spans="27:188" x14ac:dyDescent="0.2"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R57" s="18">
        <f t="shared" si="73"/>
        <v>10</v>
      </c>
      <c r="DS57" s="18">
        <f t="shared" si="73"/>
        <v>7</v>
      </c>
      <c r="DT57" s="18">
        <f t="shared" si="73"/>
        <v>12</v>
      </c>
      <c r="DU57" s="18">
        <f t="shared" si="73"/>
        <v>9</v>
      </c>
      <c r="DV57" s="18">
        <f t="shared" si="73"/>
        <v>5</v>
      </c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Y57" s="16">
        <f>VLOOKUP(FC57,[2]属性分配!$Z$3:$AA$1002,2,TRUE)</f>
        <v>374</v>
      </c>
      <c r="EZ57" s="16">
        <v>9</v>
      </c>
      <c r="FA57" s="16">
        <v>2</v>
      </c>
      <c r="FB57" s="16">
        <f>VLOOKUP(EZ57,$L$37:$W$56,12,FALSE)+VLOOKUP(EZ57,$L$37:$W$56,9,FALSE)+INT(VLOOKUP(EZ57-1,$L$37:$W$56,2,FALSE))</f>
        <v>11972</v>
      </c>
      <c r="FC57" s="16">
        <f t="shared" si="46"/>
        <v>106.89285714285714</v>
      </c>
      <c r="FD57" s="16">
        <f t="shared" si="43"/>
        <v>92</v>
      </c>
      <c r="FE57" s="16">
        <f t="shared" si="44"/>
        <v>178905</v>
      </c>
      <c r="FF57" s="16">
        <f t="shared" si="44"/>
        <v>11946</v>
      </c>
      <c r="FG57" s="16">
        <f t="shared" si="44"/>
        <v>9225</v>
      </c>
      <c r="FH57" s="16">
        <f t="shared" si="44"/>
        <v>9355</v>
      </c>
      <c r="FI57" s="16">
        <f t="shared" si="44"/>
        <v>0.08</v>
      </c>
      <c r="FJ57" s="16">
        <f t="shared" si="44"/>
        <v>0.13500000000000001</v>
      </c>
      <c r="FK57" s="16">
        <f t="shared" si="44"/>
        <v>0.16</v>
      </c>
      <c r="FL57" s="18">
        <f t="shared" si="45"/>
        <v>769712.5</v>
      </c>
    </row>
    <row r="58" spans="27:188" x14ac:dyDescent="0.2"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Y58" s="16">
        <f>VLOOKUP(FC58,[2]属性分配!$Z$3:$AA$1002,2,TRUE)</f>
        <v>378</v>
      </c>
      <c r="EZ58" s="16">
        <v>9</v>
      </c>
      <c r="FA58" s="16">
        <v>3</v>
      </c>
      <c r="FB58" s="16">
        <f>VLOOKUP(EZ58,$L$37:$W$56,12,FALSE)+VLOOKUP(EZ58,$L$37:$W$56,9,FALSE)+VLOOKUP(EZ58,$L$37:$W$56,11,FALSE)+INT(VLOOKUP(EZ58-1,$L$37:$W$56,2,FALSE))</f>
        <v>12782</v>
      </c>
      <c r="FC58" s="16">
        <f t="shared" si="46"/>
        <v>114.125</v>
      </c>
      <c r="FD58" s="16">
        <f t="shared" si="43"/>
        <v>93</v>
      </c>
      <c r="FE58" s="16">
        <f t="shared" si="44"/>
        <v>178905</v>
      </c>
      <c r="FF58" s="16">
        <f t="shared" si="44"/>
        <v>13691</v>
      </c>
      <c r="FG58" s="16">
        <f t="shared" si="44"/>
        <v>10194</v>
      </c>
      <c r="FH58" s="16">
        <f t="shared" si="44"/>
        <v>11100</v>
      </c>
      <c r="FI58" s="16">
        <f t="shared" si="44"/>
        <v>0.09</v>
      </c>
      <c r="FJ58" s="16">
        <f t="shared" si="44"/>
        <v>0.13500000000000001</v>
      </c>
      <c r="FK58" s="16">
        <f t="shared" si="44"/>
        <v>0.16</v>
      </c>
      <c r="FL58" s="18">
        <f t="shared" si="45"/>
        <v>824302.5</v>
      </c>
    </row>
    <row r="59" spans="27:188" x14ac:dyDescent="0.2"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Y59" s="16">
        <f>VLOOKUP(FC59,[2]属性分配!$Z$3:$AA$1002,2,TRUE)</f>
        <v>384</v>
      </c>
      <c r="EZ59" s="16">
        <v>9</v>
      </c>
      <c r="FA59" s="16">
        <v>4</v>
      </c>
      <c r="FB59" s="16">
        <f>VLOOKUP(EZ59,$L$37:$W$56,12,FALSE)+VLOOKUP(EZ59,$L$37:$W$56,9,FALSE)+VLOOKUP(EZ59,$L$37:$W$56,11,FALSE)+VLOOKUP(EZ59,$L$37:$W$56,8,FALSE)+INT(VLOOKUP(EZ59-1,$L$37:$W$56,2,FALSE))</f>
        <v>13755</v>
      </c>
      <c r="FC59" s="16">
        <f t="shared" si="46"/>
        <v>122.8125</v>
      </c>
      <c r="FD59" s="16">
        <f t="shared" si="43"/>
        <v>94</v>
      </c>
      <c r="FE59" s="16">
        <f t="shared" si="44"/>
        <v>178905</v>
      </c>
      <c r="FF59" s="16">
        <f t="shared" si="44"/>
        <v>13691</v>
      </c>
      <c r="FG59" s="16">
        <f t="shared" si="44"/>
        <v>10194</v>
      </c>
      <c r="FH59" s="16">
        <f t="shared" si="44"/>
        <v>11953</v>
      </c>
      <c r="FI59" s="16">
        <f t="shared" si="44"/>
        <v>0.09</v>
      </c>
      <c r="FJ59" s="16">
        <f t="shared" si="44"/>
        <v>0.13500000000000001</v>
      </c>
      <c r="FK59" s="16">
        <f t="shared" si="44"/>
        <v>0.16</v>
      </c>
      <c r="FL59" s="18">
        <f t="shared" si="45"/>
        <v>832832.5</v>
      </c>
    </row>
    <row r="60" spans="27:188" x14ac:dyDescent="0.2"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Y60" s="16">
        <f>VLOOKUP(FC60,[2]属性分配!$Z$3:$AA$1002,2,TRUE)</f>
        <v>391</v>
      </c>
      <c r="EZ60" s="16">
        <v>9</v>
      </c>
      <c r="FA60" s="16">
        <v>5</v>
      </c>
      <c r="FB60" s="16">
        <f>VLOOKUP(EZ60,$L$37:$W$56,12,FALSE)+VLOOKUP(EZ60,$L$37:$W$56,9,FALSE)+VLOOKUP(EZ60,$L$37:$W$56,11,FALSE)+VLOOKUP(EZ60,$L$37:$W$56,8,FALSE)+VLOOKUP(EZ60,$L$37:$W$56,10,FALSE)+INT(VLOOKUP(EZ60-1,$L$37:$W$56,2,FALSE))</f>
        <v>14971</v>
      </c>
      <c r="FC60" s="16">
        <f t="shared" si="46"/>
        <v>133.66964285714286</v>
      </c>
      <c r="FD60" s="16">
        <f t="shared" si="43"/>
        <v>95</v>
      </c>
      <c r="FE60" s="16">
        <f t="shared" si="44"/>
        <v>178905</v>
      </c>
      <c r="FF60" s="16">
        <f t="shared" si="44"/>
        <v>14272</v>
      </c>
      <c r="FG60" s="16">
        <f t="shared" si="44"/>
        <v>10194</v>
      </c>
      <c r="FH60" s="16">
        <f t="shared" si="44"/>
        <v>11953</v>
      </c>
      <c r="FI60" s="16">
        <f t="shared" si="44"/>
        <v>0.09</v>
      </c>
      <c r="FJ60" s="16">
        <f t="shared" si="44"/>
        <v>0.13500000000000001</v>
      </c>
      <c r="FK60" s="16">
        <f t="shared" si="44"/>
        <v>0.18</v>
      </c>
      <c r="FL60" s="18">
        <f t="shared" si="45"/>
        <v>858642.5</v>
      </c>
    </row>
    <row r="61" spans="27:188" x14ac:dyDescent="0.2">
      <c r="EY61" s="16">
        <f>VLOOKUP(FC61,[2]属性分配!$Z$3:$AA$1002,2,TRUE)</f>
        <v>397</v>
      </c>
      <c r="EZ61" s="16">
        <v>10</v>
      </c>
      <c r="FA61" s="16">
        <v>2</v>
      </c>
      <c r="FB61" s="16">
        <f>VLOOKUP(EZ61,$L$37:$W$56,12,FALSE)+VLOOKUP(EZ61,$L$37:$W$56,9,FALSE)+INT(VLOOKUP(EZ61-1,$L$37:$W$56,2,FALSE))</f>
        <v>16279</v>
      </c>
      <c r="FC61" s="16">
        <f t="shared" si="46"/>
        <v>145.34821428571428</v>
      </c>
      <c r="FD61" s="16">
        <f t="shared" si="43"/>
        <v>102</v>
      </c>
      <c r="FE61" s="16">
        <f t="shared" si="44"/>
        <v>224640</v>
      </c>
      <c r="FF61" s="16">
        <f t="shared" si="44"/>
        <v>15184</v>
      </c>
      <c r="FG61" s="16">
        <f t="shared" si="44"/>
        <v>11660</v>
      </c>
      <c r="FH61" s="16">
        <f t="shared" si="44"/>
        <v>11953</v>
      </c>
      <c r="FI61" s="16">
        <f t="shared" si="44"/>
        <v>0.09</v>
      </c>
      <c r="FJ61" s="16">
        <f t="shared" si="44"/>
        <v>0.15</v>
      </c>
      <c r="FK61" s="16">
        <f t="shared" si="44"/>
        <v>0.18</v>
      </c>
      <c r="FL61" s="18">
        <f t="shared" si="45"/>
        <v>920290</v>
      </c>
    </row>
    <row r="62" spans="27:188" x14ac:dyDescent="0.2">
      <c r="EY62" s="16">
        <f>VLOOKUP(FC62,[2]属性分配!$Z$3:$AA$1002,2,TRUE)</f>
        <v>402</v>
      </c>
      <c r="EZ62" s="16">
        <v>10</v>
      </c>
      <c r="FA62" s="16">
        <v>3</v>
      </c>
      <c r="FB62" s="16">
        <f>VLOOKUP(EZ62,$L$37:$W$56,12,FALSE)+VLOOKUP(EZ62,$L$37:$W$56,9,FALSE)+VLOOKUP(EZ62,$L$37:$W$56,11,FALSE)+INT(VLOOKUP(EZ62-1,$L$37:$W$56,2,FALSE))</f>
        <v>17285</v>
      </c>
      <c r="FC62" s="16">
        <f t="shared" si="46"/>
        <v>154.33035714285714</v>
      </c>
      <c r="FD62" s="16">
        <f t="shared" si="43"/>
        <v>103</v>
      </c>
      <c r="FE62" s="16">
        <f t="shared" si="44"/>
        <v>224640</v>
      </c>
      <c r="FF62" s="16">
        <f t="shared" si="44"/>
        <v>17236</v>
      </c>
      <c r="FG62" s="16">
        <f t="shared" si="44"/>
        <v>12800</v>
      </c>
      <c r="FH62" s="16">
        <f t="shared" si="44"/>
        <v>14005</v>
      </c>
      <c r="FI62" s="16">
        <f t="shared" si="44"/>
        <v>0.1</v>
      </c>
      <c r="FJ62" s="16">
        <f t="shared" si="44"/>
        <v>0.15</v>
      </c>
      <c r="FK62" s="16">
        <f t="shared" si="44"/>
        <v>0.18</v>
      </c>
      <c r="FL62" s="18">
        <f t="shared" si="45"/>
        <v>982730</v>
      </c>
    </row>
    <row r="63" spans="27:188" x14ac:dyDescent="0.2">
      <c r="EY63" s="16">
        <f>VLOOKUP(FC63,[2]属性分配!$Z$3:$AA$1002,2,TRUE)</f>
        <v>408</v>
      </c>
      <c r="EZ63" s="16">
        <v>10</v>
      </c>
      <c r="FA63" s="16">
        <v>4</v>
      </c>
      <c r="FB63" s="16">
        <f>VLOOKUP(EZ63,$L$37:$W$56,12,FALSE)+VLOOKUP(EZ63,$L$37:$W$56,9,FALSE)+VLOOKUP(EZ63,$L$37:$W$56,11,FALSE)+VLOOKUP(EZ63,$L$37:$W$56,8,FALSE)+INT(VLOOKUP(EZ63-1,$L$37:$W$56,2,FALSE))</f>
        <v>18492</v>
      </c>
      <c r="FC63" s="16">
        <f t="shared" si="46"/>
        <v>165.10714285714286</v>
      </c>
      <c r="FD63" s="16">
        <f t="shared" si="43"/>
        <v>104</v>
      </c>
      <c r="FE63" s="16">
        <f t="shared" si="44"/>
        <v>224640</v>
      </c>
      <c r="FF63" s="16">
        <f t="shared" si="44"/>
        <v>17236</v>
      </c>
      <c r="FG63" s="16">
        <f t="shared" si="44"/>
        <v>12800</v>
      </c>
      <c r="FH63" s="16">
        <f t="shared" si="44"/>
        <v>15008</v>
      </c>
      <c r="FI63" s="16">
        <f t="shared" si="44"/>
        <v>0.1</v>
      </c>
      <c r="FJ63" s="16">
        <f t="shared" si="44"/>
        <v>0.15</v>
      </c>
      <c r="FK63" s="16">
        <f t="shared" si="44"/>
        <v>0.18</v>
      </c>
      <c r="FL63" s="18">
        <f t="shared" si="45"/>
        <v>992760</v>
      </c>
    </row>
    <row r="64" spans="27:188" x14ac:dyDescent="0.2">
      <c r="EY64" s="16">
        <f>VLOOKUP(FC64,[2]属性分配!$Z$3:$AA$1002,2,TRUE)</f>
        <v>415</v>
      </c>
      <c r="EZ64" s="16">
        <v>10</v>
      </c>
      <c r="FA64" s="16">
        <v>5</v>
      </c>
      <c r="FB64" s="16">
        <f>VLOOKUP(EZ64,$L$37:$W$56,12,FALSE)+VLOOKUP(EZ64,$L$37:$W$56,9,FALSE)+VLOOKUP(EZ64,$L$37:$W$56,11,FALSE)+VLOOKUP(EZ64,$L$37:$W$56,8,FALSE)+VLOOKUP(EZ64,$L$37:$W$56,10,FALSE)+INT(VLOOKUP(EZ64-1,$L$37:$W$56,2,FALSE))</f>
        <v>20000</v>
      </c>
      <c r="FC64" s="16">
        <f t="shared" si="46"/>
        <v>178.57142857142858</v>
      </c>
      <c r="FD64" s="16">
        <f t="shared" si="43"/>
        <v>105</v>
      </c>
      <c r="FE64" s="16">
        <f t="shared" si="44"/>
        <v>224640</v>
      </c>
      <c r="FF64" s="16">
        <f t="shared" si="44"/>
        <v>17920</v>
      </c>
      <c r="FG64" s="16">
        <f t="shared" si="44"/>
        <v>12800</v>
      </c>
      <c r="FH64" s="16">
        <f t="shared" si="44"/>
        <v>15008</v>
      </c>
      <c r="FI64" s="16">
        <f t="shared" si="44"/>
        <v>0.1</v>
      </c>
      <c r="FJ64" s="16">
        <f t="shared" si="44"/>
        <v>0.15</v>
      </c>
      <c r="FK64" s="16">
        <f t="shared" si="44"/>
        <v>0.2</v>
      </c>
      <c r="FL64" s="18">
        <f t="shared" si="45"/>
        <v>1019600</v>
      </c>
    </row>
  </sheetData>
  <mergeCells count="4">
    <mergeCell ref="AK2:AQ2"/>
    <mergeCell ref="BU2:CA2"/>
    <mergeCell ref="DE2:DK2"/>
    <mergeCell ref="EO2:EU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拆解返还道具</vt:lpstr>
      <vt:lpstr>调整表</vt:lpstr>
      <vt:lpstr>消耗材料</vt:lpstr>
      <vt:lpstr>基础属性1</vt:lpstr>
      <vt:lpstr>属性值</vt:lpstr>
      <vt:lpstr>套装数值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2019-11-11T03:47:51Z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