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黏性百搭 黏住率+状态机率→RTP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<sst xmlns="http://schemas.openxmlformats.org/spreadsheetml/2006/main" count="224" uniqueCount="125">
  <si>
    <t>黏性百搭 Sticky Wild（原文数据版）</t>
  </si>
  <si>
    <t>来源：https://ezslotdesign.com/stickywild/  图片：images/stickywild/04（原文工作簿截图）</t>
  </si>
  <si>
    <t/>
  </si>
  <si>
    <t>原文设定：5个转轮，轮带长度不同（16/15/14/13/12），各含1个WILD；</t>
  </si>
  <si>
    <t>图案：A/K/Q/J/10。</t>
  </si>
  <si>
    <t>WILD 黏住率（原文蓝字）= 1/轮带长度：R1 6.25%、R2 6.67%、R3 7.14%、R4 7.69%、R5 8.33%</t>
  </si>
  <si>
    <t>没黏住率 = 1 - 黏住率（93.75%/93.33%/92.86%/92.31%/91.67%）</t>
  </si>
  <si>
    <t>计算（原文公式 =IF(位元="W",1-没黏住率^(n-1),没黏住率^(n-1))）：</t>
  </si>
  <si>
    <t xml:space="preserve">  32种状态（R1~R5 是否黏住，R1=最高位）；每把Free Spin的状态机率 = 5格机率乘积；</t>
  </si>
  <si>
    <t xml:space="preserve">  Free Spin 1~10 的分布 → 各状态RTP加权 = 免费游戏RTP。</t>
  </si>
  <si>
    <r>
      <rPr>
        <sz val="11"/>
        <color rgb="FF000000"/>
        <rFont val="微软雅黑"/>
        <charset val="134"/>
      </rPr>
      <t>验证：第2把 state0 = Π没黏住率 = 68.75%（与原文一致）</t>
    </r>
    <r>
      <rPr>
        <sz val="11"/>
        <color rgb="FF000000"/>
        <rFont val="宋体"/>
        <charset val="134"/>
      </rPr>
      <t>✓</t>
    </r>
  </si>
  <si>
    <t>注：各状态RTP的赔率表原文未在截图中，本表沿用系列示范赔率（蓝字可改）；</t>
  </si>
  <si>
    <t xml:space="preserve">    状态机率表与原文完全一致（只依赖黏住率）。</t>
  </si>
  <si>
    <t>（本簿已合并为 2 个页签：说明、黏性百搭 黏住率+状态机率→RTP；各区块：转轮表 第2~22行，图案次数 第25~33行，黏住率 第36~44行，32状态RTP 第47~81行，赔率表 第84~91行，状态机率 第94~129行，RTP汇总 第132~146行）</t>
  </si>
  <si>
    <t>── 完整文档（原 老虎机数学专题-黏性百搭.md 存档）──</t>
  </si>
  <si>
    <t>老虎机数学专题 —— 黏性百搭（Sticky Wild）</t>
  </si>
  <si>
    <t>来源：https://ezslotdesign.com/stickywild/ （滚轮表、32 状态图与计算式为图片）</t>
  </si>
  <si>
    <t>配图：原文 5 张配图已下载到本目录 images/stickywild/ 并嵌入本文。</t>
  </si>
  <si>
    <t>配套模型：老虎机数学专题-黏性百搭.xlsx</t>
  </si>
  <si>
    <t>一、特色定义</t>
  </si>
  <si>
    <t>[图片] 参考游戏画面  images/stickywild/01-sticky-wilds-slots-845x475-1-opt.webp</t>
  </si>
  <si>
    <t>Sticky Wild（黏性百搭，又称 Lock Wild）：免费游戏中 Wild 出现后「黏」在该位置不动，直到免费游戏结束。随着每把 Free Spin 进行，盘面 Wild 越来越多，连线机率逐步攀升。</t>
  </si>
  <si>
    <t>特色百搭家族：扩展百搭（Expanding）、黏性百搭（Sticky/Lock）、乘倍百搭（Multiplier）。</t>
  </si>
  <si>
    <t>二、计算方法（原文）</t>
  </si>
  <si>
    <t>1) 状态枚举：一条得分线 5 个位置各有「有 / 没有」被百搭黏住两种状态 → 共 2^5 = 32 种状态。</t>
  </si>
  <si>
    <t>[图片] 一条得分线的 32 种 WILD Status（原文图）  images/stickywild/02-Line-32-status_---opt.webp</t>
  </si>
  <si>
    <t>2) 各状态 RTP：看到 W 就把该位置滚轮上的符号全部用百搭取代，计算 32 次。</t>
  </si>
  <si>
    <t>3) 机率模型：设 P(没黏住率) 为某轮上其中一格第一把免费游戏结束后没有被百搭黏住的机率，则该轮单格在第 (n+1) 把免费游戏开始时：</t>
  </si>
  <si>
    <t>• 没被黏住机率 = P(没黏住率)^n（前 n 把都没黏住）</t>
  </si>
  <si>
    <t>• 有被黏住机率 = 1 − P(没黏住率)^n</t>
  </si>
  <si>
    <t>4) 组合机率：例——第 3 把开始时状态 29（滚轮 1、2、3、5 黏住、滚轮 4 没黏住）= 五个机率的乘积。</t>
  </si>
  <si>
    <t>5) 推广：用同样公式算出第 2~10 把免费游戏中所有 32 种状态的机率分布。</t>
  </si>
  <si>
    <t>6) 最终 RTP = Σ（各状态 RTP × 对应机率分布）。</t>
  </si>
  <si>
    <t>[图片] 原文工作簿：滚轮表/黏住率/WILD Status/Free Spin 1~10 机率表  images/stickywild/04-----_--.png</t>
  </si>
  <si>
    <t>三、Excel 模型（示范数据）</t>
  </si>
  <si>
    <t>• 5 个转轮：K/Q/J/10/9 各 4 + 1 个 W（轮长 21）</t>
  </si>
  <si>
    <t>• P(没黏住率) = 1 − 1/21（每格每把出现 W 机率的补数，蓝字可改）</t>
  </si>
  <si>
    <t>• 免费游戏把数 = 10（蓝字可改）</t>
  </si>
  <si>
    <t>• 状态 RTP：cnt(图案s, 轮r) = 4 + 状态位元 × 1；组合数与赔率同基础款</t>
  </si>
  <si>
    <t>• 状态机率：第 m 把时 P(未黏) = p^(m−1)、P(已黏) = 1 − p^(m−1)，按 5 个位元相乘</t>
  </si>
  <si>
    <t>工作表</t>
  </si>
  <si>
    <t>内容</t>
  </si>
  <si>
    <t>说明</t>
  </si>
  <si>
    <t>设定</t>
  </si>
  <si>
    <t>黏性百搭 黏住率+状态机率→RTP</t>
  </si>
  <si>
    <t>转轮表 / 图案次数 / 黏住率（= 1/轮带长度）/ 赔率表 + 32状态RTP（32 种状态的组合数与 RTP）+ 状态机率（第 1~10 把 × 32 状态的机率分布）+ RTP汇总（每把期望 RTP 与免费游戏总 RTP）</t>
  </si>
  <si>
    <t>原文数据核对（读图回填）</t>
  </si>
  <si>
    <t>• 滚轮表（原文）：轮带长度 16/15/14/13/12，各含 1 个 WILD；图案 A/K/Q/J/10</t>
  </si>
  <si>
    <t>• R1(16): WILD,A,K,K,Q,10,A,K,Q,J,10,A,K,Q,J,10</t>
  </si>
  <si>
    <t>• R2(15): WILD,A,K,K,J,10,A,K,Q,J,10,A,K,Q,Q</t>
  </si>
  <si>
    <t>• R3(14): WILD,A,K,K,J,10,A,K,Q,J,10,A,K,Q</t>
  </si>
  <si>
    <t>• R4(13): WILD,A,K,K,J,10,A,K,Q,J,10,A,K</t>
  </si>
  <si>
    <t>• R5(12): WILD,A,K,K,J,10,A,K,Q,J,10,A</t>
  </si>
  <si>
    <r>
      <rPr>
        <sz val="11"/>
        <color rgb="FF000000"/>
        <rFont val="微软雅黑"/>
        <charset val="134"/>
      </rPr>
      <t xml:space="preserve">• WILD 黏住率（原文蓝字）= 1/轮带长度：6.25%/6.67%/7.14%/7.69%/8.33%；没黏住率 = 93.75%/93.33%/92.86%/92.31%/91.67%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</si>
  <si>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32 状态（R1=最高位）× Free Spin 1~10 的机率表：本模型与原文公式完全同构（=IF(位元="W",1-没黏住率^(n-1),没黏住率^(n-1))）；第 2 把 state0 = 68.75% 与原文一致 </t>
    </r>
    <r>
      <rPr>
        <sz val="11"/>
        <color rgb="FF000000"/>
        <rFont val="宋体"/>
        <charset val="134"/>
      </rPr>
      <t>✓</t>
    </r>
  </si>
  <si>
    <t>• 各状态 RTP 的赔率表原文截图未包含 → 本表沿用示范赔率（蓝字可改）</t>
  </si>
  <si>
    <t>配图清单（images/stickywild/）</t>
  </si>
  <si>
    <t>文件</t>
  </si>
  <si>
    <t>images/stickywild/01-sticky-wilds-slots-845x475-1-opt.webp</t>
  </si>
  <si>
    <t>参考游戏画面</t>
  </si>
  <si>
    <t>images/stickywild/02-Line-32-status_---opt.webp</t>
  </si>
  <si>
    <t>32 种状态图（大图）</t>
  </si>
  <si>
    <t>images/stickywild/03-Line-32-status_---opt.webp</t>
  </si>
  <si>
    <t>同图（小图重复）</t>
  </si>
  <si>
    <t>images/stickywild/04-----_--.png</t>
  </si>
  <si>
    <t>原文工作簿截图（大图）</t>
  </si>
  <si>
    <t>images/stickywild/05-----_--.png</t>
  </si>
  <si>
    <t>【转轮表】</t>
  </si>
  <si>
    <t>滚轮表（原文：轮带长度 16/15/14/13/12，蓝字=WILD）</t>
  </si>
  <si>
    <t>位置</t>
  </si>
  <si>
    <t>R1</t>
  </si>
  <si>
    <t>R2</t>
  </si>
  <si>
    <t>R3</t>
  </si>
  <si>
    <t>R4</t>
  </si>
  <si>
    <t>R5</t>
  </si>
  <si>
    <t>WILD</t>
  </si>
  <si>
    <t>A</t>
  </si>
  <si>
    <t>K</t>
  </si>
  <si>
    <t>Q</t>
  </si>
  <si>
    <t>J</t>
  </si>
  <si>
    <t>10</t>
  </si>
  <si>
    <t>轮带长度</t>
  </si>
  <si>
    <t>WILD个数</t>
  </si>
  <si>
    <t>【图案次数】</t>
  </si>
  <si>
    <t>各轮各图案次数（由滚轮表统计，含WILD单独一行）</t>
  </si>
  <si>
    <t>图案</t>
  </si>
  <si>
    <t>【黏住率】</t>
  </si>
  <si>
    <t>WILD 黏住率（原文=1/轮带长度，蓝字可改）与没黏住率</t>
  </si>
  <si>
    <t>轮</t>
  </si>
  <si>
    <t>黏住率</t>
  </si>
  <si>
    <t>没黏住率</t>
  </si>
  <si>
    <t>原文值</t>
  </si>
  <si>
    <t>原文 黏住率</t>
  </si>
  <si>
    <t>【32状态RTP】</t>
  </si>
  <si>
    <t>32种状态（R1~R5是否黏住；R1=最高位）的组合数与状态RTP（示范赔率）</t>
  </si>
  <si>
    <t>状态</t>
  </si>
  <si>
    <t>状态RTP</t>
  </si>
  <si>
    <t>【赔率表】</t>
  </si>
  <si>
    <t>赔率表（示范值，蓝字可改；原文赔率未在截图中）</t>
  </si>
  <si>
    <t>3连线</t>
  </si>
  <si>
    <t>4连线</t>
  </si>
  <si>
    <t>5连线</t>
  </si>
  <si>
    <t>【状态机率】</t>
  </si>
  <si>
    <t>每把Free Spin开始时32种状态的机率（原文公式：位元=W → 1-没黏住率^(n-1)）</t>
  </si>
  <si>
    <t>R1位元</t>
  </si>
  <si>
    <t>R2位元</t>
  </si>
  <si>
    <t>R3位元</t>
  </si>
  <si>
    <t>R4位元</t>
  </si>
  <si>
    <t>R5位元</t>
  </si>
  <si>
    <t>1</t>
  </si>
  <si>
    <t>2</t>
  </si>
  <si>
    <t>3</t>
  </si>
  <si>
    <t>4</t>
  </si>
  <si>
    <t>5</t>
  </si>
  <si>
    <t>6</t>
  </si>
  <si>
    <t>7</t>
  </si>
  <si>
    <t>8</t>
  </si>
  <si>
    <t>9</t>
  </si>
  <si>
    <t>原文第2把参考</t>
  </si>
  <si>
    <t>列合计</t>
  </si>
  <si>
    <t>【RTP汇总】</t>
  </si>
  <si>
    <t>免费游戏RTP汇总</t>
  </si>
  <si>
    <t>把次</t>
  </si>
  <si>
    <t>该把期望RTP</t>
  </si>
  <si>
    <t>免费游戏总RTP（10把合计，未含再触发）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</si>
</sst>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4" borderId="0" xfId="0" applyFont="1" applyFill="1" applyBorder="1"/>
    <xf numFmtId="0" fontId="5" fillId="0" borderId="0" xfId="0" applyFont="1" applyBorder="1"/>
    <xf numFmtId="0" fontId="2" fillId="4" borderId="0" xfId="0" applyFont="1" applyFill="1" applyBorder="1"/>
    <xf numFmtId="176" fontId="6" fillId="0" borderId="0" xfId="0" applyNumberFormat="1" applyFont="1" applyBorder="1"/>
    <xf numFmtId="176" fontId="2" fillId="0" borderId="0" xfId="0" applyNumberFormat="1" applyFont="1" applyBorder="1"/>
    <xf numFmtId="0" fontId="6" fillId="0" borderId="0" xfId="0" applyFont="1" applyBorder="1"/>
    <xf numFmtId="177" fontId="2" fillId="0" borderId="0" xfId="0" applyNumberFormat="1" applyFont="1" applyBorder="1"/>
    <xf numFmtId="10" fontId="2" fillId="0" borderId="0" xfId="0" applyNumberFormat="1" applyFont="1" applyBorder="1"/>
    <xf numFmtId="177" fontId="2" fillId="5" borderId="0" xfId="0" applyNumberFormat="1" applyFont="1" applyFill="1" applyBorder="1"/>
    <xf numFmtId="176" fontId="2" fillId="5" borderId="0" xfId="0" applyNumberFormat="1" applyFont="1" applyFill="1" applyBorder="1"/>
    <xf numFmtId="49" fontId="0" fillId="0" borderId="0" xfId="0" applyNumberFormat="1"/>
    <xf numFmtId="0" fontId="7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/>
    <xf numFmtId="0" fontId="8" fillId="0" borderId="0" xfId="0" applyFont="1"/>
    <xf numFmtId="0" fontId="9" fillId="0" borderId="0" xfId="0" applyFont="1"/>
    <xf numFmtId="49" fontId="7" fillId="0" borderId="0" xfId="0" applyNumberFormat="1" applyFont="1"/>
    <xf numFmtId="49" fontId="10" fillId="0" borderId="0" xfId="0" applyNumberFormat="1" applyFont="1"/>
    <xf numFmtId="49" fontId="9" fillId="0" borderId="0" xfId="0" applyNumberFormat="1" applyFont="1"/>
    <xf numFmtId="49" fontId="8" fillId="0" borderId="0" xfId="0" applyNumberFormat="1" applyFont="1"/>
    <xf numFmtId="49" fontId="11" fillId="3" borderId="0" xfId="0" applyNumberFormat="1" applyFont="1" applyFill="1"/>
    <xf numFmtId="49" fontId="1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0</xdr:col>
      <xdr:colOff>5461000</xdr:colOff>
      <xdr:row>43</xdr:row>
      <xdr:rowOff>2997200</xdr:rowOff>
    </xdr:to>
    <xdr:pic>
      <xdr:nvPicPr>
        <xdr:cNvPr id="5" name="图片 4" descr="04-----_--"/>
        <xdr:cNvPicPr/>
      </xdr:nvPicPr>
      <xdr:blipFill>
        <a:blip r:embed="rId1"/>
        <a:stretch>
          <a:fillRect/>
        </a:stretch>
      </xdr:blipFill>
      <xdr:spPr>
        <a:xfrm>
          <a:off x="0" y="13957300"/>
          <a:ext cx="5461000" cy="299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5461000</xdr:colOff>
      <xdr:row>34</xdr:row>
      <xdr:rowOff>2425700</xdr:rowOff>
    </xdr:to>
    <xdr:pic>
      <xdr:nvPicPr>
        <xdr:cNvPr id="6" name="图片 5" descr="02-Line-32-status_---opt"/>
        <xdr:cNvPicPr/>
      </xdr:nvPicPr>
      <xdr:blipFill>
        <a:blip r:embed="rId2"/>
        <a:stretch>
          <a:fillRect/>
        </a:stretch>
      </xdr:blipFill>
      <xdr:spPr>
        <a:xfrm>
          <a:off x="0" y="9753600"/>
          <a:ext cx="5461000" cy="242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5461000</xdr:colOff>
      <xdr:row>27</xdr:row>
      <xdr:rowOff>3073400</xdr:rowOff>
    </xdr:to>
    <xdr:pic>
      <xdr:nvPicPr>
        <xdr:cNvPr id="7" name="图片 6" descr="01-sticky-wilds-slots-845x475-1-opt"/>
        <xdr:cNvPicPr/>
      </xdr:nvPicPr>
      <xdr:blipFill>
        <a:blip r:embed="rId3"/>
        <a:stretch>
          <a:fillRect/>
        </a:stretch>
      </xdr:blipFill>
      <xdr:spPr>
        <a:xfrm>
          <a:off x="0" y="5308600"/>
          <a:ext cx="5461000" cy="307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79"/>
  <sheetViews>
    <sheetView workbookViewId="0">
      <selection activeCell="A1" sqref="A1"/>
    </sheetView>
  </sheetViews>
  <sheetFormatPr defaultColWidth="9" defaultRowHeight="14"/>
  <cols>
    <col min="1" max="1" width="110" customWidth="1"/>
  </cols>
  <sheetData>
    <row r="1" ht="22" customHeight="1" spans="1:5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customHeight="1" spans="1:5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</row>
    <row r="3" customHeight="1" spans="1:5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</row>
    <row r="4" customHeight="1" spans="1:53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</row>
    <row r="5" customHeight="1" spans="1:53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</row>
    <row r="6" customHeight="1" spans="1:53">
      <c r="A6" s="21" t="s">
        <v>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</row>
    <row r="7" customHeight="1" spans="1:53">
      <c r="A7" s="2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</row>
    <row r="8" customHeight="1" spans="1:53">
      <c r="A8" s="21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</row>
    <row r="9" customHeight="1" spans="1:53">
      <c r="A9" s="21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</row>
    <row r="10" customHeight="1" spans="1:53">
      <c r="A10" s="21" t="s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</row>
    <row r="11" customHeight="1" spans="1:53">
      <c r="A11" s="21" t="s">
        <v>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</row>
    <row r="12" customHeight="1" spans="1:53">
      <c r="A12" s="21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</row>
    <row r="13" customHeight="1" spans="1:53">
      <c r="A13" s="21" t="s">
        <v>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</row>
    <row r="14" customHeight="1" spans="1:53">
      <c r="A14" s="21" t="s">
        <v>11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</row>
    <row r="15" customHeight="1" spans="1:53">
      <c r="A15" s="21" t="s">
        <v>12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</row>
    <row r="16" customHeight="1" spans="1:5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</row>
    <row r="17" customHeight="1" spans="1:53">
      <c r="A17" s="21" t="s">
        <v>13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</row>
    <row r="19" ht="20" customHeight="1" spans="1:53">
      <c r="A19" s="22" t="s">
        <v>14</v>
      </c>
    </row>
    <row r="20" ht="24" customHeight="1" spans="1:53">
      <c r="A20" s="23" t="s">
        <v>15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5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16.5" spans="1:53">
      <c r="A22" s="24" t="s">
        <v>16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16.5" spans="1:53">
      <c r="A23" s="24" t="s">
        <v>17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16.5" spans="1:53">
      <c r="A24" s="24" t="s">
        <v>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20" customHeight="1" spans="1:53">
      <c r="A25" s="25" t="s">
        <v>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5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16.5" spans="1:53">
      <c r="A27" s="26" t="s">
        <v>20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="17" customFormat="1" ht="250" customHeight="1" spans="1:53">
      <c r="A28" s="26"/>
    </row>
    <row r="29" ht="16.5" spans="1:53">
      <c r="A29" s="26" t="s">
        <v>21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16.5" spans="1:53">
      <c r="A30" s="26" t="s">
        <v>22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20" customHeight="1" spans="1:53">
      <c r="A31" s="25" t="s">
        <v>23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5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16.5" spans="1:20">
      <c r="A33" s="26" t="s">
        <v>24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16.5" spans="1:20">
      <c r="A34" s="26" t="s">
        <v>25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="17" customFormat="1" ht="199" customHeight="1" spans="1:20">
      <c r="A35" s="26"/>
    </row>
    <row r="36" ht="16.5" spans="1:20">
      <c r="A36" s="26" t="s">
        <v>26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6.5" spans="1:20">
      <c r="A37" s="26" t="s">
        <v>27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6.5" spans="1:20">
      <c r="A38" s="26" t="s">
        <v>28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6.5" spans="1:20">
      <c r="A39" s="26" t="s">
        <v>29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16.5" spans="1:20">
      <c r="A40" s="26" t="s">
        <v>30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16.5" spans="1:20">
      <c r="A41" s="26" t="s">
        <v>31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16.5" spans="1:20">
      <c r="A42" s="26" t="s">
        <v>32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16.5" spans="1:20">
      <c r="A43" s="26" t="s">
        <v>33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="17" customFormat="1" ht="244" customHeight="1" spans="1:20">
      <c r="A44" s="26"/>
    </row>
    <row r="45" ht="20" customHeight="1" spans="1:20">
      <c r="A45" s="25" t="s">
        <v>34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1:20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6.5" spans="1:20">
      <c r="A47" s="26" t="s">
        <v>35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16.5" spans="1:20">
      <c r="A48" s="26" t="s">
        <v>36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16.5" spans="1:20">
      <c r="A49" s="26" t="s">
        <v>37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16.5" spans="1:20">
      <c r="A50" s="26" t="s">
        <v>38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16.5" spans="1:20">
      <c r="A51" s="26" t="s">
        <v>39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18" customHeight="1" spans="1:20">
      <c r="A52" s="27" t="s">
        <v>40</v>
      </c>
      <c r="B52" s="27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14.5" spans="1:20">
      <c r="A53" s="28" t="s">
        <v>42</v>
      </c>
      <c r="B53" s="28" t="s">
        <v>43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4.5" spans="1:20">
      <c r="A54" s="28" t="s">
        <v>44</v>
      </c>
      <c r="B54" s="28" t="s">
        <v>45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spans="1:20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20" customHeight="1" spans="1:20">
      <c r="A56" s="25" t="s">
        <v>46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0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16.5" spans="1:20">
      <c r="A58" s="26" t="s">
        <v>47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16.5" spans="1:20">
      <c r="A59" s="26" t="s">
        <v>48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16.5" spans="1:20">
      <c r="A60" s="26" t="s">
        <v>49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16.5" spans="1:20">
      <c r="A61" s="26" t="s">
        <v>50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16.5" spans="1:20">
      <c r="A62" s="26" t="s">
        <v>51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16.5" spans="1:20">
      <c r="A63" s="26" t="s">
        <v>52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16.5" spans="1:20">
      <c r="A64" s="26" t="s">
        <v>53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16.5" spans="1:20">
      <c r="A65" s="26" t="s">
        <v>54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16.5" spans="1:20">
      <c r="A66" s="26" t="s">
        <v>55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20" customHeight="1" spans="1:20">
      <c r="A67" s="25" t="s">
        <v>56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spans="1:20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18" customHeight="1" spans="1:20">
      <c r="A69" s="27" t="s">
        <v>57</v>
      </c>
      <c r="B69" s="27" t="s">
        <v>42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14.5" spans="1:20">
      <c r="A70" s="28" t="s">
        <v>58</v>
      </c>
      <c r="B70" s="28" t="s">
        <v>59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14.5" spans="1:20">
      <c r="A71" s="28" t="s">
        <v>60</v>
      </c>
      <c r="B71" s="28" t="s">
        <v>61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14.5" spans="1:20">
      <c r="A72" s="28" t="s">
        <v>62</v>
      </c>
      <c r="B72" s="28" t="s">
        <v>63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14.5" spans="1:20">
      <c r="A73" s="28" t="s">
        <v>64</v>
      </c>
      <c r="B73" s="28" t="s">
        <v>65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14.5" spans="1:20">
      <c r="A74" s="28" t="s">
        <v>66</v>
      </c>
      <c r="B74" s="28" t="s">
        <v>63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1:20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1:20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1:20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0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0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0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0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1:20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0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0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0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0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0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1:20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1:20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0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1:20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1:20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1:20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1:20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1:20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1:20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1:20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1:20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1:20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1:20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1:20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1:2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1:20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1:20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1:20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1:20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1:20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1:20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1:20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1:20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1:20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1:2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1:20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1:20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1:20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1:20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1:20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1:20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1:20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1:20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1:20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1:2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1:20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1:20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1:20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1:20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1:20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1:20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1:20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1:20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pans="1:20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</sheetData>
  <pageMargins left="0.75" right="0.75" top="1" bottom="1" header="0.5" footer="0.5"/>
  <headerFooter/>
  <ignoredErrors>
    <ignoredError sqref="A1:BF199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6"/>
  <sheetViews>
    <sheetView tabSelected="1" topLeftCell="A115" workbookViewId="0">
      <selection activeCell="A132" sqref="A132:B146"/>
    </sheetView>
  </sheetViews>
  <sheetFormatPr defaultColWidth="8.72727272727273" defaultRowHeight="14"/>
  <cols>
    <col min="1" max="1" width="24.6363636363636" customWidth="1"/>
    <col min="2" max="17" width="14.6363636363636" customWidth="1"/>
  </cols>
  <sheetData>
    <row r="1" customHeight="1" spans="1:18">
      <c r="A1" s="1" t="s">
        <v>67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6.5" spans="1:18">
      <c r="A2" s="3" t="s">
        <v>68</v>
      </c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6.5" spans="1:18">
      <c r="A3" s="4"/>
      <c r="B3" s="4"/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Height="1" spans="1:18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6.5" spans="1:18">
      <c r="A5" s="4">
        <v>1</v>
      </c>
      <c r="B5" s="7" t="s">
        <v>75</v>
      </c>
      <c r="C5" s="7" t="s">
        <v>75</v>
      </c>
      <c r="D5" s="7" t="s">
        <v>75</v>
      </c>
      <c r="E5" s="7" t="s">
        <v>75</v>
      </c>
      <c r="F5" s="7" t="s">
        <v>75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6.5" spans="1:18">
      <c r="A6" s="4">
        <v>2</v>
      </c>
      <c r="B6" s="4" t="s">
        <v>76</v>
      </c>
      <c r="C6" s="4" t="s">
        <v>76</v>
      </c>
      <c r="D6" s="4" t="s">
        <v>76</v>
      </c>
      <c r="E6" s="4" t="s">
        <v>76</v>
      </c>
      <c r="F6" s="4" t="s">
        <v>76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6.5" spans="1:18">
      <c r="A7" s="4">
        <v>3</v>
      </c>
      <c r="B7" s="4" t="s">
        <v>77</v>
      </c>
      <c r="C7" s="4" t="s">
        <v>77</v>
      </c>
      <c r="D7" s="4" t="s">
        <v>77</v>
      </c>
      <c r="E7" s="4" t="s">
        <v>77</v>
      </c>
      <c r="F7" s="4" t="s">
        <v>77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6.5" spans="1:18">
      <c r="A8" s="4">
        <v>4</v>
      </c>
      <c r="B8" s="4" t="s">
        <v>77</v>
      </c>
      <c r="C8" s="4" t="s">
        <v>77</v>
      </c>
      <c r="D8" s="4" t="s">
        <v>77</v>
      </c>
      <c r="E8" s="4" t="s">
        <v>77</v>
      </c>
      <c r="F8" s="4" t="s">
        <v>77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6.5" spans="1:18">
      <c r="A9" s="4">
        <v>5</v>
      </c>
      <c r="B9" s="4" t="s">
        <v>78</v>
      </c>
      <c r="C9" s="4" t="s">
        <v>79</v>
      </c>
      <c r="D9" s="4" t="s">
        <v>79</v>
      </c>
      <c r="E9" s="4" t="s">
        <v>79</v>
      </c>
      <c r="F9" s="4" t="s">
        <v>79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6.5" spans="1:18">
      <c r="A10" s="4">
        <v>6</v>
      </c>
      <c r="B10" s="4" t="s">
        <v>80</v>
      </c>
      <c r="C10" s="4" t="s">
        <v>80</v>
      </c>
      <c r="D10" s="4" t="s">
        <v>80</v>
      </c>
      <c r="E10" s="4" t="s">
        <v>80</v>
      </c>
      <c r="F10" s="4" t="s">
        <v>80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6.5" spans="1:18">
      <c r="A11" s="4">
        <v>7</v>
      </c>
      <c r="B11" s="4" t="s">
        <v>76</v>
      </c>
      <c r="C11" s="4" t="s">
        <v>76</v>
      </c>
      <c r="D11" s="4" t="s">
        <v>76</v>
      </c>
      <c r="E11" s="4" t="s">
        <v>76</v>
      </c>
      <c r="F11" s="4" t="s">
        <v>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6.5" spans="1:18">
      <c r="A12" s="4">
        <v>8</v>
      </c>
      <c r="B12" s="4" t="s">
        <v>77</v>
      </c>
      <c r="C12" s="4" t="s">
        <v>77</v>
      </c>
      <c r="D12" s="4" t="s">
        <v>77</v>
      </c>
      <c r="E12" s="4" t="s">
        <v>77</v>
      </c>
      <c r="F12" s="4" t="s">
        <v>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6.5" spans="1:18">
      <c r="A13" s="4">
        <v>9</v>
      </c>
      <c r="B13" s="4" t="s">
        <v>78</v>
      </c>
      <c r="C13" s="4" t="s">
        <v>78</v>
      </c>
      <c r="D13" s="4" t="s">
        <v>78</v>
      </c>
      <c r="E13" s="4" t="s">
        <v>78</v>
      </c>
      <c r="F13" s="4" t="s">
        <v>78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6.5" spans="1:18">
      <c r="A14" s="4">
        <v>10</v>
      </c>
      <c r="B14" s="4" t="s">
        <v>79</v>
      </c>
      <c r="C14" s="4" t="s">
        <v>79</v>
      </c>
      <c r="D14" s="4" t="s">
        <v>79</v>
      </c>
      <c r="E14" s="4" t="s">
        <v>79</v>
      </c>
      <c r="F14" s="4" t="s">
        <v>79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6.5" spans="1:18">
      <c r="A15" s="4">
        <v>11</v>
      </c>
      <c r="B15" s="4" t="s">
        <v>80</v>
      </c>
      <c r="C15" s="4" t="s">
        <v>80</v>
      </c>
      <c r="D15" s="4" t="s">
        <v>80</v>
      </c>
      <c r="E15" s="4" t="s">
        <v>80</v>
      </c>
      <c r="F15" s="4" t="s">
        <v>80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6.5" spans="1:18">
      <c r="A16" s="4">
        <v>12</v>
      </c>
      <c r="B16" s="4" t="s">
        <v>76</v>
      </c>
      <c r="C16" s="4" t="s">
        <v>76</v>
      </c>
      <c r="D16" s="4" t="s">
        <v>76</v>
      </c>
      <c r="E16" s="4" t="s">
        <v>76</v>
      </c>
      <c r="F16" s="4" t="s">
        <v>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6.5" spans="1:18">
      <c r="A17" s="4">
        <v>13</v>
      </c>
      <c r="B17" s="4" t="s">
        <v>77</v>
      </c>
      <c r="C17" s="4" t="s">
        <v>77</v>
      </c>
      <c r="D17" s="4" t="s">
        <v>77</v>
      </c>
      <c r="E17" s="4" t="s">
        <v>77</v>
      </c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6.5" spans="1:18">
      <c r="A18" s="4">
        <v>14</v>
      </c>
      <c r="B18" s="4" t="s">
        <v>78</v>
      </c>
      <c r="C18" s="4" t="s">
        <v>78</v>
      </c>
      <c r="D18" s="4" t="s">
        <v>78</v>
      </c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6.5" spans="1:18">
      <c r="A19" s="4">
        <v>15</v>
      </c>
      <c r="B19" s="4" t="s">
        <v>79</v>
      </c>
      <c r="C19" s="4" t="s">
        <v>78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6.5" spans="1:18">
      <c r="A20" s="4">
        <v>16</v>
      </c>
      <c r="B20" s="4" t="s">
        <v>80</v>
      </c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6.5" spans="1:18">
      <c r="A21" s="8" t="s">
        <v>81</v>
      </c>
      <c r="B21" s="4">
        <f>COUNTA(B5:B20)</f>
        <v>16</v>
      </c>
      <c r="C21" s="4">
        <f>COUNTA(C5:C20)</f>
        <v>15</v>
      </c>
      <c r="D21" s="4">
        <f>COUNTA(D5:D20)</f>
        <v>14</v>
      </c>
      <c r="E21" s="4">
        <f>COUNTA(E5:E20)</f>
        <v>13</v>
      </c>
      <c r="F21" s="4">
        <f>COUNTA(F5:F20)</f>
        <v>12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6.5" spans="1:18">
      <c r="A22" s="8" t="s">
        <v>82</v>
      </c>
      <c r="B22" s="4">
        <f>COUNTIF(B5:B20,"WILD")</f>
        <v>1</v>
      </c>
      <c r="C22" s="4">
        <f>COUNTIF(C5:C20,"WILD")</f>
        <v>1</v>
      </c>
      <c r="D22" s="4">
        <f>COUNTIF(D5:D20,"WILD")</f>
        <v>1</v>
      </c>
      <c r="E22" s="4">
        <f>COUNTIF(E5:E20,"WILD")</f>
        <v>1</v>
      </c>
      <c r="F22" s="4">
        <f>COUNTIF(F5:F20,"WILD")</f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6.5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Height="1" spans="1:18">
      <c r="A24" s="1" t="s">
        <v>83</v>
      </c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6.5" spans="1:18">
      <c r="A25" s="3" t="s">
        <v>84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6.5" spans="1:18">
      <c r="A26" s="4"/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Height="1" spans="1:18">
      <c r="A27" s="5" t="s">
        <v>85</v>
      </c>
      <c r="B27" s="5" t="s">
        <v>70</v>
      </c>
      <c r="C27" s="5" t="s">
        <v>71</v>
      </c>
      <c r="D27" s="5" t="s">
        <v>72</v>
      </c>
      <c r="E27" s="5" t="s">
        <v>73</v>
      </c>
      <c r="F27" s="5" t="s">
        <v>74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6.5" spans="1:18">
      <c r="A28" s="4" t="s">
        <v>76</v>
      </c>
      <c r="B28" s="4">
        <f>COUNTIF(B5:B20,"A")</f>
        <v>3</v>
      </c>
      <c r="C28" s="4">
        <f>COUNTIF(C5:C20,"A")</f>
        <v>3</v>
      </c>
      <c r="D28" s="4">
        <f>COUNTIF(D5:D20,"A")</f>
        <v>3</v>
      </c>
      <c r="E28" s="4">
        <f>COUNTIF(E5:E20,"A")</f>
        <v>3</v>
      </c>
      <c r="F28" s="4">
        <f>COUNTIF(F5:F20,"A")</f>
        <v>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6.5" spans="1:18">
      <c r="A29" s="4" t="s">
        <v>77</v>
      </c>
      <c r="B29" s="4">
        <f>COUNTIF(B5:B20,"K")</f>
        <v>4</v>
      </c>
      <c r="C29" s="4">
        <f>COUNTIF(C5:C20,"K")</f>
        <v>4</v>
      </c>
      <c r="D29" s="4">
        <f>COUNTIF(D5:D20,"K")</f>
        <v>4</v>
      </c>
      <c r="E29" s="4">
        <f>COUNTIF(E5:E20,"K")</f>
        <v>4</v>
      </c>
      <c r="F29" s="4">
        <f>COUNTIF(F5:F20,"K")</f>
        <v>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6.5" spans="1:18">
      <c r="A30" s="4" t="s">
        <v>78</v>
      </c>
      <c r="B30" s="4">
        <f>COUNTIF(B5:B20,"Q")</f>
        <v>3</v>
      </c>
      <c r="C30" s="4">
        <f>COUNTIF(C5:C20,"Q")</f>
        <v>3</v>
      </c>
      <c r="D30" s="4">
        <f>COUNTIF(D5:D20,"Q")</f>
        <v>2</v>
      </c>
      <c r="E30" s="4">
        <f>COUNTIF(E5:E20,"Q")</f>
        <v>1</v>
      </c>
      <c r="F30" s="4">
        <f>COUNTIF(F5:F20,"Q")</f>
        <v>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6.5" spans="1:18">
      <c r="A31" s="4" t="s">
        <v>79</v>
      </c>
      <c r="B31" s="4">
        <f>COUNTIF(B5:B20,"J")</f>
        <v>2</v>
      </c>
      <c r="C31" s="4">
        <f>COUNTIF(C5:C20,"J")</f>
        <v>2</v>
      </c>
      <c r="D31" s="4">
        <f>COUNTIF(D5:D20,"J")</f>
        <v>2</v>
      </c>
      <c r="E31" s="4">
        <f>COUNTIF(E5:E20,"J")</f>
        <v>2</v>
      </c>
      <c r="F31" s="4">
        <f>COUNTIF(F5:F20,"J")</f>
        <v>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6.5" spans="1:18">
      <c r="A32" s="4" t="s">
        <v>80</v>
      </c>
      <c r="B32" s="4">
        <f>COUNTIF(B5:B20,"10")</f>
        <v>3</v>
      </c>
      <c r="C32" s="4">
        <f>COUNTIF(C5:C20,"10")</f>
        <v>2</v>
      </c>
      <c r="D32" s="4">
        <f>COUNTIF(D5:D20,"10")</f>
        <v>2</v>
      </c>
      <c r="E32" s="4">
        <f>COUNTIF(E5:E20,"10")</f>
        <v>2</v>
      </c>
      <c r="F32" s="4">
        <f>COUNTIF(F5:F20,"10")</f>
        <v>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6.5" spans="1:18">
      <c r="A33" s="9" t="s">
        <v>75</v>
      </c>
      <c r="B33" s="4">
        <f>COUNTIF(B5:B20,"WILD")</f>
        <v>1</v>
      </c>
      <c r="C33" s="4">
        <f>COUNTIF(C5:C20,"WILD")</f>
        <v>1</v>
      </c>
      <c r="D33" s="4">
        <f>COUNTIF(D5:D20,"WILD")</f>
        <v>1</v>
      </c>
      <c r="E33" s="4">
        <f>COUNTIF(E5:E20,"WILD")</f>
        <v>1</v>
      </c>
      <c r="F33" s="4">
        <f>COUNTIF(F5:F20,"WILD")</f>
        <v>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6.5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Height="1" spans="1:18">
      <c r="A35" s="1" t="s">
        <v>86</v>
      </c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6.5" spans="1:18">
      <c r="A36" s="3" t="s">
        <v>87</v>
      </c>
      <c r="B36" s="4"/>
      <c r="C36" s="4"/>
      <c r="D36" s="4"/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6.5" spans="1:18">
      <c r="A37" s="4"/>
      <c r="B37" s="4"/>
      <c r="C37" s="4"/>
      <c r="D37" s="4"/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Height="1" spans="1:18">
      <c r="A38" s="5" t="s">
        <v>88</v>
      </c>
      <c r="B38" s="5" t="s">
        <v>81</v>
      </c>
      <c r="C38" s="5" t="s">
        <v>82</v>
      </c>
      <c r="D38" s="5" t="s">
        <v>89</v>
      </c>
      <c r="E38" s="5" t="s">
        <v>90</v>
      </c>
      <c r="F38" s="5" t="s">
        <v>91</v>
      </c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6.5" spans="1:18">
      <c r="A39" s="4" t="s">
        <v>70</v>
      </c>
      <c r="B39" s="4">
        <f>B21</f>
        <v>16</v>
      </c>
      <c r="C39" s="4">
        <f>B22</f>
        <v>1</v>
      </c>
      <c r="D39" s="10">
        <f>C39/B39</f>
        <v>0.0625</v>
      </c>
      <c r="E39" s="11">
        <f>1-D39</f>
        <v>0.9375</v>
      </c>
      <c r="F39" s="10">
        <v>0.0625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6.5" spans="1:18">
      <c r="A40" s="4" t="s">
        <v>71</v>
      </c>
      <c r="B40" s="4">
        <f>C21</f>
        <v>15</v>
      </c>
      <c r="C40" s="4">
        <f>C22</f>
        <v>1</v>
      </c>
      <c r="D40" s="10">
        <f>C40/B40</f>
        <v>0.0666666666666667</v>
      </c>
      <c r="E40" s="11">
        <f>1-D40</f>
        <v>0.933333333333333</v>
      </c>
      <c r="F40" s="10">
        <v>0.0666666666666667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6.5" spans="1:18">
      <c r="A41" s="4" t="s">
        <v>72</v>
      </c>
      <c r="B41" s="4">
        <f>D21</f>
        <v>14</v>
      </c>
      <c r="C41" s="4">
        <f>D22</f>
        <v>1</v>
      </c>
      <c r="D41" s="10">
        <f>C41/B41</f>
        <v>0.0714285714285714</v>
      </c>
      <c r="E41" s="11">
        <f>1-D41</f>
        <v>0.928571428571429</v>
      </c>
      <c r="F41" s="10">
        <v>0.0714285714285714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6.5" spans="1:18">
      <c r="A42" s="4" t="s">
        <v>73</v>
      </c>
      <c r="B42" s="4">
        <f>E21</f>
        <v>13</v>
      </c>
      <c r="C42" s="4">
        <f>E22</f>
        <v>1</v>
      </c>
      <c r="D42" s="10">
        <f>C42/B42</f>
        <v>0.0769230769230769</v>
      </c>
      <c r="E42" s="11">
        <f>1-D42</f>
        <v>0.923076923076923</v>
      </c>
      <c r="F42" s="10">
        <v>0.0769230769230769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6.5" spans="1:18">
      <c r="A43" s="4" t="s">
        <v>74</v>
      </c>
      <c r="B43" s="4">
        <f>F21</f>
        <v>12</v>
      </c>
      <c r="C43" s="4">
        <f>F22</f>
        <v>1</v>
      </c>
      <c r="D43" s="10">
        <f>C43/B43</f>
        <v>0.0833333333333333</v>
      </c>
      <c r="E43" s="11">
        <f>1-D43</f>
        <v>0.916666666666667</v>
      </c>
      <c r="F43" s="10">
        <v>0.0833333333333333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6.5" spans="1:18">
      <c r="A44" s="4" t="s">
        <v>92</v>
      </c>
      <c r="B44" s="4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6.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customHeight="1" spans="1:18">
      <c r="A46" s="1" t="s">
        <v>93</v>
      </c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6.5" spans="1:18">
      <c r="A47" s="3" t="s">
        <v>94</v>
      </c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6.5" spans="1:1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customHeight="1" spans="1:18">
      <c r="A49" s="5" t="s">
        <v>95</v>
      </c>
      <c r="B49" s="5" t="s">
        <v>70</v>
      </c>
      <c r="C49" s="5" t="s">
        <v>71</v>
      </c>
      <c r="D49" s="5" t="s">
        <v>72</v>
      </c>
      <c r="E49" s="5" t="s">
        <v>73</v>
      </c>
      <c r="F49" s="5" t="s">
        <v>74</v>
      </c>
      <c r="G49" s="5" t="s">
        <v>96</v>
      </c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6.5" spans="1:18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11">
        <f t="shared" ref="G50:G81" si="0">(((B$28+B50*B$33)*(C$28+C50*C$33)*(D$28+D50*D$33)*(E$21-(E$28+E50*E$33))*(F$21-(F$28+F50*F$33)))*B$87+((B$28+B50*B$33)*(C$28+C50*C$33)*(D$28+D50*D$33)*(E$28+E50*E$33)*(F$21-(F$28+F50*F$33)))*C$87+((B$28+B50*B$33)*(C$28+C50*C$33)*(D$28+D50*D$33)*(E$28+E50*E$33)*(F$28+F50*F$33))*D$87+((B$29+B50*B$33)*(C$29+C50*C$33)*(D$29+D50*D$33)*(E$21-(E$29+E50*E$33))*(F$21-(F$29+F50*F$33)))*B$88+((B$29+B50*B$33)*(C$29+C50*C$33)*(D$29+D50*D$33)*(E$29+E50*E$33)*(F$21-(F$29+F50*F$33)))*C$88+((B$29+B50*B$33)*(C$29+C50*C$33)*(D$29+D50*D$33)*(E$29+E50*E$33)*(F$29+F50*F$33))*D$88+((B$30+B50*B$33)*(C$30+C50*C$33)*(D$30+D50*D$33)*(E$21-(E$30+E50*E$33))*(F$21-(F$30+F50*F$33)))*B$89+((B$30+B50*B$33)*(C$30+C50*C$33)*(D$30+D50*D$33)*(E$30+E50*E$33)*(F$21-(F$30+F50*F$33)))*C$89+((B$30+B50*B$33)*(C$30+C50*C$33)*(D$30+D50*D$33)*(E$30+E50*E$33)*(F$30+F50*F$33))*D$89+((B$31+B50*B$33)*(C$31+C50*C$33)*(D$31+D50*D$33)*(E$21-(E$31+E50*E$33))*(F$21-(F$31+F50*F$33)))*B$90+((B$31+B50*B$33)*(C$31+C50*C$33)*(D$31+D50*D$33)*(E$31+E50*E$33)*(F$21-(F$31+F50*F$33)))*C$90+((B$31+B50*B$33)*(C$31+C50*C$33)*(D$31+D50*D$33)*(E$31+E50*E$33)*(F$31+F50*F$33))*D$90+((B$32+B50*B$33)*(C$32+C50*C$33)*(D$32+D50*D$33)*(E$21-(E$32+E50*E$33))*(F$21-(F$32+F50*F$33)))*B$91+((B$32+B50*B$33)*(C$32+C50*C$33)*(D$32+D50*D$33)*(E$32+E50*E$33)*(F$21-(F$32+F50*F$33)))*C$91+((B$32+B50*B$33)*(C$32+C50*C$33)*(D$32+D50*D$33)*(E$32+E50*E$33)*(F$32+F50*F$33))*D$91)/PRODUCT($B$21:$F$21)</f>
        <v>0.4907471001221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6.5" spans="1:18">
      <c r="A51" s="4">
        <v>1</v>
      </c>
      <c r="B51" s="4">
        <v>0</v>
      </c>
      <c r="C51" s="4">
        <v>0</v>
      </c>
      <c r="D51" s="4">
        <v>0</v>
      </c>
      <c r="E51" s="4">
        <v>0</v>
      </c>
      <c r="F51" s="4">
        <v>1</v>
      </c>
      <c r="G51" s="11">
        <f t="shared" si="0"/>
        <v>0.531364468864469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6.5" spans="1:18">
      <c r="A52" s="4">
        <v>2</v>
      </c>
      <c r="B52" s="4">
        <v>0</v>
      </c>
      <c r="C52" s="4">
        <v>0</v>
      </c>
      <c r="D52" s="4">
        <v>0</v>
      </c>
      <c r="E52" s="4">
        <v>1</v>
      </c>
      <c r="F52" s="4">
        <v>0</v>
      </c>
      <c r="G52" s="11">
        <f t="shared" si="0"/>
        <v>0.592653006715507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6.5" spans="1:18">
      <c r="A53" s="4">
        <v>3</v>
      </c>
      <c r="B53" s="4">
        <v>0</v>
      </c>
      <c r="C53" s="4">
        <v>0</v>
      </c>
      <c r="D53" s="4">
        <v>0</v>
      </c>
      <c r="E53" s="4">
        <v>1</v>
      </c>
      <c r="F53" s="4">
        <v>1</v>
      </c>
      <c r="G53" s="11">
        <f t="shared" si="0"/>
        <v>0.65090811965812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6.5" spans="1:18">
      <c r="A54" s="4">
        <v>4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11">
        <f t="shared" si="0"/>
        <v>0.641111492673993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6.5" spans="1:18">
      <c r="A55" s="4">
        <v>5</v>
      </c>
      <c r="B55" s="4">
        <v>0</v>
      </c>
      <c r="C55" s="4">
        <v>0</v>
      </c>
      <c r="D55" s="4">
        <v>1</v>
      </c>
      <c r="E55" s="4">
        <v>0</v>
      </c>
      <c r="F55" s="4">
        <v>1</v>
      </c>
      <c r="G55" s="11">
        <f t="shared" si="0"/>
        <v>0.692880036630037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6.5" spans="1:18">
      <c r="A56" s="4">
        <v>6</v>
      </c>
      <c r="B56" s="4">
        <v>0</v>
      </c>
      <c r="C56" s="4">
        <v>0</v>
      </c>
      <c r="D56" s="4">
        <v>1</v>
      </c>
      <c r="E56" s="4">
        <v>1</v>
      </c>
      <c r="F56" s="4">
        <v>0</v>
      </c>
      <c r="G56" s="11">
        <f t="shared" si="0"/>
        <v>0.774811126373626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6.5" spans="1:18">
      <c r="A57" s="4">
        <v>7</v>
      </c>
      <c r="B57" s="4">
        <v>0</v>
      </c>
      <c r="C57" s="4">
        <v>0</v>
      </c>
      <c r="D57" s="4">
        <v>1</v>
      </c>
      <c r="E57" s="4">
        <v>1</v>
      </c>
      <c r="F57" s="4">
        <v>1</v>
      </c>
      <c r="G57" s="11">
        <f t="shared" si="0"/>
        <v>0.849950396825397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6.5" spans="1:18">
      <c r="A58" s="4">
        <v>8</v>
      </c>
      <c r="B58" s="4">
        <v>0</v>
      </c>
      <c r="C58" s="4">
        <v>1</v>
      </c>
      <c r="D58" s="4">
        <v>0</v>
      </c>
      <c r="E58" s="4">
        <v>0</v>
      </c>
      <c r="F58" s="4">
        <v>0</v>
      </c>
      <c r="G58" s="11">
        <f t="shared" si="0"/>
        <v>0.635645604395604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6.5" spans="1:18">
      <c r="A59" s="4">
        <v>9</v>
      </c>
      <c r="B59" s="4">
        <v>0</v>
      </c>
      <c r="C59" s="4">
        <v>1</v>
      </c>
      <c r="D59" s="4">
        <v>0</v>
      </c>
      <c r="E59" s="4">
        <v>0</v>
      </c>
      <c r="F59" s="4">
        <v>1</v>
      </c>
      <c r="G59" s="11">
        <f t="shared" si="0"/>
        <v>0.687442765567766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6.5" spans="1:18">
      <c r="A60" s="4">
        <v>10</v>
      </c>
      <c r="B60" s="4">
        <v>0</v>
      </c>
      <c r="C60" s="4">
        <v>1</v>
      </c>
      <c r="D60" s="4">
        <v>0</v>
      </c>
      <c r="E60" s="4">
        <v>1</v>
      </c>
      <c r="F60" s="4">
        <v>0</v>
      </c>
      <c r="G60" s="11">
        <f t="shared" si="0"/>
        <v>0.767971611721612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6.5" spans="1:18">
      <c r="A61" s="4">
        <v>11</v>
      </c>
      <c r="B61" s="4">
        <v>0</v>
      </c>
      <c r="C61" s="4">
        <v>1</v>
      </c>
      <c r="D61" s="4">
        <v>0</v>
      </c>
      <c r="E61" s="4">
        <v>1</v>
      </c>
      <c r="F61" s="4">
        <v>1</v>
      </c>
      <c r="G61" s="11">
        <f t="shared" si="0"/>
        <v>0.842796092796093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6.5" spans="1:18">
      <c r="A62" s="4">
        <v>12</v>
      </c>
      <c r="B62" s="4">
        <v>0</v>
      </c>
      <c r="C62" s="4">
        <v>1</v>
      </c>
      <c r="D62" s="4">
        <v>1</v>
      </c>
      <c r="E62" s="4">
        <v>0</v>
      </c>
      <c r="F62" s="4">
        <v>0</v>
      </c>
      <c r="G62" s="11">
        <f t="shared" si="0"/>
        <v>0.83316163003663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6.5" spans="1:18">
      <c r="A63" s="4">
        <v>13</v>
      </c>
      <c r="B63" s="4">
        <v>0</v>
      </c>
      <c r="C63" s="4">
        <v>1</v>
      </c>
      <c r="D63" s="4">
        <v>1</v>
      </c>
      <c r="E63" s="4">
        <v>0</v>
      </c>
      <c r="F63" s="4">
        <v>1</v>
      </c>
      <c r="G63" s="11">
        <f t="shared" si="0"/>
        <v>0.899296016483517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6.5" spans="1:18">
      <c r="A64" s="4">
        <v>14</v>
      </c>
      <c r="B64" s="4">
        <v>0</v>
      </c>
      <c r="C64" s="4">
        <v>1</v>
      </c>
      <c r="D64" s="4">
        <v>1</v>
      </c>
      <c r="E64" s="4">
        <v>1</v>
      </c>
      <c r="F64" s="4">
        <v>0</v>
      </c>
      <c r="G64" s="11">
        <f t="shared" si="0"/>
        <v>1.00732600732601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6.5" spans="1:18">
      <c r="A65" s="4">
        <v>15</v>
      </c>
      <c r="B65" s="4">
        <v>0</v>
      </c>
      <c r="C65" s="4">
        <v>1</v>
      </c>
      <c r="D65" s="4">
        <v>1</v>
      </c>
      <c r="E65" s="4">
        <v>1</v>
      </c>
      <c r="F65" s="4">
        <v>1</v>
      </c>
      <c r="G65" s="11">
        <f t="shared" si="0"/>
        <v>1.10409035409035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6.5" spans="1:18">
      <c r="A66" s="4">
        <v>16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11">
        <f t="shared" si="0"/>
        <v>0.632020757020757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6.5" spans="1:18">
      <c r="A67" s="4">
        <v>17</v>
      </c>
      <c r="B67" s="4">
        <v>1</v>
      </c>
      <c r="C67" s="4">
        <v>0</v>
      </c>
      <c r="D67" s="4">
        <v>0</v>
      </c>
      <c r="E67" s="4">
        <v>0</v>
      </c>
      <c r="F67" s="4">
        <v>1</v>
      </c>
      <c r="G67" s="11">
        <f t="shared" si="0"/>
        <v>0.683722527472527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6.5" spans="1:18">
      <c r="A68" s="4">
        <v>18</v>
      </c>
      <c r="B68" s="4">
        <v>1</v>
      </c>
      <c r="C68" s="4">
        <v>0</v>
      </c>
      <c r="D68" s="4">
        <v>0</v>
      </c>
      <c r="E68" s="4">
        <v>1</v>
      </c>
      <c r="F68" s="4">
        <v>0</v>
      </c>
      <c r="G68" s="11">
        <f t="shared" si="0"/>
        <v>0.76377442002442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6.5" spans="1:18">
      <c r="A69" s="4">
        <v>19</v>
      </c>
      <c r="B69" s="4">
        <v>1</v>
      </c>
      <c r="C69" s="4">
        <v>0</v>
      </c>
      <c r="D69" s="4">
        <v>0</v>
      </c>
      <c r="E69" s="4">
        <v>1</v>
      </c>
      <c r="F69" s="4">
        <v>1</v>
      </c>
      <c r="G69" s="11">
        <f t="shared" si="0"/>
        <v>0.838331807081807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6.5" spans="1:18">
      <c r="A70" s="4">
        <v>20</v>
      </c>
      <c r="B70" s="4">
        <v>1</v>
      </c>
      <c r="C70" s="4">
        <v>0</v>
      </c>
      <c r="D70" s="4">
        <v>1</v>
      </c>
      <c r="E70" s="4">
        <v>0</v>
      </c>
      <c r="F70" s="4">
        <v>0</v>
      </c>
      <c r="G70" s="11">
        <f t="shared" si="0"/>
        <v>0.827724358974359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6.5" spans="1:18">
      <c r="A71" s="4">
        <v>21</v>
      </c>
      <c r="B71" s="4">
        <v>1</v>
      </c>
      <c r="C71" s="4">
        <v>0</v>
      </c>
      <c r="D71" s="4">
        <v>1</v>
      </c>
      <c r="E71" s="4">
        <v>0</v>
      </c>
      <c r="F71" s="4">
        <v>1</v>
      </c>
      <c r="G71" s="11">
        <f t="shared" si="0"/>
        <v>0.893715659340659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6.5" spans="1:18">
      <c r="A72" s="4">
        <v>22</v>
      </c>
      <c r="B72" s="4">
        <v>1</v>
      </c>
      <c r="C72" s="4">
        <v>0</v>
      </c>
      <c r="D72" s="4">
        <v>1</v>
      </c>
      <c r="E72" s="4">
        <v>1</v>
      </c>
      <c r="F72" s="4">
        <v>0</v>
      </c>
      <c r="G72" s="11">
        <f t="shared" si="0"/>
        <v>1.00103021978022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6.5" spans="1:18">
      <c r="A73" s="4">
        <v>23</v>
      </c>
      <c r="B73" s="4">
        <v>1</v>
      </c>
      <c r="C73" s="4">
        <v>0</v>
      </c>
      <c r="D73" s="4">
        <v>1</v>
      </c>
      <c r="E73" s="4">
        <v>1</v>
      </c>
      <c r="F73" s="4">
        <v>1</v>
      </c>
      <c r="G73" s="11">
        <f t="shared" si="0"/>
        <v>1.09739392551893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6.5" spans="1:18">
      <c r="A74" s="4">
        <v>24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11">
        <f t="shared" si="0"/>
        <v>0.820436507936508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6.5" spans="1:18">
      <c r="A75" s="4">
        <v>25</v>
      </c>
      <c r="B75" s="4">
        <v>1</v>
      </c>
      <c r="C75" s="4">
        <v>1</v>
      </c>
      <c r="D75" s="4">
        <v>0</v>
      </c>
      <c r="E75" s="4">
        <v>0</v>
      </c>
      <c r="F75" s="4">
        <v>1</v>
      </c>
      <c r="G75" s="11">
        <f t="shared" si="0"/>
        <v>0.886465964590965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6.5" spans="1:18">
      <c r="A76" s="4">
        <v>26</v>
      </c>
      <c r="B76" s="4">
        <v>1</v>
      </c>
      <c r="C76" s="4">
        <v>1</v>
      </c>
      <c r="D76" s="4">
        <v>0</v>
      </c>
      <c r="E76" s="4">
        <v>1</v>
      </c>
      <c r="F76" s="4">
        <v>0</v>
      </c>
      <c r="G76" s="11">
        <f t="shared" si="0"/>
        <v>0.991910866910867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6.5" spans="1:18">
      <c r="A77" s="4">
        <v>27</v>
      </c>
      <c r="B77" s="4">
        <v>1</v>
      </c>
      <c r="C77" s="4">
        <v>1</v>
      </c>
      <c r="D77" s="4">
        <v>0</v>
      </c>
      <c r="E77" s="4">
        <v>1</v>
      </c>
      <c r="F77" s="4">
        <v>1</v>
      </c>
      <c r="G77" s="11">
        <f t="shared" si="0"/>
        <v>1.08785485347985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6.5" spans="1:18">
      <c r="A78" s="4">
        <v>28</v>
      </c>
      <c r="B78" s="4">
        <v>1</v>
      </c>
      <c r="C78" s="4">
        <v>1</v>
      </c>
      <c r="D78" s="4">
        <v>1</v>
      </c>
      <c r="E78" s="4">
        <v>0</v>
      </c>
      <c r="F78" s="4">
        <v>0</v>
      </c>
      <c r="G78" s="11">
        <f t="shared" si="0"/>
        <v>1.07821085164835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6.5" spans="1:18">
      <c r="A79" s="4">
        <v>29</v>
      </c>
      <c r="B79" s="4">
        <v>1</v>
      </c>
      <c r="C79" s="4">
        <v>1</v>
      </c>
      <c r="D79" s="4">
        <v>1</v>
      </c>
      <c r="E79" s="4">
        <v>0</v>
      </c>
      <c r="F79" s="4">
        <v>1</v>
      </c>
      <c r="G79" s="11">
        <f t="shared" si="0"/>
        <v>1.16265071733822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6.5" spans="1:18">
      <c r="A80" s="4">
        <v>30</v>
      </c>
      <c r="B80" s="4">
        <v>1</v>
      </c>
      <c r="C80" s="4">
        <v>1</v>
      </c>
      <c r="D80" s="4">
        <v>1</v>
      </c>
      <c r="E80" s="4">
        <v>1</v>
      </c>
      <c r="F80" s="4">
        <v>0</v>
      </c>
      <c r="G80" s="11">
        <f t="shared" si="0"/>
        <v>1.3045157967033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6.5" spans="1:18">
      <c r="A81" s="4">
        <v>31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11">
        <f t="shared" si="0"/>
        <v>1.42886713980464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6.5" spans="1:1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customHeight="1" spans="1:18">
      <c r="A83" s="1" t="s">
        <v>97</v>
      </c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6.5" spans="1:18">
      <c r="A84" s="3" t="s">
        <v>98</v>
      </c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6.5" spans="1:18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customHeight="1" spans="1:18">
      <c r="A86" s="5" t="s">
        <v>85</v>
      </c>
      <c r="B86" s="5" t="s">
        <v>99</v>
      </c>
      <c r="C86" s="5" t="s">
        <v>100</v>
      </c>
      <c r="D86" s="5" t="s">
        <v>101</v>
      </c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6.5" spans="1:18">
      <c r="A87" s="4" t="s">
        <v>76</v>
      </c>
      <c r="B87" s="12">
        <v>5</v>
      </c>
      <c r="C87" s="12">
        <v>30</v>
      </c>
      <c r="D87" s="12">
        <v>100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6.5" spans="1:18">
      <c r="A88" s="4" t="s">
        <v>77</v>
      </c>
      <c r="B88" s="12">
        <v>5</v>
      </c>
      <c r="C88" s="12">
        <v>25</v>
      </c>
      <c r="D88" s="12">
        <v>100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6.5" spans="1:18">
      <c r="A89" s="4" t="s">
        <v>78</v>
      </c>
      <c r="B89" s="12">
        <v>5</v>
      </c>
      <c r="C89" s="12">
        <v>20</v>
      </c>
      <c r="D89" s="12">
        <v>75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6.5" spans="1:18">
      <c r="A90" s="4" t="s">
        <v>79</v>
      </c>
      <c r="B90" s="12">
        <v>5</v>
      </c>
      <c r="C90" s="12">
        <v>20</v>
      </c>
      <c r="D90" s="12">
        <v>75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6.5" spans="1:18">
      <c r="A91" s="4" t="s">
        <v>80</v>
      </c>
      <c r="B91" s="12">
        <v>5</v>
      </c>
      <c r="C91" s="12">
        <v>10</v>
      </c>
      <c r="D91" s="12">
        <v>50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6.5" spans="1:1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customHeight="1" spans="1:18">
      <c r="A93" s="1" t="s">
        <v>102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"/>
    </row>
    <row r="94" ht="16.5" spans="1:18">
      <c r="A94" s="3" t="s">
        <v>103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2"/>
    </row>
    <row r="95" ht="16.5" spans="1:1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2"/>
    </row>
    <row r="96" customHeight="1" spans="1:18">
      <c r="A96" s="5" t="s">
        <v>95</v>
      </c>
      <c r="B96" s="5" t="s">
        <v>104</v>
      </c>
      <c r="C96" s="5" t="s">
        <v>105</v>
      </c>
      <c r="D96" s="5" t="s">
        <v>106</v>
      </c>
      <c r="E96" s="5" t="s">
        <v>107</v>
      </c>
      <c r="F96" s="5" t="s">
        <v>108</v>
      </c>
      <c r="G96" s="5" t="s">
        <v>109</v>
      </c>
      <c r="H96" s="5" t="s">
        <v>110</v>
      </c>
      <c r="I96" s="5" t="s">
        <v>111</v>
      </c>
      <c r="J96" s="5" t="s">
        <v>112</v>
      </c>
      <c r="K96" s="5" t="s">
        <v>113</v>
      </c>
      <c r="L96" s="5" t="s">
        <v>114</v>
      </c>
      <c r="M96" s="5" t="s">
        <v>115</v>
      </c>
      <c r="N96" s="5" t="s">
        <v>116</v>
      </c>
      <c r="O96" s="5" t="s">
        <v>117</v>
      </c>
      <c r="P96" s="5" t="s">
        <v>80</v>
      </c>
      <c r="Q96" s="5" t="s">
        <v>118</v>
      </c>
      <c r="R96" s="6"/>
    </row>
    <row r="97" ht="16.5" spans="1:18">
      <c r="A97" s="4">
        <v>0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13">
        <f t="shared" ref="G97:G128" si="1">IF(B97=1,1-$E$39^0,$E$39^0)*IF(C97=1,1-$E$40^0,$E$40^0)*IF(D97=1,1-$E$41^0,$E$41^0)*IF(E97=1,1-$E$42^0,$E$42^0)*IF(F97=1,1-$E$43^0,$E$43^0)</f>
        <v>1</v>
      </c>
      <c r="H97" s="13">
        <f t="shared" ref="H97:H128" si="2">IF(B97=1,1-$E$39^1,$E$39^1)*IF(C97=1,1-$E$40^1,$E$40^1)*IF(D97=1,1-$E$41^1,$E$41^1)*IF(E97=1,1-$E$42^1,$E$42^1)*IF(F97=1,1-$E$43^1,$E$43^1)</f>
        <v>0.6875</v>
      </c>
      <c r="I97" s="13">
        <f t="shared" ref="I97:I128" si="3">IF(B97=1,1-$E$39^2,$E$39^2)*IF(C97=1,1-$E$40^2,$E$40^2)*IF(D97=1,1-$E$41^2,$E$41^2)*IF(E97=1,1-$E$42^2,$E$42^2)*IF(F97=1,1-$E$43^2,$E$43^2)</f>
        <v>0.47265625</v>
      </c>
      <c r="J97" s="13">
        <f t="shared" ref="J97:J128" si="4">IF(B97=1,1-$E$39^3,$E$39^3)*IF(C97=1,1-$E$40^3,$E$40^3)*IF(D97=1,1-$E$41^3,$E$41^3)*IF(E97=1,1-$E$42^3,$E$42^3)*IF(F97=1,1-$E$43^3,$E$43^3)</f>
        <v>0.324951171875</v>
      </c>
      <c r="K97" s="13">
        <f t="shared" ref="K97:K128" si="5">IF(B97=1,1-$E$39^4,$E$39^4)*IF(C97=1,1-$E$40^4,$E$40^4)*IF(D97=1,1-$E$41^4,$E$41^4)*IF(E97=1,1-$E$42^4,$E$42^4)*IF(F97=1,1-$E$43^4,$E$43^4)</f>
        <v>0.223403930664063</v>
      </c>
      <c r="L97" s="13">
        <f t="shared" ref="L97:L128" si="6">IF(B97=1,1-$E$39^5,$E$39^5)*IF(C97=1,1-$E$40^5,$E$40^5)*IF(D97=1,1-$E$41^5,$E$41^5)*IF(E97=1,1-$E$42^5,$E$42^5)*IF(F97=1,1-$E$43^5,$E$43^5)</f>
        <v>0.153590202331543</v>
      </c>
      <c r="M97" s="13">
        <f t="shared" ref="M97:M128" si="7">IF(B97=1,1-$E$39^6,$E$39^6)*IF(C97=1,1-$E$40^6,$E$40^6)*IF(D97=1,1-$E$41^6,$E$41^6)*IF(E97=1,1-$E$42^6,$E$42^6)*IF(F97=1,1-$E$43^6,$E$43^6)</f>
        <v>0.105593264102936</v>
      </c>
      <c r="N97" s="13">
        <f t="shared" ref="N97:N128" si="8">IF(B97=1,1-$E$39^7,$E$39^7)*IF(C97=1,1-$E$40^7,$E$40^7)*IF(D97=1,1-$E$41^7,$E$41^7)*IF(E97=1,1-$E$42^7,$E$42^7)*IF(F97=1,1-$E$43^7,$E$43^7)</f>
        <v>0.0725953690707684</v>
      </c>
      <c r="O97" s="13">
        <f t="shared" ref="O97:O128" si="9">IF(B97=1,1-$E$39^8,$E$39^8)*IF(C97=1,1-$E$40^8,$E$40^8)*IF(D97=1,1-$E$41^8,$E$41^8)*IF(E97=1,1-$E$42^8,$E$42^8)*IF(F97=1,1-$E$43^8,$E$43^8)</f>
        <v>0.0499093162361533</v>
      </c>
      <c r="P97" s="13">
        <f t="shared" ref="P97:P128" si="10">IF(B97=1,1-$E$39^9,$E$39^9)*IF(C97=1,1-$E$40^9,$E$40^9)*IF(D97=1,1-$E$41^9,$E$41^9)*IF(E97=1,1-$E$42^9,$E$42^9)*IF(F97=1,1-$E$43^9,$E$43^9)</f>
        <v>0.0343126549123554</v>
      </c>
      <c r="Q97" s="14">
        <v>1</v>
      </c>
      <c r="R97" s="2"/>
    </row>
    <row r="98" ht="16.5" spans="1:18">
      <c r="A98" s="4">
        <v>1</v>
      </c>
      <c r="B98" s="4">
        <v>0</v>
      </c>
      <c r="C98" s="4">
        <v>0</v>
      </c>
      <c r="D98" s="4">
        <v>0</v>
      </c>
      <c r="E98" s="4">
        <v>0</v>
      </c>
      <c r="F98" s="4">
        <v>1</v>
      </c>
      <c r="G98" s="13">
        <f t="shared" si="1"/>
        <v>0</v>
      </c>
      <c r="H98" s="13">
        <f t="shared" si="2"/>
        <v>0.0625</v>
      </c>
      <c r="I98" s="13">
        <f t="shared" si="3"/>
        <v>0.0898437500000001</v>
      </c>
      <c r="J98" s="13">
        <f t="shared" si="4"/>
        <v>0.0969238281250001</v>
      </c>
      <c r="K98" s="13">
        <f t="shared" si="5"/>
        <v>0.0930023193359376</v>
      </c>
      <c r="L98" s="13">
        <f t="shared" si="6"/>
        <v>0.0837144851684571</v>
      </c>
      <c r="M98" s="13">
        <f t="shared" si="7"/>
        <v>0.0723852515220643</v>
      </c>
      <c r="N98" s="13">
        <f t="shared" si="8"/>
        <v>0.0608885176479817</v>
      </c>
      <c r="O98" s="13">
        <f t="shared" si="9"/>
        <v>0.0502035988029093</v>
      </c>
      <c r="P98" s="13">
        <f t="shared" si="10"/>
        <v>0.0407720313669416</v>
      </c>
      <c r="Q98" s="14">
        <v>0.0625</v>
      </c>
      <c r="R98" s="2"/>
    </row>
    <row r="99" ht="16.5" spans="1:18">
      <c r="A99" s="4">
        <v>2</v>
      </c>
      <c r="B99" s="4">
        <v>0</v>
      </c>
      <c r="C99" s="4">
        <v>0</v>
      </c>
      <c r="D99" s="4">
        <v>0</v>
      </c>
      <c r="E99" s="4">
        <v>1</v>
      </c>
      <c r="F99" s="4">
        <v>0</v>
      </c>
      <c r="G99" s="13">
        <f t="shared" si="1"/>
        <v>0</v>
      </c>
      <c r="H99" s="13">
        <f t="shared" si="2"/>
        <v>0.0572916666666666</v>
      </c>
      <c r="I99" s="13">
        <f t="shared" si="3"/>
        <v>0.082058376736111</v>
      </c>
      <c r="J99" s="13">
        <f t="shared" si="4"/>
        <v>0.0881956594961661</v>
      </c>
      <c r="K99" s="13">
        <f t="shared" si="5"/>
        <v>0.0843043864509205</v>
      </c>
      <c r="L99" s="13">
        <f t="shared" si="6"/>
        <v>0.0755883880197204</v>
      </c>
      <c r="M99" s="13">
        <f t="shared" si="7"/>
        <v>0.0650970401690989</v>
      </c>
      <c r="N99" s="13">
        <f t="shared" si="8"/>
        <v>0.0545333471318408</v>
      </c>
      <c r="O99" s="13">
        <f t="shared" si="9"/>
        <v>0.0447750921855817</v>
      </c>
      <c r="P99" s="13">
        <f t="shared" si="10"/>
        <v>0.036207503443416</v>
      </c>
      <c r="Q99" s="4"/>
      <c r="R99" s="2"/>
    </row>
    <row r="100" ht="16.5" spans="1:18">
      <c r="A100" s="4">
        <v>3</v>
      </c>
      <c r="B100" s="4">
        <v>0</v>
      </c>
      <c r="C100" s="4">
        <v>0</v>
      </c>
      <c r="D100" s="4">
        <v>0</v>
      </c>
      <c r="E100" s="4">
        <v>1</v>
      </c>
      <c r="F100" s="4">
        <v>1</v>
      </c>
      <c r="G100" s="13">
        <f t="shared" si="1"/>
        <v>0</v>
      </c>
      <c r="H100" s="13">
        <f t="shared" si="2"/>
        <v>0.00520833333333333</v>
      </c>
      <c r="I100" s="13">
        <f t="shared" si="3"/>
        <v>0.0155978732638889</v>
      </c>
      <c r="J100" s="13">
        <f t="shared" si="4"/>
        <v>0.0263062936288339</v>
      </c>
      <c r="K100" s="13">
        <f t="shared" si="5"/>
        <v>0.0350956379631419</v>
      </c>
      <c r="L100" s="13">
        <f t="shared" si="6"/>
        <v>0.0411995224417053</v>
      </c>
      <c r="M100" s="13">
        <f t="shared" si="7"/>
        <v>0.0446246800495595</v>
      </c>
      <c r="N100" s="13">
        <f t="shared" si="8"/>
        <v>0.0457392077723816</v>
      </c>
      <c r="O100" s="13">
        <f t="shared" si="9"/>
        <v>0.0450391015940209</v>
      </c>
      <c r="P100" s="13">
        <f t="shared" si="10"/>
        <v>0.0430235861924525</v>
      </c>
      <c r="Q100" s="4"/>
      <c r="R100" s="2"/>
    </row>
    <row r="101" ht="16.5" spans="1:18">
      <c r="A101" s="4">
        <v>4</v>
      </c>
      <c r="B101" s="4">
        <v>0</v>
      </c>
      <c r="C101" s="4">
        <v>0</v>
      </c>
      <c r="D101" s="4">
        <v>1</v>
      </c>
      <c r="E101" s="4">
        <v>0</v>
      </c>
      <c r="F101" s="4">
        <v>0</v>
      </c>
      <c r="G101" s="13">
        <f t="shared" si="1"/>
        <v>0</v>
      </c>
      <c r="H101" s="13">
        <f t="shared" si="2"/>
        <v>0.0528846153846154</v>
      </c>
      <c r="I101" s="13">
        <f t="shared" si="3"/>
        <v>0.0755131286982248</v>
      </c>
      <c r="J101" s="13">
        <f t="shared" si="4"/>
        <v>0.0809050027381088</v>
      </c>
      <c r="K101" s="13">
        <f t="shared" si="5"/>
        <v>0.0770857370783353</v>
      </c>
      <c r="L101" s="13">
        <f t="shared" si="6"/>
        <v>0.0688877247469631</v>
      </c>
      <c r="M101" s="13">
        <f t="shared" si="7"/>
        <v>0.0591259703686504</v>
      </c>
      <c r="N101" s="13">
        <f t="shared" si="8"/>
        <v>0.0493602179899253</v>
      </c>
      <c r="O101" s="13">
        <f t="shared" si="9"/>
        <v>0.0403847241837834</v>
      </c>
      <c r="P101" s="13">
        <f t="shared" si="10"/>
        <v>0.0325396634754824</v>
      </c>
      <c r="Q101" s="4"/>
      <c r="R101" s="2"/>
    </row>
    <row r="102" ht="16.5" spans="1:18">
      <c r="A102" s="4">
        <v>5</v>
      </c>
      <c r="B102" s="4">
        <v>0</v>
      </c>
      <c r="C102" s="4">
        <v>0</v>
      </c>
      <c r="D102" s="4">
        <v>1</v>
      </c>
      <c r="E102" s="4">
        <v>0</v>
      </c>
      <c r="F102" s="4">
        <v>1</v>
      </c>
      <c r="G102" s="13">
        <f t="shared" si="1"/>
        <v>0</v>
      </c>
      <c r="H102" s="13">
        <f t="shared" si="2"/>
        <v>0.00480769230769231</v>
      </c>
      <c r="I102" s="13">
        <f t="shared" si="3"/>
        <v>0.0143537352071006</v>
      </c>
      <c r="J102" s="13">
        <f t="shared" si="4"/>
        <v>0.0241316950315772</v>
      </c>
      <c r="K102" s="13">
        <f t="shared" si="5"/>
        <v>0.0320905380433341</v>
      </c>
      <c r="L102" s="13">
        <f t="shared" si="6"/>
        <v>0.0375473195820776</v>
      </c>
      <c r="M102" s="13">
        <f t="shared" si="7"/>
        <v>0.0405314512528824</v>
      </c>
      <c r="N102" s="13">
        <f t="shared" si="8"/>
        <v>0.0414003061442935</v>
      </c>
      <c r="O102" s="13">
        <f t="shared" si="9"/>
        <v>0.0406228464660905</v>
      </c>
      <c r="P102" s="13">
        <f t="shared" si="10"/>
        <v>0.0386652733016694</v>
      </c>
      <c r="Q102" s="4"/>
      <c r="R102" s="2"/>
    </row>
    <row r="103" ht="16.5" spans="1:18">
      <c r="A103" s="4">
        <v>6</v>
      </c>
      <c r="B103" s="4">
        <v>0</v>
      </c>
      <c r="C103" s="4">
        <v>0</v>
      </c>
      <c r="D103" s="4">
        <v>1</v>
      </c>
      <c r="E103" s="4">
        <v>1</v>
      </c>
      <c r="F103" s="4">
        <v>0</v>
      </c>
      <c r="G103" s="13">
        <f t="shared" si="1"/>
        <v>0</v>
      </c>
      <c r="H103" s="13">
        <f t="shared" si="2"/>
        <v>0.00440705128205128</v>
      </c>
      <c r="I103" s="13">
        <f t="shared" si="3"/>
        <v>0.0131099181767751</v>
      </c>
      <c r="J103" s="13">
        <f t="shared" si="4"/>
        <v>0.0219585915996372</v>
      </c>
      <c r="K103" s="13">
        <f t="shared" si="5"/>
        <v>0.0290893080940381</v>
      </c>
      <c r="L103" s="13">
        <f t="shared" si="6"/>
        <v>0.033902631736424</v>
      </c>
      <c r="M103" s="13">
        <f t="shared" si="7"/>
        <v>0.0364504847996074</v>
      </c>
      <c r="N103" s="13">
        <f t="shared" si="8"/>
        <v>0.0370791957752002</v>
      </c>
      <c r="O103" s="13">
        <f t="shared" si="9"/>
        <v>0.0362303049727688</v>
      </c>
      <c r="P103" s="13">
        <f t="shared" si="10"/>
        <v>0.0343366020596641</v>
      </c>
      <c r="Q103" s="4"/>
      <c r="R103" s="2"/>
    </row>
    <row r="104" ht="16.5" spans="1:18">
      <c r="A104" s="4">
        <v>7</v>
      </c>
      <c r="B104" s="4">
        <v>0</v>
      </c>
      <c r="C104" s="4">
        <v>0</v>
      </c>
      <c r="D104" s="4">
        <v>1</v>
      </c>
      <c r="E104" s="4">
        <v>1</v>
      </c>
      <c r="F104" s="4">
        <v>1</v>
      </c>
      <c r="G104" s="13">
        <f t="shared" si="1"/>
        <v>0</v>
      </c>
      <c r="H104" s="13">
        <f t="shared" si="2"/>
        <v>0.000400641025641025</v>
      </c>
      <c r="I104" s="13">
        <f t="shared" si="3"/>
        <v>0.00249196791789941</v>
      </c>
      <c r="J104" s="13">
        <f t="shared" si="4"/>
        <v>0.0065496325056769</v>
      </c>
      <c r="K104" s="13">
        <f t="shared" si="5"/>
        <v>0.01210978299523</v>
      </c>
      <c r="L104" s="13">
        <f t="shared" si="6"/>
        <v>0.0184786615199846</v>
      </c>
      <c r="M104" s="13">
        <f t="shared" si="7"/>
        <v>0.0249871763387169</v>
      </c>
      <c r="N104" s="13">
        <f t="shared" si="8"/>
        <v>0.0310997422456846</v>
      </c>
      <c r="O104" s="13">
        <f t="shared" si="9"/>
        <v>0.0364439313645088</v>
      </c>
      <c r="P104" s="13">
        <f t="shared" si="10"/>
        <v>0.0408004865781082</v>
      </c>
      <c r="Q104" s="4"/>
      <c r="R104" s="2"/>
    </row>
    <row r="105" ht="16.5" spans="1:18">
      <c r="A105" s="4">
        <v>8</v>
      </c>
      <c r="B105" s="4">
        <v>0</v>
      </c>
      <c r="C105" s="4">
        <v>1</v>
      </c>
      <c r="D105" s="4">
        <v>0</v>
      </c>
      <c r="E105" s="4">
        <v>0</v>
      </c>
      <c r="F105" s="4">
        <v>0</v>
      </c>
      <c r="G105" s="13">
        <f t="shared" si="1"/>
        <v>0</v>
      </c>
      <c r="H105" s="13">
        <f t="shared" si="2"/>
        <v>0.0491071428571428</v>
      </c>
      <c r="I105" s="13">
        <f t="shared" si="3"/>
        <v>0.0699338329081632</v>
      </c>
      <c r="J105" s="13">
        <f t="shared" si="4"/>
        <v>0.0747245588386024</v>
      </c>
      <c r="K105" s="13">
        <f t="shared" si="5"/>
        <v>0.071000067406225</v>
      </c>
      <c r="L105" s="13">
        <f t="shared" si="6"/>
        <v>0.0632698855327313</v>
      </c>
      <c r="M105" s="13">
        <f t="shared" si="7"/>
        <v>0.0541474256185162</v>
      </c>
      <c r="N105" s="13">
        <f t="shared" si="8"/>
        <v>0.0450707639829798</v>
      </c>
      <c r="O105" s="13">
        <f t="shared" si="9"/>
        <v>0.0367643978436166</v>
      </c>
      <c r="P105" s="13">
        <f t="shared" si="10"/>
        <v>0.0295318219767608</v>
      </c>
      <c r="Q105" s="4"/>
      <c r="R105" s="2"/>
    </row>
    <row r="106" ht="16.5" spans="1:18">
      <c r="A106" s="4">
        <v>9</v>
      </c>
      <c r="B106" s="4">
        <v>0</v>
      </c>
      <c r="C106" s="4">
        <v>1</v>
      </c>
      <c r="D106" s="4">
        <v>0</v>
      </c>
      <c r="E106" s="4">
        <v>0</v>
      </c>
      <c r="F106" s="4">
        <v>1</v>
      </c>
      <c r="G106" s="13">
        <f t="shared" si="1"/>
        <v>0</v>
      </c>
      <c r="H106" s="13">
        <f t="shared" si="2"/>
        <v>0.00446428571428572</v>
      </c>
      <c r="I106" s="13">
        <f t="shared" si="3"/>
        <v>0.0132932079081633</v>
      </c>
      <c r="J106" s="13">
        <f t="shared" si="4"/>
        <v>0.0222882418173743</v>
      </c>
      <c r="K106" s="13">
        <f t="shared" si="5"/>
        <v>0.0295570938351849</v>
      </c>
      <c r="L106" s="13">
        <f t="shared" si="6"/>
        <v>0.0344853110005445</v>
      </c>
      <c r="M106" s="13">
        <f t="shared" si="7"/>
        <v>0.0371186084260804</v>
      </c>
      <c r="N106" s="13">
        <f t="shared" si="8"/>
        <v>0.0378025767113389</v>
      </c>
      <c r="O106" s="13">
        <f t="shared" si="9"/>
        <v>0.036981173431394</v>
      </c>
      <c r="P106" s="13">
        <f t="shared" si="10"/>
        <v>0.0350912039606082</v>
      </c>
      <c r="Q106" s="4"/>
      <c r="R106" s="2"/>
    </row>
    <row r="107" ht="16.5" spans="1:18">
      <c r="A107" s="4">
        <v>10</v>
      </c>
      <c r="B107" s="4">
        <v>0</v>
      </c>
      <c r="C107" s="4">
        <v>1</v>
      </c>
      <c r="D107" s="4">
        <v>0</v>
      </c>
      <c r="E107" s="4">
        <v>1</v>
      </c>
      <c r="F107" s="4">
        <v>0</v>
      </c>
      <c r="G107" s="13">
        <f t="shared" si="1"/>
        <v>0</v>
      </c>
      <c r="H107" s="13">
        <f t="shared" si="2"/>
        <v>0.0040922619047619</v>
      </c>
      <c r="I107" s="13">
        <f t="shared" si="3"/>
        <v>0.012141290435445</v>
      </c>
      <c r="J107" s="13">
        <f t="shared" si="4"/>
        <v>0.020281144731079</v>
      </c>
      <c r="K107" s="13">
        <f t="shared" si="5"/>
        <v>0.0267928012853834</v>
      </c>
      <c r="L107" s="13">
        <f t="shared" si="6"/>
        <v>0.0311378498433634</v>
      </c>
      <c r="M107" s="13">
        <f t="shared" si="7"/>
        <v>0.0333812688762582</v>
      </c>
      <c r="N107" s="13">
        <f t="shared" si="8"/>
        <v>0.0338569753035501</v>
      </c>
      <c r="O107" s="13">
        <f t="shared" si="9"/>
        <v>0.0329824054252002</v>
      </c>
      <c r="P107" s="13">
        <f t="shared" si="10"/>
        <v>0.0311626584607095</v>
      </c>
      <c r="Q107" s="4"/>
      <c r="R107" s="2"/>
    </row>
    <row r="108" ht="16.5" spans="1:18">
      <c r="A108" s="4">
        <v>11</v>
      </c>
      <c r="B108" s="4">
        <v>0</v>
      </c>
      <c r="C108" s="4">
        <v>1</v>
      </c>
      <c r="D108" s="4">
        <v>0</v>
      </c>
      <c r="E108" s="4">
        <v>1</v>
      </c>
      <c r="F108" s="4">
        <v>1</v>
      </c>
      <c r="G108" s="13">
        <f t="shared" si="1"/>
        <v>0</v>
      </c>
      <c r="H108" s="13">
        <f t="shared" si="2"/>
        <v>0.000372023809523809</v>
      </c>
      <c r="I108" s="13">
        <f t="shared" si="3"/>
        <v>0.00230784859516723</v>
      </c>
      <c r="J108" s="13">
        <f t="shared" si="4"/>
        <v>0.00604929711362762</v>
      </c>
      <c r="K108" s="13">
        <f t="shared" si="5"/>
        <v>0.0111537547868596</v>
      </c>
      <c r="L108" s="13">
        <f t="shared" si="6"/>
        <v>0.0169717145320444</v>
      </c>
      <c r="M108" s="13">
        <f t="shared" si="7"/>
        <v>0.0228831977518766</v>
      </c>
      <c r="N108" s="13">
        <f t="shared" si="8"/>
        <v>0.0283971424715517</v>
      </c>
      <c r="O108" s="13">
        <f t="shared" si="9"/>
        <v>0.0331768810794126</v>
      </c>
      <c r="P108" s="13">
        <f t="shared" si="10"/>
        <v>0.037029046323659</v>
      </c>
      <c r="Q108" s="4"/>
      <c r="R108" s="2"/>
    </row>
    <row r="109" ht="16.5" spans="1:18">
      <c r="A109" s="4">
        <v>12</v>
      </c>
      <c r="B109" s="4">
        <v>0</v>
      </c>
      <c r="C109" s="4">
        <v>1</v>
      </c>
      <c r="D109" s="4">
        <v>1</v>
      </c>
      <c r="E109" s="4">
        <v>0</v>
      </c>
      <c r="F109" s="4">
        <v>0</v>
      </c>
      <c r="G109" s="13">
        <f t="shared" si="1"/>
        <v>0</v>
      </c>
      <c r="H109" s="13">
        <f t="shared" si="2"/>
        <v>0.00377747252747252</v>
      </c>
      <c r="I109" s="13">
        <f t="shared" si="3"/>
        <v>0.011172860878819</v>
      </c>
      <c r="J109" s="13">
        <f t="shared" si="4"/>
        <v>0.0186046125101117</v>
      </c>
      <c r="K109" s="13">
        <f t="shared" si="5"/>
        <v>0.0244986402537848</v>
      </c>
      <c r="L109" s="13">
        <f t="shared" si="6"/>
        <v>0.0283775813377879</v>
      </c>
      <c r="M109" s="13">
        <f t="shared" si="7"/>
        <v>0.0303193495329224</v>
      </c>
      <c r="N109" s="13">
        <f t="shared" si="8"/>
        <v>0.0306452431284376</v>
      </c>
      <c r="O109" s="13">
        <f t="shared" si="9"/>
        <v>0.0297483551902849</v>
      </c>
      <c r="P109" s="13">
        <f t="shared" si="10"/>
        <v>0.0280058640579173</v>
      </c>
      <c r="Q109" s="4"/>
      <c r="R109" s="2"/>
    </row>
    <row r="110" ht="16.5" spans="1:18">
      <c r="A110" s="4">
        <v>13</v>
      </c>
      <c r="B110" s="4">
        <v>0</v>
      </c>
      <c r="C110" s="4">
        <v>1</v>
      </c>
      <c r="D110" s="4">
        <v>1</v>
      </c>
      <c r="E110" s="4">
        <v>0</v>
      </c>
      <c r="F110" s="4">
        <v>1</v>
      </c>
      <c r="G110" s="13">
        <f t="shared" si="1"/>
        <v>0</v>
      </c>
      <c r="H110" s="13">
        <f t="shared" si="2"/>
        <v>0.000343406593406593</v>
      </c>
      <c r="I110" s="13">
        <f t="shared" si="3"/>
        <v>0.00212376694390774</v>
      </c>
      <c r="J110" s="13">
        <f t="shared" si="4"/>
        <v>0.00554923453532259</v>
      </c>
      <c r="K110" s="13">
        <f t="shared" si="5"/>
        <v>0.0101987031177391</v>
      </c>
      <c r="L110" s="13">
        <f t="shared" si="6"/>
        <v>0.0154672275702253</v>
      </c>
      <c r="M110" s="13">
        <f t="shared" si="7"/>
        <v>0.0207842210445027</v>
      </c>
      <c r="N110" s="13">
        <f t="shared" si="8"/>
        <v>0.0257033396336009</v>
      </c>
      <c r="O110" s="13">
        <f t="shared" si="9"/>
        <v>0.0299237617673003</v>
      </c>
      <c r="P110" s="13">
        <f t="shared" si="10"/>
        <v>0.0332779836111295</v>
      </c>
      <c r="Q110" s="4"/>
      <c r="R110" s="2"/>
    </row>
    <row r="111" ht="16.5" spans="1:18">
      <c r="A111" s="4">
        <v>14</v>
      </c>
      <c r="B111" s="4">
        <v>0</v>
      </c>
      <c r="C111" s="4">
        <v>1</v>
      </c>
      <c r="D111" s="4">
        <v>1</v>
      </c>
      <c r="E111" s="4">
        <v>1</v>
      </c>
      <c r="F111" s="4">
        <v>0</v>
      </c>
      <c r="G111" s="13">
        <f t="shared" si="1"/>
        <v>0</v>
      </c>
      <c r="H111" s="13">
        <f t="shared" si="2"/>
        <v>0.000314789377289377</v>
      </c>
      <c r="I111" s="13">
        <f t="shared" si="3"/>
        <v>0.00193973279146163</v>
      </c>
      <c r="J111" s="13">
        <f t="shared" si="4"/>
        <v>0.00504951577965417</v>
      </c>
      <c r="K111" s="13">
        <f t="shared" si="5"/>
        <v>0.00924488136505911</v>
      </c>
      <c r="L111" s="13">
        <f t="shared" si="6"/>
        <v>0.0139658363402088</v>
      </c>
      <c r="M111" s="13">
        <f t="shared" si="7"/>
        <v>0.0186915323738981</v>
      </c>
      <c r="N111" s="13">
        <f t="shared" si="8"/>
        <v>0.02302058248142</v>
      </c>
      <c r="O111" s="13">
        <f t="shared" si="9"/>
        <v>0.0266881104864661</v>
      </c>
      <c r="P111" s="13">
        <f t="shared" si="10"/>
        <v>0.0295524325326324</v>
      </c>
      <c r="Q111" s="4"/>
      <c r="R111" s="2"/>
    </row>
    <row r="112" ht="16.5" spans="1:18">
      <c r="A112" s="4">
        <v>15</v>
      </c>
      <c r="B112" s="4">
        <v>0</v>
      </c>
      <c r="C112" s="4">
        <v>1</v>
      </c>
      <c r="D112" s="4">
        <v>1</v>
      </c>
      <c r="E112" s="4">
        <v>1</v>
      </c>
      <c r="F112" s="4">
        <v>1</v>
      </c>
      <c r="G112" s="13">
        <f t="shared" si="1"/>
        <v>0</v>
      </c>
      <c r="H112" s="13">
        <f t="shared" si="2"/>
        <v>2.86172161172161e-5</v>
      </c>
      <c r="I112" s="13">
        <f t="shared" si="3"/>
        <v>0.000368709538872871</v>
      </c>
      <c r="J112" s="13">
        <f t="shared" si="4"/>
        <v>0.00150612904922818</v>
      </c>
      <c r="K112" s="13">
        <f t="shared" si="5"/>
        <v>0.0038486136138266</v>
      </c>
      <c r="L112" s="13">
        <f t="shared" si="6"/>
        <v>0.00761209231721548</v>
      </c>
      <c r="M112" s="13">
        <f t="shared" si="7"/>
        <v>0.0128132346671136</v>
      </c>
      <c r="N112" s="13">
        <f t="shared" si="8"/>
        <v>0.019308244597811</v>
      </c>
      <c r="O112" s="13">
        <f t="shared" si="9"/>
        <v>0.0268454728037269</v>
      </c>
      <c r="P112" s="13">
        <f t="shared" si="10"/>
        <v>0.0351156944651358</v>
      </c>
      <c r="Q112" s="4"/>
      <c r="R112" s="2"/>
    </row>
    <row r="113" ht="16.5" spans="1:18">
      <c r="A113" s="4">
        <v>16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13">
        <f t="shared" si="1"/>
        <v>0</v>
      </c>
      <c r="H113" s="13">
        <f t="shared" si="2"/>
        <v>0.0458333333333333</v>
      </c>
      <c r="I113" s="13">
        <f t="shared" si="3"/>
        <v>0.0651215277777778</v>
      </c>
      <c r="J113" s="13">
        <f t="shared" si="4"/>
        <v>0.0694191984953704</v>
      </c>
      <c r="K113" s="13">
        <f t="shared" si="5"/>
        <v>0.0658010076075425</v>
      </c>
      <c r="L113" s="13">
        <f t="shared" si="6"/>
        <v>0.058493419067634</v>
      </c>
      <c r="M113" s="13">
        <f t="shared" si="7"/>
        <v>0.0499347249231273</v>
      </c>
      <c r="N113" s="13">
        <f t="shared" si="8"/>
        <v>0.0414584895483446</v>
      </c>
      <c r="O113" s="13">
        <f t="shared" si="9"/>
        <v>0.0337301800845296</v>
      </c>
      <c r="P113" s="13">
        <f t="shared" si="10"/>
        <v>0.0270229757228121</v>
      </c>
      <c r="Q113" s="4"/>
      <c r="R113" s="2"/>
    </row>
    <row r="114" ht="16.5" spans="1:18">
      <c r="A114" s="4">
        <v>17</v>
      </c>
      <c r="B114" s="4">
        <v>1</v>
      </c>
      <c r="C114" s="4">
        <v>0</v>
      </c>
      <c r="D114" s="4">
        <v>0</v>
      </c>
      <c r="E114" s="4">
        <v>0</v>
      </c>
      <c r="F114" s="4">
        <v>1</v>
      </c>
      <c r="G114" s="13">
        <f t="shared" si="1"/>
        <v>0</v>
      </c>
      <c r="H114" s="13">
        <f t="shared" si="2"/>
        <v>0.00416666666666667</v>
      </c>
      <c r="I114" s="13">
        <f t="shared" si="3"/>
        <v>0.0123784722222222</v>
      </c>
      <c r="J114" s="13">
        <f t="shared" si="4"/>
        <v>0.0207058015046296</v>
      </c>
      <c r="K114" s="13">
        <f t="shared" si="5"/>
        <v>0.0273927423924576</v>
      </c>
      <c r="L114" s="13">
        <f t="shared" si="6"/>
        <v>0.031881893432366</v>
      </c>
      <c r="M114" s="13">
        <f t="shared" si="7"/>
        <v>0.0342307594518727</v>
      </c>
      <c r="N114" s="13">
        <f t="shared" si="8"/>
        <v>0.0347728237329054</v>
      </c>
      <c r="O114" s="13">
        <f t="shared" si="9"/>
        <v>0.033929064876408</v>
      </c>
      <c r="P114" s="13">
        <f t="shared" si="10"/>
        <v>0.0321100659978911</v>
      </c>
      <c r="Q114" s="4"/>
      <c r="R114" s="2"/>
    </row>
    <row r="115" ht="16.5" spans="1:18">
      <c r="A115" s="4">
        <v>18</v>
      </c>
      <c r="B115" s="4">
        <v>1</v>
      </c>
      <c r="C115" s="4">
        <v>0</v>
      </c>
      <c r="D115" s="4">
        <v>0</v>
      </c>
      <c r="E115" s="4">
        <v>1</v>
      </c>
      <c r="F115" s="4">
        <v>0</v>
      </c>
      <c r="G115" s="13">
        <f t="shared" si="1"/>
        <v>0</v>
      </c>
      <c r="H115" s="13">
        <f t="shared" si="2"/>
        <v>0.00381944444444444</v>
      </c>
      <c r="I115" s="13">
        <f t="shared" si="3"/>
        <v>0.0113058207947531</v>
      </c>
      <c r="J115" s="13">
        <f t="shared" si="4"/>
        <v>0.0188412060731069</v>
      </c>
      <c r="K115" s="13">
        <f t="shared" si="5"/>
        <v>0.0248308682739689</v>
      </c>
      <c r="L115" s="13">
        <f t="shared" si="6"/>
        <v>0.0287871439060954</v>
      </c>
      <c r="M115" s="13">
        <f t="shared" si="7"/>
        <v>0.0307841870574711</v>
      </c>
      <c r="N115" s="13">
        <f t="shared" si="8"/>
        <v>0.0311434493830825</v>
      </c>
      <c r="O115" s="13">
        <f t="shared" si="9"/>
        <v>0.0302603208502199</v>
      </c>
      <c r="P115" s="13">
        <f t="shared" si="10"/>
        <v>0.0285152661324014</v>
      </c>
      <c r="Q115" s="4"/>
      <c r="R115" s="2"/>
    </row>
    <row r="116" ht="16.5" spans="1:18">
      <c r="A116" s="4">
        <v>19</v>
      </c>
      <c r="B116" s="4">
        <v>1</v>
      </c>
      <c r="C116" s="4">
        <v>0</v>
      </c>
      <c r="D116" s="4">
        <v>0</v>
      </c>
      <c r="E116" s="4">
        <v>1</v>
      </c>
      <c r="F116" s="4">
        <v>1</v>
      </c>
      <c r="G116" s="13">
        <f t="shared" si="1"/>
        <v>0</v>
      </c>
      <c r="H116" s="13">
        <f t="shared" si="2"/>
        <v>0.000347222222222222</v>
      </c>
      <c r="I116" s="13">
        <f t="shared" si="3"/>
        <v>0.00214904031635802</v>
      </c>
      <c r="J116" s="13">
        <f t="shared" si="4"/>
        <v>0.00561980376485608</v>
      </c>
      <c r="K116" s="13">
        <f t="shared" si="5"/>
        <v>0.0103370085465365</v>
      </c>
      <c r="L116" s="13">
        <f t="shared" si="6"/>
        <v>0.015690460035771</v>
      </c>
      <c r="M116" s="13">
        <f t="shared" si="7"/>
        <v>0.0211028718733903</v>
      </c>
      <c r="N116" s="13">
        <f t="shared" si="8"/>
        <v>0.0261212043089455</v>
      </c>
      <c r="O116" s="13">
        <f t="shared" si="9"/>
        <v>0.0304387461535946</v>
      </c>
      <c r="P116" s="13">
        <f t="shared" si="10"/>
        <v>0.0338832809106915</v>
      </c>
      <c r="Q116" s="4"/>
      <c r="R116" s="2"/>
    </row>
    <row r="117" ht="16.5" spans="1:18">
      <c r="A117" s="4">
        <v>20</v>
      </c>
      <c r="B117" s="4">
        <v>1</v>
      </c>
      <c r="C117" s="4">
        <v>0</v>
      </c>
      <c r="D117" s="4">
        <v>1</v>
      </c>
      <c r="E117" s="4">
        <v>0</v>
      </c>
      <c r="F117" s="4">
        <v>0</v>
      </c>
      <c r="G117" s="13">
        <f t="shared" si="1"/>
        <v>0</v>
      </c>
      <c r="H117" s="13">
        <f t="shared" si="2"/>
        <v>0.00352564102564102</v>
      </c>
      <c r="I117" s="13">
        <f t="shared" si="3"/>
        <v>0.0104040310650888</v>
      </c>
      <c r="J117" s="13">
        <f t="shared" si="4"/>
        <v>0.0172837057701263</v>
      </c>
      <c r="K117" s="13">
        <f t="shared" si="5"/>
        <v>0.0227046997644456</v>
      </c>
      <c r="L117" s="13">
        <f t="shared" si="6"/>
        <v>0.0262352577903493</v>
      </c>
      <c r="M117" s="13">
        <f t="shared" si="7"/>
        <v>0.0279604867910268</v>
      </c>
      <c r="N117" s="13">
        <f t="shared" si="8"/>
        <v>0.0281891270453413</v>
      </c>
      <c r="O117" s="13">
        <f t="shared" si="9"/>
        <v>0.0272931813559156</v>
      </c>
      <c r="P117" s="13">
        <f t="shared" si="10"/>
        <v>0.0256266540252415</v>
      </c>
      <c r="Q117" s="4"/>
      <c r="R117" s="2"/>
    </row>
    <row r="118" ht="16.5" spans="1:18">
      <c r="A118" s="4">
        <v>21</v>
      </c>
      <c r="B118" s="4">
        <v>1</v>
      </c>
      <c r="C118" s="4">
        <v>0</v>
      </c>
      <c r="D118" s="4">
        <v>1</v>
      </c>
      <c r="E118" s="4">
        <v>0</v>
      </c>
      <c r="F118" s="4">
        <v>1</v>
      </c>
      <c r="G118" s="13">
        <f t="shared" si="1"/>
        <v>0</v>
      </c>
      <c r="H118" s="13">
        <f t="shared" si="2"/>
        <v>0.000320512820512821</v>
      </c>
      <c r="I118" s="13">
        <f t="shared" si="3"/>
        <v>0.00197762573964497</v>
      </c>
      <c r="J118" s="13">
        <f t="shared" si="4"/>
        <v>0.005155245071931</v>
      </c>
      <c r="K118" s="13">
        <f t="shared" si="5"/>
        <v>0.00945189161015613</v>
      </c>
      <c r="L118" s="13">
        <f t="shared" si="6"/>
        <v>0.0142995520927821</v>
      </c>
      <c r="M118" s="13">
        <f t="shared" si="7"/>
        <v>0.0191671967548502</v>
      </c>
      <c r="N118" s="13">
        <f t="shared" si="8"/>
        <v>0.0236433009646698</v>
      </c>
      <c r="O118" s="13">
        <f t="shared" si="9"/>
        <v>0.0274541113800087</v>
      </c>
      <c r="P118" s="13">
        <f t="shared" si="10"/>
        <v>0.0304508859607559</v>
      </c>
      <c r="Q118" s="4"/>
      <c r="R118" s="2"/>
    </row>
    <row r="119" ht="16.5" spans="1:18">
      <c r="A119" s="4">
        <v>22</v>
      </c>
      <c r="B119" s="4">
        <v>1</v>
      </c>
      <c r="C119" s="4">
        <v>0</v>
      </c>
      <c r="D119" s="4">
        <v>1</v>
      </c>
      <c r="E119" s="4">
        <v>1</v>
      </c>
      <c r="F119" s="4">
        <v>0</v>
      </c>
      <c r="G119" s="13">
        <f t="shared" si="1"/>
        <v>0</v>
      </c>
      <c r="H119" s="13">
        <f t="shared" si="2"/>
        <v>0.000293803418803419</v>
      </c>
      <c r="I119" s="13">
        <f t="shared" si="3"/>
        <v>0.00180625539324457</v>
      </c>
      <c r="J119" s="13">
        <f t="shared" si="4"/>
        <v>0.00469100579061878</v>
      </c>
      <c r="K119" s="13">
        <f t="shared" si="5"/>
        <v>0.00856791452820151</v>
      </c>
      <c r="L119" s="13">
        <f t="shared" si="6"/>
        <v>0.0129115061739003</v>
      </c>
      <c r="M119" s="13">
        <f t="shared" si="7"/>
        <v>0.0172373204602207</v>
      </c>
      <c r="N119" s="13">
        <f t="shared" si="8"/>
        <v>0.0211755580305487</v>
      </c>
      <c r="O119" s="13">
        <f t="shared" si="9"/>
        <v>0.0244855029763699</v>
      </c>
      <c r="P119" s="13">
        <f t="shared" si="10"/>
        <v>0.027041835329625</v>
      </c>
      <c r="Q119" s="4"/>
      <c r="R119" s="2"/>
    </row>
    <row r="120" ht="16.5" spans="1:18">
      <c r="A120" s="4">
        <v>23</v>
      </c>
      <c r="B120" s="4">
        <v>1</v>
      </c>
      <c r="C120" s="4">
        <v>0</v>
      </c>
      <c r="D120" s="4">
        <v>1</v>
      </c>
      <c r="E120" s="4">
        <v>1</v>
      </c>
      <c r="F120" s="4">
        <v>1</v>
      </c>
      <c r="G120" s="13">
        <f t="shared" si="1"/>
        <v>0</v>
      </c>
      <c r="H120" s="13">
        <f t="shared" si="2"/>
        <v>2.67094017094017e-5</v>
      </c>
      <c r="I120" s="13">
        <f t="shared" si="3"/>
        <v>0.000343337802021696</v>
      </c>
      <c r="J120" s="13">
        <f t="shared" si="4"/>
        <v>0.00139919556639794</v>
      </c>
      <c r="K120" s="13">
        <f t="shared" si="5"/>
        <v>0.00356679455292591</v>
      </c>
      <c r="L120" s="13">
        <f t="shared" si="6"/>
        <v>0.00703742866204583</v>
      </c>
      <c r="M120" s="13">
        <f t="shared" si="7"/>
        <v>0.0118163576784896</v>
      </c>
      <c r="N120" s="13">
        <f t="shared" si="8"/>
        <v>0.0177607518957859</v>
      </c>
      <c r="O120" s="13">
        <f t="shared" si="9"/>
        <v>0.0246298779589905</v>
      </c>
      <c r="P120" s="13">
        <f t="shared" si="10"/>
        <v>0.0321324759362217</v>
      </c>
      <c r="Q120" s="4"/>
      <c r="R120" s="2"/>
    </row>
    <row r="121" ht="16.5" spans="1:18">
      <c r="A121" s="4">
        <v>24</v>
      </c>
      <c r="B121" s="4">
        <v>1</v>
      </c>
      <c r="C121" s="4">
        <v>1</v>
      </c>
      <c r="D121" s="4">
        <v>0</v>
      </c>
      <c r="E121" s="4">
        <v>0</v>
      </c>
      <c r="F121" s="4">
        <v>0</v>
      </c>
      <c r="G121" s="13">
        <f t="shared" si="1"/>
        <v>0</v>
      </c>
      <c r="H121" s="13">
        <f t="shared" si="2"/>
        <v>0.00327380952380952</v>
      </c>
      <c r="I121" s="13">
        <f t="shared" si="3"/>
        <v>0.00963532808956916</v>
      </c>
      <c r="J121" s="13">
        <f t="shared" si="4"/>
        <v>0.0159633798289281</v>
      </c>
      <c r="K121" s="13">
        <f t="shared" si="5"/>
        <v>0.0209122371376636</v>
      </c>
      <c r="L121" s="13">
        <f t="shared" si="6"/>
        <v>0.0240957552802653</v>
      </c>
      <c r="M121" s="13">
        <f t="shared" si="7"/>
        <v>0.0256061485221284</v>
      </c>
      <c r="N121" s="13">
        <f t="shared" si="8"/>
        <v>0.0257394627431777</v>
      </c>
      <c r="O121" s="13">
        <f t="shared" si="9"/>
        <v>0.0248464586069845</v>
      </c>
      <c r="P121" s="13">
        <f t="shared" si="10"/>
        <v>0.0232578245655091</v>
      </c>
      <c r="Q121" s="4"/>
      <c r="R121" s="2"/>
    </row>
    <row r="122" ht="16.5" spans="1:18">
      <c r="A122" s="4">
        <v>25</v>
      </c>
      <c r="B122" s="4">
        <v>1</v>
      </c>
      <c r="C122" s="4">
        <v>1</v>
      </c>
      <c r="D122" s="4">
        <v>0</v>
      </c>
      <c r="E122" s="4">
        <v>0</v>
      </c>
      <c r="F122" s="4">
        <v>1</v>
      </c>
      <c r="G122" s="13">
        <f t="shared" si="1"/>
        <v>0</v>
      </c>
      <c r="H122" s="13">
        <f t="shared" si="2"/>
        <v>0.000297619047619048</v>
      </c>
      <c r="I122" s="13">
        <f t="shared" si="3"/>
        <v>0.00183150864512472</v>
      </c>
      <c r="J122" s="13">
        <f t="shared" si="4"/>
        <v>0.00476142884454129</v>
      </c>
      <c r="K122" s="13">
        <f t="shared" si="5"/>
        <v>0.00870569533188032</v>
      </c>
      <c r="L122" s="13">
        <f t="shared" si="6"/>
        <v>0.0131334142244194</v>
      </c>
      <c r="M122" s="13">
        <f t="shared" si="7"/>
        <v>0.017553274037241</v>
      </c>
      <c r="N122" s="13">
        <f t="shared" si="8"/>
        <v>0.0215886736516174</v>
      </c>
      <c r="O122" s="13">
        <f t="shared" si="9"/>
        <v>0.0249929619086739</v>
      </c>
      <c r="P122" s="13">
        <f t="shared" si="10"/>
        <v>0.027636123031981</v>
      </c>
      <c r="Q122" s="4"/>
      <c r="R122" s="2"/>
    </row>
    <row r="123" ht="16.5" spans="1:18">
      <c r="A123" s="4">
        <v>26</v>
      </c>
      <c r="B123" s="4">
        <v>1</v>
      </c>
      <c r="C123" s="4">
        <v>1</v>
      </c>
      <c r="D123" s="4">
        <v>0</v>
      </c>
      <c r="E123" s="4">
        <v>1</v>
      </c>
      <c r="F123" s="4">
        <v>0</v>
      </c>
      <c r="G123" s="13">
        <f t="shared" si="1"/>
        <v>0</v>
      </c>
      <c r="H123" s="13">
        <f t="shared" si="2"/>
        <v>0.00027281746031746</v>
      </c>
      <c r="I123" s="13">
        <f t="shared" si="3"/>
        <v>0.0016728000155502</v>
      </c>
      <c r="J123" s="13">
        <f t="shared" si="4"/>
        <v>0.00433265343736532</v>
      </c>
      <c r="K123" s="13">
        <f t="shared" si="5"/>
        <v>0.0078915053820514</v>
      </c>
      <c r="L123" s="13">
        <f t="shared" si="6"/>
        <v>0.0118585643622065</v>
      </c>
      <c r="M123" s="13">
        <f t="shared" si="7"/>
        <v>0.0157858978324221</v>
      </c>
      <c r="N123" s="13">
        <f t="shared" si="8"/>
        <v>0.0193353801313753</v>
      </c>
      <c r="O123" s="13">
        <f t="shared" si="9"/>
        <v>0.0222904771796312</v>
      </c>
      <c r="P123" s="13">
        <f t="shared" si="10"/>
        <v>0.0245421919461793</v>
      </c>
      <c r="Q123" s="4"/>
      <c r="R123" s="2"/>
    </row>
    <row r="124" ht="16.5" spans="1:18">
      <c r="A124" s="4">
        <v>27</v>
      </c>
      <c r="B124" s="4">
        <v>1</v>
      </c>
      <c r="C124" s="4">
        <v>1</v>
      </c>
      <c r="D124" s="4">
        <v>0</v>
      </c>
      <c r="E124" s="4">
        <v>1</v>
      </c>
      <c r="F124" s="4">
        <v>1</v>
      </c>
      <c r="G124" s="13">
        <f t="shared" si="1"/>
        <v>0</v>
      </c>
      <c r="H124" s="13">
        <f t="shared" si="2"/>
        <v>2.48015873015873e-5</v>
      </c>
      <c r="I124" s="13">
        <f t="shared" si="3"/>
        <v>0.000317970250889708</v>
      </c>
      <c r="J124" s="13">
        <f t="shared" si="4"/>
        <v>0.00129230910190386</v>
      </c>
      <c r="K124" s="13">
        <f t="shared" si="5"/>
        <v>0.00328520765682694</v>
      </c>
      <c r="L124" s="13">
        <f t="shared" si="6"/>
        <v>0.00646352173087312</v>
      </c>
      <c r="M124" s="13">
        <f t="shared" si="7"/>
        <v>0.0108213927735729</v>
      </c>
      <c r="N124" s="13">
        <f t="shared" si="8"/>
        <v>0.0162173241823732</v>
      </c>
      <c r="O124" s="13">
        <f t="shared" si="9"/>
        <v>0.022421909532012</v>
      </c>
      <c r="P124" s="13">
        <f t="shared" si="10"/>
        <v>0.0291622732895207</v>
      </c>
      <c r="Q124" s="4"/>
      <c r="R124" s="2"/>
    </row>
    <row r="125" ht="16.5" spans="1:18">
      <c r="A125" s="4">
        <v>28</v>
      </c>
      <c r="B125" s="4">
        <v>1</v>
      </c>
      <c r="C125" s="4">
        <v>1</v>
      </c>
      <c r="D125" s="4">
        <v>1</v>
      </c>
      <c r="E125" s="4">
        <v>0</v>
      </c>
      <c r="F125" s="4">
        <v>0</v>
      </c>
      <c r="G125" s="13">
        <f t="shared" si="1"/>
        <v>0</v>
      </c>
      <c r="H125" s="13">
        <f t="shared" si="2"/>
        <v>0.000251831501831502</v>
      </c>
      <c r="I125" s="13">
        <f t="shared" si="3"/>
        <v>0.00153937194330395</v>
      </c>
      <c r="J125" s="13">
        <f t="shared" si="4"/>
        <v>0.00397449647993794</v>
      </c>
      <c r="K125" s="13">
        <f t="shared" si="5"/>
        <v>0.00721578715702093</v>
      </c>
      <c r="L125" s="13">
        <f t="shared" si="6"/>
        <v>0.0108073414327172</v>
      </c>
      <c r="M125" s="13">
        <f t="shared" si="7"/>
        <v>0.0143379257345311</v>
      </c>
      <c r="N125" s="13">
        <f t="shared" si="8"/>
        <v>0.0175011919935041</v>
      </c>
      <c r="O125" s="13">
        <f t="shared" si="9"/>
        <v>0.0201048111546758</v>
      </c>
      <c r="P125" s="13">
        <f t="shared" si="10"/>
        <v>0.0220560544343353</v>
      </c>
      <c r="Q125" s="4"/>
      <c r="R125" s="2"/>
    </row>
    <row r="126" ht="16.5" spans="1:18">
      <c r="A126" s="4">
        <v>29</v>
      </c>
      <c r="B126" s="4">
        <v>1</v>
      </c>
      <c r="C126" s="4">
        <v>1</v>
      </c>
      <c r="D126" s="4">
        <v>1</v>
      </c>
      <c r="E126" s="4">
        <v>0</v>
      </c>
      <c r="F126" s="4">
        <v>1</v>
      </c>
      <c r="G126" s="13">
        <f t="shared" si="1"/>
        <v>0</v>
      </c>
      <c r="H126" s="13">
        <f t="shared" si="2"/>
        <v>2.28937728937729e-5</v>
      </c>
      <c r="I126" s="13">
        <f t="shared" si="3"/>
        <v>0.000292607890049511</v>
      </c>
      <c r="J126" s="13">
        <f t="shared" si="4"/>
        <v>0.00118548091850891</v>
      </c>
      <c r="K126" s="13">
        <f t="shared" si="5"/>
        <v>0.00300390838891077</v>
      </c>
      <c r="L126" s="13">
        <f t="shared" si="6"/>
        <v>0.00589055167807307</v>
      </c>
      <c r="M126" s="13">
        <f t="shared" si="7"/>
        <v>0.00982879324183955</v>
      </c>
      <c r="N126" s="13">
        <f t="shared" si="8"/>
        <v>0.014678920311272</v>
      </c>
      <c r="O126" s="13">
        <f t="shared" si="9"/>
        <v>0.0202233560652643</v>
      </c>
      <c r="P126" s="13">
        <f t="shared" si="10"/>
        <v>0.0262081190022949</v>
      </c>
      <c r="Q126" s="4"/>
      <c r="R126" s="2"/>
    </row>
    <row r="127" ht="16.5" spans="1:18">
      <c r="A127" s="4">
        <v>30</v>
      </c>
      <c r="B127" s="4">
        <v>1</v>
      </c>
      <c r="C127" s="4">
        <v>1</v>
      </c>
      <c r="D127" s="4">
        <v>1</v>
      </c>
      <c r="E127" s="4">
        <v>1</v>
      </c>
      <c r="F127" s="4">
        <v>0</v>
      </c>
      <c r="G127" s="13">
        <f t="shared" si="1"/>
        <v>0</v>
      </c>
      <c r="H127" s="13">
        <f t="shared" si="2"/>
        <v>2.09859584859585e-5</v>
      </c>
      <c r="I127" s="13">
        <f t="shared" si="3"/>
        <v>0.000267252073490268</v>
      </c>
      <c r="J127" s="13">
        <f t="shared" si="4"/>
        <v>0.00107872618581649</v>
      </c>
      <c r="K127" s="13">
        <f t="shared" si="5"/>
        <v>0.00272297137845721</v>
      </c>
      <c r="L127" s="13">
        <f t="shared" si="6"/>
        <v>0.00531876060632063</v>
      </c>
      <c r="M127" s="13">
        <f t="shared" si="7"/>
        <v>0.00883916730306266</v>
      </c>
      <c r="N127" s="13">
        <f t="shared" si="8"/>
        <v>0.0131468245208916</v>
      </c>
      <c r="O127" s="13">
        <f t="shared" si="9"/>
        <v>0.0180366080065076</v>
      </c>
      <c r="P127" s="13">
        <f t="shared" si="10"/>
        <v>0.0232740564354234</v>
      </c>
      <c r="Q127" s="4"/>
      <c r="R127" s="2"/>
    </row>
    <row r="128" ht="16.5" spans="1:18">
      <c r="A128" s="4">
        <v>31</v>
      </c>
      <c r="B128" s="4">
        <v>1</v>
      </c>
      <c r="C128" s="4">
        <v>1</v>
      </c>
      <c r="D128" s="4">
        <v>1</v>
      </c>
      <c r="E128" s="4">
        <v>1</v>
      </c>
      <c r="F128" s="4">
        <v>1</v>
      </c>
      <c r="G128" s="13">
        <f t="shared" si="1"/>
        <v>0</v>
      </c>
      <c r="H128" s="13">
        <f t="shared" si="2"/>
        <v>1.90781440781441e-6</v>
      </c>
      <c r="I128" s="13">
        <f t="shared" si="3"/>
        <v>5.07999809113734e-5</v>
      </c>
      <c r="J128" s="13">
        <f t="shared" si="4"/>
        <v>0.000321753790961042</v>
      </c>
      <c r="K128" s="13">
        <f t="shared" si="5"/>
        <v>0.00113356400189172</v>
      </c>
      <c r="L128" s="13">
        <f t="shared" si="6"/>
        <v>0.0028989955031849</v>
      </c>
      <c r="M128" s="13">
        <f t="shared" si="7"/>
        <v>0.00605933867006966</v>
      </c>
      <c r="N128" s="13">
        <f t="shared" si="8"/>
        <v>0.0110267454673987</v>
      </c>
      <c r="O128" s="13">
        <f t="shared" si="9"/>
        <v>0.0181429580769957</v>
      </c>
      <c r="P128" s="13">
        <f t="shared" si="10"/>
        <v>0.0276554105604739</v>
      </c>
      <c r="Q128" s="4"/>
      <c r="R128" s="2"/>
    </row>
    <row r="129" ht="16.5" spans="1:18">
      <c r="A129" s="8" t="s">
        <v>119</v>
      </c>
      <c r="B129" s="4"/>
      <c r="C129" s="4"/>
      <c r="D129" s="4"/>
      <c r="E129" s="4"/>
      <c r="F129" s="4"/>
      <c r="G129" s="15">
        <f t="shared" ref="G129:P129" si="11">SUM(G97:G128)</f>
        <v>1</v>
      </c>
      <c r="H129" s="15">
        <f t="shared" si="11"/>
        <v>1</v>
      </c>
      <c r="I129" s="15">
        <f t="shared" si="11"/>
        <v>1</v>
      </c>
      <c r="J129" s="15">
        <f t="shared" si="11"/>
        <v>1</v>
      </c>
      <c r="K129" s="15">
        <f t="shared" si="11"/>
        <v>1</v>
      </c>
      <c r="L129" s="15">
        <f t="shared" si="11"/>
        <v>1</v>
      </c>
      <c r="M129" s="15">
        <f t="shared" si="11"/>
        <v>1</v>
      </c>
      <c r="N129" s="15">
        <f t="shared" si="11"/>
        <v>1</v>
      </c>
      <c r="O129" s="15">
        <f t="shared" si="11"/>
        <v>1</v>
      </c>
      <c r="P129" s="15">
        <f t="shared" si="11"/>
        <v>1</v>
      </c>
      <c r="Q129" s="4"/>
      <c r="R129" s="2"/>
    </row>
    <row r="130" ht="16.5" spans="1:1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customHeight="1" spans="1:18">
      <c r="A131" s="1" t="s">
        <v>120</v>
      </c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6.5" spans="1:18">
      <c r="A132" s="3" t="s">
        <v>121</v>
      </c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6.5" spans="1:18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customHeight="1" spans="1:18">
      <c r="A134" s="5" t="s">
        <v>122</v>
      </c>
      <c r="B134" s="5" t="s">
        <v>123</v>
      </c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6.5" spans="1:18">
      <c r="A135" s="4">
        <v>1</v>
      </c>
      <c r="B135" s="11">
        <f>SUMPRODUCT(G97:G128,$G$50:$G$81)</f>
        <v>0.4907471001221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6.5" spans="1:18">
      <c r="A136" s="4">
        <v>2</v>
      </c>
      <c r="B136" s="11">
        <f>SUMPRODUCT(H97:H128,$G$50:$G$81)</f>
        <v>0.532607591174602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6.5" spans="1:18">
      <c r="A137" s="4">
        <v>3</v>
      </c>
      <c r="B137" s="11">
        <f>SUMPRODUCT(I97:I128,$G$50:$G$81)</f>
        <v>0.574130698287933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6.5" spans="1:18">
      <c r="A138" s="4">
        <v>4</v>
      </c>
      <c r="B138" s="11">
        <f>SUMPRODUCT(J97:J128,$G$50:$G$81)</f>
        <v>0.615097310362884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6.5" spans="1:18">
      <c r="A139" s="4">
        <v>5</v>
      </c>
      <c r="B139" s="11">
        <f>SUMPRODUCT(K97:K128,$G$50:$G$81)</f>
        <v>0.655317663763883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6.5" spans="1:18">
      <c r="A140" s="4">
        <v>6</v>
      </c>
      <c r="B140" s="11">
        <f>SUMPRODUCT(L97:L128,$G$50:$G$81)</f>
        <v>0.694630480655415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6.5" spans="1:18">
      <c r="A141" s="4">
        <v>7</v>
      </c>
      <c r="B141" s="11">
        <f>SUMPRODUCT(M97:M128,$G$50:$G$81)</f>
        <v>0.732901562314913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6.5" spans="1:18">
      <c r="A142" s="4">
        <v>8</v>
      </c>
      <c r="B142" s="11">
        <f>SUMPRODUCT(N97:N128,$G$50:$G$81)</f>
        <v>0.770022003325889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6.5" spans="1:18">
      <c r="A143" s="4">
        <v>9</v>
      </c>
      <c r="B143" s="11">
        <f>SUMPRODUCT(O97:O128,$G$50:$G$81)</f>
        <v>0.805906164620519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6.5" spans="1:18">
      <c r="A144" s="4">
        <v>10</v>
      </c>
      <c r="B144" s="11">
        <f>SUMPRODUCT(P97:P128,$G$50:$G$81)</f>
        <v>0.84048951712279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6.5" spans="1:18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6.5" spans="1:18">
      <c r="A146" s="8" t="s">
        <v>124</v>
      </c>
      <c r="B146" s="16">
        <f>SUM(B135:B144)</f>
        <v>6.71185009175093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</sheetData>
  <pageMargins left="0.75" right="0.75" top="1" bottom="1" header="0.5" footer="0.5"/>
  <headerFooter/>
  <ignoredErrors>
    <ignoredError sqref="A1:W16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黏性百搭 黏住率+状态机率→RTP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2026-09-27T17:46:00Z</dcterms:created>
  <dcterms:modified xsi:type="dcterms:W3CDTF">2026-09-29T04:09:57Z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FBFC3D8E98AD4CE09A1A1BB3A2F2B9D4_12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