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PartII 主游戏+免费游戏→RTP汇总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<sst xmlns="http://schemas.openxmlformats.org/spreadsheetml/2006/main" count="3351" uniqueCount="248">
  <si>
    <t>老虎机数学入门 PART Ⅱ —— 免费游戏 / 再触发 RTP 计算模型</t>
  </si>
  <si>
    <t xml:space="preserve"> </t>
  </si>
  <si>
    <t>来源：SLOT设计王《老虎机数学入门 PART Ⅱ》 https://ezslotdesign.com/slotmath2/</t>
  </si>
  <si>
    <t>页签</t>
  </si>
  <si>
    <t>· 赔率表：各图案 3/4/5 连线得分（S 行 = 每个 Scatter 得分，原文 2/2/2）</t>
  </si>
  <si>
    <t>· 主游戏 / 免费游戏：各含转轮表 → 图案次数 → 模式计数 → 逐组合计算（出现次数 / 机率 / 得分 / RTP）</t>
  </si>
  <si>
    <t>· RTP汇总：主游戏 RTP + 触发率 + 再触发率 + X + 免费游戏 RTP + 总 RTP，并附原文对照值</t>
  </si>
  <si>
    <t>计算要点</t>
  </si>
  <si>
    <t>· 出现次数 = 组合涉及各转轮次数相乘（PRODUCT + VLOOKUP）；机率 = 出现次数 ÷ 所有可能数</t>
  </si>
  <si>
    <t>· 连线组合模式：W符号 = WILD 或该图案；X_W符号 = 既非 WILD 也非该图案；第三格后的自由轮用 any</t>
  </si>
  <si>
    <t>· Scatter 组合模式：3S = 3 行视窗 × 该轮 Scatter 个数；X_3S = 该轮非 Scatter 格数</t>
  </si>
  <si>
    <t>· {3,4,5} 个 Scatter 分别有 C(5,3)=10、C(5,4)=5、C(5,5)=1 种位置，逐条列出后再求和</t>
  </si>
  <si>
    <t>· 再触发平均 Spin 数 X = 1 / (1 - P3*S3 - P4*S4 - P5*S5)（原文 image-24 公式）</t>
  </si>
  <si>
    <t>· 免费游戏 RTP = Σ 触发率 × 单把免费 RTP × (初始次数 × X)；总 RTP = 主游戏 RTP + 免费游戏 RTP</t>
  </si>
  <si>
    <t>原文结果对照</t>
  </si>
  <si>
    <t>主游戏 RTP 65.00% ｜ 单把免费游戏 RTP 102.28% ｜ X = 1.40018608 ｜ 免费游戏 RTP 39.76% ｜ 总 RTP 104.76%</t>
  </si>
  <si>
    <t>（示例总 RTP 超过 100%，为教学示例数值）</t>
  </si>
  <si>
    <t>蓝色 = 可改输入（转轮表 / 赔率表 / 组合模式）；黑色 = 公式；黄色 = 关键结果</t>
  </si>
  <si>
    <t>（本簿已合并为 2 个页签：说明、PartII 主游戏+免费游戏→RTP汇总；各区块：赔率表 第2~9行，主游戏 第12~99行，免费游戏 第102~189行，RTP汇总 第192~230行）</t>
  </si>
  <si>
    <t>── 完整文档（原 老虎机数学入门-PartII-免费游戏与RTP.md 存档）──</t>
  </si>
  <si>
    <t>老虎机数学入门（PART Ⅱ）：Scatter / 免费游戏 / 再触发的 RTP 算法</t>
  </si>
  <si>
    <t>来源文章：&lt;https://ezslotdesign.com/slotmath2/&gt;（SLOT设计王 · 老虎机数学入门 PART Ⅱ，繁体中文）</t>
  </si>
  <si>
    <t>前篇：&lt;https://ezslotdesign.com/firstslotmath/&gt;（PART Ⅰ：主游戏基础算法，见本目录另一份文档）</t>
  </si>
  <si>
    <t>整理日期：2026-09-27</t>
  </si>
  <si>
    <t>配图：原文 5 张配图已下载到 images/slotmath2/ 并嵌入本文。</t>
  </si>
  <si>
    <t>0. 这一篇解决什么</t>
  </si>
  <si>
    <t>PART Ⅰ 只算「简单主游戏」；PART Ⅱ 加进真实机台最常见的三件事，并把它们的 RTP 算清楚：</t>
  </si>
  <si>
    <t>特色</t>
  </si>
  <si>
    <t>设定</t>
  </si>
  <si>
    <t>Scatter 分布</t>
  </si>
  <si>
    <t>5 个转轮都放 Scatter（任意位置）</t>
  </si>
  <si>
    <t>触发条件</t>
  </si>
  <si>
    <t>主游戏中出现 3 个以上任意位置的 Scatter → 触发免费游戏</t>
  </si>
  <si>
    <t>再触发</t>
  </si>
  <si>
    <t>免费游戏中出现 3 个以上 Scatter → 可再触发（retrigger）</t>
  </si>
  <si>
    <t>奖励次数</t>
  </si>
  <si>
    <t>{3, 4, 5} 个 Scatter 分别给 {10, 15, 20} Free Spins</t>
  </si>
  <si>
    <t>本篇的三个核心结果：</t>
  </si>
  <si>
    <t>主游戏 RTP            = 65.00%</t>
  </si>
  <si>
    <t>单一把免费游戏 RTP    = 102.28%</t>
  </si>
  <si>
    <t>免费游戏 RTP（含再触发）= 39.76%</t>
  </si>
  <si>
    <t>总 RTP                = 主游戏 + 免费游戏 = 104.76%   ← 原文教学示例，非商业数值</t>
  </si>
  <si>
    <t>1. 主游戏：完整计算（原文配图）</t>
  </si>
  <si>
    <t>[图片] 主游戏完整计算：左为滚轮表 / 赔率表 / 图案次数统计，右为逐组合的出现次数、机率、得分、RTP；所有可能数 3,200,000，RTP 65.00%  images/slotmath2/01-image-20-opt.webp</t>
  </si>
  <si>
    <t>做法与 PART Ⅰ 相同：转轮表 → 图案次数统计（COUNTIF）→ 列出组合模式（W符号 / X_W符号 / 3S / X_3S / any）→ PRODUCT + VLOOKUP 算出现次数 → 机率 × 得分 得每条 RTP。</t>
  </si>
  <si>
    <t>主游戏转轮表（5 轮 × 20 格） 与计数：</t>
  </si>
  <si>
    <t>图案</t>
  </si>
  <si>
    <t>轮1</t>
  </si>
  <si>
    <t>轮2</t>
  </si>
  <si>
    <t>轮3</t>
  </si>
  <si>
    <t>轮4</t>
  </si>
  <si>
    <t>轮5</t>
  </si>
  <si>
    <t>any</t>
  </si>
  <si>
    <t>20</t>
  </si>
  <si>
    <t>W</t>
  </si>
  <si>
    <t>0</t>
  </si>
  <si>
    <t>1</t>
  </si>
  <si>
    <t>K</t>
  </si>
  <si>
    <t>3</t>
  </si>
  <si>
    <t>Q</t>
  </si>
  <si>
    <t>J</t>
  </si>
  <si>
    <t>4</t>
  </si>
  <si>
    <t>5</t>
  </si>
  <si>
    <t>10</t>
  </si>
  <si>
    <t>9</t>
  </si>
  <si>
    <t>6</t>
  </si>
  <si>
    <t>S</t>
  </si>
  <si>
    <t>3S（3 行视窗）</t>
  </si>
  <si>
    <t>[图片] 主游戏逐组合结果：15 条连线 + Scatter 的 3/4/5 个各 10/5/1 种位置，合计 RTP 65.00%  images/slotmath2/02-image-21-opt.webp</t>
  </si>
  <si>
    <t>Scatter 部分的关键：{3,4,5} 个 Scatter 要分别按 {10, 5, 1} 种位置状况逐条列出（C(5,3)=10、C(5,4)=5、C(5,5)=1）——</t>
  </si>
  <si>
    <t>Scatter 个数</t>
  </si>
  <si>
    <t>位置组合数</t>
  </si>
  <si>
    <r>
      <rPr>
        <b/>
        <sz val="10"/>
        <color rgb="FF1F4E79"/>
        <rFont val="微软雅黑"/>
        <charset val="134"/>
      </rPr>
      <t>单条出现次数 = 3S</t>
    </r>
    <r>
      <rPr>
        <b/>
        <sz val="10"/>
        <color rgb="FF1F4E79"/>
        <rFont val="宋体"/>
        <charset val="134"/>
      </rPr>
      <t>ᵏ</t>
    </r>
    <r>
      <rPr>
        <b/>
        <sz val="10"/>
        <color rgb="FF1F4E79"/>
        <rFont val="微软雅黑"/>
        <charset val="134"/>
      </rPr>
      <t xml:space="preserve"> × X_3S</t>
    </r>
    <r>
      <rPr>
        <b/>
        <sz val="10"/>
        <color rgb="FF1F4E79"/>
        <rFont val="Times New Roman"/>
        <charset val="134"/>
      </rPr>
      <t>⁽⁵⁻</t>
    </r>
    <r>
      <rPr>
        <b/>
        <sz val="10"/>
        <color rgb="FF1F4E79"/>
        <rFont val="宋体"/>
        <charset val="134"/>
      </rPr>
      <t>ᵏ</t>
    </r>
    <r>
      <rPr>
        <b/>
        <sz val="10"/>
        <color rgb="FF1F4E79"/>
        <rFont val="Times New Roman"/>
        <charset val="134"/>
      </rPr>
      <t>⁾</t>
    </r>
  </si>
  <si>
    <t>单条机率</t>
  </si>
  <si>
    <t>总数机率</t>
  </si>
  <si>
    <t>3 个</t>
  </si>
  <si>
    <t>3×3×3×17×17 = 7,803</t>
  </si>
  <si>
    <t>0.24%</t>
  </si>
  <si>
    <t>2.4384%</t>
  </si>
  <si>
    <t>4 个</t>
  </si>
  <si>
    <t>3⁴×17 = 1,377</t>
  </si>
  <si>
    <t>0.04%</t>
  </si>
  <si>
    <t>0.2152%</t>
  </si>
  <si>
    <t>5 个</t>
  </si>
  <si>
    <t>3⁵ = 243</t>
  </si>
  <si>
    <t>0.01%</t>
  </si>
  <si>
    <t>0.0076%</t>
  </si>
  <si>
    <t>主游戏所有可能数 = 20⁵ = 3,200,000；Scatter 每条得分 = 2（赔率表 S 行 2/2/2），所以 Scatter 对主游戏 RTP 的贡献 ≈ 10×0.49% + 5×0.09% + 0.02% ≈ 5.3%，其余 ≈ 59.7% 来自连线，合计 65.00%。</t>
  </si>
  <si>
    <t>2. 免费游戏：单把 RTP 与设定</t>
  </si>
  <si>
    <t>[图片] 免费游戏完整计算：转轮表多了更多 WILD、转轮5 少最后一格（any=19），所有可能数 3,040,000，单把 RTP 102.28%  images/slotmath2/03-image-22-opt.webp</t>
  </si>
  <si>
    <t>单一把免费游戏的 RTP 算法与主游戏一模一样，差别只在滚轮表：</t>
  </si>
  <si>
    <t>• Wild 变多（轮 2~5 各 2 个 W），转轮 5 少了最后位置 20 的符号 9（该轮只剩 19 格）→ 所有可能数 = 20×20×20×20×19 = 3,040,000</t>
  </si>
  <si>
    <t>• 因而得分结构与 Scatter 频率都略有不同 → 单把免费游戏 RTP = 102.28%</t>
  </si>
  <si>
    <t>免费游戏设定表（原文）</t>
  </si>
  <si>
    <t>免费游戏初始次数</t>
  </si>
  <si>
    <t>15</t>
  </si>
  <si>
    <t>触发率（主游戏）</t>
  </si>
  <si>
    <t>再触发率（免费游戏内）</t>
  </si>
  <si>
    <t>2.5064%</t>
  </si>
  <si>
    <t>0.2238%</t>
  </si>
  <si>
    <t>0.0080%</t>
  </si>
  <si>
    <t>免费游戏平均总次数</t>
  </si>
  <si>
    <t>14.0019</t>
  </si>
  <si>
    <t>21.0028</t>
  </si>
  <si>
    <t>28.0037</t>
  </si>
  <si>
    <t>RTP</t>
  </si>
  <si>
    <t>34.92%</t>
  </si>
  <si>
    <t>4.62%</t>
  </si>
  <si>
    <t>0.22%</t>
  </si>
  <si>
    <t>[图片] 免费游戏设定表与「1 个 Free Spin 含再触发后的平均 Spins 数」= 1.40018608  images/slotmath2/04-image-23-opt.webp</t>
  </si>
  <si>
    <t>3. 核心难点：含再触发的「平均总次数」X</t>
  </si>
  <si>
    <t>3.1 原文结论</t>
  </si>
  <si>
    <t>1 个 Free Spin 含再触发后，平均变成 1.40018608 个 Free Spin，于是：</t>
  </si>
  <si>
    <t>免费游戏平均总次数 = 初始次数 × 1.40018608</t>
  </si>
  <si>
    <t>= {10, 15, 20} × 1.40018608 = {14.0019, 21.0028, 28.0037}</t>
  </si>
  <si>
    <t>3.2 公式（原文 Excel 截图）</t>
  </si>
  <si>
    <t>[图片] 原文公式：X = 1/(1-L72*L74-M72*M74-N72*N74)，即 1/(1 - S3*P3 - S4*P4 - S5*P5)  images/slotmath2/05-image-24-opt.webp</t>
  </si>
  <si>
    <t>X = 1 / (1 − P3·S3 − P4·S4 − P5·S5) = 1 / (1 − 0.28581) = 1.40018608</t>
  </si>
  <si>
    <t>其中 P3/P4/P5 = 每次免费 Spin 的{3,4,5}个 Scatter 再触发率（2.5064%/0.2238%/0.0080%），S3/S4/S5 = 再触发时增加的次数（10/15/20）：</t>
  </si>
  <si>
    <t>1 − (0.025064×10 + 0.002238×15 + 0.00008×20) = 1 − 0.28581 = 0.71419</t>
  </si>
  <si>
    <r>
      <rPr>
        <sz val="11"/>
        <color rgb="FF000000"/>
        <rFont val="微软雅黑"/>
        <charset val="134"/>
      </rPr>
      <t xml:space="preserve">X = 1 / 0.71419 = 1.40018608  </t>
    </r>
    <r>
      <rPr>
        <sz val="11"/>
        <color rgb="FF000000"/>
        <rFont val="宋体"/>
        <charset val="134"/>
      </rPr>
      <t>✔</t>
    </r>
  </si>
  <si>
    <t>3.3 原文的「简单代数法」推导（不套无穷等比级数）</t>
  </si>
  <si>
    <t>• 1. 设 1 Free Spin 含再触发后平均为 X，则 (X−1) 就是「再触发额外增加的量」。</t>
  </si>
  <si>
    <t>• 2. 令每次 Spin 的{3,4,5}个 Scatter 再触发率为 {P3, P4, P5}，触发增加 {S3, S4, S5} 次；则 X 次 Spin 平均会再触发 {X·P3, X·P4, X·P5} 次，额外增加 X·P3·S3 + X·P4·S4 + X·P5·S5 次。</t>
  </si>
  <si>
    <t>• 3. 由 1、2 得：(X − 1) = X·(P3·S3 + P4·S4 + P5·S5)</t>
  </si>
  <si>
    <t>• 4. 移项：X·(1 − P3·S3 − P4·S4 − P5·S5) = 1</t>
  </si>
  <si>
    <t>• 5. 同除括号：X = 1 / (1 − P3·S3 − P4·S4 − P5·S5) —— 收工。</t>
  </si>
  <si>
    <t>直觉：(X−1) 是「多出来的 Spin」，而它正好等于「X 次 Spin 各自再触发的期望增加量」；这是不动点式的自我一致方程，一次移项就解出，比无穷等比级数更好记、也不怕不同 Scatter 个数触发不同次数。</t>
  </si>
  <si>
    <t>4. 免费游戏 RTP 与总 RTP</t>
  </si>
  <si>
    <t>免费游戏单类 RTP = 触发率 × 单把免费游戏 RTP(102.28%) × 平均总次数</t>
  </si>
  <si>
    <t>3 个 Scatter：2.4384% × 1.0228 × 14.0019 = 34.92%</t>
  </si>
  <si>
    <t>4 个 Scatter：0.2152% × 1.0228 × 21.0028 =  4.62%</t>
  </si>
  <si>
    <t>5 个 Scatter：0.0076% × 1.0228 × 28.0037 =  0.22%</t>
  </si>
  <si>
    <t>免费游戏 RTP 合计 = 39.76%</t>
  </si>
  <si>
    <t>总 RTP = 主游戏 65.00% + 免费游戏 39.76% = 104.76%</t>
  </si>
  <si>
    <t>注意：本示例总 RTP 超过 100%，这是教学示例（便于看清公式各项的贡献），商业机台会把两个部分都下调到 95% 上下的目标值。</t>
  </si>
  <si>
    <t>5. 公式与变量速查</t>
  </si>
  <si>
    <t>变量</t>
  </si>
  <si>
    <t>含义</t>
  </si>
  <si>
    <t>P3 / P4 / P5</t>
  </si>
  <si>
    <t>主游戏每次 Spin 出现 3/4/5 个 Scatter 的概率（= 触发率）</t>
  </si>
  <si>
    <t>P3' / P4' / P5'</t>
  </si>
  <si>
    <t>免费游戏每次 Spin 出现 3/4/5 个 Scatter 的概率（= 再触发率）</t>
  </si>
  <si>
    <t>S3 / S4 / S5</t>
  </si>
  <si>
    <t>触发时发放的免费次数 {10, 15, 20}</t>
  </si>
  <si>
    <t>X</t>
  </si>
  <si>
    <r>
      <rPr>
        <sz val="10"/>
        <color rgb="FF000000"/>
        <rFont val="微软雅黑"/>
        <charset val="134"/>
      </rPr>
      <t>1 个 Free Spin 含再触发后的平均 Spin 数 = 1/(1 − Σ P</t>
    </r>
    <r>
      <rPr>
        <sz val="10"/>
        <color rgb="FF000000"/>
        <rFont val="宋体"/>
        <charset val="134"/>
      </rPr>
      <t>ᵢ</t>
    </r>
    <r>
      <rPr>
        <sz val="10"/>
        <color rgb="FF000000"/>
        <rFont val="微软雅黑"/>
        <charset val="134"/>
      </rPr>
      <t>'·S</t>
    </r>
    <r>
      <rPr>
        <sz val="10"/>
        <color rgb="FF000000"/>
        <rFont val="宋体"/>
        <charset val="134"/>
      </rPr>
      <t>ᵢ</t>
    </r>
    <r>
      <rPr>
        <sz val="10"/>
        <color rgb="FF000000"/>
        <rFont val="微软雅黑"/>
        <charset val="134"/>
      </rPr>
      <t>)</t>
    </r>
  </si>
  <si>
    <r>
      <rPr>
        <sz val="10"/>
        <color rgb="FF000000"/>
        <rFont val="微软雅黑"/>
        <charset val="134"/>
      </rPr>
      <t>S</t>
    </r>
    <r>
      <rPr>
        <sz val="10"/>
        <color rgb="FF000000"/>
        <rFont val="宋体"/>
        <charset val="134"/>
      </rPr>
      <t>ᵢ</t>
    </r>
    <r>
      <rPr>
        <sz val="10"/>
        <color rgb="FF000000"/>
        <rFont val="微软雅黑"/>
        <charset val="134"/>
      </rPr>
      <t xml:space="preserve"> × X</t>
    </r>
  </si>
  <si>
    <t>免费游戏 RTP</t>
  </si>
  <si>
    <r>
      <rPr>
        <sz val="10"/>
        <color rgb="FF000000"/>
        <rFont val="微软雅黑"/>
        <charset val="134"/>
      </rPr>
      <t>P</t>
    </r>
    <r>
      <rPr>
        <sz val="10"/>
        <color rgb="FF000000"/>
        <rFont val="宋体"/>
        <charset val="134"/>
      </rPr>
      <t>ᵢ</t>
    </r>
    <r>
      <rPr>
        <sz val="10"/>
        <color rgb="FF000000"/>
        <rFont val="微软雅黑"/>
        <charset val="134"/>
      </rPr>
      <t xml:space="preserve"> × 单把免费 RTP × S</t>
    </r>
    <r>
      <rPr>
        <sz val="10"/>
        <color rgb="FF000000"/>
        <rFont val="宋体"/>
        <charset val="134"/>
      </rPr>
      <t>ᵢ</t>
    </r>
    <r>
      <rPr>
        <sz val="10"/>
        <color rgb="FF000000"/>
        <rFont val="微软雅黑"/>
        <charset val="134"/>
      </rPr>
      <t xml:space="preserve"> × X，再对 i 求和</t>
    </r>
  </si>
  <si>
    <t>总 RTP</t>
  </si>
  <si>
    <t>主游戏 RTP + 免费游戏 RTP</t>
  </si>
  <si>
    <r>
      <rPr>
        <sz val="11"/>
        <color rgb="FF000000"/>
        <rFont val="微软雅黑"/>
        <charset val="134"/>
      </rPr>
      <t>Scatter 组合数：{3,4,5} 个位置组合分别 C(5,3)=10、C(5,4)=5、C(5,5)=1；单条出现次数 = 3S</t>
    </r>
    <r>
      <rPr>
        <sz val="11"/>
        <color rgb="FF000000"/>
        <rFont val="宋体"/>
        <charset val="134"/>
      </rPr>
      <t>ᵏ</t>
    </r>
    <r>
      <rPr>
        <sz val="11"/>
        <color rgb="FF000000"/>
        <rFont val="微软雅黑"/>
        <charset val="134"/>
      </rPr>
      <t xml:space="preserve"> × X_3S</t>
    </r>
    <r>
      <rPr>
        <sz val="11"/>
        <color rgb="FF000000"/>
        <rFont val="Times New Roman"/>
        <charset val="134"/>
      </rPr>
      <t>⁽⁵⁻</t>
    </r>
    <r>
      <rPr>
        <sz val="11"/>
        <color rgb="FF000000"/>
        <rFont val="宋体"/>
        <charset val="134"/>
      </rPr>
      <t>ᵏ</t>
    </r>
    <r>
      <rPr>
        <sz val="11"/>
        <color rgb="FF000000"/>
        <rFont val="Times New Roman"/>
        <charset val="134"/>
      </rPr>
      <t>⁾</t>
    </r>
    <r>
      <rPr>
        <sz val="11"/>
        <color rgb="FF000000"/>
        <rFont val="微软雅黑"/>
        <charset val="134"/>
      </rPr>
      <t>（3S = 3 行视窗 × 该轮 S 个数，X_3S = 该轮非 Scatter 的格数）。</t>
    </r>
  </si>
  <si>
    <t>6. 配套 Excel</t>
  </si>
  <si>
    <t>同目录 老虎机数学入门-PartII-免费游戏RTP模型.xlsx：把本篇全部计算做成可改参数的模型（主游戏 / 免费游戏 / RTP 汇总 三个计算页 + 赔率表 + 说明），验算结果与原文一致：</t>
  </si>
  <si>
    <t>• 主游戏 RTP = 65.00%</t>
  </si>
  <si>
    <t>• 单把免费游戏 RTP = 102.28%</t>
  </si>
  <si>
    <t>• X = 1.40018608（由再触发率自动算出）</t>
  </si>
  <si>
    <t>• 免费游戏 RTP = 39.76%，总 RTP = 104.76%</t>
  </si>
  <si>
    <t>7. 配图清单（images/slotmath2/）</t>
  </si>
  <si>
    <t>文件</t>
  </si>
  <si>
    <t>原文图</t>
  </si>
  <si>
    <t>内容</t>
  </si>
  <si>
    <t>01-image-20-opt.webp</t>
  </si>
  <si>
    <t>image-20</t>
  </si>
  <si>
    <t>主游戏完整计算（滚轮表 / 赔率表 / 统计 / 结果，RTP 65.00%）</t>
  </si>
  <si>
    <t>02-image-21-opt.webp</t>
  </si>
  <si>
    <t>image-21</t>
  </si>
  <si>
    <t>主游戏逐组合结果表（含 Scatter 3/4/5 个的 10/5/1 种位置）</t>
  </si>
  <si>
    <t>03-image-22-opt.webp</t>
  </si>
  <si>
    <t>image-22</t>
  </si>
  <si>
    <t>免费游戏完整计算（RTP 102.28%）+ 免费游戏设定 + X</t>
  </si>
  <si>
    <t>04-image-23-opt.webp</t>
  </si>
  <si>
    <t>image-23</t>
  </si>
  <si>
    <t>免费游戏设定表 + 「平均 Spins 数 1.40018608」</t>
  </si>
  <si>
    <t>05-image-24-opt.webp</t>
  </si>
  <si>
    <t>image-24</t>
  </si>
  <si>
    <t>原文 Excel 公式截图 =1/(1-L72*L74-M72*M74-N72*N74)</t>
  </si>
  <si>
    <t>8. 参考链接</t>
  </si>
  <si>
    <t>• 本篇原文：&lt;https://ezslotdesign.com/slotmath2/&gt;</t>
  </si>
  <si>
    <t>• 前篇（PART Ⅰ）：&lt;https://ezslotdesign.com/firstslotmath/&gt;</t>
  </si>
  <si>
    <t>• 站内入口：&lt;https://ezslotdesign.com/#machine&gt;</t>
  </si>
  <si>
    <t>【赔率表】</t>
  </si>
  <si>
    <t>赔率表（列 = 连线数；S 行为「每个 Scatter」的得分）</t>
  </si>
  <si>
    <t>【主游戏】</t>
  </si>
  <si>
    <t>所有可能数</t>
  </si>
  <si>
    <t>本页 RTP 合计</t>
  </si>
  <si>
    <t>转轮表</t>
  </si>
  <si>
    <t>位置</t>
  </si>
  <si>
    <t>每轮格数</t>
  </si>
  <si>
    <t>图案次数统计</t>
  </si>
  <si>
    <t>3S</t>
  </si>
  <si>
    <t>模式计数（给 VLOOKUP 用）</t>
  </si>
  <si>
    <t>模式</t>
  </si>
  <si>
    <t>WK</t>
  </si>
  <si>
    <t>WQ</t>
  </si>
  <si>
    <t>WJ</t>
  </si>
  <si>
    <t>W10</t>
  </si>
  <si>
    <t>W9</t>
  </si>
  <si>
    <t>X_WK</t>
  </si>
  <si>
    <t>X_WQ</t>
  </si>
  <si>
    <t>X_WJ</t>
  </si>
  <si>
    <t>X_W10</t>
  </si>
  <si>
    <t>X_W9</t>
  </si>
  <si>
    <t>X_3S</t>
  </si>
  <si>
    <t>连线数</t>
  </si>
  <si>
    <t>出现次数</t>
  </si>
  <si>
    <t>出现机率</t>
  </si>
  <si>
    <t>得分数</t>
  </si>
  <si>
    <t>合计</t>
  </si>
  <si>
    <t>→ 本页 RTP</t>
  </si>
  <si>
    <t>【免费游戏】</t>
  </si>
  <si>
    <t>【RTP汇总】</t>
  </si>
  <si>
    <t>老虎机数学入门 PART Ⅱ —— RTP 汇总（蓝字输入 / 黑字公式 / 黄底结果）</t>
  </si>
  <si>
    <t>一、主游戏</t>
  </si>
  <si>
    <t>项目</t>
  </si>
  <si>
    <t>主游戏 RTP</t>
  </si>
  <si>
    <t>触发率：3 个 Scatter</t>
  </si>
  <si>
    <t>触发率：4 个 Scatter</t>
  </si>
  <si>
    <t>触发率：5 个 Scatter</t>
  </si>
  <si>
    <t>Scatter 位置组合数 C(5,3)</t>
  </si>
  <si>
    <t>Scatter 位置组合数 C(5,4)</t>
  </si>
  <si>
    <t>Scatter 位置组合数 C(5,5)</t>
  </si>
  <si>
    <t>二、免费游戏</t>
  </si>
  <si>
    <t>单把免费游戏 RTP</t>
  </si>
  <si>
    <t>再触发率：3 个 Scatter</t>
  </si>
  <si>
    <t>再触发率：4 个 Scatter</t>
  </si>
  <si>
    <t>再触发率：5 个 Scatter</t>
  </si>
  <si>
    <t>免费游戏初始次数（3 个）</t>
  </si>
  <si>
    <t>免费游戏初始次数（4 个）</t>
  </si>
  <si>
    <t>免费游戏初始次数（5 个）</t>
  </si>
  <si>
    <t>X = 1 个 Free Spin 含再触发后的平均 Spin 数</t>
  </si>
  <si>
    <t>免费游戏平均总次数（3 个）</t>
  </si>
  <si>
    <t>免费游戏平均总次数（4 个）</t>
  </si>
  <si>
    <t>免费游戏平均总次数（5 个）</t>
  </si>
  <si>
    <t>免费游戏 RTP（3 个 Scatter）</t>
  </si>
  <si>
    <t>免费游戏 RTP（4 个 Scatter）</t>
  </si>
  <si>
    <t>免费游戏 RTP（5 个 Scatter）</t>
  </si>
  <si>
    <t>免费游戏 RTP 合计</t>
  </si>
  <si>
    <t>三、总 RTP</t>
  </si>
  <si>
    <t>总 RTP = 主游戏 + 免费游戏</t>
  </si>
  <si>
    <t>四、对照原文（硬编码参考值）</t>
  </si>
  <si>
    <t>主游戏 RTP（原文）</t>
  </si>
  <si>
    <t>单把免费游戏 RTP（原文）</t>
  </si>
  <si>
    <t>X（原文）</t>
  </si>
  <si>
    <t>免费游戏 RTP（原文）</t>
  </si>
  <si>
    <t>差异检查：总 RTP - (原文主游戏 + 原文免费游戏)</t>
  </si>
  <si>
    <t>差额仅来自原文四舍五入（原文逐条 RTP 保留两位小数）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</si>
</sst>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"/>
    <numFmt numFmtId="177" formatCode="0.0000"/>
  </numFmts>
  <fonts count="37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b/>
      <sz val="10"/>
      <color rgb="FF1F4E79"/>
      <name val="宋体"/>
      <charset val="134"/>
    </font>
    <font>
      <b/>
      <sz val="10"/>
      <color rgb="FF1F4E7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0" borderId="0" xfId="0" applyFont="1" applyBorder="1"/>
    <xf numFmtId="3" fontId="1" fillId="3" borderId="0" xfId="0" applyNumberFormat="1" applyFont="1" applyFill="1" applyBorder="1" applyAlignment="1">
      <alignment horizontal="center"/>
    </xf>
    <xf numFmtId="0" fontId="5" fillId="0" borderId="0" xfId="0" applyFont="1" applyBorder="1"/>
    <xf numFmtId="10" fontId="5" fillId="4" borderId="0" xfId="0" applyNumberFormat="1" applyFont="1" applyFill="1" applyBorder="1"/>
    <xf numFmtId="0" fontId="6" fillId="0" borderId="0" xfId="0" applyFont="1" applyBorder="1"/>
    <xf numFmtId="0" fontId="4" fillId="0" borderId="0" xfId="0" applyFont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5" borderId="0" xfId="0" applyFont="1" applyFill="1" applyBorder="1"/>
    <xf numFmtId="0" fontId="1" fillId="3" borderId="0" xfId="0" applyFont="1" applyFill="1" applyBorder="1" applyAlignment="1">
      <alignment horizontal="center" wrapText="1"/>
    </xf>
    <xf numFmtId="0" fontId="5" fillId="6" borderId="0" xfId="0" applyFont="1" applyFill="1" applyBorder="1"/>
    <xf numFmtId="3" fontId="6" fillId="0" borderId="0" xfId="0" applyNumberFormat="1" applyFont="1" applyBorder="1"/>
    <xf numFmtId="10" fontId="6" fillId="0" borderId="0" xfId="0" applyNumberFormat="1" applyFont="1" applyBorder="1"/>
    <xf numFmtId="3" fontId="5" fillId="6" borderId="0" xfId="0" applyNumberFormat="1" applyFont="1" applyFill="1" applyBorder="1"/>
    <xf numFmtId="10" fontId="5" fillId="6" borderId="0" xfId="0" applyNumberFormat="1" applyFont="1" applyFill="1" applyBorder="1"/>
    <xf numFmtId="0" fontId="7" fillId="0" borderId="0" xfId="0" applyFont="1" applyBorder="1"/>
    <xf numFmtId="10" fontId="1" fillId="3" borderId="0" xfId="0" applyNumberFormat="1" applyFont="1" applyFill="1" applyBorder="1" applyAlignment="1">
      <alignment horizontal="center"/>
    </xf>
    <xf numFmtId="1" fontId="6" fillId="0" borderId="0" xfId="0" applyNumberFormat="1" applyFont="1" applyBorder="1"/>
    <xf numFmtId="176" fontId="6" fillId="0" borderId="0" xfId="0" applyNumberFormat="1" applyFont="1" applyBorder="1"/>
    <xf numFmtId="177" fontId="6" fillId="0" borderId="0" xfId="0" applyNumberFormat="1" applyFont="1" applyBorder="1"/>
    <xf numFmtId="10" fontId="6" fillId="7" borderId="0" xfId="0" applyNumberFormat="1" applyFont="1" applyFill="1" applyBorder="1"/>
    <xf numFmtId="176" fontId="6" fillId="7" borderId="0" xfId="0" applyNumberFormat="1" applyFont="1" applyFill="1" applyBorder="1"/>
    <xf numFmtId="0" fontId="0" fillId="0" borderId="0" xfId="0" applyAlignment="1">
      <alignment wrapText="1"/>
    </xf>
    <xf numFmtId="0" fontId="8" fillId="0" borderId="0" xfId="0" applyFont="1" applyFill="1" applyBorder="1" applyAlignment="1">
      <alignment wrapText="1"/>
    </xf>
    <xf numFmtId="0" fontId="6" fillId="0" borderId="0" xfId="0" applyFont="1" applyFill="1" applyBorder="1"/>
    <xf numFmtId="0" fontId="6" fillId="0" borderId="0" xfId="0" applyFont="1" applyAlignment="1">
      <alignment wrapText="1"/>
    </xf>
    <xf numFmtId="0" fontId="6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/>
    <xf numFmtId="0" fontId="9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0" fillId="0" borderId="0" xfId="0" applyNumberFormat="1" applyFont="1" applyAlignment="1">
      <alignment wrapText="1"/>
    </xf>
    <xf numFmtId="49" fontId="9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  <xf numFmtId="49" fontId="11" fillId="3" borderId="0" xfId="0" applyNumberFormat="1" applyFont="1" applyFill="1" applyAlignment="1">
      <alignment wrapText="1"/>
    </xf>
    <xf numFmtId="49" fontId="11" fillId="3" borderId="0" xfId="0" applyNumberFormat="1" applyFont="1" applyFill="1"/>
    <xf numFmtId="49" fontId="12" fillId="0" borderId="0" xfId="0" applyNumberFormat="1" applyFont="1" applyAlignment="1">
      <alignment wrapText="1"/>
    </xf>
    <xf numFmtId="49" fontId="12" fillId="0" borderId="0" xfId="0" applyNumberFormat="1" applyFont="1"/>
    <xf numFmtId="49" fontId="6" fillId="0" borderId="0" xfId="0" applyNumberFormat="1" applyFont="1" applyAlignment="1"/>
    <xf numFmtId="49" fontId="10" fillId="0" borderId="0" xfId="0" applyNumberFormat="1" applyFont="1" applyAlignment="1"/>
    <xf numFmtId="49" fontId="1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48</xdr:row>
      <xdr:rowOff>0</xdr:rowOff>
    </xdr:from>
    <xdr:to>
      <xdr:col>9</xdr:col>
      <xdr:colOff>463550</xdr:colOff>
      <xdr:row>54</xdr:row>
      <xdr:rowOff>133350</xdr:rowOff>
    </xdr:to>
    <xdr:pic>
      <xdr:nvPicPr>
        <xdr:cNvPr id="7" name="图片 6" descr="01-image-20-opt"/>
        <xdr:cNvPicPr/>
      </xdr:nvPicPr>
      <xdr:blipFill>
        <a:blip r:embed="rId1"/>
        <a:stretch>
          <a:fillRect/>
        </a:stretch>
      </xdr:blipFill>
      <xdr:spPr>
        <a:xfrm>
          <a:off x="5943600" y="9417050"/>
          <a:ext cx="5461000" cy="13589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62</xdr:row>
      <xdr:rowOff>0</xdr:rowOff>
    </xdr:from>
    <xdr:to>
      <xdr:col>9</xdr:col>
      <xdr:colOff>463550</xdr:colOff>
      <xdr:row>79</xdr:row>
      <xdr:rowOff>88900</xdr:rowOff>
    </xdr:to>
    <xdr:pic>
      <xdr:nvPicPr>
        <xdr:cNvPr id="8" name="图片 7" descr="02-image-21-opt"/>
        <xdr:cNvPicPr/>
      </xdr:nvPicPr>
      <xdr:blipFill>
        <a:blip r:embed="rId2"/>
        <a:stretch>
          <a:fillRect/>
        </a:stretch>
      </xdr:blipFill>
      <xdr:spPr>
        <a:xfrm>
          <a:off x="5943600" y="12109450"/>
          <a:ext cx="5461000" cy="46736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80</xdr:row>
      <xdr:rowOff>6350</xdr:rowOff>
    </xdr:from>
    <xdr:to>
      <xdr:col>9</xdr:col>
      <xdr:colOff>463550</xdr:colOff>
      <xdr:row>90</xdr:row>
      <xdr:rowOff>0</xdr:rowOff>
    </xdr:to>
    <xdr:pic>
      <xdr:nvPicPr>
        <xdr:cNvPr id="9" name="图片 8" descr="03-image-22-opt"/>
        <xdr:cNvPicPr/>
      </xdr:nvPicPr>
      <xdr:blipFill>
        <a:blip r:embed="rId3"/>
        <a:stretch>
          <a:fillRect/>
        </a:stretch>
      </xdr:blipFill>
      <xdr:spPr>
        <a:xfrm>
          <a:off x="5943600" y="16884650"/>
          <a:ext cx="5461000" cy="20002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90</xdr:row>
      <xdr:rowOff>101600</xdr:rowOff>
    </xdr:from>
    <xdr:to>
      <xdr:col>9</xdr:col>
      <xdr:colOff>463550</xdr:colOff>
      <xdr:row>102</xdr:row>
      <xdr:rowOff>120650</xdr:rowOff>
    </xdr:to>
    <xdr:pic>
      <xdr:nvPicPr>
        <xdr:cNvPr id="10" name="图片 9" descr="04-image-23-opt"/>
        <xdr:cNvPicPr/>
      </xdr:nvPicPr>
      <xdr:blipFill>
        <a:blip r:embed="rId4"/>
        <a:stretch>
          <a:fillRect/>
        </a:stretch>
      </xdr:blipFill>
      <xdr:spPr>
        <a:xfrm>
          <a:off x="5943600" y="18986500"/>
          <a:ext cx="5461000" cy="25463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103</xdr:row>
      <xdr:rowOff>12700</xdr:rowOff>
    </xdr:from>
    <xdr:to>
      <xdr:col>9</xdr:col>
      <xdr:colOff>463550</xdr:colOff>
      <xdr:row>114</xdr:row>
      <xdr:rowOff>171450</xdr:rowOff>
    </xdr:to>
    <xdr:pic>
      <xdr:nvPicPr>
        <xdr:cNvPr id="11" name="图片 10" descr="05-image-24-opt"/>
        <xdr:cNvPicPr/>
      </xdr:nvPicPr>
      <xdr:blipFill>
        <a:blip r:embed="rId5"/>
        <a:stretch>
          <a:fillRect/>
        </a:stretch>
      </xdr:blipFill>
      <xdr:spPr>
        <a:xfrm>
          <a:off x="5943600" y="21634450"/>
          <a:ext cx="5461000" cy="252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6"/>
  <sheetViews>
    <sheetView workbookViewId="0">
      <selection activeCell="A1" sqref="A1:F1"/>
    </sheetView>
  </sheetViews>
  <sheetFormatPr defaultColWidth="9" defaultRowHeight="14"/>
  <cols>
    <col min="1" max="1" width="84.6363636363636" style="28" customWidth="1"/>
  </cols>
  <sheetData>
    <row r="1" ht="22" customHeight="1" spans="1:10">
      <c r="A1" s="29" t="s">
        <v>0</v>
      </c>
      <c r="B1" s="30" t="s">
        <v>1</v>
      </c>
      <c r="C1" s="30" t="s">
        <v>1</v>
      </c>
      <c r="D1" s="30" t="s">
        <v>1</v>
      </c>
      <c r="E1" s="30" t="s">
        <v>1</v>
      </c>
      <c r="F1" s="30" t="s">
        <v>1</v>
      </c>
      <c r="G1" s="30" t="s">
        <v>1</v>
      </c>
      <c r="H1" s="30" t="s">
        <v>1</v>
      </c>
      <c r="I1" s="30" t="s">
        <v>1</v>
      </c>
      <c r="J1" s="30" t="s">
        <v>1</v>
      </c>
    </row>
    <row r="2" customHeight="1" spans="1:10">
      <c r="A2" s="31" t="s">
        <v>1</v>
      </c>
      <c r="B2" s="32" t="s">
        <v>1</v>
      </c>
      <c r="C2" s="32" t="s">
        <v>1</v>
      </c>
      <c r="D2" s="32" t="s">
        <v>1</v>
      </c>
      <c r="E2" s="32" t="s">
        <v>1</v>
      </c>
      <c r="F2" s="32" t="s">
        <v>1</v>
      </c>
      <c r="G2" s="32" t="s">
        <v>1</v>
      </c>
      <c r="H2" s="32" t="s">
        <v>1</v>
      </c>
      <c r="I2" s="32" t="s">
        <v>1</v>
      </c>
      <c r="J2" s="32" t="s">
        <v>1</v>
      </c>
    </row>
    <row r="3" customHeight="1" spans="1:10">
      <c r="A3" s="31" t="s">
        <v>2</v>
      </c>
      <c r="B3" s="32" t="s">
        <v>1</v>
      </c>
      <c r="C3" s="32" t="s">
        <v>1</v>
      </c>
      <c r="D3" s="32" t="s">
        <v>1</v>
      </c>
      <c r="E3" s="32" t="s">
        <v>1</v>
      </c>
      <c r="F3" s="32" t="s">
        <v>1</v>
      </c>
      <c r="G3" s="32" t="s">
        <v>1</v>
      </c>
      <c r="H3" s="32" t="s">
        <v>1</v>
      </c>
      <c r="I3" s="32" t="s">
        <v>1</v>
      </c>
      <c r="J3" s="32" t="s">
        <v>1</v>
      </c>
    </row>
    <row r="4" customHeight="1" spans="1:10">
      <c r="A4" s="31" t="s">
        <v>1</v>
      </c>
      <c r="B4" s="32" t="s">
        <v>1</v>
      </c>
      <c r="C4" s="32" t="s">
        <v>1</v>
      </c>
      <c r="D4" s="32" t="s">
        <v>1</v>
      </c>
      <c r="E4" s="32" t="s">
        <v>1</v>
      </c>
      <c r="F4" s="32" t="s">
        <v>1</v>
      </c>
      <c r="G4" s="32" t="s">
        <v>1</v>
      </c>
      <c r="H4" s="32" t="s">
        <v>1</v>
      </c>
      <c r="I4" s="32" t="s">
        <v>1</v>
      </c>
      <c r="J4" s="32" t="s">
        <v>1</v>
      </c>
    </row>
    <row r="5" customHeight="1" spans="1:10">
      <c r="A5" s="33" t="s">
        <v>3</v>
      </c>
      <c r="B5" s="32" t="s">
        <v>1</v>
      </c>
      <c r="C5" s="32" t="s">
        <v>1</v>
      </c>
      <c r="D5" s="32" t="s">
        <v>1</v>
      </c>
      <c r="E5" s="32" t="s">
        <v>1</v>
      </c>
      <c r="F5" s="32" t="s">
        <v>1</v>
      </c>
      <c r="G5" s="32" t="s">
        <v>1</v>
      </c>
      <c r="H5" s="32" t="s">
        <v>1</v>
      </c>
      <c r="I5" s="32" t="s">
        <v>1</v>
      </c>
      <c r="J5" s="32" t="s">
        <v>1</v>
      </c>
    </row>
    <row r="6" customHeight="1" spans="1:10">
      <c r="A6" s="31" t="s">
        <v>4</v>
      </c>
      <c r="B6" s="32" t="s">
        <v>1</v>
      </c>
      <c r="C6" s="32" t="s">
        <v>1</v>
      </c>
      <c r="D6" s="32" t="s">
        <v>1</v>
      </c>
      <c r="E6" s="32" t="s">
        <v>1</v>
      </c>
      <c r="F6" s="32" t="s">
        <v>1</v>
      </c>
      <c r="G6" s="32" t="s">
        <v>1</v>
      </c>
      <c r="H6" s="32" t="s">
        <v>1</v>
      </c>
      <c r="I6" s="32" t="s">
        <v>1</v>
      </c>
      <c r="J6" s="32" t="s">
        <v>1</v>
      </c>
    </row>
    <row r="7" customHeight="1" spans="1:10">
      <c r="A7" s="31" t="s">
        <v>5</v>
      </c>
      <c r="B7" s="32" t="s">
        <v>1</v>
      </c>
      <c r="C7" s="32" t="s">
        <v>1</v>
      </c>
      <c r="D7" s="32" t="s">
        <v>1</v>
      </c>
      <c r="E7" s="32" t="s">
        <v>1</v>
      </c>
      <c r="F7" s="32" t="s">
        <v>1</v>
      </c>
      <c r="G7" s="32" t="s">
        <v>1</v>
      </c>
      <c r="H7" s="32" t="s">
        <v>1</v>
      </c>
      <c r="I7" s="32" t="s">
        <v>1</v>
      </c>
      <c r="J7" s="32" t="s">
        <v>1</v>
      </c>
    </row>
    <row r="8" customHeight="1" spans="1:10">
      <c r="A8" s="31" t="s">
        <v>6</v>
      </c>
      <c r="B8" s="32" t="s">
        <v>1</v>
      </c>
      <c r="C8" s="32" t="s">
        <v>1</v>
      </c>
      <c r="D8" s="32" t="s">
        <v>1</v>
      </c>
      <c r="E8" s="32" t="s">
        <v>1</v>
      </c>
      <c r="F8" s="32" t="s">
        <v>1</v>
      </c>
      <c r="G8" s="32" t="s">
        <v>1</v>
      </c>
      <c r="H8" s="32" t="s">
        <v>1</v>
      </c>
      <c r="I8" s="32" t="s">
        <v>1</v>
      </c>
      <c r="J8" s="32" t="s">
        <v>1</v>
      </c>
    </row>
    <row r="9" customHeight="1" spans="1:10">
      <c r="A9" s="31" t="s">
        <v>1</v>
      </c>
      <c r="B9" s="32" t="s">
        <v>1</v>
      </c>
      <c r="C9" s="32" t="s">
        <v>1</v>
      </c>
      <c r="D9" s="32" t="s">
        <v>1</v>
      </c>
      <c r="E9" s="32" t="s">
        <v>1</v>
      </c>
      <c r="F9" s="32" t="s">
        <v>1</v>
      </c>
      <c r="G9" s="32" t="s">
        <v>1</v>
      </c>
      <c r="H9" s="32" t="s">
        <v>1</v>
      </c>
      <c r="I9" s="32" t="s">
        <v>1</v>
      </c>
      <c r="J9" s="32" t="s">
        <v>1</v>
      </c>
    </row>
    <row r="10" customHeight="1" spans="1:10">
      <c r="A10" s="33" t="s">
        <v>7</v>
      </c>
      <c r="B10" s="32" t="s">
        <v>1</v>
      </c>
      <c r="C10" s="32" t="s">
        <v>1</v>
      </c>
      <c r="D10" s="32" t="s">
        <v>1</v>
      </c>
      <c r="E10" s="32" t="s">
        <v>1</v>
      </c>
      <c r="F10" s="32" t="s">
        <v>1</v>
      </c>
      <c r="G10" s="32" t="s">
        <v>1</v>
      </c>
      <c r="H10" s="32" t="s">
        <v>1</v>
      </c>
      <c r="I10" s="32" t="s">
        <v>1</v>
      </c>
      <c r="J10" s="32" t="s">
        <v>1</v>
      </c>
    </row>
    <row r="11" customHeight="1" spans="1:10">
      <c r="A11" s="31" t="s">
        <v>8</v>
      </c>
      <c r="B11" s="32" t="s">
        <v>1</v>
      </c>
      <c r="C11" s="32" t="s">
        <v>1</v>
      </c>
      <c r="D11" s="32" t="s">
        <v>1</v>
      </c>
      <c r="E11" s="32" t="s">
        <v>1</v>
      </c>
      <c r="F11" s="32" t="s">
        <v>1</v>
      </c>
      <c r="G11" s="32" t="s">
        <v>1</v>
      </c>
      <c r="H11" s="32" t="s">
        <v>1</v>
      </c>
      <c r="I11" s="32" t="s">
        <v>1</v>
      </c>
      <c r="J11" s="32" t="s">
        <v>1</v>
      </c>
    </row>
    <row r="12" customHeight="1" spans="1:10">
      <c r="A12" s="31" t="s">
        <v>9</v>
      </c>
      <c r="B12" s="32" t="s">
        <v>1</v>
      </c>
      <c r="C12" s="32" t="s">
        <v>1</v>
      </c>
      <c r="D12" s="32" t="s">
        <v>1</v>
      </c>
      <c r="E12" s="32" t="s">
        <v>1</v>
      </c>
      <c r="F12" s="32" t="s">
        <v>1</v>
      </c>
      <c r="G12" s="32" t="s">
        <v>1</v>
      </c>
      <c r="H12" s="32" t="s">
        <v>1</v>
      </c>
      <c r="I12" s="32" t="s">
        <v>1</v>
      </c>
      <c r="J12" s="32" t="s">
        <v>1</v>
      </c>
    </row>
    <row r="13" customHeight="1" spans="1:10">
      <c r="A13" s="31" t="s">
        <v>10</v>
      </c>
      <c r="B13" s="32" t="s">
        <v>1</v>
      </c>
      <c r="C13" s="32" t="s">
        <v>1</v>
      </c>
      <c r="D13" s="32" t="s">
        <v>1</v>
      </c>
      <c r="E13" s="32" t="s">
        <v>1</v>
      </c>
      <c r="F13" s="32" t="s">
        <v>1</v>
      </c>
      <c r="G13" s="32" t="s">
        <v>1</v>
      </c>
      <c r="H13" s="32" t="s">
        <v>1</v>
      </c>
      <c r="I13" s="32" t="s">
        <v>1</v>
      </c>
      <c r="J13" s="32" t="s">
        <v>1</v>
      </c>
    </row>
    <row r="14" customHeight="1" spans="1:10">
      <c r="A14" s="31" t="s">
        <v>11</v>
      </c>
      <c r="B14" s="32" t="s">
        <v>1</v>
      </c>
      <c r="C14" s="32" t="s">
        <v>1</v>
      </c>
      <c r="D14" s="32" t="s">
        <v>1</v>
      </c>
      <c r="E14" s="32" t="s">
        <v>1</v>
      </c>
      <c r="F14" s="32" t="s">
        <v>1</v>
      </c>
      <c r="G14" s="32" t="s">
        <v>1</v>
      </c>
      <c r="H14" s="32" t="s">
        <v>1</v>
      </c>
      <c r="I14" s="32" t="s">
        <v>1</v>
      </c>
      <c r="J14" s="32" t="s">
        <v>1</v>
      </c>
    </row>
    <row r="15" customHeight="1" spans="1:10">
      <c r="A15" s="31" t="s">
        <v>12</v>
      </c>
      <c r="B15" s="32" t="s">
        <v>1</v>
      </c>
      <c r="C15" s="32" t="s">
        <v>1</v>
      </c>
      <c r="D15" s="32" t="s">
        <v>1</v>
      </c>
      <c r="E15" s="32" t="s">
        <v>1</v>
      </c>
      <c r="F15" s="32" t="s">
        <v>1</v>
      </c>
      <c r="G15" s="32" t="s">
        <v>1</v>
      </c>
      <c r="H15" s="32" t="s">
        <v>1</v>
      </c>
      <c r="I15" s="32" t="s">
        <v>1</v>
      </c>
      <c r="J15" s="32" t="s">
        <v>1</v>
      </c>
    </row>
    <row r="16" customHeight="1" spans="1:10">
      <c r="A16" s="31" t="s">
        <v>13</v>
      </c>
      <c r="B16" s="32" t="s">
        <v>1</v>
      </c>
      <c r="C16" s="32" t="s">
        <v>1</v>
      </c>
      <c r="D16" s="32" t="s">
        <v>1</v>
      </c>
      <c r="E16" s="32" t="s">
        <v>1</v>
      </c>
      <c r="F16" s="32" t="s">
        <v>1</v>
      </c>
      <c r="G16" s="32" t="s">
        <v>1</v>
      </c>
      <c r="H16" s="32" t="s">
        <v>1</v>
      </c>
      <c r="I16" s="32" t="s">
        <v>1</v>
      </c>
      <c r="J16" s="32" t="s">
        <v>1</v>
      </c>
    </row>
    <row r="17" customHeight="1" spans="1:10">
      <c r="A17" s="31" t="s">
        <v>1</v>
      </c>
      <c r="B17" s="32" t="s">
        <v>1</v>
      </c>
      <c r="C17" s="32" t="s">
        <v>1</v>
      </c>
      <c r="D17" s="32" t="s">
        <v>1</v>
      </c>
      <c r="E17" s="32" t="s">
        <v>1</v>
      </c>
      <c r="F17" s="32" t="s">
        <v>1</v>
      </c>
      <c r="G17" s="32" t="s">
        <v>1</v>
      </c>
      <c r="H17" s="32" t="s">
        <v>1</v>
      </c>
      <c r="I17" s="32" t="s">
        <v>1</v>
      </c>
      <c r="J17" s="32" t="s">
        <v>1</v>
      </c>
    </row>
    <row r="18" customHeight="1" spans="1:10">
      <c r="A18" s="33" t="s">
        <v>14</v>
      </c>
      <c r="B18" s="32" t="s">
        <v>1</v>
      </c>
      <c r="C18" s="32" t="s">
        <v>1</v>
      </c>
      <c r="D18" s="32" t="s">
        <v>1</v>
      </c>
      <c r="E18" s="32" t="s">
        <v>1</v>
      </c>
      <c r="F18" s="32" t="s">
        <v>1</v>
      </c>
      <c r="G18" s="32" t="s">
        <v>1</v>
      </c>
      <c r="H18" s="32" t="s">
        <v>1</v>
      </c>
      <c r="I18" s="32" t="s">
        <v>1</v>
      </c>
      <c r="J18" s="32" t="s">
        <v>1</v>
      </c>
    </row>
    <row r="19" customHeight="1" spans="1:10">
      <c r="A19" s="31" t="s">
        <v>15</v>
      </c>
      <c r="B19" s="32" t="s">
        <v>1</v>
      </c>
      <c r="C19" s="32" t="s">
        <v>1</v>
      </c>
      <c r="D19" s="32" t="s">
        <v>1</v>
      </c>
      <c r="E19" s="32" t="s">
        <v>1</v>
      </c>
      <c r="F19" s="32" t="s">
        <v>1</v>
      </c>
      <c r="G19" s="32" t="s">
        <v>1</v>
      </c>
      <c r="H19" s="32" t="s">
        <v>1</v>
      </c>
      <c r="I19" s="32" t="s">
        <v>1</v>
      </c>
      <c r="J19" s="32" t="s">
        <v>1</v>
      </c>
    </row>
    <row r="20" customHeight="1" spans="1:10">
      <c r="A20" s="31" t="s">
        <v>16</v>
      </c>
      <c r="B20" s="32" t="s">
        <v>1</v>
      </c>
      <c r="C20" s="32" t="s">
        <v>1</v>
      </c>
      <c r="D20" s="32" t="s">
        <v>1</v>
      </c>
      <c r="E20" s="32" t="s">
        <v>1</v>
      </c>
      <c r="F20" s="32" t="s">
        <v>1</v>
      </c>
      <c r="G20" s="32" t="s">
        <v>1</v>
      </c>
      <c r="H20" s="32" t="s">
        <v>1</v>
      </c>
      <c r="I20" s="32" t="s">
        <v>1</v>
      </c>
      <c r="J20" s="32" t="s">
        <v>1</v>
      </c>
    </row>
    <row r="21" customHeight="1" spans="1:10">
      <c r="A21" s="31" t="s">
        <v>1</v>
      </c>
      <c r="B21" s="32" t="s">
        <v>1</v>
      </c>
      <c r="C21" s="32" t="s">
        <v>1</v>
      </c>
      <c r="D21" s="32" t="s">
        <v>1</v>
      </c>
      <c r="E21" s="32" t="s">
        <v>1</v>
      </c>
      <c r="F21" s="32" t="s">
        <v>1</v>
      </c>
      <c r="G21" s="32" t="s">
        <v>1</v>
      </c>
      <c r="H21" s="32" t="s">
        <v>1</v>
      </c>
      <c r="I21" s="32" t="s">
        <v>1</v>
      </c>
      <c r="J21" s="32" t="s">
        <v>1</v>
      </c>
    </row>
    <row r="22" customHeight="1" spans="1:10">
      <c r="A22" s="31" t="s">
        <v>17</v>
      </c>
      <c r="B22" s="32" t="s">
        <v>1</v>
      </c>
      <c r="C22" s="32" t="s">
        <v>1</v>
      </c>
      <c r="D22" s="32" t="s">
        <v>1</v>
      </c>
      <c r="E22" s="32" t="s">
        <v>1</v>
      </c>
      <c r="F22" s="32" t="s">
        <v>1</v>
      </c>
      <c r="G22" s="32" t="s">
        <v>1</v>
      </c>
      <c r="H22" s="32" t="s">
        <v>1</v>
      </c>
      <c r="I22" s="32" t="s">
        <v>1</v>
      </c>
      <c r="J22" s="32" t="s">
        <v>1</v>
      </c>
    </row>
    <row r="23" customHeight="1" spans="1:10">
      <c r="A23" s="31" t="s">
        <v>1</v>
      </c>
      <c r="B23" s="32" t="s">
        <v>1</v>
      </c>
      <c r="C23" s="32" t="s">
        <v>1</v>
      </c>
      <c r="D23" s="32" t="s">
        <v>1</v>
      </c>
      <c r="E23" s="32" t="s">
        <v>1</v>
      </c>
      <c r="F23" s="32" t="s">
        <v>1</v>
      </c>
      <c r="G23" s="32" t="s">
        <v>1</v>
      </c>
      <c r="H23" s="32" t="s">
        <v>1</v>
      </c>
      <c r="I23" s="32" t="s">
        <v>1</v>
      </c>
      <c r="J23" s="32" t="s">
        <v>1</v>
      </c>
    </row>
    <row r="24" customHeight="1" spans="1:10">
      <c r="A24" s="34" t="s">
        <v>18</v>
      </c>
      <c r="B24" s="32" t="s">
        <v>1</v>
      </c>
      <c r="C24" s="32" t="s">
        <v>1</v>
      </c>
      <c r="D24" s="32" t="s">
        <v>1</v>
      </c>
      <c r="E24" s="32" t="s">
        <v>1</v>
      </c>
      <c r="F24" s="32" t="s">
        <v>1</v>
      </c>
      <c r="G24" s="32" t="s">
        <v>1</v>
      </c>
      <c r="H24" s="32" t="s">
        <v>1</v>
      </c>
      <c r="I24" s="32" t="s">
        <v>1</v>
      </c>
      <c r="J24" s="32" t="s">
        <v>1</v>
      </c>
    </row>
    <row r="25" ht="16.5" spans="1:10">
      <c r="A25" s="31" t="s">
        <v>1</v>
      </c>
      <c r="B25" s="32" t="s">
        <v>1</v>
      </c>
      <c r="C25" s="32" t="s">
        <v>1</v>
      </c>
      <c r="D25" s="32" t="s">
        <v>1</v>
      </c>
      <c r="E25" s="32" t="s">
        <v>1</v>
      </c>
      <c r="F25" s="32" t="s">
        <v>1</v>
      </c>
      <c r="G25" s="32" t="s">
        <v>1</v>
      </c>
      <c r="H25" s="32" t="s">
        <v>1</v>
      </c>
      <c r="I25" s="32" t="s">
        <v>1</v>
      </c>
      <c r="J25" s="32" t="s">
        <v>1</v>
      </c>
    </row>
    <row r="26" ht="20" customHeight="1" spans="1:10">
      <c r="A26" s="35" t="s">
        <v>19</v>
      </c>
      <c r="B26" s="32" t="s">
        <v>1</v>
      </c>
      <c r="C26" s="32" t="s">
        <v>1</v>
      </c>
      <c r="D26" s="32" t="s">
        <v>1</v>
      </c>
      <c r="E26" s="32" t="s">
        <v>1</v>
      </c>
      <c r="F26" s="32" t="s">
        <v>1</v>
      </c>
      <c r="G26" s="32" t="s">
        <v>1</v>
      </c>
      <c r="H26" s="32" t="s">
        <v>1</v>
      </c>
      <c r="I26" s="32" t="s">
        <v>1</v>
      </c>
      <c r="J26" s="32" t="s">
        <v>1</v>
      </c>
    </row>
    <row r="27" ht="24" customHeight="1" spans="1:10">
      <c r="A27" s="36" t="s">
        <v>20</v>
      </c>
      <c r="B27" s="37" t="s">
        <v>1</v>
      </c>
      <c r="C27" s="37" t="s">
        <v>1</v>
      </c>
      <c r="D27" s="37" t="s">
        <v>1</v>
      </c>
      <c r="E27" s="37" t="s">
        <v>1</v>
      </c>
      <c r="F27" s="37" t="s">
        <v>1</v>
      </c>
      <c r="G27" s="37" t="s">
        <v>1</v>
      </c>
      <c r="H27" s="37" t="s">
        <v>1</v>
      </c>
      <c r="I27" s="37" t="s">
        <v>1</v>
      </c>
      <c r="J27" s="37" t="s">
        <v>1</v>
      </c>
    </row>
    <row r="28" spans="1:10">
      <c r="A28" s="38" t="s">
        <v>1</v>
      </c>
      <c r="B28" s="37" t="s">
        <v>1</v>
      </c>
      <c r="C28" s="37" t="s">
        <v>1</v>
      </c>
      <c r="D28" s="37" t="s">
        <v>1</v>
      </c>
      <c r="E28" s="37" t="s">
        <v>1</v>
      </c>
      <c r="F28" s="37" t="s">
        <v>1</v>
      </c>
      <c r="G28" s="37" t="s">
        <v>1</v>
      </c>
      <c r="H28" s="37" t="s">
        <v>1</v>
      </c>
      <c r="I28" s="37" t="s">
        <v>1</v>
      </c>
      <c r="J28" s="37" t="s">
        <v>1</v>
      </c>
    </row>
    <row r="29" ht="16.5" spans="1:10">
      <c r="A29" s="39" t="s">
        <v>21</v>
      </c>
      <c r="B29" s="37" t="s">
        <v>1</v>
      </c>
      <c r="C29" s="37" t="s">
        <v>1</v>
      </c>
      <c r="D29" s="37" t="s">
        <v>1</v>
      </c>
      <c r="E29" s="37" t="s">
        <v>1</v>
      </c>
      <c r="F29" s="37" t="s">
        <v>1</v>
      </c>
      <c r="G29" s="37" t="s">
        <v>1</v>
      </c>
      <c r="H29" s="37" t="s">
        <v>1</v>
      </c>
      <c r="I29" s="37" t="s">
        <v>1</v>
      </c>
      <c r="J29" s="37" t="s">
        <v>1</v>
      </c>
    </row>
    <row r="30" ht="16.5" spans="1:10">
      <c r="A30" s="39" t="s">
        <v>22</v>
      </c>
      <c r="B30" s="37" t="s">
        <v>1</v>
      </c>
      <c r="C30" s="37" t="s">
        <v>1</v>
      </c>
      <c r="D30" s="37" t="s">
        <v>1</v>
      </c>
      <c r="E30" s="37" t="s">
        <v>1</v>
      </c>
      <c r="F30" s="37" t="s">
        <v>1</v>
      </c>
      <c r="G30" s="37" t="s">
        <v>1</v>
      </c>
      <c r="H30" s="37" t="s">
        <v>1</v>
      </c>
      <c r="I30" s="37" t="s">
        <v>1</v>
      </c>
      <c r="J30" s="37" t="s">
        <v>1</v>
      </c>
    </row>
    <row r="31" ht="16.5" spans="1:10">
      <c r="A31" s="39" t="s">
        <v>23</v>
      </c>
      <c r="B31" s="37" t="s">
        <v>1</v>
      </c>
      <c r="C31" s="37" t="s">
        <v>1</v>
      </c>
      <c r="D31" s="37" t="s">
        <v>1</v>
      </c>
      <c r="E31" s="37" t="s">
        <v>1</v>
      </c>
      <c r="F31" s="37" t="s">
        <v>1</v>
      </c>
      <c r="G31" s="37" t="s">
        <v>1</v>
      </c>
      <c r="H31" s="37" t="s">
        <v>1</v>
      </c>
      <c r="I31" s="37" t="s">
        <v>1</v>
      </c>
      <c r="J31" s="37" t="s">
        <v>1</v>
      </c>
    </row>
    <row r="32" ht="16.5" spans="1:10">
      <c r="A32" s="39" t="s">
        <v>24</v>
      </c>
      <c r="B32" s="37" t="s">
        <v>1</v>
      </c>
      <c r="C32" s="37" t="s">
        <v>1</v>
      </c>
      <c r="D32" s="37" t="s">
        <v>1</v>
      </c>
      <c r="E32" s="37" t="s">
        <v>1</v>
      </c>
      <c r="F32" s="37" t="s">
        <v>1</v>
      </c>
      <c r="G32" s="37" t="s">
        <v>1</v>
      </c>
      <c r="H32" s="37" t="s">
        <v>1</v>
      </c>
      <c r="I32" s="37" t="s">
        <v>1</v>
      </c>
      <c r="J32" s="37" t="s">
        <v>1</v>
      </c>
    </row>
    <row r="33" ht="20" customHeight="1" spans="1:10">
      <c r="A33" s="40" t="s">
        <v>25</v>
      </c>
      <c r="B33" s="37" t="s">
        <v>1</v>
      </c>
      <c r="C33" s="37" t="s">
        <v>1</v>
      </c>
      <c r="D33" s="37" t="s">
        <v>1</v>
      </c>
      <c r="E33" s="37" t="s">
        <v>1</v>
      </c>
      <c r="F33" s="37" t="s">
        <v>1</v>
      </c>
      <c r="G33" s="37" t="s">
        <v>1</v>
      </c>
      <c r="H33" s="37" t="s">
        <v>1</v>
      </c>
      <c r="I33" s="37" t="s">
        <v>1</v>
      </c>
      <c r="J33" s="37" t="s">
        <v>1</v>
      </c>
    </row>
    <row r="34" spans="1:10">
      <c r="A34" s="38" t="s">
        <v>1</v>
      </c>
      <c r="B34" s="37" t="s">
        <v>1</v>
      </c>
      <c r="C34" s="37" t="s">
        <v>1</v>
      </c>
      <c r="D34" s="37" t="s">
        <v>1</v>
      </c>
      <c r="E34" s="37" t="s">
        <v>1</v>
      </c>
      <c r="F34" s="37" t="s">
        <v>1</v>
      </c>
      <c r="G34" s="37" t="s">
        <v>1</v>
      </c>
      <c r="H34" s="37" t="s">
        <v>1</v>
      </c>
      <c r="I34" s="37" t="s">
        <v>1</v>
      </c>
      <c r="J34" s="37" t="s">
        <v>1</v>
      </c>
    </row>
    <row r="35" ht="16.5" spans="1:10">
      <c r="A35" s="41" t="s">
        <v>26</v>
      </c>
      <c r="B35" s="37" t="s">
        <v>1</v>
      </c>
      <c r="C35" s="37" t="s">
        <v>1</v>
      </c>
      <c r="D35" s="37" t="s">
        <v>1</v>
      </c>
      <c r="E35" s="37" t="s">
        <v>1</v>
      </c>
      <c r="F35" s="37" t="s">
        <v>1</v>
      </c>
      <c r="G35" s="37" t="s">
        <v>1</v>
      </c>
      <c r="H35" s="37" t="s">
        <v>1</v>
      </c>
      <c r="I35" s="37" t="s">
        <v>1</v>
      </c>
      <c r="J35" s="37" t="s">
        <v>1</v>
      </c>
    </row>
    <row r="36" ht="18" customHeight="1" spans="1:10">
      <c r="A36" s="42" t="s">
        <v>27</v>
      </c>
      <c r="B36" s="43" t="s">
        <v>28</v>
      </c>
      <c r="C36" s="37" t="s">
        <v>1</v>
      </c>
      <c r="D36" s="37" t="s">
        <v>1</v>
      </c>
      <c r="E36" s="37" t="s">
        <v>1</v>
      </c>
      <c r="F36" s="37" t="s">
        <v>1</v>
      </c>
      <c r="G36" s="37" t="s">
        <v>1</v>
      </c>
      <c r="H36" s="37" t="s">
        <v>1</v>
      </c>
      <c r="I36" s="37" t="s">
        <v>1</v>
      </c>
      <c r="J36" s="37" t="s">
        <v>1</v>
      </c>
    </row>
    <row r="37" ht="14.5" spans="1:10">
      <c r="A37" s="44" t="s">
        <v>29</v>
      </c>
      <c r="B37" s="45" t="s">
        <v>30</v>
      </c>
      <c r="C37" s="37" t="s">
        <v>1</v>
      </c>
      <c r="D37" s="37" t="s">
        <v>1</v>
      </c>
      <c r="E37" s="37" t="s">
        <v>1</v>
      </c>
      <c r="F37" s="37" t="s">
        <v>1</v>
      </c>
      <c r="G37" s="37" t="s">
        <v>1</v>
      </c>
      <c r="H37" s="37" t="s">
        <v>1</v>
      </c>
      <c r="I37" s="37" t="s">
        <v>1</v>
      </c>
      <c r="J37" s="37" t="s">
        <v>1</v>
      </c>
    </row>
    <row r="38" ht="14.5" spans="1:10">
      <c r="A38" s="44" t="s">
        <v>31</v>
      </c>
      <c r="B38" s="45" t="s">
        <v>32</v>
      </c>
      <c r="C38" s="37" t="s">
        <v>1</v>
      </c>
      <c r="D38" s="37" t="s">
        <v>1</v>
      </c>
      <c r="E38" s="37" t="s">
        <v>1</v>
      </c>
      <c r="F38" s="37" t="s">
        <v>1</v>
      </c>
      <c r="G38" s="37" t="s">
        <v>1</v>
      </c>
      <c r="H38" s="37" t="s">
        <v>1</v>
      </c>
      <c r="I38" s="37" t="s">
        <v>1</v>
      </c>
      <c r="J38" s="37" t="s">
        <v>1</v>
      </c>
    </row>
    <row r="39" ht="14.5" spans="1:10">
      <c r="A39" s="44" t="s">
        <v>33</v>
      </c>
      <c r="B39" s="45" t="s">
        <v>34</v>
      </c>
      <c r="C39" s="37" t="s">
        <v>1</v>
      </c>
      <c r="D39" s="37" t="s">
        <v>1</v>
      </c>
      <c r="E39" s="37" t="s">
        <v>1</v>
      </c>
      <c r="F39" s="37" t="s">
        <v>1</v>
      </c>
      <c r="G39" s="37" t="s">
        <v>1</v>
      </c>
      <c r="H39" s="37" t="s">
        <v>1</v>
      </c>
      <c r="I39" s="37" t="s">
        <v>1</v>
      </c>
      <c r="J39" s="37" t="s">
        <v>1</v>
      </c>
    </row>
    <row r="40" ht="14.5" spans="1:10">
      <c r="A40" s="44" t="s">
        <v>35</v>
      </c>
      <c r="B40" s="45" t="s">
        <v>36</v>
      </c>
      <c r="C40" s="37" t="s">
        <v>1</v>
      </c>
      <c r="D40" s="37" t="s">
        <v>1</v>
      </c>
      <c r="E40" s="37" t="s">
        <v>1</v>
      </c>
      <c r="F40" s="37" t="s">
        <v>1</v>
      </c>
      <c r="G40" s="37" t="s">
        <v>1</v>
      </c>
      <c r="H40" s="37" t="s">
        <v>1</v>
      </c>
      <c r="I40" s="37" t="s">
        <v>1</v>
      </c>
      <c r="J40" s="37" t="s">
        <v>1</v>
      </c>
    </row>
    <row r="41" spans="1:10">
      <c r="A41" s="38" t="s">
        <v>1</v>
      </c>
      <c r="B41" s="37" t="s">
        <v>1</v>
      </c>
      <c r="C41" s="37" t="s">
        <v>1</v>
      </c>
      <c r="D41" s="37" t="s">
        <v>1</v>
      </c>
      <c r="E41" s="37" t="s">
        <v>1</v>
      </c>
      <c r="F41" s="37" t="s">
        <v>1</v>
      </c>
      <c r="G41" s="37" t="s">
        <v>1</v>
      </c>
      <c r="H41" s="37" t="s">
        <v>1</v>
      </c>
      <c r="I41" s="37" t="s">
        <v>1</v>
      </c>
      <c r="J41" s="37" t="s">
        <v>1</v>
      </c>
    </row>
    <row r="42" ht="16.5" spans="1:10">
      <c r="A42" s="41" t="s">
        <v>37</v>
      </c>
      <c r="B42" s="37" t="s">
        <v>1</v>
      </c>
      <c r="C42" s="37" t="s">
        <v>1</v>
      </c>
      <c r="D42" s="37" t="s">
        <v>1</v>
      </c>
      <c r="E42" s="37" t="s">
        <v>1</v>
      </c>
      <c r="F42" s="37" t="s">
        <v>1</v>
      </c>
      <c r="G42" s="37" t="s">
        <v>1</v>
      </c>
      <c r="H42" s="37" t="s">
        <v>1</v>
      </c>
      <c r="I42" s="37" t="s">
        <v>1</v>
      </c>
      <c r="J42" s="37" t="s">
        <v>1</v>
      </c>
    </row>
    <row r="43" ht="16.5" spans="1:10">
      <c r="A43" s="41" t="s">
        <v>38</v>
      </c>
      <c r="B43" s="37" t="s">
        <v>1</v>
      </c>
      <c r="C43" s="37" t="s">
        <v>1</v>
      </c>
      <c r="D43" s="37" t="s">
        <v>1</v>
      </c>
      <c r="E43" s="37" t="s">
        <v>1</v>
      </c>
      <c r="F43" s="37" t="s">
        <v>1</v>
      </c>
      <c r="G43" s="37" t="s">
        <v>1</v>
      </c>
      <c r="H43" s="37" t="s">
        <v>1</v>
      </c>
      <c r="I43" s="37" t="s">
        <v>1</v>
      </c>
      <c r="J43" s="37" t="s">
        <v>1</v>
      </c>
    </row>
    <row r="44" ht="16.5" spans="1:10">
      <c r="A44" s="41" t="s">
        <v>39</v>
      </c>
      <c r="B44" s="37" t="s">
        <v>1</v>
      </c>
      <c r="C44" s="37" t="s">
        <v>1</v>
      </c>
      <c r="D44" s="37" t="s">
        <v>1</v>
      </c>
      <c r="E44" s="37" t="s">
        <v>1</v>
      </c>
      <c r="F44" s="37" t="s">
        <v>1</v>
      </c>
      <c r="G44" s="37" t="s">
        <v>1</v>
      </c>
      <c r="H44" s="37" t="s">
        <v>1</v>
      </c>
      <c r="I44" s="37" t="s">
        <v>1</v>
      </c>
      <c r="J44" s="37" t="s">
        <v>1</v>
      </c>
    </row>
    <row r="45" ht="16.5" spans="1:10">
      <c r="A45" s="41" t="s">
        <v>40</v>
      </c>
      <c r="B45" s="37" t="s">
        <v>1</v>
      </c>
      <c r="C45" s="37" t="s">
        <v>1</v>
      </c>
      <c r="D45" s="37" t="s">
        <v>1</v>
      </c>
      <c r="E45" s="37" t="s">
        <v>1</v>
      </c>
      <c r="F45" s="37" t="s">
        <v>1</v>
      </c>
      <c r="G45" s="37" t="s">
        <v>1</v>
      </c>
      <c r="H45" s="37" t="s">
        <v>1</v>
      </c>
      <c r="I45" s="37" t="s">
        <v>1</v>
      </c>
      <c r="J45" s="37" t="s">
        <v>1</v>
      </c>
    </row>
    <row r="46" ht="16.5" spans="1:10">
      <c r="A46" s="41" t="s">
        <v>41</v>
      </c>
      <c r="B46" s="37" t="s">
        <v>1</v>
      </c>
      <c r="C46" s="37" t="s">
        <v>1</v>
      </c>
      <c r="D46" s="37" t="s">
        <v>1</v>
      </c>
      <c r="E46" s="37" t="s">
        <v>1</v>
      </c>
      <c r="F46" s="37" t="s">
        <v>1</v>
      </c>
      <c r="G46" s="37" t="s">
        <v>1</v>
      </c>
      <c r="H46" s="37" t="s">
        <v>1</v>
      </c>
      <c r="I46" s="37" t="s">
        <v>1</v>
      </c>
      <c r="J46" s="37" t="s">
        <v>1</v>
      </c>
    </row>
    <row r="47" ht="20" customHeight="1" spans="1:10">
      <c r="A47" s="40" t="s">
        <v>42</v>
      </c>
      <c r="B47" s="37" t="s">
        <v>1</v>
      </c>
      <c r="C47" s="37" t="s">
        <v>1</v>
      </c>
      <c r="D47" s="37" t="s">
        <v>1</v>
      </c>
      <c r="E47" s="37" t="s">
        <v>1</v>
      </c>
      <c r="F47" s="37" t="s">
        <v>1</v>
      </c>
      <c r="G47" s="37" t="s">
        <v>1</v>
      </c>
      <c r="H47" s="37" t="s">
        <v>1</v>
      </c>
      <c r="I47" s="37" t="s">
        <v>1</v>
      </c>
      <c r="J47" s="37" t="s">
        <v>1</v>
      </c>
    </row>
    <row r="48" spans="1:10">
      <c r="A48" s="38" t="s">
        <v>1</v>
      </c>
      <c r="B48" s="37" t="s">
        <v>1</v>
      </c>
      <c r="C48" s="37" t="s">
        <v>1</v>
      </c>
      <c r="D48" s="37" t="s">
        <v>1</v>
      </c>
      <c r="E48" s="37" t="s">
        <v>1</v>
      </c>
      <c r="F48" s="37" t="s">
        <v>1</v>
      </c>
      <c r="G48" s="37" t="s">
        <v>1</v>
      </c>
      <c r="H48" s="37" t="s">
        <v>1</v>
      </c>
      <c r="I48" s="37" t="s">
        <v>1</v>
      </c>
      <c r="J48" s="37" t="s">
        <v>1</v>
      </c>
    </row>
    <row r="49" ht="16.5" spans="1:10">
      <c r="A49" s="46" t="s">
        <v>43</v>
      </c>
      <c r="B49" s="37" t="s">
        <v>1</v>
      </c>
      <c r="C49" s="37" t="s">
        <v>1</v>
      </c>
      <c r="D49" s="37" t="s">
        <v>1</v>
      </c>
      <c r="E49" s="37" t="s">
        <v>1</v>
      </c>
      <c r="F49" s="37" t="s">
        <v>1</v>
      </c>
      <c r="G49" s="37" t="s">
        <v>1</v>
      </c>
      <c r="H49" s="37" t="s">
        <v>1</v>
      </c>
      <c r="I49" s="37" t="s">
        <v>1</v>
      </c>
      <c r="J49" s="37" t="s">
        <v>1</v>
      </c>
    </row>
    <row r="50" ht="16.5" spans="1:10">
      <c r="A50" s="46" t="s">
        <v>44</v>
      </c>
      <c r="B50" s="37" t="s">
        <v>1</v>
      </c>
      <c r="C50" s="37" t="s">
        <v>1</v>
      </c>
      <c r="D50" s="37" t="s">
        <v>1</v>
      </c>
      <c r="E50" s="37" t="s">
        <v>1</v>
      </c>
      <c r="F50" s="37" t="s">
        <v>1</v>
      </c>
      <c r="G50" s="37" t="s">
        <v>1</v>
      </c>
      <c r="H50" s="37" t="s">
        <v>1</v>
      </c>
      <c r="I50" s="37" t="s">
        <v>1</v>
      </c>
      <c r="J50" s="37" t="s">
        <v>1</v>
      </c>
    </row>
    <row r="51" ht="16.5" spans="1:10">
      <c r="A51" s="41" t="s">
        <v>45</v>
      </c>
      <c r="B51" s="37" t="s">
        <v>1</v>
      </c>
      <c r="C51" s="37" t="s">
        <v>1</v>
      </c>
      <c r="D51" s="37" t="s">
        <v>1</v>
      </c>
      <c r="E51" s="37" t="s">
        <v>1</v>
      </c>
      <c r="F51" s="37" t="s">
        <v>1</v>
      </c>
      <c r="G51" s="37" t="s">
        <v>1</v>
      </c>
      <c r="H51" s="37" t="s">
        <v>1</v>
      </c>
      <c r="I51" s="37" t="s">
        <v>1</v>
      </c>
      <c r="J51" s="37" t="s">
        <v>1</v>
      </c>
    </row>
    <row r="52" ht="18" customHeight="1" spans="1:10">
      <c r="A52" s="42" t="s">
        <v>46</v>
      </c>
      <c r="B52" s="43" t="s">
        <v>47</v>
      </c>
      <c r="C52" s="43" t="s">
        <v>48</v>
      </c>
      <c r="D52" s="43" t="s">
        <v>49</v>
      </c>
      <c r="E52" s="43" t="s">
        <v>50</v>
      </c>
      <c r="F52" s="43" t="s">
        <v>51</v>
      </c>
      <c r="G52" s="37" t="s">
        <v>1</v>
      </c>
      <c r="H52" s="37" t="s">
        <v>1</v>
      </c>
      <c r="I52" s="37" t="s">
        <v>1</v>
      </c>
      <c r="J52" s="37" t="s">
        <v>1</v>
      </c>
    </row>
    <row r="53" ht="14.5" spans="1:10">
      <c r="A53" s="44" t="s">
        <v>52</v>
      </c>
      <c r="B53" s="45" t="s">
        <v>53</v>
      </c>
      <c r="C53" s="45" t="s">
        <v>53</v>
      </c>
      <c r="D53" s="45" t="s">
        <v>53</v>
      </c>
      <c r="E53" s="45" t="s">
        <v>53</v>
      </c>
      <c r="F53" s="45" t="s">
        <v>53</v>
      </c>
      <c r="G53" s="37" t="s">
        <v>1</v>
      </c>
      <c r="H53" s="37" t="s">
        <v>1</v>
      </c>
      <c r="I53" s="37" t="s">
        <v>1</v>
      </c>
      <c r="J53" s="37" t="s">
        <v>1</v>
      </c>
    </row>
    <row r="54" ht="14.5" spans="1:10">
      <c r="A54" s="44" t="s">
        <v>54</v>
      </c>
      <c r="B54" s="45" t="s">
        <v>55</v>
      </c>
      <c r="C54" s="45" t="s">
        <v>56</v>
      </c>
      <c r="D54" s="45" t="s">
        <v>56</v>
      </c>
      <c r="E54" s="45" t="s">
        <v>56</v>
      </c>
      <c r="F54" s="45" t="s">
        <v>56</v>
      </c>
      <c r="G54" s="37" t="s">
        <v>1</v>
      </c>
      <c r="H54" s="37" t="s">
        <v>1</v>
      </c>
      <c r="I54" s="37" t="s">
        <v>1</v>
      </c>
      <c r="J54" s="37" t="s">
        <v>1</v>
      </c>
    </row>
    <row r="55" ht="14.5" spans="1:10">
      <c r="A55" s="44" t="s">
        <v>57</v>
      </c>
      <c r="B55" s="45" t="s">
        <v>56</v>
      </c>
      <c r="C55" s="45" t="s">
        <v>58</v>
      </c>
      <c r="D55" s="45" t="s">
        <v>58</v>
      </c>
      <c r="E55" s="45" t="s">
        <v>58</v>
      </c>
      <c r="F55" s="45" t="s">
        <v>58</v>
      </c>
      <c r="G55" s="37" t="s">
        <v>1</v>
      </c>
      <c r="H55" s="37" t="s">
        <v>1</v>
      </c>
      <c r="I55" s="37" t="s">
        <v>1</v>
      </c>
      <c r="J55" s="37" t="s">
        <v>1</v>
      </c>
    </row>
    <row r="56" ht="14.5" spans="1:10">
      <c r="A56" s="44" t="s">
        <v>59</v>
      </c>
      <c r="B56" s="45" t="s">
        <v>58</v>
      </c>
      <c r="C56" s="45" t="s">
        <v>58</v>
      </c>
      <c r="D56" s="45" t="s">
        <v>58</v>
      </c>
      <c r="E56" s="45" t="s">
        <v>58</v>
      </c>
      <c r="F56" s="45" t="s">
        <v>58</v>
      </c>
      <c r="G56" s="37" t="s">
        <v>1</v>
      </c>
      <c r="H56" s="37" t="s">
        <v>1</v>
      </c>
      <c r="I56" s="37" t="s">
        <v>1</v>
      </c>
      <c r="J56" s="37" t="s">
        <v>1</v>
      </c>
    </row>
    <row r="57" ht="14.5" spans="1:10">
      <c r="A57" s="44" t="s">
        <v>60</v>
      </c>
      <c r="B57" s="45" t="s">
        <v>61</v>
      </c>
      <c r="C57" s="45" t="s">
        <v>62</v>
      </c>
      <c r="D57" s="45" t="s">
        <v>61</v>
      </c>
      <c r="E57" s="45" t="s">
        <v>61</v>
      </c>
      <c r="F57" s="45" t="s">
        <v>61</v>
      </c>
      <c r="G57" s="37" t="s">
        <v>1</v>
      </c>
      <c r="H57" s="37" t="s">
        <v>1</v>
      </c>
      <c r="I57" s="37" t="s">
        <v>1</v>
      </c>
      <c r="J57" s="37" t="s">
        <v>1</v>
      </c>
    </row>
    <row r="58" ht="14.5" spans="1:10">
      <c r="A58" s="44" t="s">
        <v>63</v>
      </c>
      <c r="B58" s="45" t="s">
        <v>62</v>
      </c>
      <c r="C58" s="45" t="s">
        <v>58</v>
      </c>
      <c r="D58" s="45" t="s">
        <v>61</v>
      </c>
      <c r="E58" s="45" t="s">
        <v>61</v>
      </c>
      <c r="F58" s="45" t="s">
        <v>61</v>
      </c>
      <c r="G58" s="37" t="s">
        <v>1</v>
      </c>
      <c r="H58" s="37" t="s">
        <v>1</v>
      </c>
      <c r="I58" s="37" t="s">
        <v>1</v>
      </c>
      <c r="J58" s="37" t="s">
        <v>1</v>
      </c>
    </row>
    <row r="59" ht="14.5" spans="1:10">
      <c r="A59" s="44" t="s">
        <v>64</v>
      </c>
      <c r="B59" s="45" t="s">
        <v>65</v>
      </c>
      <c r="C59" s="45" t="s">
        <v>61</v>
      </c>
      <c r="D59" s="45" t="s">
        <v>61</v>
      </c>
      <c r="E59" s="45" t="s">
        <v>61</v>
      </c>
      <c r="F59" s="45" t="s">
        <v>61</v>
      </c>
      <c r="G59" s="37" t="s">
        <v>1</v>
      </c>
      <c r="H59" s="37" t="s">
        <v>1</v>
      </c>
      <c r="I59" s="37" t="s">
        <v>1</v>
      </c>
      <c r="J59" s="37" t="s">
        <v>1</v>
      </c>
    </row>
    <row r="60" ht="14.5" spans="1:10">
      <c r="A60" s="44" t="s">
        <v>66</v>
      </c>
      <c r="B60" s="45" t="s">
        <v>56</v>
      </c>
      <c r="C60" s="45" t="s">
        <v>56</v>
      </c>
      <c r="D60" s="45" t="s">
        <v>56</v>
      </c>
      <c r="E60" s="45" t="s">
        <v>56</v>
      </c>
      <c r="F60" s="45" t="s">
        <v>56</v>
      </c>
      <c r="G60" s="37" t="s">
        <v>1</v>
      </c>
      <c r="H60" s="37" t="s">
        <v>1</v>
      </c>
      <c r="I60" s="37" t="s">
        <v>1</v>
      </c>
      <c r="J60" s="37" t="s">
        <v>1</v>
      </c>
    </row>
    <row r="61" ht="14.5" spans="1:10">
      <c r="A61" s="44" t="s">
        <v>67</v>
      </c>
      <c r="B61" s="45" t="s">
        <v>58</v>
      </c>
      <c r="C61" s="45" t="s">
        <v>58</v>
      </c>
      <c r="D61" s="45" t="s">
        <v>58</v>
      </c>
      <c r="E61" s="45" t="s">
        <v>58</v>
      </c>
      <c r="F61" s="45" t="s">
        <v>58</v>
      </c>
      <c r="G61" s="37" t="s">
        <v>1</v>
      </c>
      <c r="H61" s="37" t="s">
        <v>1</v>
      </c>
      <c r="I61" s="37" t="s">
        <v>1</v>
      </c>
      <c r="J61" s="37" t="s">
        <v>1</v>
      </c>
    </row>
    <row r="62" spans="1:10">
      <c r="A62" s="38" t="s">
        <v>1</v>
      </c>
      <c r="B62" s="37" t="s">
        <v>1</v>
      </c>
      <c r="C62" s="37" t="s">
        <v>1</v>
      </c>
      <c r="D62" s="37" t="s">
        <v>1</v>
      </c>
      <c r="E62" s="37" t="s">
        <v>1</v>
      </c>
      <c r="F62" s="37" t="s">
        <v>1</v>
      </c>
      <c r="G62" s="37" t="s">
        <v>1</v>
      </c>
      <c r="H62" s="37" t="s">
        <v>1</v>
      </c>
      <c r="I62" s="37" t="s">
        <v>1</v>
      </c>
      <c r="J62" s="37" t="s">
        <v>1</v>
      </c>
    </row>
    <row r="63" ht="16.5" spans="1:10">
      <c r="A63" s="46" t="s">
        <v>68</v>
      </c>
      <c r="B63" s="37" t="s">
        <v>1</v>
      </c>
      <c r="C63" s="37" t="s">
        <v>1</v>
      </c>
      <c r="D63" s="37" t="s">
        <v>1</v>
      </c>
      <c r="E63" s="37" t="s">
        <v>1</v>
      </c>
      <c r="F63" s="37" t="s">
        <v>1</v>
      </c>
      <c r="G63" s="37" t="s">
        <v>1</v>
      </c>
      <c r="H63" s="37" t="s">
        <v>1</v>
      </c>
      <c r="I63" s="37" t="s">
        <v>1</v>
      </c>
      <c r="J63" s="37" t="s">
        <v>1</v>
      </c>
    </row>
    <row r="64" ht="16.5" spans="1:10">
      <c r="A64" s="41" t="s">
        <v>69</v>
      </c>
      <c r="B64" s="37" t="s">
        <v>1</v>
      </c>
      <c r="C64" s="37" t="s">
        <v>1</v>
      </c>
      <c r="D64" s="37" t="s">
        <v>1</v>
      </c>
      <c r="E64" s="37" t="s">
        <v>1</v>
      </c>
      <c r="F64" s="37" t="s">
        <v>1</v>
      </c>
      <c r="G64" s="37" t="s">
        <v>1</v>
      </c>
      <c r="H64" s="37" t="s">
        <v>1</v>
      </c>
      <c r="I64" s="37" t="s">
        <v>1</v>
      </c>
      <c r="J64" s="37" t="s">
        <v>1</v>
      </c>
    </row>
    <row r="65" ht="60" customHeight="1" spans="1:10">
      <c r="A65" s="42" t="s">
        <v>70</v>
      </c>
      <c r="B65" s="42" t="s">
        <v>71</v>
      </c>
      <c r="C65" s="42" t="s">
        <v>72</v>
      </c>
      <c r="D65" s="43" t="s">
        <v>73</v>
      </c>
      <c r="E65" s="43" t="s">
        <v>74</v>
      </c>
      <c r="F65" s="37" t="s">
        <v>1</v>
      </c>
      <c r="G65" s="37" t="s">
        <v>1</v>
      </c>
      <c r="H65" s="37" t="s">
        <v>1</v>
      </c>
      <c r="I65" s="37" t="s">
        <v>1</v>
      </c>
      <c r="J65" s="37" t="s">
        <v>1</v>
      </c>
    </row>
    <row r="66" ht="45" customHeight="1" spans="1:10">
      <c r="A66" s="44" t="s">
        <v>75</v>
      </c>
      <c r="B66" s="45" t="s">
        <v>63</v>
      </c>
      <c r="C66" s="44" t="s">
        <v>76</v>
      </c>
      <c r="D66" s="45" t="s">
        <v>77</v>
      </c>
      <c r="E66" s="45" t="s">
        <v>78</v>
      </c>
      <c r="F66" s="37" t="s">
        <v>1</v>
      </c>
      <c r="G66" s="37" t="s">
        <v>1</v>
      </c>
      <c r="H66" s="37" t="s">
        <v>1</v>
      </c>
      <c r="I66" s="37" t="s">
        <v>1</v>
      </c>
      <c r="J66" s="37" t="s">
        <v>1</v>
      </c>
    </row>
    <row r="67" ht="29" spans="1:10">
      <c r="A67" s="44" t="s">
        <v>79</v>
      </c>
      <c r="B67" s="45" t="s">
        <v>62</v>
      </c>
      <c r="C67" s="44" t="s">
        <v>80</v>
      </c>
      <c r="D67" s="45" t="s">
        <v>81</v>
      </c>
      <c r="E67" s="45" t="s">
        <v>82</v>
      </c>
      <c r="F67" s="37" t="s">
        <v>1</v>
      </c>
      <c r="G67" s="37" t="s">
        <v>1</v>
      </c>
      <c r="H67" s="37" t="s">
        <v>1</v>
      </c>
      <c r="I67" s="37" t="s">
        <v>1</v>
      </c>
      <c r="J67" s="37" t="s">
        <v>1</v>
      </c>
    </row>
    <row r="68" ht="14.5" spans="1:10">
      <c r="A68" s="44" t="s">
        <v>83</v>
      </c>
      <c r="B68" s="45" t="s">
        <v>56</v>
      </c>
      <c r="C68" s="45" t="s">
        <v>84</v>
      </c>
      <c r="D68" s="45" t="s">
        <v>85</v>
      </c>
      <c r="E68" s="45" t="s">
        <v>86</v>
      </c>
      <c r="F68" s="37" t="s">
        <v>1</v>
      </c>
      <c r="G68" s="37" t="s">
        <v>1</v>
      </c>
      <c r="H68" s="37" t="s">
        <v>1</v>
      </c>
      <c r="I68" s="37" t="s">
        <v>1</v>
      </c>
      <c r="J68" s="37" t="s">
        <v>1</v>
      </c>
    </row>
    <row r="69" spans="1:10">
      <c r="A69" s="38" t="s">
        <v>1</v>
      </c>
      <c r="B69" s="37" t="s">
        <v>1</v>
      </c>
      <c r="C69" s="37" t="s">
        <v>1</v>
      </c>
      <c r="D69" s="37" t="s">
        <v>1</v>
      </c>
      <c r="E69" s="37" t="s">
        <v>1</v>
      </c>
      <c r="F69" s="37" t="s">
        <v>1</v>
      </c>
      <c r="G69" s="37" t="s">
        <v>1</v>
      </c>
      <c r="H69" s="37" t="s">
        <v>1</v>
      </c>
      <c r="I69" s="37" t="s">
        <v>1</v>
      </c>
      <c r="J69" s="37" t="s">
        <v>1</v>
      </c>
    </row>
    <row r="70" ht="16.5" spans="1:10">
      <c r="A70" s="47" t="s">
        <v>87</v>
      </c>
      <c r="B70" s="37" t="s">
        <v>1</v>
      </c>
      <c r="C70" s="37" t="s">
        <v>1</v>
      </c>
      <c r="D70" s="37" t="s">
        <v>1</v>
      </c>
      <c r="E70" s="37" t="s">
        <v>1</v>
      </c>
      <c r="F70" s="37" t="s">
        <v>1</v>
      </c>
      <c r="G70" s="37" t="s">
        <v>1</v>
      </c>
      <c r="H70" s="37" t="s">
        <v>1</v>
      </c>
      <c r="I70" s="37" t="s">
        <v>1</v>
      </c>
      <c r="J70" s="37" t="s">
        <v>1</v>
      </c>
    </row>
    <row r="71" ht="20" customHeight="1" spans="1:10">
      <c r="A71" s="40" t="s">
        <v>88</v>
      </c>
      <c r="B71" s="37" t="s">
        <v>1</v>
      </c>
      <c r="C71" s="37" t="s">
        <v>1</v>
      </c>
      <c r="D71" s="37" t="s">
        <v>1</v>
      </c>
      <c r="E71" s="37" t="s">
        <v>1</v>
      </c>
      <c r="F71" s="37" t="s">
        <v>1</v>
      </c>
      <c r="G71" s="37" t="s">
        <v>1</v>
      </c>
      <c r="H71" s="37" t="s">
        <v>1</v>
      </c>
      <c r="I71" s="37" t="s">
        <v>1</v>
      </c>
      <c r="J71" s="37" t="s">
        <v>1</v>
      </c>
    </row>
    <row r="72" spans="1:10">
      <c r="A72" s="38" t="s">
        <v>1</v>
      </c>
      <c r="B72" s="37" t="s">
        <v>1</v>
      </c>
      <c r="C72" s="37" t="s">
        <v>1</v>
      </c>
      <c r="D72" s="37" t="s">
        <v>1</v>
      </c>
      <c r="E72" s="37" t="s">
        <v>1</v>
      </c>
      <c r="F72" s="37" t="s">
        <v>1</v>
      </c>
      <c r="G72" s="37" t="s">
        <v>1</v>
      </c>
      <c r="H72" s="37" t="s">
        <v>1</v>
      </c>
      <c r="I72" s="37" t="s">
        <v>1</v>
      </c>
      <c r="J72" s="37" t="s">
        <v>1</v>
      </c>
    </row>
    <row r="73" ht="16.5" spans="1:10">
      <c r="A73" s="46" t="s">
        <v>89</v>
      </c>
      <c r="B73" s="37" t="s">
        <v>1</v>
      </c>
      <c r="C73" s="37" t="s">
        <v>1</v>
      </c>
      <c r="D73" s="37" t="s">
        <v>1</v>
      </c>
      <c r="E73" s="37" t="s">
        <v>1</v>
      </c>
      <c r="F73" s="37" t="s">
        <v>1</v>
      </c>
      <c r="G73" s="37" t="s">
        <v>1</v>
      </c>
      <c r="H73" s="37" t="s">
        <v>1</v>
      </c>
      <c r="I73" s="37" t="s">
        <v>1</v>
      </c>
      <c r="J73" s="37" t="s">
        <v>1</v>
      </c>
    </row>
    <row r="74" ht="16.5" spans="1:10">
      <c r="A74" s="41" t="s">
        <v>90</v>
      </c>
      <c r="B74" s="37" t="s">
        <v>1</v>
      </c>
      <c r="C74" s="37" t="s">
        <v>1</v>
      </c>
      <c r="D74" s="37" t="s">
        <v>1</v>
      </c>
      <c r="E74" s="37" t="s">
        <v>1</v>
      </c>
      <c r="F74" s="37" t="s">
        <v>1</v>
      </c>
      <c r="G74" s="37" t="s">
        <v>1</v>
      </c>
      <c r="H74" s="37" t="s">
        <v>1</v>
      </c>
      <c r="I74" s="37" t="s">
        <v>1</v>
      </c>
      <c r="J74" s="37" t="s">
        <v>1</v>
      </c>
    </row>
    <row r="75" ht="16.5" spans="1:10">
      <c r="A75" s="46" t="s">
        <v>91</v>
      </c>
      <c r="B75" s="37" t="s">
        <v>1</v>
      </c>
      <c r="C75" s="37" t="s">
        <v>1</v>
      </c>
      <c r="D75" s="37" t="s">
        <v>1</v>
      </c>
      <c r="E75" s="37" t="s">
        <v>1</v>
      </c>
      <c r="F75" s="37" t="s">
        <v>1</v>
      </c>
      <c r="G75" s="37" t="s">
        <v>1</v>
      </c>
      <c r="H75" s="37" t="s">
        <v>1</v>
      </c>
      <c r="I75" s="37" t="s">
        <v>1</v>
      </c>
      <c r="J75" s="37" t="s">
        <v>1</v>
      </c>
    </row>
    <row r="76" ht="16.5" spans="1:10">
      <c r="A76" s="41" t="s">
        <v>92</v>
      </c>
      <c r="B76" s="37" t="s">
        <v>1</v>
      </c>
      <c r="C76" s="37" t="s">
        <v>1</v>
      </c>
      <c r="D76" s="37" t="s">
        <v>1</v>
      </c>
      <c r="E76" s="37" t="s">
        <v>1</v>
      </c>
      <c r="F76" s="37" t="s">
        <v>1</v>
      </c>
      <c r="G76" s="37" t="s">
        <v>1</v>
      </c>
      <c r="H76" s="37" t="s">
        <v>1</v>
      </c>
      <c r="I76" s="37" t="s">
        <v>1</v>
      </c>
      <c r="J76" s="37" t="s">
        <v>1</v>
      </c>
    </row>
    <row r="77" ht="16.5" spans="1:10">
      <c r="A77" s="41" t="s">
        <v>93</v>
      </c>
      <c r="B77" s="37" t="s">
        <v>1</v>
      </c>
      <c r="C77" s="37" t="s">
        <v>1</v>
      </c>
      <c r="D77" s="37" t="s">
        <v>1</v>
      </c>
      <c r="E77" s="37" t="s">
        <v>1</v>
      </c>
      <c r="F77" s="37" t="s">
        <v>1</v>
      </c>
      <c r="G77" s="37" t="s">
        <v>1</v>
      </c>
      <c r="H77" s="37" t="s">
        <v>1</v>
      </c>
      <c r="I77" s="37" t="s">
        <v>1</v>
      </c>
      <c r="J77" s="37" t="s">
        <v>1</v>
      </c>
    </row>
    <row r="78" ht="18" customHeight="1" spans="1:10">
      <c r="A78" s="42" t="s">
        <v>70</v>
      </c>
      <c r="B78" s="43" t="s">
        <v>58</v>
      </c>
      <c r="C78" s="43" t="s">
        <v>61</v>
      </c>
      <c r="D78" s="43" t="s">
        <v>62</v>
      </c>
      <c r="E78" s="37" t="s">
        <v>1</v>
      </c>
      <c r="F78" s="37" t="s">
        <v>1</v>
      </c>
      <c r="G78" s="37" t="s">
        <v>1</v>
      </c>
      <c r="H78" s="37" t="s">
        <v>1</v>
      </c>
      <c r="I78" s="37" t="s">
        <v>1</v>
      </c>
      <c r="J78" s="37" t="s">
        <v>1</v>
      </c>
    </row>
    <row r="79" ht="14.5" spans="1:10">
      <c r="A79" s="44" t="s">
        <v>94</v>
      </c>
      <c r="B79" s="45" t="s">
        <v>63</v>
      </c>
      <c r="C79" s="45" t="s">
        <v>95</v>
      </c>
      <c r="D79" s="45" t="s">
        <v>53</v>
      </c>
      <c r="E79" s="37" t="s">
        <v>1</v>
      </c>
      <c r="F79" s="37" t="s">
        <v>1</v>
      </c>
      <c r="G79" s="37" t="s">
        <v>1</v>
      </c>
      <c r="H79" s="37" t="s">
        <v>1</v>
      </c>
      <c r="I79" s="37" t="s">
        <v>1</v>
      </c>
      <c r="J79" s="37" t="s">
        <v>1</v>
      </c>
    </row>
    <row r="80" ht="14.5" spans="1:10">
      <c r="A80" s="44" t="s">
        <v>96</v>
      </c>
      <c r="B80" s="45" t="s">
        <v>78</v>
      </c>
      <c r="C80" s="45" t="s">
        <v>82</v>
      </c>
      <c r="D80" s="45" t="s">
        <v>86</v>
      </c>
      <c r="E80" s="37" t="s">
        <v>1</v>
      </c>
      <c r="F80" s="37" t="s">
        <v>1</v>
      </c>
      <c r="G80" s="37" t="s">
        <v>1</v>
      </c>
      <c r="H80" s="37" t="s">
        <v>1</v>
      </c>
      <c r="I80" s="37" t="s">
        <v>1</v>
      </c>
      <c r="J80" s="37" t="s">
        <v>1</v>
      </c>
    </row>
    <row r="81" ht="14.5" spans="1:10">
      <c r="A81" s="44" t="s">
        <v>97</v>
      </c>
      <c r="B81" s="45" t="s">
        <v>98</v>
      </c>
      <c r="C81" s="45" t="s">
        <v>99</v>
      </c>
      <c r="D81" s="45" t="s">
        <v>100</v>
      </c>
      <c r="E81" s="37" t="s">
        <v>1</v>
      </c>
      <c r="F81" s="37" t="s">
        <v>1</v>
      </c>
      <c r="G81" s="37" t="s">
        <v>1</v>
      </c>
      <c r="H81" s="37" t="s">
        <v>1</v>
      </c>
      <c r="I81" s="37" t="s">
        <v>1</v>
      </c>
      <c r="J81" s="37" t="s">
        <v>1</v>
      </c>
    </row>
    <row r="82" ht="14.5" spans="1:10">
      <c r="A82" s="44" t="s">
        <v>101</v>
      </c>
      <c r="B82" s="45" t="s">
        <v>102</v>
      </c>
      <c r="C82" s="45" t="s">
        <v>103</v>
      </c>
      <c r="D82" s="45" t="s">
        <v>104</v>
      </c>
      <c r="E82" s="37" t="s">
        <v>1</v>
      </c>
      <c r="F82" s="37" t="s">
        <v>1</v>
      </c>
      <c r="G82" s="37" t="s">
        <v>1</v>
      </c>
      <c r="H82" s="37" t="s">
        <v>1</v>
      </c>
      <c r="I82" s="37" t="s">
        <v>1</v>
      </c>
      <c r="J82" s="37" t="s">
        <v>1</v>
      </c>
    </row>
    <row r="83" ht="14.5" spans="1:10">
      <c r="A83" s="44" t="s">
        <v>105</v>
      </c>
      <c r="B83" s="45" t="s">
        <v>106</v>
      </c>
      <c r="C83" s="45" t="s">
        <v>107</v>
      </c>
      <c r="D83" s="45" t="s">
        <v>108</v>
      </c>
      <c r="E83" s="37" t="s">
        <v>1</v>
      </c>
      <c r="F83" s="37" t="s">
        <v>1</v>
      </c>
      <c r="G83" s="37" t="s">
        <v>1</v>
      </c>
      <c r="H83" s="37" t="s">
        <v>1</v>
      </c>
      <c r="I83" s="37" t="s">
        <v>1</v>
      </c>
      <c r="J83" s="37" t="s">
        <v>1</v>
      </c>
    </row>
    <row r="84" spans="1:10">
      <c r="A84" s="38" t="s">
        <v>1</v>
      </c>
      <c r="B84" s="37" t="s">
        <v>1</v>
      </c>
      <c r="C84" s="37" t="s">
        <v>1</v>
      </c>
      <c r="D84" s="37" t="s">
        <v>1</v>
      </c>
      <c r="E84" s="37" t="s">
        <v>1</v>
      </c>
      <c r="F84" s="37" t="s">
        <v>1</v>
      </c>
      <c r="G84" s="37" t="s">
        <v>1</v>
      </c>
      <c r="H84" s="37" t="s">
        <v>1</v>
      </c>
      <c r="I84" s="37" t="s">
        <v>1</v>
      </c>
      <c r="J84" s="37" t="s">
        <v>1</v>
      </c>
    </row>
    <row r="85" ht="16.5" spans="1:10">
      <c r="A85" s="41" t="s">
        <v>109</v>
      </c>
      <c r="B85" s="37" t="s">
        <v>1</v>
      </c>
      <c r="C85" s="37" t="s">
        <v>1</v>
      </c>
      <c r="D85" s="37" t="s">
        <v>1</v>
      </c>
      <c r="E85" s="37" t="s">
        <v>1</v>
      </c>
      <c r="F85" s="37" t="s">
        <v>1</v>
      </c>
      <c r="G85" s="37" t="s">
        <v>1</v>
      </c>
      <c r="H85" s="37" t="s">
        <v>1</v>
      </c>
      <c r="I85" s="37" t="s">
        <v>1</v>
      </c>
      <c r="J85" s="37" t="s">
        <v>1</v>
      </c>
    </row>
    <row r="86" ht="20" customHeight="1" spans="1:10">
      <c r="A86" s="40" t="s">
        <v>110</v>
      </c>
      <c r="B86" s="37" t="s">
        <v>1</v>
      </c>
      <c r="C86" s="37" t="s">
        <v>1</v>
      </c>
      <c r="D86" s="37" t="s">
        <v>1</v>
      </c>
      <c r="E86" s="37" t="s">
        <v>1</v>
      </c>
      <c r="F86" s="37" t="s">
        <v>1</v>
      </c>
      <c r="G86" s="37" t="s">
        <v>1</v>
      </c>
      <c r="H86" s="37" t="s">
        <v>1</v>
      </c>
      <c r="I86" s="37" t="s">
        <v>1</v>
      </c>
      <c r="J86" s="37" t="s">
        <v>1</v>
      </c>
    </row>
    <row r="87" spans="1:10">
      <c r="A87" s="38" t="s">
        <v>1</v>
      </c>
      <c r="B87" s="37" t="s">
        <v>1</v>
      </c>
      <c r="C87" s="37" t="s">
        <v>1</v>
      </c>
      <c r="D87" s="37" t="s">
        <v>1</v>
      </c>
      <c r="E87" s="37" t="s">
        <v>1</v>
      </c>
      <c r="F87" s="37" t="s">
        <v>1</v>
      </c>
      <c r="G87" s="37" t="s">
        <v>1</v>
      </c>
      <c r="H87" s="37" t="s">
        <v>1</v>
      </c>
      <c r="I87" s="37" t="s">
        <v>1</v>
      </c>
      <c r="J87" s="37" t="s">
        <v>1</v>
      </c>
    </row>
    <row r="88" ht="17" customHeight="1" spans="1:10">
      <c r="A88" s="48" t="s">
        <v>111</v>
      </c>
      <c r="B88" s="37" t="s">
        <v>1</v>
      </c>
      <c r="C88" s="37" t="s">
        <v>1</v>
      </c>
      <c r="D88" s="37" t="s">
        <v>1</v>
      </c>
      <c r="E88" s="37" t="s">
        <v>1</v>
      </c>
      <c r="F88" s="37" t="s">
        <v>1</v>
      </c>
      <c r="G88" s="37" t="s">
        <v>1</v>
      </c>
      <c r="H88" s="37" t="s">
        <v>1</v>
      </c>
      <c r="I88" s="37" t="s">
        <v>1</v>
      </c>
      <c r="J88" s="37" t="s">
        <v>1</v>
      </c>
    </row>
    <row r="89" ht="16.5" spans="1:10">
      <c r="A89" s="41" t="s">
        <v>112</v>
      </c>
      <c r="B89" s="37" t="s">
        <v>1</v>
      </c>
      <c r="C89" s="37" t="s">
        <v>1</v>
      </c>
      <c r="D89" s="37" t="s">
        <v>1</v>
      </c>
      <c r="E89" s="37" t="s">
        <v>1</v>
      </c>
      <c r="F89" s="37" t="s">
        <v>1</v>
      </c>
      <c r="G89" s="37" t="s">
        <v>1</v>
      </c>
      <c r="H89" s="37" t="s">
        <v>1</v>
      </c>
      <c r="I89" s="37" t="s">
        <v>1</v>
      </c>
      <c r="J89" s="37" t="s">
        <v>1</v>
      </c>
    </row>
    <row r="90" ht="16.5" spans="1:10">
      <c r="A90" s="41" t="s">
        <v>113</v>
      </c>
      <c r="B90" s="37" t="s">
        <v>1</v>
      </c>
      <c r="C90" s="37" t="s">
        <v>1</v>
      </c>
      <c r="D90" s="37" t="s">
        <v>1</v>
      </c>
      <c r="E90" s="37" t="s">
        <v>1</v>
      </c>
      <c r="F90" s="37" t="s">
        <v>1</v>
      </c>
      <c r="G90" s="37" t="s">
        <v>1</v>
      </c>
      <c r="H90" s="37" t="s">
        <v>1</v>
      </c>
      <c r="I90" s="37" t="s">
        <v>1</v>
      </c>
      <c r="J90" s="37" t="s">
        <v>1</v>
      </c>
    </row>
    <row r="91" ht="16.5" spans="1:10">
      <c r="A91" s="41" t="s">
        <v>114</v>
      </c>
      <c r="B91" s="37" t="s">
        <v>1</v>
      </c>
      <c r="C91" s="37" t="s">
        <v>1</v>
      </c>
      <c r="D91" s="37" t="s">
        <v>1</v>
      </c>
      <c r="E91" s="37" t="s">
        <v>1</v>
      </c>
      <c r="F91" s="37" t="s">
        <v>1</v>
      </c>
      <c r="G91" s="37" t="s">
        <v>1</v>
      </c>
      <c r="H91" s="37" t="s">
        <v>1</v>
      </c>
      <c r="I91" s="37" t="s">
        <v>1</v>
      </c>
      <c r="J91" s="37" t="s">
        <v>1</v>
      </c>
    </row>
    <row r="92" ht="17" customHeight="1" spans="1:10">
      <c r="A92" s="48" t="s">
        <v>115</v>
      </c>
      <c r="B92" s="37" t="s">
        <v>1</v>
      </c>
      <c r="C92" s="37" t="s">
        <v>1</v>
      </c>
      <c r="D92" s="37" t="s">
        <v>1</v>
      </c>
      <c r="E92" s="37" t="s">
        <v>1</v>
      </c>
      <c r="F92" s="37" t="s">
        <v>1</v>
      </c>
      <c r="G92" s="37" t="s">
        <v>1</v>
      </c>
      <c r="H92" s="37" t="s">
        <v>1</v>
      </c>
      <c r="I92" s="37" t="s">
        <v>1</v>
      </c>
      <c r="J92" s="37" t="s">
        <v>1</v>
      </c>
    </row>
    <row r="93" ht="16.5" spans="1:10">
      <c r="A93" s="46" t="s">
        <v>116</v>
      </c>
      <c r="B93" s="37" t="s">
        <v>1</v>
      </c>
      <c r="C93" s="37" t="s">
        <v>1</v>
      </c>
      <c r="D93" s="37" t="s">
        <v>1</v>
      </c>
      <c r="E93" s="37" t="s">
        <v>1</v>
      </c>
      <c r="F93" s="37" t="s">
        <v>1</v>
      </c>
      <c r="G93" s="37" t="s">
        <v>1</v>
      </c>
      <c r="H93" s="37" t="s">
        <v>1</v>
      </c>
      <c r="I93" s="37" t="s">
        <v>1</v>
      </c>
      <c r="J93" s="37" t="s">
        <v>1</v>
      </c>
    </row>
    <row r="94" ht="16.5" spans="1:10">
      <c r="A94" s="41" t="s">
        <v>117</v>
      </c>
      <c r="B94" s="37" t="s">
        <v>1</v>
      </c>
      <c r="C94" s="37" t="s">
        <v>1</v>
      </c>
      <c r="D94" s="37" t="s">
        <v>1</v>
      </c>
      <c r="E94" s="37" t="s">
        <v>1</v>
      </c>
      <c r="F94" s="37" t="s">
        <v>1</v>
      </c>
      <c r="G94" s="37" t="s">
        <v>1</v>
      </c>
      <c r="H94" s="37" t="s">
        <v>1</v>
      </c>
      <c r="I94" s="37" t="s">
        <v>1</v>
      </c>
      <c r="J94" s="37" t="s">
        <v>1</v>
      </c>
    </row>
    <row r="95" ht="16.5" spans="1:10">
      <c r="A95" s="46" t="s">
        <v>118</v>
      </c>
      <c r="B95" s="37" t="s">
        <v>1</v>
      </c>
      <c r="C95" s="37" t="s">
        <v>1</v>
      </c>
      <c r="D95" s="37" t="s">
        <v>1</v>
      </c>
      <c r="E95" s="37" t="s">
        <v>1</v>
      </c>
      <c r="F95" s="37" t="s">
        <v>1</v>
      </c>
      <c r="G95" s="37" t="s">
        <v>1</v>
      </c>
      <c r="H95" s="37" t="s">
        <v>1</v>
      </c>
      <c r="I95" s="37" t="s">
        <v>1</v>
      </c>
      <c r="J95" s="37" t="s">
        <v>1</v>
      </c>
    </row>
    <row r="96" ht="16.5" spans="1:10">
      <c r="A96" s="41" t="s">
        <v>119</v>
      </c>
      <c r="B96" s="37" t="s">
        <v>1</v>
      </c>
      <c r="C96" s="37" t="s">
        <v>1</v>
      </c>
      <c r="D96" s="37" t="s">
        <v>1</v>
      </c>
      <c r="E96" s="37" t="s">
        <v>1</v>
      </c>
      <c r="F96" s="37" t="s">
        <v>1</v>
      </c>
      <c r="G96" s="37" t="s">
        <v>1</v>
      </c>
      <c r="H96" s="37" t="s">
        <v>1</v>
      </c>
      <c r="I96" s="37" t="s">
        <v>1</v>
      </c>
      <c r="J96" s="37" t="s">
        <v>1</v>
      </c>
    </row>
    <row r="97" ht="16.5" spans="1:10">
      <c r="A97" s="41" t="s">
        <v>120</v>
      </c>
      <c r="B97" s="37" t="s">
        <v>1</v>
      </c>
      <c r="C97" s="37" t="s">
        <v>1</v>
      </c>
      <c r="D97" s="37" t="s">
        <v>1</v>
      </c>
      <c r="E97" s="37" t="s">
        <v>1</v>
      </c>
      <c r="F97" s="37" t="s">
        <v>1</v>
      </c>
      <c r="G97" s="37" t="s">
        <v>1</v>
      </c>
      <c r="H97" s="37" t="s">
        <v>1</v>
      </c>
      <c r="I97" s="37" t="s">
        <v>1</v>
      </c>
      <c r="J97" s="37" t="s">
        <v>1</v>
      </c>
    </row>
    <row r="98" ht="17" customHeight="1" spans="1:10">
      <c r="A98" s="48" t="s">
        <v>121</v>
      </c>
      <c r="B98" s="37" t="s">
        <v>1</v>
      </c>
      <c r="C98" s="37" t="s">
        <v>1</v>
      </c>
      <c r="D98" s="37" t="s">
        <v>1</v>
      </c>
      <c r="E98" s="37" t="s">
        <v>1</v>
      </c>
      <c r="F98" s="37" t="s">
        <v>1</v>
      </c>
      <c r="G98" s="37" t="s">
        <v>1</v>
      </c>
      <c r="H98" s="37" t="s">
        <v>1</v>
      </c>
      <c r="I98" s="37" t="s">
        <v>1</v>
      </c>
      <c r="J98" s="37" t="s">
        <v>1</v>
      </c>
    </row>
    <row r="99" ht="16.5" spans="1:10">
      <c r="A99" s="41" t="s">
        <v>122</v>
      </c>
      <c r="B99" s="37" t="s">
        <v>1</v>
      </c>
      <c r="C99" s="37" t="s">
        <v>1</v>
      </c>
      <c r="D99" s="37" t="s">
        <v>1</v>
      </c>
      <c r="E99" s="37" t="s">
        <v>1</v>
      </c>
      <c r="F99" s="37" t="s">
        <v>1</v>
      </c>
      <c r="G99" s="37" t="s">
        <v>1</v>
      </c>
      <c r="H99" s="37" t="s">
        <v>1</v>
      </c>
      <c r="I99" s="37" t="s">
        <v>1</v>
      </c>
      <c r="J99" s="37" t="s">
        <v>1</v>
      </c>
    </row>
    <row r="100" ht="16.5" spans="1:10">
      <c r="A100" s="46" t="s">
        <v>123</v>
      </c>
      <c r="B100" s="37" t="s">
        <v>1</v>
      </c>
      <c r="C100" s="37" t="s">
        <v>1</v>
      </c>
      <c r="D100" s="37" t="s">
        <v>1</v>
      </c>
      <c r="E100" s="37" t="s">
        <v>1</v>
      </c>
      <c r="F100" s="37" t="s">
        <v>1</v>
      </c>
      <c r="G100" s="37" t="s">
        <v>1</v>
      </c>
      <c r="H100" s="37" t="s">
        <v>1</v>
      </c>
      <c r="I100" s="37" t="s">
        <v>1</v>
      </c>
      <c r="J100" s="37" t="s">
        <v>1</v>
      </c>
    </row>
    <row r="101" ht="16.5" spans="1:10">
      <c r="A101" s="41" t="s">
        <v>124</v>
      </c>
      <c r="B101" s="37" t="s">
        <v>1</v>
      </c>
      <c r="C101" s="37" t="s">
        <v>1</v>
      </c>
      <c r="D101" s="37" t="s">
        <v>1</v>
      </c>
      <c r="E101" s="37" t="s">
        <v>1</v>
      </c>
      <c r="F101" s="37" t="s">
        <v>1</v>
      </c>
      <c r="G101" s="37" t="s">
        <v>1</v>
      </c>
      <c r="H101" s="37" t="s">
        <v>1</v>
      </c>
      <c r="I101" s="37" t="s">
        <v>1</v>
      </c>
      <c r="J101" s="37" t="s">
        <v>1</v>
      </c>
    </row>
    <row r="102" ht="16.5" spans="1:10">
      <c r="A102" s="41" t="s">
        <v>125</v>
      </c>
      <c r="B102" s="37" t="s">
        <v>1</v>
      </c>
      <c r="C102" s="37" t="s">
        <v>1</v>
      </c>
      <c r="D102" s="37" t="s">
        <v>1</v>
      </c>
      <c r="E102" s="37" t="s">
        <v>1</v>
      </c>
      <c r="F102" s="37" t="s">
        <v>1</v>
      </c>
      <c r="G102" s="37" t="s">
        <v>1</v>
      </c>
      <c r="H102" s="37" t="s">
        <v>1</v>
      </c>
      <c r="I102" s="37" t="s">
        <v>1</v>
      </c>
      <c r="J102" s="37" t="s">
        <v>1</v>
      </c>
    </row>
    <row r="103" ht="16.5" spans="1:10">
      <c r="A103" s="41" t="s">
        <v>126</v>
      </c>
      <c r="B103" s="37" t="s">
        <v>1</v>
      </c>
      <c r="C103" s="37" t="s">
        <v>1</v>
      </c>
      <c r="D103" s="37" t="s">
        <v>1</v>
      </c>
      <c r="E103" s="37" t="s">
        <v>1</v>
      </c>
      <c r="F103" s="37" t="s">
        <v>1</v>
      </c>
      <c r="G103" s="37" t="s">
        <v>1</v>
      </c>
      <c r="H103" s="37" t="s">
        <v>1</v>
      </c>
      <c r="I103" s="37" t="s">
        <v>1</v>
      </c>
      <c r="J103" s="37" t="s">
        <v>1</v>
      </c>
    </row>
    <row r="104" ht="16.5" spans="1:10">
      <c r="A104" s="47" t="s">
        <v>127</v>
      </c>
      <c r="B104" s="37" t="s">
        <v>1</v>
      </c>
      <c r="C104" s="37" t="s">
        <v>1</v>
      </c>
      <c r="D104" s="37" t="s">
        <v>1</v>
      </c>
      <c r="E104" s="37" t="s">
        <v>1</v>
      </c>
      <c r="F104" s="37" t="s">
        <v>1</v>
      </c>
      <c r="G104" s="37" t="s">
        <v>1</v>
      </c>
      <c r="H104" s="37" t="s">
        <v>1</v>
      </c>
      <c r="I104" s="37" t="s">
        <v>1</v>
      </c>
      <c r="J104" s="37" t="s">
        <v>1</v>
      </c>
    </row>
    <row r="105" ht="20" customHeight="1" spans="1:10">
      <c r="A105" s="40" t="s">
        <v>128</v>
      </c>
      <c r="B105" s="37" t="s">
        <v>1</v>
      </c>
      <c r="C105" s="37" t="s">
        <v>1</v>
      </c>
      <c r="D105" s="37" t="s">
        <v>1</v>
      </c>
      <c r="E105" s="37" t="s">
        <v>1</v>
      </c>
      <c r="F105" s="37" t="s">
        <v>1</v>
      </c>
      <c r="G105" s="37" t="s">
        <v>1</v>
      </c>
      <c r="H105" s="37" t="s">
        <v>1</v>
      </c>
      <c r="I105" s="37" t="s">
        <v>1</v>
      </c>
      <c r="J105" s="37" t="s">
        <v>1</v>
      </c>
    </row>
    <row r="106" spans="1:10">
      <c r="A106" s="38" t="s">
        <v>1</v>
      </c>
      <c r="B106" s="37" t="s">
        <v>1</v>
      </c>
      <c r="C106" s="37" t="s">
        <v>1</v>
      </c>
      <c r="D106" s="37" t="s">
        <v>1</v>
      </c>
      <c r="E106" s="37" t="s">
        <v>1</v>
      </c>
      <c r="F106" s="37" t="s">
        <v>1</v>
      </c>
      <c r="G106" s="37" t="s">
        <v>1</v>
      </c>
      <c r="H106" s="37" t="s">
        <v>1</v>
      </c>
      <c r="I106" s="37" t="s">
        <v>1</v>
      </c>
      <c r="J106" s="37" t="s">
        <v>1</v>
      </c>
    </row>
    <row r="107" ht="16.5" spans="1:10">
      <c r="A107" s="41" t="s">
        <v>129</v>
      </c>
      <c r="B107" s="37" t="s">
        <v>1</v>
      </c>
      <c r="C107" s="37" t="s">
        <v>1</v>
      </c>
      <c r="D107" s="37" t="s">
        <v>1</v>
      </c>
      <c r="E107" s="37" t="s">
        <v>1</v>
      </c>
      <c r="F107" s="37" t="s">
        <v>1</v>
      </c>
      <c r="G107" s="37" t="s">
        <v>1</v>
      </c>
      <c r="H107" s="37" t="s">
        <v>1</v>
      </c>
      <c r="I107" s="37" t="s">
        <v>1</v>
      </c>
      <c r="J107" s="37" t="s">
        <v>1</v>
      </c>
    </row>
    <row r="108" ht="16.5" spans="1:10">
      <c r="A108" s="41" t="s">
        <v>130</v>
      </c>
      <c r="B108" s="37" t="s">
        <v>1</v>
      </c>
      <c r="C108" s="37" t="s">
        <v>1</v>
      </c>
      <c r="D108" s="37" t="s">
        <v>1</v>
      </c>
      <c r="E108" s="37" t="s">
        <v>1</v>
      </c>
      <c r="F108" s="37" t="s">
        <v>1</v>
      </c>
      <c r="G108" s="37" t="s">
        <v>1</v>
      </c>
      <c r="H108" s="37" t="s">
        <v>1</v>
      </c>
      <c r="I108" s="37" t="s">
        <v>1</v>
      </c>
      <c r="J108" s="37" t="s">
        <v>1</v>
      </c>
    </row>
    <row r="109" ht="16.5" spans="1:10">
      <c r="A109" s="41" t="s">
        <v>131</v>
      </c>
      <c r="B109" s="37" t="s">
        <v>1</v>
      </c>
      <c r="C109" s="37" t="s">
        <v>1</v>
      </c>
      <c r="D109" s="37" t="s">
        <v>1</v>
      </c>
      <c r="E109" s="37" t="s">
        <v>1</v>
      </c>
      <c r="F109" s="37" t="s">
        <v>1</v>
      </c>
      <c r="G109" s="37" t="s">
        <v>1</v>
      </c>
      <c r="H109" s="37" t="s">
        <v>1</v>
      </c>
      <c r="I109" s="37" t="s">
        <v>1</v>
      </c>
      <c r="J109" s="37" t="s">
        <v>1</v>
      </c>
    </row>
    <row r="110" ht="16.5" spans="1:10">
      <c r="A110" s="41" t="s">
        <v>132</v>
      </c>
      <c r="B110" s="37" t="s">
        <v>1</v>
      </c>
      <c r="C110" s="37" t="s">
        <v>1</v>
      </c>
      <c r="D110" s="37" t="s">
        <v>1</v>
      </c>
      <c r="E110" s="37" t="s">
        <v>1</v>
      </c>
      <c r="F110" s="37" t="s">
        <v>1</v>
      </c>
      <c r="G110" s="37" t="s">
        <v>1</v>
      </c>
      <c r="H110" s="37" t="s">
        <v>1</v>
      </c>
      <c r="I110" s="37" t="s">
        <v>1</v>
      </c>
      <c r="J110" s="37" t="s">
        <v>1</v>
      </c>
    </row>
    <row r="111" ht="16.5" spans="1:10">
      <c r="A111" s="41" t="s">
        <v>133</v>
      </c>
      <c r="B111" s="37" t="s">
        <v>1</v>
      </c>
      <c r="C111" s="37" t="s">
        <v>1</v>
      </c>
      <c r="D111" s="37" t="s">
        <v>1</v>
      </c>
      <c r="E111" s="37" t="s">
        <v>1</v>
      </c>
      <c r="F111" s="37" t="s">
        <v>1</v>
      </c>
      <c r="G111" s="37" t="s">
        <v>1</v>
      </c>
      <c r="H111" s="37" t="s">
        <v>1</v>
      </c>
      <c r="I111" s="37" t="s">
        <v>1</v>
      </c>
      <c r="J111" s="37" t="s">
        <v>1</v>
      </c>
    </row>
    <row r="112" ht="16.5" spans="1:10">
      <c r="A112" s="41" t="s">
        <v>134</v>
      </c>
      <c r="B112" s="37" t="s">
        <v>1</v>
      </c>
      <c r="C112" s="37" t="s">
        <v>1</v>
      </c>
      <c r="D112" s="37" t="s">
        <v>1</v>
      </c>
      <c r="E112" s="37" t="s">
        <v>1</v>
      </c>
      <c r="F112" s="37" t="s">
        <v>1</v>
      </c>
      <c r="G112" s="37" t="s">
        <v>1</v>
      </c>
      <c r="H112" s="37" t="s">
        <v>1</v>
      </c>
      <c r="I112" s="37" t="s">
        <v>1</v>
      </c>
      <c r="J112" s="37" t="s">
        <v>1</v>
      </c>
    </row>
    <row r="113" ht="16.5" spans="1:10">
      <c r="A113" s="39" t="s">
        <v>135</v>
      </c>
      <c r="B113" s="37" t="s">
        <v>1</v>
      </c>
      <c r="C113" s="37" t="s">
        <v>1</v>
      </c>
      <c r="D113" s="37" t="s">
        <v>1</v>
      </c>
      <c r="E113" s="37" t="s">
        <v>1</v>
      </c>
      <c r="F113" s="37" t="s">
        <v>1</v>
      </c>
      <c r="G113" s="37" t="s">
        <v>1</v>
      </c>
      <c r="H113" s="37" t="s">
        <v>1</v>
      </c>
      <c r="I113" s="37" t="s">
        <v>1</v>
      </c>
      <c r="J113" s="37" t="s">
        <v>1</v>
      </c>
    </row>
    <row r="114" ht="20" customHeight="1" spans="1:10">
      <c r="A114" s="40" t="s">
        <v>136</v>
      </c>
      <c r="B114" s="37" t="s">
        <v>1</v>
      </c>
      <c r="C114" s="37" t="s">
        <v>1</v>
      </c>
      <c r="D114" s="37" t="s">
        <v>1</v>
      </c>
      <c r="E114" s="37" t="s">
        <v>1</v>
      </c>
      <c r="F114" s="37" t="s">
        <v>1</v>
      </c>
      <c r="G114" s="37" t="s">
        <v>1</v>
      </c>
      <c r="H114" s="37" t="s">
        <v>1</v>
      </c>
      <c r="I114" s="37" t="s">
        <v>1</v>
      </c>
      <c r="J114" s="37" t="s">
        <v>1</v>
      </c>
    </row>
    <row r="115" spans="1:10">
      <c r="A115" s="38" t="s">
        <v>1</v>
      </c>
      <c r="B115" s="37" t="s">
        <v>1</v>
      </c>
      <c r="C115" s="37" t="s">
        <v>1</v>
      </c>
      <c r="D115" s="37" t="s">
        <v>1</v>
      </c>
      <c r="E115" s="37" t="s">
        <v>1</v>
      </c>
      <c r="F115" s="37" t="s">
        <v>1</v>
      </c>
      <c r="G115" s="37" t="s">
        <v>1</v>
      </c>
      <c r="H115" s="37" t="s">
        <v>1</v>
      </c>
      <c r="I115" s="37" t="s">
        <v>1</v>
      </c>
      <c r="J115" s="37" t="s">
        <v>1</v>
      </c>
    </row>
    <row r="116" ht="18" customHeight="1" spans="1:10">
      <c r="A116" s="42" t="s">
        <v>137</v>
      </c>
      <c r="B116" s="43" t="s">
        <v>138</v>
      </c>
      <c r="C116" s="37" t="s">
        <v>1</v>
      </c>
      <c r="D116" s="37" t="s">
        <v>1</v>
      </c>
      <c r="E116" s="37" t="s">
        <v>1</v>
      </c>
      <c r="F116" s="37" t="s">
        <v>1</v>
      </c>
      <c r="G116" s="37" t="s">
        <v>1</v>
      </c>
      <c r="H116" s="37" t="s">
        <v>1</v>
      </c>
      <c r="I116" s="37" t="s">
        <v>1</v>
      </c>
      <c r="J116" s="37" t="s">
        <v>1</v>
      </c>
    </row>
    <row r="117" ht="14.5" spans="1:10">
      <c r="A117" s="44" t="s">
        <v>139</v>
      </c>
      <c r="B117" s="45" t="s">
        <v>140</v>
      </c>
      <c r="C117" s="37" t="s">
        <v>1</v>
      </c>
      <c r="D117" s="37" t="s">
        <v>1</v>
      </c>
      <c r="E117" s="37" t="s">
        <v>1</v>
      </c>
      <c r="F117" s="37" t="s">
        <v>1</v>
      </c>
      <c r="G117" s="37" t="s">
        <v>1</v>
      </c>
      <c r="H117" s="37" t="s">
        <v>1</v>
      </c>
      <c r="I117" s="37" t="s">
        <v>1</v>
      </c>
      <c r="J117" s="37" t="s">
        <v>1</v>
      </c>
    </row>
    <row r="118" ht="14.5" spans="1:10">
      <c r="A118" s="44" t="s">
        <v>141</v>
      </c>
      <c r="B118" s="45" t="s">
        <v>142</v>
      </c>
      <c r="C118" s="37" t="s">
        <v>1</v>
      </c>
      <c r="D118" s="37" t="s">
        <v>1</v>
      </c>
      <c r="E118" s="37" t="s">
        <v>1</v>
      </c>
      <c r="F118" s="37" t="s">
        <v>1</v>
      </c>
      <c r="G118" s="37" t="s">
        <v>1</v>
      </c>
      <c r="H118" s="37" t="s">
        <v>1</v>
      </c>
      <c r="I118" s="37" t="s">
        <v>1</v>
      </c>
      <c r="J118" s="37" t="s">
        <v>1</v>
      </c>
    </row>
    <row r="119" ht="14.5" spans="1:10">
      <c r="A119" s="44" t="s">
        <v>143</v>
      </c>
      <c r="B119" s="45" t="s">
        <v>144</v>
      </c>
      <c r="C119" s="37" t="s">
        <v>1</v>
      </c>
      <c r="D119" s="37" t="s">
        <v>1</v>
      </c>
      <c r="E119" s="37" t="s">
        <v>1</v>
      </c>
      <c r="F119" s="37" t="s">
        <v>1</v>
      </c>
      <c r="G119" s="37" t="s">
        <v>1</v>
      </c>
      <c r="H119" s="37" t="s">
        <v>1</v>
      </c>
      <c r="I119" s="37" t="s">
        <v>1</v>
      </c>
      <c r="J119" s="37" t="s">
        <v>1</v>
      </c>
    </row>
    <row r="120" ht="14.5" spans="1:10">
      <c r="A120" s="44" t="s">
        <v>145</v>
      </c>
      <c r="B120" s="45" t="s">
        <v>146</v>
      </c>
      <c r="C120" s="37" t="s">
        <v>1</v>
      </c>
      <c r="D120" s="37" t="s">
        <v>1</v>
      </c>
      <c r="E120" s="37" t="s">
        <v>1</v>
      </c>
      <c r="F120" s="37" t="s">
        <v>1</v>
      </c>
      <c r="G120" s="37" t="s">
        <v>1</v>
      </c>
      <c r="H120" s="37" t="s">
        <v>1</v>
      </c>
      <c r="I120" s="37" t="s">
        <v>1</v>
      </c>
      <c r="J120" s="37" t="s">
        <v>1</v>
      </c>
    </row>
    <row r="121" ht="14.5" spans="1:10">
      <c r="A121" s="44" t="s">
        <v>101</v>
      </c>
      <c r="B121" s="45" t="s">
        <v>147</v>
      </c>
      <c r="C121" s="37" t="s">
        <v>1</v>
      </c>
      <c r="D121" s="37" t="s">
        <v>1</v>
      </c>
      <c r="E121" s="37" t="s">
        <v>1</v>
      </c>
      <c r="F121" s="37" t="s">
        <v>1</v>
      </c>
      <c r="G121" s="37" t="s">
        <v>1</v>
      </c>
      <c r="H121" s="37" t="s">
        <v>1</v>
      </c>
      <c r="I121" s="37" t="s">
        <v>1</v>
      </c>
      <c r="J121" s="37" t="s">
        <v>1</v>
      </c>
    </row>
    <row r="122" ht="14.5" spans="1:10">
      <c r="A122" s="44" t="s">
        <v>148</v>
      </c>
      <c r="B122" s="45" t="s">
        <v>149</v>
      </c>
      <c r="C122" s="37" t="s">
        <v>1</v>
      </c>
      <c r="D122" s="37" t="s">
        <v>1</v>
      </c>
      <c r="E122" s="37" t="s">
        <v>1</v>
      </c>
      <c r="F122" s="37" t="s">
        <v>1</v>
      </c>
      <c r="G122" s="37" t="s">
        <v>1</v>
      </c>
      <c r="H122" s="37" t="s">
        <v>1</v>
      </c>
      <c r="I122" s="37" t="s">
        <v>1</v>
      </c>
      <c r="J122" s="37" t="s">
        <v>1</v>
      </c>
    </row>
    <row r="123" ht="14.5" spans="1:10">
      <c r="A123" s="44" t="s">
        <v>150</v>
      </c>
      <c r="B123" s="45" t="s">
        <v>151</v>
      </c>
      <c r="C123" s="37" t="s">
        <v>1</v>
      </c>
      <c r="D123" s="37" t="s">
        <v>1</v>
      </c>
      <c r="E123" s="37" t="s">
        <v>1</v>
      </c>
      <c r="F123" s="37" t="s">
        <v>1</v>
      </c>
      <c r="G123" s="37" t="s">
        <v>1</v>
      </c>
      <c r="H123" s="37" t="s">
        <v>1</v>
      </c>
      <c r="I123" s="37" t="s">
        <v>1</v>
      </c>
      <c r="J123" s="37" t="s">
        <v>1</v>
      </c>
    </row>
    <row r="124" spans="1:10">
      <c r="A124" s="38" t="s">
        <v>1</v>
      </c>
      <c r="B124" s="37" t="s">
        <v>1</v>
      </c>
      <c r="C124" s="37" t="s">
        <v>1</v>
      </c>
      <c r="D124" s="37" t="s">
        <v>1</v>
      </c>
      <c r="E124" s="37" t="s">
        <v>1</v>
      </c>
      <c r="F124" s="37" t="s">
        <v>1</v>
      </c>
      <c r="G124" s="37" t="s">
        <v>1</v>
      </c>
      <c r="H124" s="37" t="s">
        <v>1</v>
      </c>
      <c r="I124" s="37" t="s">
        <v>1</v>
      </c>
      <c r="J124" s="37" t="s">
        <v>1</v>
      </c>
    </row>
    <row r="125" ht="16.5" spans="1:10">
      <c r="A125" s="46" t="s">
        <v>152</v>
      </c>
      <c r="B125" s="37" t="s">
        <v>1</v>
      </c>
      <c r="C125" s="37" t="s">
        <v>1</v>
      </c>
      <c r="D125" s="37" t="s">
        <v>1</v>
      </c>
      <c r="E125" s="37" t="s">
        <v>1</v>
      </c>
      <c r="F125" s="37" t="s">
        <v>1</v>
      </c>
      <c r="G125" s="37" t="s">
        <v>1</v>
      </c>
      <c r="H125" s="37" t="s">
        <v>1</v>
      </c>
      <c r="I125" s="37" t="s">
        <v>1</v>
      </c>
      <c r="J125" s="37" t="s">
        <v>1</v>
      </c>
    </row>
    <row r="126" ht="20" customHeight="1" spans="1:10">
      <c r="A126" s="40" t="s">
        <v>153</v>
      </c>
      <c r="B126" s="37" t="s">
        <v>1</v>
      </c>
      <c r="C126" s="37" t="s">
        <v>1</v>
      </c>
      <c r="D126" s="37" t="s">
        <v>1</v>
      </c>
      <c r="E126" s="37" t="s">
        <v>1</v>
      </c>
      <c r="F126" s="37" t="s">
        <v>1</v>
      </c>
      <c r="G126" s="37" t="s">
        <v>1</v>
      </c>
      <c r="H126" s="37" t="s">
        <v>1</v>
      </c>
      <c r="I126" s="37" t="s">
        <v>1</v>
      </c>
      <c r="J126" s="37" t="s">
        <v>1</v>
      </c>
    </row>
    <row r="127" spans="1:10">
      <c r="A127" s="38" t="s">
        <v>1</v>
      </c>
      <c r="B127" s="37" t="s">
        <v>1</v>
      </c>
      <c r="C127" s="37" t="s">
        <v>1</v>
      </c>
      <c r="D127" s="37" t="s">
        <v>1</v>
      </c>
      <c r="E127" s="37" t="s">
        <v>1</v>
      </c>
      <c r="F127" s="37" t="s">
        <v>1</v>
      </c>
      <c r="G127" s="37" t="s">
        <v>1</v>
      </c>
      <c r="H127" s="37" t="s">
        <v>1</v>
      </c>
      <c r="I127" s="37" t="s">
        <v>1</v>
      </c>
      <c r="J127" s="37" t="s">
        <v>1</v>
      </c>
    </row>
    <row r="128" ht="16.5" spans="1:10">
      <c r="A128" s="46" t="s">
        <v>154</v>
      </c>
      <c r="B128" s="37" t="s">
        <v>1</v>
      </c>
      <c r="C128" s="37" t="s">
        <v>1</v>
      </c>
      <c r="D128" s="37" t="s">
        <v>1</v>
      </c>
      <c r="E128" s="37" t="s">
        <v>1</v>
      </c>
      <c r="F128" s="37" t="s">
        <v>1</v>
      </c>
      <c r="G128" s="37" t="s">
        <v>1</v>
      </c>
      <c r="H128" s="37" t="s">
        <v>1</v>
      </c>
      <c r="I128" s="37" t="s">
        <v>1</v>
      </c>
      <c r="J128" s="37" t="s">
        <v>1</v>
      </c>
    </row>
    <row r="129" ht="16.5" spans="1:10">
      <c r="A129" s="41" t="s">
        <v>155</v>
      </c>
      <c r="B129" s="37" t="s">
        <v>1</v>
      </c>
      <c r="C129" s="37" t="s">
        <v>1</v>
      </c>
      <c r="D129" s="37" t="s">
        <v>1</v>
      </c>
      <c r="E129" s="37" t="s">
        <v>1</v>
      </c>
      <c r="F129" s="37" t="s">
        <v>1</v>
      </c>
      <c r="G129" s="37" t="s">
        <v>1</v>
      </c>
      <c r="H129" s="37" t="s">
        <v>1</v>
      </c>
      <c r="I129" s="37" t="s">
        <v>1</v>
      </c>
      <c r="J129" s="37" t="s">
        <v>1</v>
      </c>
    </row>
    <row r="130" ht="16.5" spans="1:10">
      <c r="A130" s="41" t="s">
        <v>156</v>
      </c>
      <c r="B130" s="37" t="s">
        <v>1</v>
      </c>
      <c r="C130" s="37" t="s">
        <v>1</v>
      </c>
      <c r="D130" s="37" t="s">
        <v>1</v>
      </c>
      <c r="E130" s="37" t="s">
        <v>1</v>
      </c>
      <c r="F130" s="37" t="s">
        <v>1</v>
      </c>
      <c r="G130" s="37" t="s">
        <v>1</v>
      </c>
      <c r="H130" s="37" t="s">
        <v>1</v>
      </c>
      <c r="I130" s="37" t="s">
        <v>1</v>
      </c>
      <c r="J130" s="37" t="s">
        <v>1</v>
      </c>
    </row>
    <row r="131" ht="16.5" spans="1:10">
      <c r="A131" s="41" t="s">
        <v>157</v>
      </c>
      <c r="B131" s="37" t="s">
        <v>1</v>
      </c>
      <c r="C131" s="37" t="s">
        <v>1</v>
      </c>
      <c r="D131" s="37" t="s">
        <v>1</v>
      </c>
      <c r="E131" s="37" t="s">
        <v>1</v>
      </c>
      <c r="F131" s="37" t="s">
        <v>1</v>
      </c>
      <c r="G131" s="37" t="s">
        <v>1</v>
      </c>
      <c r="H131" s="37" t="s">
        <v>1</v>
      </c>
      <c r="I131" s="37" t="s">
        <v>1</v>
      </c>
      <c r="J131" s="37" t="s">
        <v>1</v>
      </c>
    </row>
    <row r="132" ht="16.5" spans="1:10">
      <c r="A132" s="41" t="s">
        <v>158</v>
      </c>
      <c r="B132" s="37" t="s">
        <v>1</v>
      </c>
      <c r="C132" s="37" t="s">
        <v>1</v>
      </c>
      <c r="D132" s="37" t="s">
        <v>1</v>
      </c>
      <c r="E132" s="37" t="s">
        <v>1</v>
      </c>
      <c r="F132" s="37" t="s">
        <v>1</v>
      </c>
      <c r="G132" s="37" t="s">
        <v>1</v>
      </c>
      <c r="H132" s="37" t="s">
        <v>1</v>
      </c>
      <c r="I132" s="37" t="s">
        <v>1</v>
      </c>
      <c r="J132" s="37" t="s">
        <v>1</v>
      </c>
    </row>
    <row r="133" ht="20" customHeight="1" spans="1:10">
      <c r="A133" s="40" t="s">
        <v>159</v>
      </c>
      <c r="B133" s="37" t="s">
        <v>1</v>
      </c>
      <c r="C133" s="37" t="s">
        <v>1</v>
      </c>
      <c r="D133" s="37" t="s">
        <v>1</v>
      </c>
      <c r="E133" s="37" t="s">
        <v>1</v>
      </c>
      <c r="F133" s="37" t="s">
        <v>1</v>
      </c>
      <c r="G133" s="37" t="s">
        <v>1</v>
      </c>
      <c r="H133" s="37" t="s">
        <v>1</v>
      </c>
      <c r="I133" s="37" t="s">
        <v>1</v>
      </c>
      <c r="J133" s="37" t="s">
        <v>1</v>
      </c>
    </row>
    <row r="134" spans="1:10">
      <c r="A134" s="38" t="s">
        <v>1</v>
      </c>
      <c r="B134" s="37" t="s">
        <v>1</v>
      </c>
      <c r="C134" s="37" t="s">
        <v>1</v>
      </c>
      <c r="D134" s="37" t="s">
        <v>1</v>
      </c>
      <c r="E134" s="37" t="s">
        <v>1</v>
      </c>
      <c r="F134" s="37" t="s">
        <v>1</v>
      </c>
      <c r="G134" s="37" t="s">
        <v>1</v>
      </c>
      <c r="H134" s="37" t="s">
        <v>1</v>
      </c>
      <c r="I134" s="37" t="s">
        <v>1</v>
      </c>
      <c r="J134" s="37" t="s">
        <v>1</v>
      </c>
    </row>
    <row r="135" ht="18" customHeight="1" spans="1:10">
      <c r="A135" s="42" t="s">
        <v>160</v>
      </c>
      <c r="B135" s="43" t="s">
        <v>161</v>
      </c>
      <c r="C135" s="43" t="s">
        <v>162</v>
      </c>
      <c r="D135" s="37" t="s">
        <v>1</v>
      </c>
      <c r="E135" s="37" t="s">
        <v>1</v>
      </c>
      <c r="F135" s="37" t="s">
        <v>1</v>
      </c>
      <c r="G135" s="37" t="s">
        <v>1</v>
      </c>
      <c r="H135" s="37" t="s">
        <v>1</v>
      </c>
      <c r="I135" s="37" t="s">
        <v>1</v>
      </c>
      <c r="J135" s="37" t="s">
        <v>1</v>
      </c>
    </row>
    <row r="136" ht="14.5" spans="1:10">
      <c r="A136" s="44" t="s">
        <v>163</v>
      </c>
      <c r="B136" s="45" t="s">
        <v>164</v>
      </c>
      <c r="C136" s="45" t="s">
        <v>165</v>
      </c>
      <c r="D136" s="37" t="s">
        <v>1</v>
      </c>
      <c r="E136" s="37" t="s">
        <v>1</v>
      </c>
      <c r="F136" s="37" t="s">
        <v>1</v>
      </c>
      <c r="G136" s="37" t="s">
        <v>1</v>
      </c>
      <c r="H136" s="37" t="s">
        <v>1</v>
      </c>
      <c r="I136" s="37" t="s">
        <v>1</v>
      </c>
      <c r="J136" s="37" t="s">
        <v>1</v>
      </c>
    </row>
    <row r="137" ht="14.5" spans="1:10">
      <c r="A137" s="44" t="s">
        <v>166</v>
      </c>
      <c r="B137" s="45" t="s">
        <v>167</v>
      </c>
      <c r="C137" s="45" t="s">
        <v>168</v>
      </c>
      <c r="D137" s="37" t="s">
        <v>1</v>
      </c>
      <c r="E137" s="37" t="s">
        <v>1</v>
      </c>
      <c r="F137" s="37" t="s">
        <v>1</v>
      </c>
      <c r="G137" s="37" t="s">
        <v>1</v>
      </c>
      <c r="H137" s="37" t="s">
        <v>1</v>
      </c>
      <c r="I137" s="37" t="s">
        <v>1</v>
      </c>
      <c r="J137" s="37" t="s">
        <v>1</v>
      </c>
    </row>
    <row r="138" ht="14.5" spans="1:10">
      <c r="A138" s="44" t="s">
        <v>169</v>
      </c>
      <c r="B138" s="45" t="s">
        <v>170</v>
      </c>
      <c r="C138" s="45" t="s">
        <v>171</v>
      </c>
      <c r="D138" s="37" t="s">
        <v>1</v>
      </c>
      <c r="E138" s="37" t="s">
        <v>1</v>
      </c>
      <c r="F138" s="37" t="s">
        <v>1</v>
      </c>
      <c r="G138" s="37" t="s">
        <v>1</v>
      </c>
      <c r="H138" s="37" t="s">
        <v>1</v>
      </c>
      <c r="I138" s="37" t="s">
        <v>1</v>
      </c>
      <c r="J138" s="37" t="s">
        <v>1</v>
      </c>
    </row>
    <row r="139" ht="14.5" spans="1:10">
      <c r="A139" s="44" t="s">
        <v>172</v>
      </c>
      <c r="B139" s="45" t="s">
        <v>173</v>
      </c>
      <c r="C139" s="45" t="s">
        <v>174</v>
      </c>
      <c r="D139" s="37" t="s">
        <v>1</v>
      </c>
      <c r="E139" s="37" t="s">
        <v>1</v>
      </c>
      <c r="F139" s="37" t="s">
        <v>1</v>
      </c>
      <c r="G139" s="37" t="s">
        <v>1</v>
      </c>
      <c r="H139" s="37" t="s">
        <v>1</v>
      </c>
      <c r="I139" s="37" t="s">
        <v>1</v>
      </c>
      <c r="J139" s="37" t="s">
        <v>1</v>
      </c>
    </row>
    <row r="140" ht="14.5" spans="1:10">
      <c r="A140" s="44" t="s">
        <v>175</v>
      </c>
      <c r="B140" s="45" t="s">
        <v>176</v>
      </c>
      <c r="C140" s="45" t="s">
        <v>177</v>
      </c>
      <c r="D140" s="37" t="s">
        <v>1</v>
      </c>
      <c r="E140" s="37" t="s">
        <v>1</v>
      </c>
      <c r="F140" s="37" t="s">
        <v>1</v>
      </c>
      <c r="G140" s="37" t="s">
        <v>1</v>
      </c>
      <c r="H140" s="37" t="s">
        <v>1</v>
      </c>
      <c r="I140" s="37" t="s">
        <v>1</v>
      </c>
      <c r="J140" s="37" t="s">
        <v>1</v>
      </c>
    </row>
    <row r="141" spans="1:10">
      <c r="A141" s="38" t="s">
        <v>1</v>
      </c>
      <c r="B141" s="37" t="s">
        <v>1</v>
      </c>
      <c r="C141" s="37" t="s">
        <v>1</v>
      </c>
      <c r="D141" s="37" t="s">
        <v>1</v>
      </c>
      <c r="E141" s="37" t="s">
        <v>1</v>
      </c>
      <c r="F141" s="37" t="s">
        <v>1</v>
      </c>
      <c r="G141" s="37" t="s">
        <v>1</v>
      </c>
      <c r="H141" s="37" t="s">
        <v>1</v>
      </c>
      <c r="I141" s="37" t="s">
        <v>1</v>
      </c>
      <c r="J141" s="37" t="s">
        <v>1</v>
      </c>
    </row>
    <row r="142" ht="20" customHeight="1" spans="1:10">
      <c r="A142" s="40" t="s">
        <v>178</v>
      </c>
      <c r="B142" s="37" t="s">
        <v>1</v>
      </c>
      <c r="C142" s="37" t="s">
        <v>1</v>
      </c>
      <c r="D142" s="37" t="s">
        <v>1</v>
      </c>
      <c r="E142" s="37" t="s">
        <v>1</v>
      </c>
      <c r="F142" s="37" t="s">
        <v>1</v>
      </c>
      <c r="G142" s="37" t="s">
        <v>1</v>
      </c>
      <c r="H142" s="37" t="s">
        <v>1</v>
      </c>
      <c r="I142" s="37" t="s">
        <v>1</v>
      </c>
      <c r="J142" s="37" t="s">
        <v>1</v>
      </c>
    </row>
    <row r="143" spans="1:10">
      <c r="A143" s="38" t="s">
        <v>1</v>
      </c>
      <c r="B143" s="37" t="s">
        <v>1</v>
      </c>
      <c r="C143" s="37" t="s">
        <v>1</v>
      </c>
      <c r="D143" s="37" t="s">
        <v>1</v>
      </c>
      <c r="E143" s="37" t="s">
        <v>1</v>
      </c>
      <c r="F143" s="37" t="s">
        <v>1</v>
      </c>
      <c r="G143" s="37" t="s">
        <v>1</v>
      </c>
      <c r="H143" s="37" t="s">
        <v>1</v>
      </c>
      <c r="I143" s="37" t="s">
        <v>1</v>
      </c>
      <c r="J143" s="37" t="s">
        <v>1</v>
      </c>
    </row>
    <row r="144" ht="16.5" spans="1:10">
      <c r="A144" s="41" t="s">
        <v>179</v>
      </c>
      <c r="B144" s="37" t="s">
        <v>1</v>
      </c>
      <c r="C144" s="37" t="s">
        <v>1</v>
      </c>
      <c r="D144" s="37" t="s">
        <v>1</v>
      </c>
      <c r="E144" s="37" t="s">
        <v>1</v>
      </c>
      <c r="F144" s="37" t="s">
        <v>1</v>
      </c>
      <c r="G144" s="37" t="s">
        <v>1</v>
      </c>
      <c r="H144" s="37" t="s">
        <v>1</v>
      </c>
      <c r="I144" s="37" t="s">
        <v>1</v>
      </c>
      <c r="J144" s="37" t="s">
        <v>1</v>
      </c>
    </row>
    <row r="145" ht="16.5" spans="1:10">
      <c r="A145" s="41" t="s">
        <v>180</v>
      </c>
      <c r="B145" s="37" t="s">
        <v>1</v>
      </c>
      <c r="C145" s="37" t="s">
        <v>1</v>
      </c>
      <c r="D145" s="37" t="s">
        <v>1</v>
      </c>
      <c r="E145" s="37" t="s">
        <v>1</v>
      </c>
      <c r="F145" s="37" t="s">
        <v>1</v>
      </c>
      <c r="G145" s="37" t="s">
        <v>1</v>
      </c>
      <c r="H145" s="37" t="s">
        <v>1</v>
      </c>
      <c r="I145" s="37" t="s">
        <v>1</v>
      </c>
      <c r="J145" s="37" t="s">
        <v>1</v>
      </c>
    </row>
    <row r="146" ht="16.5" spans="1:10">
      <c r="A146" s="41" t="s">
        <v>181</v>
      </c>
      <c r="B146" s="37" t="s">
        <v>1</v>
      </c>
      <c r="C146" s="37" t="s">
        <v>1</v>
      </c>
      <c r="D146" s="37" t="s">
        <v>1</v>
      </c>
      <c r="E146" s="37" t="s">
        <v>1</v>
      </c>
      <c r="F146" s="37" t="s">
        <v>1</v>
      </c>
      <c r="G146" s="37" t="s">
        <v>1</v>
      </c>
      <c r="H146" s="37" t="s">
        <v>1</v>
      </c>
      <c r="I146" s="37" t="s">
        <v>1</v>
      </c>
      <c r="J146" s="37" t="s">
        <v>1</v>
      </c>
    </row>
  </sheetData>
  <mergeCells count="41">
    <mergeCell ref="A1:F1"/>
    <mergeCell ref="A7:D7"/>
    <mergeCell ref="A8:C8"/>
    <mergeCell ref="A11:C11"/>
    <mergeCell ref="A12:C12"/>
    <mergeCell ref="A16:C16"/>
    <mergeCell ref="A19:D19"/>
    <mergeCell ref="A24:I24"/>
    <mergeCell ref="A29:C29"/>
    <mergeCell ref="A30:C30"/>
    <mergeCell ref="A35:C35"/>
    <mergeCell ref="B37:E37"/>
    <mergeCell ref="B38:G38"/>
    <mergeCell ref="B39:H39"/>
    <mergeCell ref="B40:G40"/>
    <mergeCell ref="A49:K49"/>
    <mergeCell ref="A50:J50"/>
    <mergeCell ref="A63:F63"/>
    <mergeCell ref="A64:E64"/>
    <mergeCell ref="A70:M70"/>
    <mergeCell ref="A73:I73"/>
    <mergeCell ref="A75:F75"/>
    <mergeCell ref="A85:E85"/>
    <mergeCell ref="A93:F93"/>
    <mergeCell ref="A95:G95"/>
    <mergeCell ref="A100:L100"/>
    <mergeCell ref="A104:M104"/>
    <mergeCell ref="A113:E113"/>
    <mergeCell ref="B117:H117"/>
    <mergeCell ref="B118:H118"/>
    <mergeCell ref="B119:E119"/>
    <mergeCell ref="B120:H120"/>
    <mergeCell ref="B122:F122"/>
    <mergeCell ref="B123:D123"/>
    <mergeCell ref="A125:J125"/>
    <mergeCell ref="A128:J128"/>
    <mergeCell ref="C136:I136"/>
    <mergeCell ref="C137:I137"/>
    <mergeCell ref="C138:H138"/>
    <mergeCell ref="C139:G139"/>
    <mergeCell ref="C140:H140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0"/>
  <sheetViews>
    <sheetView tabSelected="1" topLeftCell="A195" workbookViewId="0">
      <selection activeCell="A192" sqref="A192:C230"/>
    </sheetView>
  </sheetViews>
  <sheetFormatPr defaultColWidth="8.72727272727273" defaultRowHeight="14"/>
  <cols>
    <col min="1" max="1" width="46" customWidth="1"/>
    <col min="2" max="2" width="16" customWidth="1"/>
    <col min="3" max="3" width="60" customWidth="1"/>
    <col min="4" max="4" width="10" customWidth="1"/>
    <col min="5" max="7" width="7" customWidth="1"/>
    <col min="8" max="8" width="12" customWidth="1"/>
    <col min="9" max="9" width="10" customWidth="1"/>
    <col min="10" max="10" width="9" customWidth="1"/>
    <col min="11" max="11" width="10" customWidth="1"/>
  </cols>
  <sheetData>
    <row r="1" customHeight="1" spans="1:11">
      <c r="A1" s="1" t="s">
        <v>182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</row>
    <row r="2" ht="16.5" spans="1:11">
      <c r="A2" s="3" t="s">
        <v>183</v>
      </c>
      <c r="B2" s="4" t="s">
        <v>1</v>
      </c>
      <c r="C2" s="4" t="s">
        <v>1</v>
      </c>
      <c r="D2" s="4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</row>
    <row r="3" customHeight="1" spans="1:11">
      <c r="A3" s="5" t="s">
        <v>46</v>
      </c>
      <c r="B3" s="5">
        <v>3</v>
      </c>
      <c r="C3" s="5">
        <v>4</v>
      </c>
      <c r="D3" s="5">
        <v>5</v>
      </c>
      <c r="E3" s="6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</row>
    <row r="4" ht="16.5" spans="1:11">
      <c r="A4" s="7" t="s">
        <v>57</v>
      </c>
      <c r="B4" s="7">
        <v>5</v>
      </c>
      <c r="C4" s="7">
        <v>30</v>
      </c>
      <c r="D4" s="7">
        <v>100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</row>
    <row r="5" ht="16.5" spans="1:11">
      <c r="A5" s="7" t="s">
        <v>59</v>
      </c>
      <c r="B5" s="7">
        <v>5</v>
      </c>
      <c r="C5" s="7">
        <v>25</v>
      </c>
      <c r="D5" s="7">
        <v>100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</row>
    <row r="6" ht="16.5" spans="1:11">
      <c r="A6" s="7" t="s">
        <v>60</v>
      </c>
      <c r="B6" s="7">
        <v>5</v>
      </c>
      <c r="C6" s="7">
        <v>20</v>
      </c>
      <c r="D6" s="7">
        <v>75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</row>
    <row r="7" ht="16.5" spans="1:11">
      <c r="A7" s="7" t="s">
        <v>63</v>
      </c>
      <c r="B7" s="7">
        <v>5</v>
      </c>
      <c r="C7" s="7">
        <v>20</v>
      </c>
      <c r="D7" s="7">
        <v>75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</row>
    <row r="8" ht="16.5" spans="1:11">
      <c r="A8" s="7" t="s">
        <v>64</v>
      </c>
      <c r="B8" s="7">
        <v>5</v>
      </c>
      <c r="C8" s="7">
        <v>10</v>
      </c>
      <c r="D8" s="7">
        <v>50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</row>
    <row r="9" ht="16.5" spans="1:11">
      <c r="A9" s="7" t="s">
        <v>66</v>
      </c>
      <c r="B9" s="7">
        <v>2</v>
      </c>
      <c r="C9" s="7">
        <v>2</v>
      </c>
      <c r="D9" s="7">
        <v>2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</row>
    <row r="10" ht="16.5" spans="1:11">
      <c r="A10" s="2" t="s">
        <v>1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</row>
    <row r="11" customHeight="1" spans="1:11">
      <c r="A11" s="1" t="s">
        <v>184</v>
      </c>
      <c r="B11" s="1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</row>
    <row r="12" customHeight="1" spans="1:11">
      <c r="A12" s="5" t="s">
        <v>185</v>
      </c>
      <c r="B12" s="8">
        <f>PRODUCT(B37:F37)</f>
        <v>3200000</v>
      </c>
      <c r="C12" s="6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</row>
    <row r="13" ht="16.5" spans="1:11">
      <c r="A13" s="9" t="s">
        <v>186</v>
      </c>
      <c r="B13" s="10">
        <f>SUM(K68:K98)</f>
        <v>0.6500425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</row>
    <row r="14" ht="16.5" spans="1:11">
      <c r="A14" s="2" t="s">
        <v>1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</row>
    <row r="15" customHeight="1" spans="1:11">
      <c r="A15" s="1" t="s">
        <v>187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</row>
    <row r="16" customHeight="1" spans="1:11">
      <c r="A16" s="5" t="s">
        <v>188</v>
      </c>
      <c r="B16" s="5" t="s">
        <v>47</v>
      </c>
      <c r="C16" s="5" t="s">
        <v>48</v>
      </c>
      <c r="D16" s="5" t="s">
        <v>49</v>
      </c>
      <c r="E16" s="5" t="s">
        <v>50</v>
      </c>
      <c r="F16" s="5" t="s">
        <v>51</v>
      </c>
      <c r="G16" s="6" t="s">
        <v>1</v>
      </c>
      <c r="H16" s="2" t="s">
        <v>1</v>
      </c>
      <c r="I16" s="2" t="s">
        <v>1</v>
      </c>
      <c r="J16" s="2" t="s">
        <v>1</v>
      </c>
      <c r="K16" s="2" t="s">
        <v>1</v>
      </c>
    </row>
    <row r="17" ht="16.5" spans="1:11">
      <c r="A17" s="11">
        <v>1</v>
      </c>
      <c r="B17" s="12" t="s">
        <v>57</v>
      </c>
      <c r="C17" s="12" t="s">
        <v>57</v>
      </c>
      <c r="D17" s="12" t="s">
        <v>57</v>
      </c>
      <c r="E17" s="12" t="s">
        <v>57</v>
      </c>
      <c r="F17" s="12" t="s">
        <v>57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</row>
    <row r="18" ht="16.5" spans="1:11">
      <c r="A18" s="11">
        <v>2</v>
      </c>
      <c r="B18" s="12" t="s">
        <v>59</v>
      </c>
      <c r="C18" s="12" t="s">
        <v>57</v>
      </c>
      <c r="D18" s="12" t="s">
        <v>57</v>
      </c>
      <c r="E18" s="12" t="s">
        <v>57</v>
      </c>
      <c r="F18" s="12" t="s">
        <v>57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</row>
    <row r="19" ht="16.5" spans="1:11">
      <c r="A19" s="11">
        <v>3</v>
      </c>
      <c r="B19" s="12" t="s">
        <v>59</v>
      </c>
      <c r="C19" s="12" t="s">
        <v>57</v>
      </c>
      <c r="D19" s="12" t="s">
        <v>57</v>
      </c>
      <c r="E19" s="12" t="s">
        <v>57</v>
      </c>
      <c r="F19" s="12" t="s">
        <v>57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</row>
    <row r="20" ht="16.5" spans="1:11">
      <c r="A20" s="11">
        <v>4</v>
      </c>
      <c r="B20" s="12" t="s">
        <v>59</v>
      </c>
      <c r="C20" s="13" t="s">
        <v>54</v>
      </c>
      <c r="D20" s="13" t="s">
        <v>54</v>
      </c>
      <c r="E20" s="13" t="s">
        <v>54</v>
      </c>
      <c r="F20" s="13" t="s">
        <v>54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</row>
    <row r="21" ht="16.5" spans="1:11">
      <c r="A21" s="11">
        <v>5</v>
      </c>
      <c r="B21" s="12" t="s">
        <v>60</v>
      </c>
      <c r="C21" s="12" t="s">
        <v>59</v>
      </c>
      <c r="D21" s="12" t="s">
        <v>59</v>
      </c>
      <c r="E21" s="12" t="s">
        <v>59</v>
      </c>
      <c r="F21" s="12" t="s">
        <v>59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</row>
    <row r="22" ht="16.5" spans="1:11">
      <c r="A22" s="11">
        <v>6</v>
      </c>
      <c r="B22" s="12" t="s">
        <v>60</v>
      </c>
      <c r="C22" s="12" t="s">
        <v>59</v>
      </c>
      <c r="D22" s="12" t="s">
        <v>59</v>
      </c>
      <c r="E22" s="12" t="s">
        <v>59</v>
      </c>
      <c r="F22" s="12" t="s">
        <v>59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</row>
    <row r="23" ht="16.5" spans="1:11">
      <c r="A23" s="11">
        <v>7</v>
      </c>
      <c r="B23" s="12" t="s">
        <v>60</v>
      </c>
      <c r="C23" s="12" t="s">
        <v>59</v>
      </c>
      <c r="D23" s="12" t="s">
        <v>59</v>
      </c>
      <c r="E23" s="12" t="s">
        <v>59</v>
      </c>
      <c r="F23" s="12" t="s">
        <v>59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</row>
    <row r="24" ht="16.5" spans="1:11">
      <c r="A24" s="11">
        <v>8</v>
      </c>
      <c r="B24" s="12" t="s">
        <v>60</v>
      </c>
      <c r="C24" s="12" t="s">
        <v>60</v>
      </c>
      <c r="D24" s="12" t="s">
        <v>60</v>
      </c>
      <c r="E24" s="12" t="s">
        <v>60</v>
      </c>
      <c r="F24" s="12" t="s">
        <v>60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</row>
    <row r="25" ht="16.5" spans="1:11">
      <c r="A25" s="11">
        <v>9</v>
      </c>
      <c r="B25" s="12" t="s">
        <v>63</v>
      </c>
      <c r="C25" s="12" t="s">
        <v>60</v>
      </c>
      <c r="D25" s="12" t="s">
        <v>60</v>
      </c>
      <c r="E25" s="12" t="s">
        <v>60</v>
      </c>
      <c r="F25" s="12" t="s">
        <v>60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</row>
    <row r="26" ht="16.5" spans="1:11">
      <c r="A26" s="11">
        <v>10</v>
      </c>
      <c r="B26" s="12" t="s">
        <v>63</v>
      </c>
      <c r="C26" s="12" t="s">
        <v>60</v>
      </c>
      <c r="D26" s="12" t="s">
        <v>60</v>
      </c>
      <c r="E26" s="12" t="s">
        <v>60</v>
      </c>
      <c r="F26" s="12" t="s">
        <v>60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</row>
    <row r="27" ht="16.5" spans="1:11">
      <c r="A27" s="11">
        <v>11</v>
      </c>
      <c r="B27" s="12" t="s">
        <v>63</v>
      </c>
      <c r="C27" s="12" t="s">
        <v>60</v>
      </c>
      <c r="D27" s="12" t="s">
        <v>60</v>
      </c>
      <c r="E27" s="12" t="s">
        <v>60</v>
      </c>
      <c r="F27" s="12" t="s">
        <v>60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</row>
    <row r="28" ht="16.5" spans="1:11">
      <c r="A28" s="11">
        <v>12</v>
      </c>
      <c r="B28" s="12" t="s">
        <v>63</v>
      </c>
      <c r="C28" s="12" t="s">
        <v>60</v>
      </c>
      <c r="D28" s="12" t="s">
        <v>63</v>
      </c>
      <c r="E28" s="12" t="s">
        <v>63</v>
      </c>
      <c r="F28" s="12" t="s">
        <v>63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</row>
    <row r="29" ht="16.5" spans="1:11">
      <c r="A29" s="11">
        <v>13</v>
      </c>
      <c r="B29" s="12" t="s">
        <v>63</v>
      </c>
      <c r="C29" s="12" t="s">
        <v>63</v>
      </c>
      <c r="D29" s="12" t="s">
        <v>63</v>
      </c>
      <c r="E29" s="12" t="s">
        <v>63</v>
      </c>
      <c r="F29" s="12" t="s">
        <v>63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</row>
    <row r="30" ht="16.5" spans="1:11">
      <c r="A30" s="11">
        <v>14</v>
      </c>
      <c r="B30" s="12" t="s">
        <v>64</v>
      </c>
      <c r="C30" s="12" t="s">
        <v>63</v>
      </c>
      <c r="D30" s="12" t="s">
        <v>63</v>
      </c>
      <c r="E30" s="12" t="s">
        <v>63</v>
      </c>
      <c r="F30" s="12" t="s">
        <v>63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</row>
    <row r="31" ht="16.5" spans="1:11">
      <c r="A31" s="11">
        <v>15</v>
      </c>
      <c r="B31" s="12" t="s">
        <v>64</v>
      </c>
      <c r="C31" s="12" t="s">
        <v>63</v>
      </c>
      <c r="D31" s="12" t="s">
        <v>63</v>
      </c>
      <c r="E31" s="12" t="s">
        <v>63</v>
      </c>
      <c r="F31" s="12" t="s">
        <v>63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</row>
    <row r="32" ht="16.5" spans="1:11">
      <c r="A32" s="11">
        <v>16</v>
      </c>
      <c r="B32" s="12" t="s">
        <v>64</v>
      </c>
      <c r="C32" s="12" t="s">
        <v>64</v>
      </c>
      <c r="D32" s="12" t="s">
        <v>64</v>
      </c>
      <c r="E32" s="12" t="s">
        <v>64</v>
      </c>
      <c r="F32" s="12" t="s">
        <v>64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</row>
    <row r="33" ht="16.5" spans="1:11">
      <c r="A33" s="11">
        <v>17</v>
      </c>
      <c r="B33" s="12" t="s">
        <v>64</v>
      </c>
      <c r="C33" s="12" t="s">
        <v>64</v>
      </c>
      <c r="D33" s="12" t="s">
        <v>64</v>
      </c>
      <c r="E33" s="12" t="s">
        <v>64</v>
      </c>
      <c r="F33" s="12" t="s">
        <v>64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</row>
    <row r="34" ht="16.5" spans="1:11">
      <c r="A34" s="11">
        <v>18</v>
      </c>
      <c r="B34" s="12" t="s">
        <v>64</v>
      </c>
      <c r="C34" s="12" t="s">
        <v>64</v>
      </c>
      <c r="D34" s="12" t="s">
        <v>64</v>
      </c>
      <c r="E34" s="12" t="s">
        <v>64</v>
      </c>
      <c r="F34" s="12" t="s">
        <v>64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</row>
    <row r="35" ht="16.5" spans="1:11">
      <c r="A35" s="11">
        <v>19</v>
      </c>
      <c r="B35" s="12" t="s">
        <v>64</v>
      </c>
      <c r="C35" s="12" t="s">
        <v>64</v>
      </c>
      <c r="D35" s="12" t="s">
        <v>64</v>
      </c>
      <c r="E35" s="12" t="s">
        <v>64</v>
      </c>
      <c r="F35" s="12" t="s">
        <v>64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</row>
    <row r="36" ht="16.5" spans="1:11">
      <c r="A36" s="11">
        <v>20</v>
      </c>
      <c r="B36" s="12" t="s">
        <v>66</v>
      </c>
      <c r="C36" s="12" t="s">
        <v>66</v>
      </c>
      <c r="D36" s="12" t="s">
        <v>66</v>
      </c>
      <c r="E36" s="12" t="s">
        <v>66</v>
      </c>
      <c r="F36" s="12" t="s">
        <v>66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</row>
    <row r="37" ht="16.5" spans="1:11">
      <c r="A37" s="9" t="s">
        <v>189</v>
      </c>
      <c r="B37" s="11">
        <f>COUNTA(B17:B36)</f>
        <v>20</v>
      </c>
      <c r="C37" s="11">
        <f>COUNTA(C17:C36)</f>
        <v>20</v>
      </c>
      <c r="D37" s="11">
        <f>COUNTA(D17:D36)</f>
        <v>20</v>
      </c>
      <c r="E37" s="11">
        <f>COUNTA(E17:E36)</f>
        <v>20</v>
      </c>
      <c r="F37" s="11">
        <f>COUNTA(F17:F36)</f>
        <v>20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</row>
    <row r="38" ht="16.5" spans="1:11">
      <c r="A38" s="2" t="s">
        <v>1</v>
      </c>
      <c r="B38" s="2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</row>
    <row r="39" customHeight="1" spans="1:11">
      <c r="A39" s="1" t="s">
        <v>190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</row>
    <row r="40" customHeight="1" spans="1:11">
      <c r="A40" s="5" t="s">
        <v>46</v>
      </c>
      <c r="B40" s="5" t="s">
        <v>47</v>
      </c>
      <c r="C40" s="5" t="s">
        <v>48</v>
      </c>
      <c r="D40" s="5" t="s">
        <v>49</v>
      </c>
      <c r="E40" s="5" t="s">
        <v>50</v>
      </c>
      <c r="F40" s="5" t="s">
        <v>51</v>
      </c>
      <c r="G40" s="6" t="s">
        <v>1</v>
      </c>
      <c r="H40" s="2" t="s">
        <v>1</v>
      </c>
      <c r="I40" s="2" t="s">
        <v>1</v>
      </c>
      <c r="J40" s="2" t="s">
        <v>1</v>
      </c>
      <c r="K40" s="2" t="s">
        <v>1</v>
      </c>
    </row>
    <row r="41" ht="16.5" spans="1:11">
      <c r="A41" s="7" t="s">
        <v>52</v>
      </c>
      <c r="B41" s="11">
        <f>B$37</f>
        <v>20</v>
      </c>
      <c r="C41" s="11">
        <f>C$37</f>
        <v>20</v>
      </c>
      <c r="D41" s="11">
        <f>D$37</f>
        <v>20</v>
      </c>
      <c r="E41" s="11">
        <f>E$37</f>
        <v>20</v>
      </c>
      <c r="F41" s="11">
        <f>F$37</f>
        <v>20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</row>
    <row r="42" ht="16.5" spans="1:11">
      <c r="A42" s="14" t="s">
        <v>54</v>
      </c>
      <c r="B42" s="11">
        <f t="shared" ref="B42:B48" si="0">COUNTIF(B$17:B$36,$A42)</f>
        <v>0</v>
      </c>
      <c r="C42" s="11">
        <f t="shared" ref="C42:C48" si="1">COUNTIF(C$17:C$36,$A42)</f>
        <v>1</v>
      </c>
      <c r="D42" s="11">
        <f t="shared" ref="D42:D48" si="2">COUNTIF(D$17:D$36,$A42)</f>
        <v>1</v>
      </c>
      <c r="E42" s="11">
        <f t="shared" ref="E42:E48" si="3">COUNTIF(E$17:E$36,$A42)</f>
        <v>1</v>
      </c>
      <c r="F42" s="11">
        <f t="shared" ref="F42:F48" si="4">COUNTIF(F$17:F$36,$A42)</f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</row>
    <row r="43" ht="16.5" spans="1:11">
      <c r="A43" s="7" t="s">
        <v>57</v>
      </c>
      <c r="B43" s="11">
        <f t="shared" si="0"/>
        <v>1</v>
      </c>
      <c r="C43" s="11">
        <f t="shared" si="1"/>
        <v>3</v>
      </c>
      <c r="D43" s="11">
        <f t="shared" si="2"/>
        <v>3</v>
      </c>
      <c r="E43" s="11">
        <f t="shared" si="3"/>
        <v>3</v>
      </c>
      <c r="F43" s="11">
        <f t="shared" si="4"/>
        <v>3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</row>
    <row r="44" ht="16.5" spans="1:11">
      <c r="A44" s="7" t="s">
        <v>59</v>
      </c>
      <c r="B44" s="11">
        <f t="shared" si="0"/>
        <v>3</v>
      </c>
      <c r="C44" s="11">
        <f t="shared" si="1"/>
        <v>3</v>
      </c>
      <c r="D44" s="11">
        <f t="shared" si="2"/>
        <v>3</v>
      </c>
      <c r="E44" s="11">
        <f t="shared" si="3"/>
        <v>3</v>
      </c>
      <c r="F44" s="11">
        <f t="shared" si="4"/>
        <v>3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</row>
    <row r="45" ht="16.5" spans="1:11">
      <c r="A45" s="7" t="s">
        <v>60</v>
      </c>
      <c r="B45" s="11">
        <f t="shared" si="0"/>
        <v>4</v>
      </c>
      <c r="C45" s="11">
        <f t="shared" si="1"/>
        <v>5</v>
      </c>
      <c r="D45" s="11">
        <f t="shared" si="2"/>
        <v>4</v>
      </c>
      <c r="E45" s="11">
        <f t="shared" si="3"/>
        <v>4</v>
      </c>
      <c r="F45" s="11">
        <f t="shared" si="4"/>
        <v>4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</row>
    <row r="46" ht="16.5" spans="1:11">
      <c r="A46" s="7" t="s">
        <v>63</v>
      </c>
      <c r="B46" s="11">
        <f t="shared" si="0"/>
        <v>5</v>
      </c>
      <c r="C46" s="11">
        <f t="shared" si="1"/>
        <v>3</v>
      </c>
      <c r="D46" s="11">
        <f t="shared" si="2"/>
        <v>4</v>
      </c>
      <c r="E46" s="11">
        <f t="shared" si="3"/>
        <v>4</v>
      </c>
      <c r="F46" s="11">
        <f t="shared" si="4"/>
        <v>4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</row>
    <row r="47" ht="16.5" spans="1:11">
      <c r="A47" s="7" t="s">
        <v>64</v>
      </c>
      <c r="B47" s="11">
        <f t="shared" si="0"/>
        <v>6</v>
      </c>
      <c r="C47" s="11">
        <f t="shared" si="1"/>
        <v>4</v>
      </c>
      <c r="D47" s="11">
        <f t="shared" si="2"/>
        <v>4</v>
      </c>
      <c r="E47" s="11">
        <f t="shared" si="3"/>
        <v>4</v>
      </c>
      <c r="F47" s="11">
        <f t="shared" si="4"/>
        <v>4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</row>
    <row r="48" ht="16.5" spans="1:11">
      <c r="A48" s="7" t="s">
        <v>66</v>
      </c>
      <c r="B48" s="11">
        <f t="shared" si="0"/>
        <v>1</v>
      </c>
      <c r="C48" s="11">
        <f t="shared" si="1"/>
        <v>1</v>
      </c>
      <c r="D48" s="11">
        <f t="shared" si="2"/>
        <v>1</v>
      </c>
      <c r="E48" s="11">
        <f t="shared" si="3"/>
        <v>1</v>
      </c>
      <c r="F48" s="11">
        <f t="shared" si="4"/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</row>
    <row r="49" ht="16.5" spans="1:11">
      <c r="A49" s="7" t="s">
        <v>191</v>
      </c>
      <c r="B49" s="11">
        <f>3*B$48</f>
        <v>3</v>
      </c>
      <c r="C49" s="11">
        <f>3*C$48</f>
        <v>3</v>
      </c>
      <c r="D49" s="11">
        <f>3*D$48</f>
        <v>3</v>
      </c>
      <c r="E49" s="11">
        <f>3*E$48</f>
        <v>3</v>
      </c>
      <c r="F49" s="11">
        <f>3*F$48</f>
        <v>3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</row>
    <row r="50" ht="16.5" spans="1:11">
      <c r="A50" s="2" t="s">
        <v>1</v>
      </c>
      <c r="B50" s="2" t="s">
        <v>1</v>
      </c>
      <c r="C50" s="2" t="s">
        <v>1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</row>
    <row r="51" customHeight="1" spans="1:11">
      <c r="A51" s="1" t="s">
        <v>192</v>
      </c>
      <c r="B51" s="1" t="s">
        <v>1</v>
      </c>
      <c r="C51" s="1" t="s">
        <v>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</row>
    <row r="52" customHeight="1" spans="1:11">
      <c r="A52" s="5" t="s">
        <v>193</v>
      </c>
      <c r="B52" s="5" t="s">
        <v>47</v>
      </c>
      <c r="C52" s="5" t="s">
        <v>48</v>
      </c>
      <c r="D52" s="5" t="s">
        <v>49</v>
      </c>
      <c r="E52" s="5" t="s">
        <v>50</v>
      </c>
      <c r="F52" s="5" t="s">
        <v>51</v>
      </c>
      <c r="G52" s="5" t="s">
        <v>1</v>
      </c>
      <c r="H52" s="15" t="s">
        <v>1</v>
      </c>
      <c r="I52" s="15" t="s">
        <v>1</v>
      </c>
      <c r="J52" s="15" t="s">
        <v>1</v>
      </c>
      <c r="K52" s="15" t="s">
        <v>1</v>
      </c>
    </row>
    <row r="53" ht="16.5" spans="1:11">
      <c r="A53" s="14" t="s">
        <v>194</v>
      </c>
      <c r="B53" s="11">
        <f>B$42+B$43</f>
        <v>1</v>
      </c>
      <c r="C53" s="11">
        <f>C$42+C$43</f>
        <v>4</v>
      </c>
      <c r="D53" s="11">
        <f>D$42+D$43</f>
        <v>4</v>
      </c>
      <c r="E53" s="11">
        <f>E$42+E$43</f>
        <v>4</v>
      </c>
      <c r="F53" s="11">
        <f>F$42+F$43</f>
        <v>4</v>
      </c>
      <c r="G53" s="4" t="s">
        <v>1</v>
      </c>
      <c r="H53" s="4" t="s">
        <v>1</v>
      </c>
      <c r="I53" s="4" t="s">
        <v>1</v>
      </c>
      <c r="J53" s="4" t="s">
        <v>1</v>
      </c>
      <c r="K53" s="4" t="s">
        <v>1</v>
      </c>
    </row>
    <row r="54" ht="16.5" spans="1:11">
      <c r="A54" s="14" t="s">
        <v>195</v>
      </c>
      <c r="B54" s="11">
        <f>B$42+B$44</f>
        <v>3</v>
      </c>
      <c r="C54" s="11">
        <f>C$42+C$44</f>
        <v>4</v>
      </c>
      <c r="D54" s="11">
        <f>D$42+D$44</f>
        <v>4</v>
      </c>
      <c r="E54" s="11">
        <f>E$42+E$44</f>
        <v>4</v>
      </c>
      <c r="F54" s="11">
        <f>F$42+F$44</f>
        <v>4</v>
      </c>
      <c r="G54" s="4" t="s">
        <v>1</v>
      </c>
      <c r="H54" s="4" t="s">
        <v>1</v>
      </c>
      <c r="I54" s="4" t="s">
        <v>1</v>
      </c>
      <c r="J54" s="4" t="s">
        <v>1</v>
      </c>
      <c r="K54" s="4" t="s">
        <v>1</v>
      </c>
    </row>
    <row r="55" ht="16.5" spans="1:11">
      <c r="A55" s="14" t="s">
        <v>196</v>
      </c>
      <c r="B55" s="11">
        <f>B$42+B$45</f>
        <v>4</v>
      </c>
      <c r="C55" s="11">
        <f>C$42+C$45</f>
        <v>6</v>
      </c>
      <c r="D55" s="11">
        <f>D$42+D$45</f>
        <v>5</v>
      </c>
      <c r="E55" s="11">
        <f>E$42+E$45</f>
        <v>5</v>
      </c>
      <c r="F55" s="11">
        <f>F$42+F$45</f>
        <v>5</v>
      </c>
      <c r="G55" s="4" t="s">
        <v>1</v>
      </c>
      <c r="H55" s="4" t="s">
        <v>1</v>
      </c>
      <c r="I55" s="4" t="s">
        <v>1</v>
      </c>
      <c r="J55" s="4" t="s">
        <v>1</v>
      </c>
      <c r="K55" s="4" t="s">
        <v>1</v>
      </c>
    </row>
    <row r="56" ht="16.5" spans="1:11">
      <c r="A56" s="14" t="s">
        <v>197</v>
      </c>
      <c r="B56" s="11">
        <f>B$42+B$46</f>
        <v>5</v>
      </c>
      <c r="C56" s="11">
        <f>C$42+C$46</f>
        <v>4</v>
      </c>
      <c r="D56" s="11">
        <f>D$42+D$46</f>
        <v>5</v>
      </c>
      <c r="E56" s="11">
        <f>E$42+E$46</f>
        <v>5</v>
      </c>
      <c r="F56" s="11">
        <f>F$42+F$46</f>
        <v>5</v>
      </c>
      <c r="G56" s="4" t="s">
        <v>1</v>
      </c>
      <c r="H56" s="4" t="s">
        <v>1</v>
      </c>
      <c r="I56" s="4" t="s">
        <v>1</v>
      </c>
      <c r="J56" s="4" t="s">
        <v>1</v>
      </c>
      <c r="K56" s="4" t="s">
        <v>1</v>
      </c>
    </row>
    <row r="57" ht="16.5" spans="1:11">
      <c r="A57" s="14" t="s">
        <v>198</v>
      </c>
      <c r="B57" s="11">
        <f>B$42+B$47</f>
        <v>6</v>
      </c>
      <c r="C57" s="11">
        <f>C$42+C$47</f>
        <v>5</v>
      </c>
      <c r="D57" s="11">
        <f>D$42+D$47</f>
        <v>5</v>
      </c>
      <c r="E57" s="11">
        <f>E$42+E$47</f>
        <v>5</v>
      </c>
      <c r="F57" s="11">
        <f>F$42+F$47</f>
        <v>5</v>
      </c>
      <c r="G57" s="4" t="s">
        <v>1</v>
      </c>
      <c r="H57" s="4" t="s">
        <v>1</v>
      </c>
      <c r="I57" s="4" t="s">
        <v>1</v>
      </c>
      <c r="J57" s="4" t="s">
        <v>1</v>
      </c>
      <c r="K57" s="4" t="s">
        <v>1</v>
      </c>
    </row>
    <row r="58" ht="16.5" spans="1:11">
      <c r="A58" s="14" t="s">
        <v>199</v>
      </c>
      <c r="B58" s="11">
        <f>B$41-(B$42+B$43)</f>
        <v>19</v>
      </c>
      <c r="C58" s="11">
        <f>C$41-(C$42+C$43)</f>
        <v>16</v>
      </c>
      <c r="D58" s="11">
        <f>D$41-(D$42+D$43)</f>
        <v>16</v>
      </c>
      <c r="E58" s="11">
        <f>E$41-(E$42+E$43)</f>
        <v>16</v>
      </c>
      <c r="F58" s="11">
        <f>F$41-(F$42+F$43)</f>
        <v>16</v>
      </c>
      <c r="G58" s="4" t="s">
        <v>1</v>
      </c>
      <c r="H58" s="4" t="s">
        <v>1</v>
      </c>
      <c r="I58" s="4" t="s">
        <v>1</v>
      </c>
      <c r="J58" s="4" t="s">
        <v>1</v>
      </c>
      <c r="K58" s="4" t="s">
        <v>1</v>
      </c>
    </row>
    <row r="59" ht="16.5" spans="1:11">
      <c r="A59" s="14" t="s">
        <v>200</v>
      </c>
      <c r="B59" s="11">
        <f>B$41-(B$42+B$44)</f>
        <v>17</v>
      </c>
      <c r="C59" s="11">
        <f>C$41-(C$42+C$44)</f>
        <v>16</v>
      </c>
      <c r="D59" s="11">
        <f>D$41-(D$42+D$44)</f>
        <v>16</v>
      </c>
      <c r="E59" s="11">
        <f>E$41-(E$42+E$44)</f>
        <v>16</v>
      </c>
      <c r="F59" s="11">
        <f>F$41-(F$42+F$44)</f>
        <v>16</v>
      </c>
      <c r="G59" s="4" t="s">
        <v>1</v>
      </c>
      <c r="H59" s="4" t="s">
        <v>1</v>
      </c>
      <c r="I59" s="4" t="s">
        <v>1</v>
      </c>
      <c r="J59" s="4" t="s">
        <v>1</v>
      </c>
      <c r="K59" s="4" t="s">
        <v>1</v>
      </c>
    </row>
    <row r="60" ht="16.5" spans="1:11">
      <c r="A60" s="14" t="s">
        <v>201</v>
      </c>
      <c r="B60" s="11">
        <f>B$41-(B$42+B$45)</f>
        <v>16</v>
      </c>
      <c r="C60" s="11">
        <f>C$41-(C$42+C$45)</f>
        <v>14</v>
      </c>
      <c r="D60" s="11">
        <f>D$41-(D$42+D$45)</f>
        <v>15</v>
      </c>
      <c r="E60" s="11">
        <f>E$41-(E$42+E$45)</f>
        <v>15</v>
      </c>
      <c r="F60" s="11">
        <f>F$41-(F$42+F$45)</f>
        <v>15</v>
      </c>
      <c r="G60" s="4" t="s">
        <v>1</v>
      </c>
      <c r="H60" s="4" t="s">
        <v>1</v>
      </c>
      <c r="I60" s="4" t="s">
        <v>1</v>
      </c>
      <c r="J60" s="4" t="s">
        <v>1</v>
      </c>
      <c r="K60" s="4" t="s">
        <v>1</v>
      </c>
    </row>
    <row r="61" ht="16.5" spans="1:11">
      <c r="A61" s="14" t="s">
        <v>202</v>
      </c>
      <c r="B61" s="11">
        <f>B$41-(B$42+B$46)</f>
        <v>15</v>
      </c>
      <c r="C61" s="11">
        <f>C$41-(C$42+C$46)</f>
        <v>16</v>
      </c>
      <c r="D61" s="11">
        <f>D$41-(D$42+D$46)</f>
        <v>15</v>
      </c>
      <c r="E61" s="11">
        <f>E$41-(E$42+E$46)</f>
        <v>15</v>
      </c>
      <c r="F61" s="11">
        <f>F$41-(F$42+F$46)</f>
        <v>15</v>
      </c>
      <c r="G61" s="4" t="s">
        <v>1</v>
      </c>
      <c r="H61" s="4" t="s">
        <v>1</v>
      </c>
      <c r="I61" s="4" t="s">
        <v>1</v>
      </c>
      <c r="J61" s="4" t="s">
        <v>1</v>
      </c>
      <c r="K61" s="4" t="s">
        <v>1</v>
      </c>
    </row>
    <row r="62" ht="16.5" spans="1:11">
      <c r="A62" s="14" t="s">
        <v>203</v>
      </c>
      <c r="B62" s="11">
        <f>B$41-(B$42+B$47)</f>
        <v>14</v>
      </c>
      <c r="C62" s="11">
        <f>C$41-(C$42+C$47)</f>
        <v>15</v>
      </c>
      <c r="D62" s="11">
        <f>D$41-(D$42+D$47)</f>
        <v>15</v>
      </c>
      <c r="E62" s="11">
        <f>E$41-(E$42+E$47)</f>
        <v>15</v>
      </c>
      <c r="F62" s="11">
        <f>F$41-(F$42+F$47)</f>
        <v>15</v>
      </c>
      <c r="G62" s="4" t="s">
        <v>1</v>
      </c>
      <c r="H62" s="4" t="s">
        <v>1</v>
      </c>
      <c r="I62" s="4" t="s">
        <v>1</v>
      </c>
      <c r="J62" s="4" t="s">
        <v>1</v>
      </c>
      <c r="K62" s="4" t="s">
        <v>1</v>
      </c>
    </row>
    <row r="63" ht="16.5" spans="1:11">
      <c r="A63" s="7" t="s">
        <v>204</v>
      </c>
      <c r="B63" s="11">
        <f>B$41-B$49</f>
        <v>17</v>
      </c>
      <c r="C63" s="11">
        <f>C$41-C$49</f>
        <v>17</v>
      </c>
      <c r="D63" s="11">
        <f>D$41-D$49</f>
        <v>17</v>
      </c>
      <c r="E63" s="11">
        <f>E$41-E$49</f>
        <v>17</v>
      </c>
      <c r="F63" s="11">
        <f>F$41-F$49</f>
        <v>17</v>
      </c>
      <c r="G63" s="4" t="s">
        <v>1</v>
      </c>
      <c r="H63" s="4" t="s">
        <v>1</v>
      </c>
      <c r="I63" s="4" t="s">
        <v>1</v>
      </c>
      <c r="J63" s="4" t="s">
        <v>1</v>
      </c>
      <c r="K63" s="4" t="s">
        <v>1</v>
      </c>
    </row>
    <row r="64" ht="16.5" spans="1:11">
      <c r="A64" s="7" t="s">
        <v>52</v>
      </c>
      <c r="B64" s="11">
        <f>B$41</f>
        <v>20</v>
      </c>
      <c r="C64" s="11">
        <f>C$41</f>
        <v>20</v>
      </c>
      <c r="D64" s="11">
        <f>D$41</f>
        <v>20</v>
      </c>
      <c r="E64" s="11">
        <f>E$41</f>
        <v>20</v>
      </c>
      <c r="F64" s="11">
        <f>F$41</f>
        <v>20</v>
      </c>
      <c r="G64" s="4" t="s">
        <v>1</v>
      </c>
      <c r="H64" s="4" t="s">
        <v>1</v>
      </c>
      <c r="I64" s="4" t="s">
        <v>1</v>
      </c>
      <c r="J64" s="4" t="s">
        <v>1</v>
      </c>
      <c r="K64" s="4" t="s">
        <v>1</v>
      </c>
    </row>
    <row r="65" ht="16.5" spans="1:11">
      <c r="A65" s="7" t="s">
        <v>191</v>
      </c>
      <c r="B65" s="11">
        <f>3*B$48</f>
        <v>3</v>
      </c>
      <c r="C65" s="11">
        <f>3*C$48</f>
        <v>3</v>
      </c>
      <c r="D65" s="11">
        <f>3*D$48</f>
        <v>3</v>
      </c>
      <c r="E65" s="11">
        <f>3*E$48</f>
        <v>3</v>
      </c>
      <c r="F65" s="11">
        <f>3*F$48</f>
        <v>3</v>
      </c>
      <c r="G65" s="4" t="s">
        <v>1</v>
      </c>
      <c r="H65" s="4" t="s">
        <v>1</v>
      </c>
      <c r="I65" s="4" t="s">
        <v>1</v>
      </c>
      <c r="J65" s="4" t="s">
        <v>1</v>
      </c>
      <c r="K65" s="4" t="s">
        <v>1</v>
      </c>
    </row>
    <row r="66" ht="16.5" spans="1:11">
      <c r="A66" s="4" t="s">
        <v>1</v>
      </c>
      <c r="B66" s="4" t="s">
        <v>1</v>
      </c>
      <c r="C66" s="4" t="s">
        <v>1</v>
      </c>
      <c r="D66" s="4" t="s">
        <v>1</v>
      </c>
      <c r="E66" s="4" t="s">
        <v>1</v>
      </c>
      <c r="F66" s="4" t="s">
        <v>1</v>
      </c>
      <c r="G66" s="4" t="s">
        <v>1</v>
      </c>
      <c r="H66" s="4" t="s">
        <v>1</v>
      </c>
      <c r="I66" s="4" t="s">
        <v>1</v>
      </c>
      <c r="J66" s="4" t="s">
        <v>1</v>
      </c>
      <c r="K66" s="4" t="s">
        <v>1</v>
      </c>
    </row>
    <row r="67" ht="16.5" spans="1:11">
      <c r="A67" s="16" t="s">
        <v>46</v>
      </c>
      <c r="B67" s="16" t="s">
        <v>205</v>
      </c>
      <c r="C67" s="16" t="s">
        <v>47</v>
      </c>
      <c r="D67" s="16" t="s">
        <v>48</v>
      </c>
      <c r="E67" s="16" t="s">
        <v>49</v>
      </c>
      <c r="F67" s="16" t="s">
        <v>50</v>
      </c>
      <c r="G67" s="16" t="s">
        <v>51</v>
      </c>
      <c r="H67" s="16" t="s">
        <v>206</v>
      </c>
      <c r="I67" s="16" t="s">
        <v>207</v>
      </c>
      <c r="J67" s="16" t="s">
        <v>208</v>
      </c>
      <c r="K67" s="16" t="s">
        <v>105</v>
      </c>
    </row>
    <row r="68" ht="16.5" spans="1:11">
      <c r="A68" s="7" t="s">
        <v>57</v>
      </c>
      <c r="B68" s="7">
        <v>5</v>
      </c>
      <c r="C68" s="13" t="s">
        <v>194</v>
      </c>
      <c r="D68" s="13" t="s">
        <v>194</v>
      </c>
      <c r="E68" s="13" t="s">
        <v>194</v>
      </c>
      <c r="F68" s="13" t="s">
        <v>194</v>
      </c>
      <c r="G68" s="13" t="s">
        <v>194</v>
      </c>
      <c r="H68" s="17">
        <f t="shared" ref="H68:H98" si="5">PRODUCT(VLOOKUP(C68,$A$53:$F$65,2,FALSE),VLOOKUP(D68,$A$53:$F$65,3,FALSE),VLOOKUP(E68,$A$53:$F$65,4,FALSE),VLOOKUP(F68,$A$53:$F$65,5,FALSE),VLOOKUP(G68,$A$53:$F$65,6,FALSE))</f>
        <v>256</v>
      </c>
      <c r="I68" s="18">
        <f t="shared" ref="I68:I98" si="6">H68/$B$12</f>
        <v>8e-5</v>
      </c>
      <c r="J68" s="11">
        <f t="shared" ref="J68:J98" si="7">INDEX($B$4:$D$9,MATCH($A68,$A$4:$A$9,0),MATCH($B68,$B$3:$D$3,0))</f>
        <v>100</v>
      </c>
      <c r="K68" s="18">
        <f t="shared" ref="K68:K98" si="8">I68*J68</f>
        <v>0.008</v>
      </c>
    </row>
    <row r="69" ht="16.5" spans="1:11">
      <c r="A69" s="7" t="s">
        <v>57</v>
      </c>
      <c r="B69" s="7">
        <v>4</v>
      </c>
      <c r="C69" s="13" t="s">
        <v>194</v>
      </c>
      <c r="D69" s="13" t="s">
        <v>194</v>
      </c>
      <c r="E69" s="13" t="s">
        <v>194</v>
      </c>
      <c r="F69" s="13" t="s">
        <v>194</v>
      </c>
      <c r="G69" s="13" t="s">
        <v>199</v>
      </c>
      <c r="H69" s="17">
        <f t="shared" si="5"/>
        <v>1024</v>
      </c>
      <c r="I69" s="18">
        <f t="shared" si="6"/>
        <v>0.00032</v>
      </c>
      <c r="J69" s="11">
        <f t="shared" si="7"/>
        <v>30</v>
      </c>
      <c r="K69" s="18">
        <f t="shared" si="8"/>
        <v>0.0096</v>
      </c>
    </row>
    <row r="70" ht="16.5" spans="1:11">
      <c r="A70" s="7" t="s">
        <v>57</v>
      </c>
      <c r="B70" s="7">
        <v>3</v>
      </c>
      <c r="C70" s="13" t="s">
        <v>194</v>
      </c>
      <c r="D70" s="13" t="s">
        <v>194</v>
      </c>
      <c r="E70" s="13" t="s">
        <v>194</v>
      </c>
      <c r="F70" s="13" t="s">
        <v>199</v>
      </c>
      <c r="G70" s="12" t="s">
        <v>52</v>
      </c>
      <c r="H70" s="17">
        <f t="shared" si="5"/>
        <v>5120</v>
      </c>
      <c r="I70" s="18">
        <f t="shared" si="6"/>
        <v>0.0016</v>
      </c>
      <c r="J70" s="11">
        <f t="shared" si="7"/>
        <v>5</v>
      </c>
      <c r="K70" s="18">
        <f t="shared" si="8"/>
        <v>0.008</v>
      </c>
    </row>
    <row r="71" ht="16.5" spans="1:11">
      <c r="A71" s="7" t="s">
        <v>59</v>
      </c>
      <c r="B71" s="7">
        <v>5</v>
      </c>
      <c r="C71" s="13" t="s">
        <v>195</v>
      </c>
      <c r="D71" s="13" t="s">
        <v>195</v>
      </c>
      <c r="E71" s="13" t="s">
        <v>195</v>
      </c>
      <c r="F71" s="13" t="s">
        <v>195</v>
      </c>
      <c r="G71" s="13" t="s">
        <v>195</v>
      </c>
      <c r="H71" s="17">
        <f t="shared" si="5"/>
        <v>768</v>
      </c>
      <c r="I71" s="18">
        <f t="shared" si="6"/>
        <v>0.00024</v>
      </c>
      <c r="J71" s="11">
        <f t="shared" si="7"/>
        <v>100</v>
      </c>
      <c r="K71" s="18">
        <f t="shared" si="8"/>
        <v>0.024</v>
      </c>
    </row>
    <row r="72" ht="16.5" spans="1:11">
      <c r="A72" s="7" t="s">
        <v>59</v>
      </c>
      <c r="B72" s="7">
        <v>4</v>
      </c>
      <c r="C72" s="13" t="s">
        <v>195</v>
      </c>
      <c r="D72" s="13" t="s">
        <v>195</v>
      </c>
      <c r="E72" s="13" t="s">
        <v>195</v>
      </c>
      <c r="F72" s="13" t="s">
        <v>195</v>
      </c>
      <c r="G72" s="13" t="s">
        <v>200</v>
      </c>
      <c r="H72" s="17">
        <f t="shared" si="5"/>
        <v>3072</v>
      </c>
      <c r="I72" s="18">
        <f t="shared" si="6"/>
        <v>0.00096</v>
      </c>
      <c r="J72" s="11">
        <f t="shared" si="7"/>
        <v>25</v>
      </c>
      <c r="K72" s="18">
        <f t="shared" si="8"/>
        <v>0.024</v>
      </c>
    </row>
    <row r="73" ht="16.5" spans="1:11">
      <c r="A73" s="7" t="s">
        <v>59</v>
      </c>
      <c r="B73" s="7">
        <v>3</v>
      </c>
      <c r="C73" s="13" t="s">
        <v>195</v>
      </c>
      <c r="D73" s="13" t="s">
        <v>195</v>
      </c>
      <c r="E73" s="13" t="s">
        <v>195</v>
      </c>
      <c r="F73" s="13" t="s">
        <v>200</v>
      </c>
      <c r="G73" s="12" t="s">
        <v>52</v>
      </c>
      <c r="H73" s="17">
        <f t="shared" si="5"/>
        <v>15360</v>
      </c>
      <c r="I73" s="18">
        <f t="shared" si="6"/>
        <v>0.0048</v>
      </c>
      <c r="J73" s="11">
        <f t="shared" si="7"/>
        <v>5</v>
      </c>
      <c r="K73" s="18">
        <f t="shared" si="8"/>
        <v>0.024</v>
      </c>
    </row>
    <row r="74" ht="16.5" spans="1:11">
      <c r="A74" s="7" t="s">
        <v>60</v>
      </c>
      <c r="B74" s="7">
        <v>5</v>
      </c>
      <c r="C74" s="13" t="s">
        <v>196</v>
      </c>
      <c r="D74" s="13" t="s">
        <v>196</v>
      </c>
      <c r="E74" s="13" t="s">
        <v>196</v>
      </c>
      <c r="F74" s="13" t="s">
        <v>196</v>
      </c>
      <c r="G74" s="13" t="s">
        <v>196</v>
      </c>
      <c r="H74" s="17">
        <f t="shared" si="5"/>
        <v>3000</v>
      </c>
      <c r="I74" s="18">
        <f t="shared" si="6"/>
        <v>0.0009375</v>
      </c>
      <c r="J74" s="11">
        <f t="shared" si="7"/>
        <v>75</v>
      </c>
      <c r="K74" s="18">
        <f t="shared" si="8"/>
        <v>0.0703125</v>
      </c>
    </row>
    <row r="75" ht="16.5" spans="1:11">
      <c r="A75" s="7" t="s">
        <v>60</v>
      </c>
      <c r="B75" s="7">
        <v>4</v>
      </c>
      <c r="C75" s="13" t="s">
        <v>196</v>
      </c>
      <c r="D75" s="13" t="s">
        <v>196</v>
      </c>
      <c r="E75" s="13" t="s">
        <v>196</v>
      </c>
      <c r="F75" s="13" t="s">
        <v>196</v>
      </c>
      <c r="G75" s="13" t="s">
        <v>201</v>
      </c>
      <c r="H75" s="17">
        <f t="shared" si="5"/>
        <v>9000</v>
      </c>
      <c r="I75" s="18">
        <f t="shared" si="6"/>
        <v>0.0028125</v>
      </c>
      <c r="J75" s="11">
        <f t="shared" si="7"/>
        <v>20</v>
      </c>
      <c r="K75" s="18">
        <f t="shared" si="8"/>
        <v>0.05625</v>
      </c>
    </row>
    <row r="76" ht="16.5" spans="1:11">
      <c r="A76" s="7" t="s">
        <v>60</v>
      </c>
      <c r="B76" s="7">
        <v>3</v>
      </c>
      <c r="C76" s="13" t="s">
        <v>196</v>
      </c>
      <c r="D76" s="13" t="s">
        <v>196</v>
      </c>
      <c r="E76" s="13" t="s">
        <v>196</v>
      </c>
      <c r="F76" s="13" t="s">
        <v>201</v>
      </c>
      <c r="G76" s="12" t="s">
        <v>52</v>
      </c>
      <c r="H76" s="17">
        <f t="shared" si="5"/>
        <v>36000</v>
      </c>
      <c r="I76" s="18">
        <f t="shared" si="6"/>
        <v>0.01125</v>
      </c>
      <c r="J76" s="11">
        <f t="shared" si="7"/>
        <v>5</v>
      </c>
      <c r="K76" s="18">
        <f t="shared" si="8"/>
        <v>0.05625</v>
      </c>
    </row>
    <row r="77" ht="16.5" spans="1:11">
      <c r="A77" s="7" t="s">
        <v>63</v>
      </c>
      <c r="B77" s="7">
        <v>5</v>
      </c>
      <c r="C77" s="13" t="s">
        <v>197</v>
      </c>
      <c r="D77" s="13" t="s">
        <v>197</v>
      </c>
      <c r="E77" s="13" t="s">
        <v>197</v>
      </c>
      <c r="F77" s="13" t="s">
        <v>197</v>
      </c>
      <c r="G77" s="13" t="s">
        <v>197</v>
      </c>
      <c r="H77" s="17">
        <f t="shared" si="5"/>
        <v>2500</v>
      </c>
      <c r="I77" s="18">
        <f t="shared" si="6"/>
        <v>0.00078125</v>
      </c>
      <c r="J77" s="11">
        <f t="shared" si="7"/>
        <v>75</v>
      </c>
      <c r="K77" s="18">
        <f t="shared" si="8"/>
        <v>0.05859375</v>
      </c>
    </row>
    <row r="78" ht="16.5" spans="1:11">
      <c r="A78" s="7" t="s">
        <v>63</v>
      </c>
      <c r="B78" s="7">
        <v>4</v>
      </c>
      <c r="C78" s="13" t="s">
        <v>197</v>
      </c>
      <c r="D78" s="13" t="s">
        <v>197</v>
      </c>
      <c r="E78" s="13" t="s">
        <v>197</v>
      </c>
      <c r="F78" s="13" t="s">
        <v>197</v>
      </c>
      <c r="G78" s="13" t="s">
        <v>202</v>
      </c>
      <c r="H78" s="17">
        <f t="shared" si="5"/>
        <v>7500</v>
      </c>
      <c r="I78" s="18">
        <f t="shared" si="6"/>
        <v>0.00234375</v>
      </c>
      <c r="J78" s="11">
        <f t="shared" si="7"/>
        <v>20</v>
      </c>
      <c r="K78" s="18">
        <f t="shared" si="8"/>
        <v>0.046875</v>
      </c>
    </row>
    <row r="79" ht="16.5" spans="1:11">
      <c r="A79" s="7" t="s">
        <v>63</v>
      </c>
      <c r="B79" s="7">
        <v>3</v>
      </c>
      <c r="C79" s="13" t="s">
        <v>197</v>
      </c>
      <c r="D79" s="13" t="s">
        <v>197</v>
      </c>
      <c r="E79" s="13" t="s">
        <v>197</v>
      </c>
      <c r="F79" s="13" t="s">
        <v>202</v>
      </c>
      <c r="G79" s="12" t="s">
        <v>52</v>
      </c>
      <c r="H79" s="17">
        <f t="shared" si="5"/>
        <v>30000</v>
      </c>
      <c r="I79" s="18">
        <f t="shared" si="6"/>
        <v>0.009375</v>
      </c>
      <c r="J79" s="11">
        <f t="shared" si="7"/>
        <v>5</v>
      </c>
      <c r="K79" s="18">
        <f t="shared" si="8"/>
        <v>0.046875</v>
      </c>
    </row>
    <row r="80" ht="16.5" spans="1:11">
      <c r="A80" s="7" t="s">
        <v>64</v>
      </c>
      <c r="B80" s="7">
        <v>5</v>
      </c>
      <c r="C80" s="13" t="s">
        <v>198</v>
      </c>
      <c r="D80" s="13" t="s">
        <v>198</v>
      </c>
      <c r="E80" s="13" t="s">
        <v>198</v>
      </c>
      <c r="F80" s="13" t="s">
        <v>198</v>
      </c>
      <c r="G80" s="13" t="s">
        <v>198</v>
      </c>
      <c r="H80" s="17">
        <f t="shared" si="5"/>
        <v>3750</v>
      </c>
      <c r="I80" s="18">
        <f t="shared" si="6"/>
        <v>0.001171875</v>
      </c>
      <c r="J80" s="11">
        <f t="shared" si="7"/>
        <v>50</v>
      </c>
      <c r="K80" s="18">
        <f t="shared" si="8"/>
        <v>0.05859375</v>
      </c>
    </row>
    <row r="81" ht="16.5" spans="1:11">
      <c r="A81" s="7" t="s">
        <v>64</v>
      </c>
      <c r="B81" s="7">
        <v>4</v>
      </c>
      <c r="C81" s="13" t="s">
        <v>198</v>
      </c>
      <c r="D81" s="13" t="s">
        <v>198</v>
      </c>
      <c r="E81" s="13" t="s">
        <v>198</v>
      </c>
      <c r="F81" s="13" t="s">
        <v>198</v>
      </c>
      <c r="G81" s="13" t="s">
        <v>203</v>
      </c>
      <c r="H81" s="17">
        <f t="shared" si="5"/>
        <v>11250</v>
      </c>
      <c r="I81" s="18">
        <f t="shared" si="6"/>
        <v>0.003515625</v>
      </c>
      <c r="J81" s="11">
        <f t="shared" si="7"/>
        <v>10</v>
      </c>
      <c r="K81" s="18">
        <f t="shared" si="8"/>
        <v>0.03515625</v>
      </c>
    </row>
    <row r="82" ht="16.5" spans="1:11">
      <c r="A82" s="7" t="s">
        <v>64</v>
      </c>
      <c r="B82" s="7">
        <v>3</v>
      </c>
      <c r="C82" s="13" t="s">
        <v>198</v>
      </c>
      <c r="D82" s="13" t="s">
        <v>198</v>
      </c>
      <c r="E82" s="13" t="s">
        <v>198</v>
      </c>
      <c r="F82" s="13" t="s">
        <v>203</v>
      </c>
      <c r="G82" s="12" t="s">
        <v>52</v>
      </c>
      <c r="H82" s="17">
        <f t="shared" si="5"/>
        <v>45000</v>
      </c>
      <c r="I82" s="18">
        <f t="shared" si="6"/>
        <v>0.0140625</v>
      </c>
      <c r="J82" s="11">
        <f t="shared" si="7"/>
        <v>5</v>
      </c>
      <c r="K82" s="18">
        <f t="shared" si="8"/>
        <v>0.0703125</v>
      </c>
    </row>
    <row r="83" ht="16.5" spans="1:11">
      <c r="A83" s="7" t="s">
        <v>66</v>
      </c>
      <c r="B83" s="7">
        <v>3</v>
      </c>
      <c r="C83" s="12" t="s">
        <v>191</v>
      </c>
      <c r="D83" s="12" t="s">
        <v>191</v>
      </c>
      <c r="E83" s="12" t="s">
        <v>191</v>
      </c>
      <c r="F83" s="12" t="s">
        <v>204</v>
      </c>
      <c r="G83" s="12" t="s">
        <v>204</v>
      </c>
      <c r="H83" s="17">
        <f t="shared" si="5"/>
        <v>7803</v>
      </c>
      <c r="I83" s="18">
        <f t="shared" si="6"/>
        <v>0.0024384375</v>
      </c>
      <c r="J83" s="11">
        <f t="shared" si="7"/>
        <v>2</v>
      </c>
      <c r="K83" s="18">
        <f t="shared" si="8"/>
        <v>0.004876875</v>
      </c>
    </row>
    <row r="84" ht="16.5" spans="1:11">
      <c r="A84" s="7" t="s">
        <v>66</v>
      </c>
      <c r="B84" s="7">
        <v>3</v>
      </c>
      <c r="C84" s="12" t="s">
        <v>191</v>
      </c>
      <c r="D84" s="12" t="s">
        <v>191</v>
      </c>
      <c r="E84" s="12" t="s">
        <v>204</v>
      </c>
      <c r="F84" s="12" t="s">
        <v>191</v>
      </c>
      <c r="G84" s="12" t="s">
        <v>204</v>
      </c>
      <c r="H84" s="17">
        <f t="shared" si="5"/>
        <v>7803</v>
      </c>
      <c r="I84" s="18">
        <f t="shared" si="6"/>
        <v>0.0024384375</v>
      </c>
      <c r="J84" s="11">
        <f t="shared" si="7"/>
        <v>2</v>
      </c>
      <c r="K84" s="18">
        <f t="shared" si="8"/>
        <v>0.004876875</v>
      </c>
    </row>
    <row r="85" ht="16.5" spans="1:11">
      <c r="A85" s="7" t="s">
        <v>66</v>
      </c>
      <c r="B85" s="7">
        <v>3</v>
      </c>
      <c r="C85" s="12" t="s">
        <v>191</v>
      </c>
      <c r="D85" s="12" t="s">
        <v>191</v>
      </c>
      <c r="E85" s="12" t="s">
        <v>204</v>
      </c>
      <c r="F85" s="12" t="s">
        <v>204</v>
      </c>
      <c r="G85" s="12" t="s">
        <v>191</v>
      </c>
      <c r="H85" s="17">
        <f t="shared" si="5"/>
        <v>7803</v>
      </c>
      <c r="I85" s="18">
        <f t="shared" si="6"/>
        <v>0.0024384375</v>
      </c>
      <c r="J85" s="11">
        <f t="shared" si="7"/>
        <v>2</v>
      </c>
      <c r="K85" s="18">
        <f t="shared" si="8"/>
        <v>0.004876875</v>
      </c>
    </row>
    <row r="86" ht="16.5" spans="1:11">
      <c r="A86" s="7" t="s">
        <v>66</v>
      </c>
      <c r="B86" s="7">
        <v>3</v>
      </c>
      <c r="C86" s="12" t="s">
        <v>191</v>
      </c>
      <c r="D86" s="12" t="s">
        <v>204</v>
      </c>
      <c r="E86" s="12" t="s">
        <v>191</v>
      </c>
      <c r="F86" s="12" t="s">
        <v>191</v>
      </c>
      <c r="G86" s="12" t="s">
        <v>204</v>
      </c>
      <c r="H86" s="17">
        <f t="shared" si="5"/>
        <v>7803</v>
      </c>
      <c r="I86" s="18">
        <f t="shared" si="6"/>
        <v>0.0024384375</v>
      </c>
      <c r="J86" s="11">
        <f t="shared" si="7"/>
        <v>2</v>
      </c>
      <c r="K86" s="18">
        <f t="shared" si="8"/>
        <v>0.004876875</v>
      </c>
    </row>
    <row r="87" ht="16.5" spans="1:11">
      <c r="A87" s="7" t="s">
        <v>66</v>
      </c>
      <c r="B87" s="7">
        <v>3</v>
      </c>
      <c r="C87" s="12" t="s">
        <v>191</v>
      </c>
      <c r="D87" s="12" t="s">
        <v>204</v>
      </c>
      <c r="E87" s="12" t="s">
        <v>191</v>
      </c>
      <c r="F87" s="12" t="s">
        <v>204</v>
      </c>
      <c r="G87" s="12" t="s">
        <v>191</v>
      </c>
      <c r="H87" s="17">
        <f t="shared" si="5"/>
        <v>7803</v>
      </c>
      <c r="I87" s="18">
        <f t="shared" si="6"/>
        <v>0.0024384375</v>
      </c>
      <c r="J87" s="11">
        <f t="shared" si="7"/>
        <v>2</v>
      </c>
      <c r="K87" s="18">
        <f t="shared" si="8"/>
        <v>0.004876875</v>
      </c>
    </row>
    <row r="88" ht="16.5" spans="1:11">
      <c r="A88" s="7" t="s">
        <v>66</v>
      </c>
      <c r="B88" s="7">
        <v>3</v>
      </c>
      <c r="C88" s="12" t="s">
        <v>191</v>
      </c>
      <c r="D88" s="12" t="s">
        <v>204</v>
      </c>
      <c r="E88" s="12" t="s">
        <v>204</v>
      </c>
      <c r="F88" s="12" t="s">
        <v>191</v>
      </c>
      <c r="G88" s="12" t="s">
        <v>191</v>
      </c>
      <c r="H88" s="17">
        <f t="shared" si="5"/>
        <v>7803</v>
      </c>
      <c r="I88" s="18">
        <f t="shared" si="6"/>
        <v>0.0024384375</v>
      </c>
      <c r="J88" s="11">
        <f t="shared" si="7"/>
        <v>2</v>
      </c>
      <c r="K88" s="18">
        <f t="shared" si="8"/>
        <v>0.004876875</v>
      </c>
    </row>
    <row r="89" ht="16.5" spans="1:11">
      <c r="A89" s="7" t="s">
        <v>66</v>
      </c>
      <c r="B89" s="7">
        <v>3</v>
      </c>
      <c r="C89" s="12" t="s">
        <v>204</v>
      </c>
      <c r="D89" s="12" t="s">
        <v>191</v>
      </c>
      <c r="E89" s="12" t="s">
        <v>191</v>
      </c>
      <c r="F89" s="12" t="s">
        <v>191</v>
      </c>
      <c r="G89" s="12" t="s">
        <v>204</v>
      </c>
      <c r="H89" s="17">
        <f t="shared" si="5"/>
        <v>7803</v>
      </c>
      <c r="I89" s="18">
        <f t="shared" si="6"/>
        <v>0.0024384375</v>
      </c>
      <c r="J89" s="11">
        <f t="shared" si="7"/>
        <v>2</v>
      </c>
      <c r="K89" s="18">
        <f t="shared" si="8"/>
        <v>0.004876875</v>
      </c>
    </row>
    <row r="90" ht="16.5" spans="1:11">
      <c r="A90" s="7" t="s">
        <v>66</v>
      </c>
      <c r="B90" s="7">
        <v>3</v>
      </c>
      <c r="C90" s="12" t="s">
        <v>204</v>
      </c>
      <c r="D90" s="12" t="s">
        <v>191</v>
      </c>
      <c r="E90" s="12" t="s">
        <v>191</v>
      </c>
      <c r="F90" s="12" t="s">
        <v>204</v>
      </c>
      <c r="G90" s="12" t="s">
        <v>191</v>
      </c>
      <c r="H90" s="17">
        <f t="shared" si="5"/>
        <v>7803</v>
      </c>
      <c r="I90" s="18">
        <f t="shared" si="6"/>
        <v>0.0024384375</v>
      </c>
      <c r="J90" s="11">
        <f t="shared" si="7"/>
        <v>2</v>
      </c>
      <c r="K90" s="18">
        <f t="shared" si="8"/>
        <v>0.004876875</v>
      </c>
    </row>
    <row r="91" ht="16.5" spans="1:11">
      <c r="A91" s="7" t="s">
        <v>66</v>
      </c>
      <c r="B91" s="7">
        <v>3</v>
      </c>
      <c r="C91" s="12" t="s">
        <v>204</v>
      </c>
      <c r="D91" s="12" t="s">
        <v>191</v>
      </c>
      <c r="E91" s="12" t="s">
        <v>204</v>
      </c>
      <c r="F91" s="12" t="s">
        <v>191</v>
      </c>
      <c r="G91" s="12" t="s">
        <v>191</v>
      </c>
      <c r="H91" s="17">
        <f t="shared" si="5"/>
        <v>7803</v>
      </c>
      <c r="I91" s="18">
        <f t="shared" si="6"/>
        <v>0.0024384375</v>
      </c>
      <c r="J91" s="11">
        <f t="shared" si="7"/>
        <v>2</v>
      </c>
      <c r="K91" s="18">
        <f t="shared" si="8"/>
        <v>0.004876875</v>
      </c>
    </row>
    <row r="92" ht="16.5" spans="1:11">
      <c r="A92" s="7" t="s">
        <v>66</v>
      </c>
      <c r="B92" s="7">
        <v>3</v>
      </c>
      <c r="C92" s="12" t="s">
        <v>204</v>
      </c>
      <c r="D92" s="12" t="s">
        <v>204</v>
      </c>
      <c r="E92" s="12" t="s">
        <v>191</v>
      </c>
      <c r="F92" s="12" t="s">
        <v>191</v>
      </c>
      <c r="G92" s="12" t="s">
        <v>191</v>
      </c>
      <c r="H92" s="17">
        <f t="shared" si="5"/>
        <v>7803</v>
      </c>
      <c r="I92" s="18">
        <f t="shared" si="6"/>
        <v>0.0024384375</v>
      </c>
      <c r="J92" s="11">
        <f t="shared" si="7"/>
        <v>2</v>
      </c>
      <c r="K92" s="18">
        <f t="shared" si="8"/>
        <v>0.004876875</v>
      </c>
    </row>
    <row r="93" ht="16.5" spans="1:11">
      <c r="A93" s="7" t="s">
        <v>66</v>
      </c>
      <c r="B93" s="7">
        <v>4</v>
      </c>
      <c r="C93" s="12" t="s">
        <v>191</v>
      </c>
      <c r="D93" s="12" t="s">
        <v>191</v>
      </c>
      <c r="E93" s="12" t="s">
        <v>191</v>
      </c>
      <c r="F93" s="12" t="s">
        <v>191</v>
      </c>
      <c r="G93" s="12" t="s">
        <v>204</v>
      </c>
      <c r="H93" s="17">
        <f t="shared" si="5"/>
        <v>1377</v>
      </c>
      <c r="I93" s="18">
        <f t="shared" si="6"/>
        <v>0.0004303125</v>
      </c>
      <c r="J93" s="11">
        <f t="shared" si="7"/>
        <v>2</v>
      </c>
      <c r="K93" s="18">
        <f t="shared" si="8"/>
        <v>0.000860625</v>
      </c>
    </row>
    <row r="94" ht="16.5" spans="1:11">
      <c r="A94" s="7" t="s">
        <v>66</v>
      </c>
      <c r="B94" s="7">
        <v>4</v>
      </c>
      <c r="C94" s="12" t="s">
        <v>191</v>
      </c>
      <c r="D94" s="12" t="s">
        <v>191</v>
      </c>
      <c r="E94" s="12" t="s">
        <v>191</v>
      </c>
      <c r="F94" s="12" t="s">
        <v>204</v>
      </c>
      <c r="G94" s="12" t="s">
        <v>191</v>
      </c>
      <c r="H94" s="17">
        <f t="shared" si="5"/>
        <v>1377</v>
      </c>
      <c r="I94" s="18">
        <f t="shared" si="6"/>
        <v>0.0004303125</v>
      </c>
      <c r="J94" s="11">
        <f t="shared" si="7"/>
        <v>2</v>
      </c>
      <c r="K94" s="18">
        <f t="shared" si="8"/>
        <v>0.000860625</v>
      </c>
    </row>
    <row r="95" ht="16.5" spans="1:11">
      <c r="A95" s="7" t="s">
        <v>66</v>
      </c>
      <c r="B95" s="7">
        <v>4</v>
      </c>
      <c r="C95" s="12" t="s">
        <v>191</v>
      </c>
      <c r="D95" s="12" t="s">
        <v>191</v>
      </c>
      <c r="E95" s="12" t="s">
        <v>204</v>
      </c>
      <c r="F95" s="12" t="s">
        <v>191</v>
      </c>
      <c r="G95" s="12" t="s">
        <v>191</v>
      </c>
      <c r="H95" s="17">
        <f t="shared" si="5"/>
        <v>1377</v>
      </c>
      <c r="I95" s="18">
        <f t="shared" si="6"/>
        <v>0.0004303125</v>
      </c>
      <c r="J95" s="11">
        <f t="shared" si="7"/>
        <v>2</v>
      </c>
      <c r="K95" s="18">
        <f t="shared" si="8"/>
        <v>0.000860625</v>
      </c>
    </row>
    <row r="96" ht="16.5" spans="1:11">
      <c r="A96" s="7" t="s">
        <v>66</v>
      </c>
      <c r="B96" s="7">
        <v>4</v>
      </c>
      <c r="C96" s="12" t="s">
        <v>191</v>
      </c>
      <c r="D96" s="12" t="s">
        <v>204</v>
      </c>
      <c r="E96" s="12" t="s">
        <v>191</v>
      </c>
      <c r="F96" s="12" t="s">
        <v>191</v>
      </c>
      <c r="G96" s="12" t="s">
        <v>191</v>
      </c>
      <c r="H96" s="17">
        <f t="shared" si="5"/>
        <v>1377</v>
      </c>
      <c r="I96" s="18">
        <f t="shared" si="6"/>
        <v>0.0004303125</v>
      </c>
      <c r="J96" s="11">
        <f t="shared" si="7"/>
        <v>2</v>
      </c>
      <c r="K96" s="18">
        <f t="shared" si="8"/>
        <v>0.000860625</v>
      </c>
    </row>
    <row r="97" ht="16.5" spans="1:11">
      <c r="A97" s="7" t="s">
        <v>66</v>
      </c>
      <c r="B97" s="7">
        <v>4</v>
      </c>
      <c r="C97" s="12" t="s">
        <v>204</v>
      </c>
      <c r="D97" s="12" t="s">
        <v>191</v>
      </c>
      <c r="E97" s="12" t="s">
        <v>191</v>
      </c>
      <c r="F97" s="12" t="s">
        <v>191</v>
      </c>
      <c r="G97" s="12" t="s">
        <v>191</v>
      </c>
      <c r="H97" s="17">
        <f t="shared" si="5"/>
        <v>1377</v>
      </c>
      <c r="I97" s="18">
        <f t="shared" si="6"/>
        <v>0.0004303125</v>
      </c>
      <c r="J97" s="11">
        <f t="shared" si="7"/>
        <v>2</v>
      </c>
      <c r="K97" s="18">
        <f t="shared" si="8"/>
        <v>0.000860625</v>
      </c>
    </row>
    <row r="98" ht="16.5" spans="1:11">
      <c r="A98" s="7" t="s">
        <v>66</v>
      </c>
      <c r="B98" s="7">
        <v>5</v>
      </c>
      <c r="C98" s="12" t="s">
        <v>191</v>
      </c>
      <c r="D98" s="12" t="s">
        <v>191</v>
      </c>
      <c r="E98" s="12" t="s">
        <v>191</v>
      </c>
      <c r="F98" s="12" t="s">
        <v>191</v>
      </c>
      <c r="G98" s="12" t="s">
        <v>191</v>
      </c>
      <c r="H98" s="17">
        <f t="shared" si="5"/>
        <v>243</v>
      </c>
      <c r="I98" s="18">
        <f t="shared" si="6"/>
        <v>7.59375e-5</v>
      </c>
      <c r="J98" s="11">
        <f t="shared" si="7"/>
        <v>2</v>
      </c>
      <c r="K98" s="18">
        <f t="shared" si="8"/>
        <v>0.000151875</v>
      </c>
    </row>
    <row r="99" ht="30" customHeight="1" spans="1:11">
      <c r="A99" s="16" t="s">
        <v>209</v>
      </c>
      <c r="B99" s="4" t="s">
        <v>1</v>
      </c>
      <c r="C99" s="4" t="s">
        <v>1</v>
      </c>
      <c r="D99" s="4" t="s">
        <v>1</v>
      </c>
      <c r="E99" s="4" t="s">
        <v>1</v>
      </c>
      <c r="F99" s="4" t="s">
        <v>1</v>
      </c>
      <c r="G99" s="4" t="s">
        <v>1</v>
      </c>
      <c r="H99" s="19">
        <f>SUM(H68:H98)</f>
        <v>258758</v>
      </c>
      <c r="I99" s="20">
        <f>SUM(I68:I98)</f>
        <v>0.080861875</v>
      </c>
      <c r="J99" s="9" t="s">
        <v>210</v>
      </c>
      <c r="K99" s="20">
        <f>SUM(K68:K98)</f>
        <v>0.6500425</v>
      </c>
    </row>
    <row r="100" ht="16.5" spans="1:11">
      <c r="A100" s="2" t="s">
        <v>1</v>
      </c>
      <c r="B100" s="2" t="s">
        <v>1</v>
      </c>
      <c r="C100" s="2" t="s">
        <v>1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</row>
    <row r="101" customHeight="1" spans="1:11">
      <c r="A101" s="1" t="s">
        <v>211</v>
      </c>
      <c r="B101" s="1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</row>
    <row r="102" customHeight="1" spans="1:11">
      <c r="A102" s="5" t="s">
        <v>185</v>
      </c>
      <c r="B102" s="8">
        <f>PRODUCT(B127:F127)</f>
        <v>3040000</v>
      </c>
      <c r="C102" s="6" t="s">
        <v>1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</row>
    <row r="103" ht="16.5" spans="1:11">
      <c r="A103" s="9" t="s">
        <v>186</v>
      </c>
      <c r="B103" s="10">
        <f>SUM(K158:K188)</f>
        <v>1.02276546052632</v>
      </c>
      <c r="C103" s="2" t="s">
        <v>1</v>
      </c>
      <c r="D103" s="2" t="s">
        <v>1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</row>
    <row r="104" ht="16.5" spans="1:11">
      <c r="A104" s="2" t="s">
        <v>1</v>
      </c>
      <c r="B104" s="2" t="s">
        <v>1</v>
      </c>
      <c r="C104" s="2" t="s">
        <v>1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</row>
    <row r="105" customHeight="1" spans="1:11">
      <c r="A105" s="1" t="s">
        <v>187</v>
      </c>
      <c r="B105" s="1" t="s">
        <v>1</v>
      </c>
      <c r="C105" s="1" t="s">
        <v>1</v>
      </c>
      <c r="D105" s="1" t="s">
        <v>1</v>
      </c>
      <c r="E105" s="1" t="s">
        <v>1</v>
      </c>
      <c r="F105" s="1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</row>
    <row r="106" customHeight="1" spans="1:11">
      <c r="A106" s="5" t="s">
        <v>188</v>
      </c>
      <c r="B106" s="5" t="s">
        <v>47</v>
      </c>
      <c r="C106" s="5" t="s">
        <v>48</v>
      </c>
      <c r="D106" s="5" t="s">
        <v>49</v>
      </c>
      <c r="E106" s="5" t="s">
        <v>50</v>
      </c>
      <c r="F106" s="5" t="s">
        <v>51</v>
      </c>
      <c r="G106" s="6" t="s">
        <v>1</v>
      </c>
      <c r="H106" s="2" t="s">
        <v>1</v>
      </c>
      <c r="I106" s="2" t="s">
        <v>1</v>
      </c>
      <c r="J106" s="2" t="s">
        <v>1</v>
      </c>
      <c r="K106" s="2" t="s">
        <v>1</v>
      </c>
    </row>
    <row r="107" ht="16.5" spans="1:11">
      <c r="A107" s="11">
        <v>1</v>
      </c>
      <c r="B107" s="12" t="s">
        <v>57</v>
      </c>
      <c r="C107" s="12" t="s">
        <v>57</v>
      </c>
      <c r="D107" s="12" t="s">
        <v>57</v>
      </c>
      <c r="E107" s="12" t="s">
        <v>57</v>
      </c>
      <c r="F107" s="12" t="s">
        <v>57</v>
      </c>
      <c r="G107" s="2" t="s">
        <v>1</v>
      </c>
      <c r="H107" s="2" t="s">
        <v>1</v>
      </c>
      <c r="I107" s="2" t="s">
        <v>1</v>
      </c>
      <c r="J107" s="2" t="s">
        <v>1</v>
      </c>
      <c r="K107" s="2" t="s">
        <v>1</v>
      </c>
    </row>
    <row r="108" ht="16.5" spans="1:11">
      <c r="A108" s="11">
        <v>2</v>
      </c>
      <c r="B108" s="12" t="s">
        <v>59</v>
      </c>
      <c r="C108" s="12" t="s">
        <v>57</v>
      </c>
      <c r="D108" s="12" t="s">
        <v>57</v>
      </c>
      <c r="E108" s="12" t="s">
        <v>57</v>
      </c>
      <c r="F108" s="12" t="s">
        <v>57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</row>
    <row r="109" ht="16.5" spans="1:11">
      <c r="A109" s="11">
        <v>3</v>
      </c>
      <c r="B109" s="12" t="s">
        <v>59</v>
      </c>
      <c r="C109" s="12" t="s">
        <v>57</v>
      </c>
      <c r="D109" s="12" t="s">
        <v>57</v>
      </c>
      <c r="E109" s="12" t="s">
        <v>57</v>
      </c>
      <c r="F109" s="12" t="s">
        <v>57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</row>
    <row r="110" ht="16.5" spans="1:11">
      <c r="A110" s="11">
        <v>4</v>
      </c>
      <c r="B110" s="12" t="s">
        <v>59</v>
      </c>
      <c r="C110" s="13" t="s">
        <v>54</v>
      </c>
      <c r="D110" s="13" t="s">
        <v>54</v>
      </c>
      <c r="E110" s="13" t="s">
        <v>54</v>
      </c>
      <c r="F110" s="13" t="s">
        <v>54</v>
      </c>
      <c r="G110" s="2" t="s">
        <v>1</v>
      </c>
      <c r="H110" s="2" t="s">
        <v>1</v>
      </c>
      <c r="I110" s="2" t="s">
        <v>1</v>
      </c>
      <c r="J110" s="2" t="s">
        <v>1</v>
      </c>
      <c r="K110" s="2" t="s">
        <v>1</v>
      </c>
    </row>
    <row r="111" ht="16.5" spans="1:11">
      <c r="A111" s="11">
        <v>5</v>
      </c>
      <c r="B111" s="12" t="s">
        <v>60</v>
      </c>
      <c r="C111" s="13" t="s">
        <v>54</v>
      </c>
      <c r="D111" s="13" t="s">
        <v>54</v>
      </c>
      <c r="E111" s="13" t="s">
        <v>54</v>
      </c>
      <c r="F111" s="13" t="s">
        <v>54</v>
      </c>
      <c r="G111" s="2" t="s">
        <v>1</v>
      </c>
      <c r="H111" s="2" t="s">
        <v>1</v>
      </c>
      <c r="I111" s="2" t="s">
        <v>1</v>
      </c>
      <c r="J111" s="2" t="s">
        <v>1</v>
      </c>
      <c r="K111" s="2" t="s">
        <v>1</v>
      </c>
    </row>
    <row r="112" ht="16.5" spans="1:11">
      <c r="A112" s="11">
        <v>6</v>
      </c>
      <c r="B112" s="12" t="s">
        <v>60</v>
      </c>
      <c r="C112" s="12" t="s">
        <v>59</v>
      </c>
      <c r="D112" s="12" t="s">
        <v>59</v>
      </c>
      <c r="E112" s="12" t="s">
        <v>59</v>
      </c>
      <c r="F112" s="12" t="s">
        <v>59</v>
      </c>
      <c r="G112" s="2" t="s">
        <v>1</v>
      </c>
      <c r="H112" s="2" t="s">
        <v>1</v>
      </c>
      <c r="I112" s="2" t="s">
        <v>1</v>
      </c>
      <c r="J112" s="2" t="s">
        <v>1</v>
      </c>
      <c r="K112" s="2" t="s">
        <v>1</v>
      </c>
    </row>
    <row r="113" ht="16.5" spans="1:11">
      <c r="A113" s="11">
        <v>7</v>
      </c>
      <c r="B113" s="12" t="s">
        <v>60</v>
      </c>
      <c r="C113" s="12" t="s">
        <v>59</v>
      </c>
      <c r="D113" s="12" t="s">
        <v>59</v>
      </c>
      <c r="E113" s="12" t="s">
        <v>59</v>
      </c>
      <c r="F113" s="12" t="s">
        <v>59</v>
      </c>
      <c r="G113" s="2" t="s">
        <v>1</v>
      </c>
      <c r="H113" s="2" t="s">
        <v>1</v>
      </c>
      <c r="I113" s="2" t="s">
        <v>1</v>
      </c>
      <c r="J113" s="2" t="s">
        <v>1</v>
      </c>
      <c r="K113" s="2" t="s">
        <v>1</v>
      </c>
    </row>
    <row r="114" ht="16.5" spans="1:11">
      <c r="A114" s="11">
        <v>8</v>
      </c>
      <c r="B114" s="12" t="s">
        <v>60</v>
      </c>
      <c r="C114" s="12" t="s">
        <v>60</v>
      </c>
      <c r="D114" s="12" t="s">
        <v>60</v>
      </c>
      <c r="E114" s="12" t="s">
        <v>60</v>
      </c>
      <c r="F114" s="12" t="s">
        <v>60</v>
      </c>
      <c r="G114" s="2" t="s">
        <v>1</v>
      </c>
      <c r="H114" s="2" t="s">
        <v>1</v>
      </c>
      <c r="I114" s="2" t="s">
        <v>1</v>
      </c>
      <c r="J114" s="2" t="s">
        <v>1</v>
      </c>
      <c r="K114" s="2" t="s">
        <v>1</v>
      </c>
    </row>
    <row r="115" ht="16.5" spans="1:11">
      <c r="A115" s="11">
        <v>9</v>
      </c>
      <c r="B115" s="12" t="s">
        <v>63</v>
      </c>
      <c r="C115" s="12" t="s">
        <v>60</v>
      </c>
      <c r="D115" s="12" t="s">
        <v>60</v>
      </c>
      <c r="E115" s="12" t="s">
        <v>60</v>
      </c>
      <c r="F115" s="12" t="s">
        <v>60</v>
      </c>
      <c r="G115" s="2" t="s">
        <v>1</v>
      </c>
      <c r="H115" s="2" t="s">
        <v>1</v>
      </c>
      <c r="I115" s="2" t="s">
        <v>1</v>
      </c>
      <c r="J115" s="2" t="s">
        <v>1</v>
      </c>
      <c r="K115" s="2" t="s">
        <v>1</v>
      </c>
    </row>
    <row r="116" ht="16.5" spans="1:11">
      <c r="A116" s="11">
        <v>10</v>
      </c>
      <c r="B116" s="12" t="s">
        <v>63</v>
      </c>
      <c r="C116" s="12" t="s">
        <v>60</v>
      </c>
      <c r="D116" s="12" t="s">
        <v>60</v>
      </c>
      <c r="E116" s="12" t="s">
        <v>60</v>
      </c>
      <c r="F116" s="12" t="s">
        <v>60</v>
      </c>
      <c r="G116" s="2" t="s">
        <v>1</v>
      </c>
      <c r="H116" s="2" t="s">
        <v>1</v>
      </c>
      <c r="I116" s="2" t="s">
        <v>1</v>
      </c>
      <c r="J116" s="2" t="s">
        <v>1</v>
      </c>
      <c r="K116" s="2" t="s">
        <v>1</v>
      </c>
    </row>
    <row r="117" ht="16.5" spans="1:11">
      <c r="A117" s="11">
        <v>11</v>
      </c>
      <c r="B117" s="12" t="s">
        <v>63</v>
      </c>
      <c r="C117" s="12" t="s">
        <v>60</v>
      </c>
      <c r="D117" s="12" t="s">
        <v>60</v>
      </c>
      <c r="E117" s="12" t="s">
        <v>60</v>
      </c>
      <c r="F117" s="12" t="s">
        <v>60</v>
      </c>
      <c r="G117" s="2" t="s">
        <v>1</v>
      </c>
      <c r="H117" s="2" t="s">
        <v>1</v>
      </c>
      <c r="I117" s="2" t="s">
        <v>1</v>
      </c>
      <c r="J117" s="2" t="s">
        <v>1</v>
      </c>
      <c r="K117" s="2" t="s">
        <v>1</v>
      </c>
    </row>
    <row r="118" ht="16.5" spans="1:11">
      <c r="A118" s="11">
        <v>12</v>
      </c>
      <c r="B118" s="12" t="s">
        <v>63</v>
      </c>
      <c r="C118" s="12" t="s">
        <v>60</v>
      </c>
      <c r="D118" s="12" t="s">
        <v>63</v>
      </c>
      <c r="E118" s="12" t="s">
        <v>63</v>
      </c>
      <c r="F118" s="12" t="s">
        <v>63</v>
      </c>
      <c r="G118" s="2" t="s">
        <v>1</v>
      </c>
      <c r="H118" s="2" t="s">
        <v>1</v>
      </c>
      <c r="I118" s="2" t="s">
        <v>1</v>
      </c>
      <c r="J118" s="2" t="s">
        <v>1</v>
      </c>
      <c r="K118" s="2" t="s">
        <v>1</v>
      </c>
    </row>
    <row r="119" ht="16.5" spans="1:11">
      <c r="A119" s="11">
        <v>13</v>
      </c>
      <c r="B119" s="12" t="s">
        <v>63</v>
      </c>
      <c r="C119" s="12" t="s">
        <v>63</v>
      </c>
      <c r="D119" s="12" t="s">
        <v>63</v>
      </c>
      <c r="E119" s="12" t="s">
        <v>63</v>
      </c>
      <c r="F119" s="12" t="s">
        <v>63</v>
      </c>
      <c r="G119" s="2" t="s">
        <v>1</v>
      </c>
      <c r="H119" s="2" t="s">
        <v>1</v>
      </c>
      <c r="I119" s="2" t="s">
        <v>1</v>
      </c>
      <c r="J119" s="2" t="s">
        <v>1</v>
      </c>
      <c r="K119" s="2" t="s">
        <v>1</v>
      </c>
    </row>
    <row r="120" ht="16.5" spans="1:11">
      <c r="A120" s="11">
        <v>14</v>
      </c>
      <c r="B120" s="12" t="s">
        <v>64</v>
      </c>
      <c r="C120" s="12" t="s">
        <v>63</v>
      </c>
      <c r="D120" s="12" t="s">
        <v>63</v>
      </c>
      <c r="E120" s="12" t="s">
        <v>63</v>
      </c>
      <c r="F120" s="12" t="s">
        <v>63</v>
      </c>
      <c r="G120" s="2" t="s">
        <v>1</v>
      </c>
      <c r="H120" s="2" t="s">
        <v>1</v>
      </c>
      <c r="I120" s="2" t="s">
        <v>1</v>
      </c>
      <c r="J120" s="2" t="s">
        <v>1</v>
      </c>
      <c r="K120" s="2" t="s">
        <v>1</v>
      </c>
    </row>
    <row r="121" ht="16.5" spans="1:11">
      <c r="A121" s="11">
        <v>15</v>
      </c>
      <c r="B121" s="12" t="s">
        <v>64</v>
      </c>
      <c r="C121" s="12" t="s">
        <v>63</v>
      </c>
      <c r="D121" s="12" t="s">
        <v>63</v>
      </c>
      <c r="E121" s="12" t="s">
        <v>63</v>
      </c>
      <c r="F121" s="12" t="s">
        <v>63</v>
      </c>
      <c r="G121" s="2" t="s">
        <v>1</v>
      </c>
      <c r="H121" s="2" t="s">
        <v>1</v>
      </c>
      <c r="I121" s="2" t="s">
        <v>1</v>
      </c>
      <c r="J121" s="2" t="s">
        <v>1</v>
      </c>
      <c r="K121" s="2" t="s">
        <v>1</v>
      </c>
    </row>
    <row r="122" ht="16.5" spans="1:11">
      <c r="A122" s="11">
        <v>16</v>
      </c>
      <c r="B122" s="12" t="s">
        <v>64</v>
      </c>
      <c r="C122" s="12" t="s">
        <v>64</v>
      </c>
      <c r="D122" s="12" t="s">
        <v>64</v>
      </c>
      <c r="E122" s="12" t="s">
        <v>64</v>
      </c>
      <c r="F122" s="12" t="s">
        <v>64</v>
      </c>
      <c r="G122" s="2" t="s">
        <v>1</v>
      </c>
      <c r="H122" s="2" t="s">
        <v>1</v>
      </c>
      <c r="I122" s="2" t="s">
        <v>1</v>
      </c>
      <c r="J122" s="2" t="s">
        <v>1</v>
      </c>
      <c r="K122" s="2" t="s">
        <v>1</v>
      </c>
    </row>
    <row r="123" ht="16.5" spans="1:11">
      <c r="A123" s="11">
        <v>17</v>
      </c>
      <c r="B123" s="12" t="s">
        <v>64</v>
      </c>
      <c r="C123" s="12" t="s">
        <v>64</v>
      </c>
      <c r="D123" s="12" t="s">
        <v>64</v>
      </c>
      <c r="E123" s="12" t="s">
        <v>64</v>
      </c>
      <c r="F123" s="12" t="s">
        <v>64</v>
      </c>
      <c r="G123" s="2" t="s">
        <v>1</v>
      </c>
      <c r="H123" s="2" t="s">
        <v>1</v>
      </c>
      <c r="I123" s="2" t="s">
        <v>1</v>
      </c>
      <c r="J123" s="2" t="s">
        <v>1</v>
      </c>
      <c r="K123" s="2" t="s">
        <v>1</v>
      </c>
    </row>
    <row r="124" ht="16.5" spans="1:11">
      <c r="A124" s="11">
        <v>18</v>
      </c>
      <c r="B124" s="12" t="s">
        <v>64</v>
      </c>
      <c r="C124" s="12" t="s">
        <v>64</v>
      </c>
      <c r="D124" s="12" t="s">
        <v>64</v>
      </c>
      <c r="E124" s="12" t="s">
        <v>64</v>
      </c>
      <c r="F124" s="12" t="s">
        <v>64</v>
      </c>
      <c r="G124" s="2" t="s">
        <v>1</v>
      </c>
      <c r="H124" s="2" t="s">
        <v>1</v>
      </c>
      <c r="I124" s="2" t="s">
        <v>1</v>
      </c>
      <c r="J124" s="2" t="s">
        <v>1</v>
      </c>
      <c r="K124" s="2" t="s">
        <v>1</v>
      </c>
    </row>
    <row r="125" ht="16.5" spans="1:11">
      <c r="A125" s="11">
        <v>19</v>
      </c>
      <c r="B125" s="12" t="s">
        <v>64</v>
      </c>
      <c r="C125" s="12" t="s">
        <v>64</v>
      </c>
      <c r="D125" s="12" t="s">
        <v>64</v>
      </c>
      <c r="E125" s="12" t="s">
        <v>64</v>
      </c>
      <c r="F125" s="12" t="s">
        <v>66</v>
      </c>
      <c r="G125" s="2" t="s">
        <v>1</v>
      </c>
      <c r="H125" s="2" t="s">
        <v>1</v>
      </c>
      <c r="I125" s="2" t="s">
        <v>1</v>
      </c>
      <c r="J125" s="2" t="s">
        <v>1</v>
      </c>
      <c r="K125" s="2" t="s">
        <v>1</v>
      </c>
    </row>
    <row r="126" ht="16.5" spans="1:11">
      <c r="A126" s="11">
        <v>20</v>
      </c>
      <c r="B126" s="12" t="s">
        <v>66</v>
      </c>
      <c r="C126" s="12" t="s">
        <v>66</v>
      </c>
      <c r="D126" s="12" t="s">
        <v>66</v>
      </c>
      <c r="E126" s="12" t="s">
        <v>66</v>
      </c>
      <c r="F126" s="4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2" t="s">
        <v>1</v>
      </c>
    </row>
    <row r="127" ht="16.5" spans="1:11">
      <c r="A127" s="9" t="s">
        <v>189</v>
      </c>
      <c r="B127" s="11">
        <f>COUNTA(B107:B126)</f>
        <v>20</v>
      </c>
      <c r="C127" s="11">
        <f>COUNTA(C107:C126)</f>
        <v>20</v>
      </c>
      <c r="D127" s="11">
        <f>COUNTA(D107:D126)</f>
        <v>20</v>
      </c>
      <c r="E127" s="11">
        <f>COUNTA(E107:E126)</f>
        <v>20</v>
      </c>
      <c r="F127" s="11">
        <f>(COUNTA(F107:F126)-COUNTIF(F107:F126," "))</f>
        <v>19</v>
      </c>
      <c r="G127" s="2" t="s">
        <v>1</v>
      </c>
      <c r="H127" s="2" t="s">
        <v>1</v>
      </c>
      <c r="I127" s="2" t="s">
        <v>1</v>
      </c>
      <c r="J127" s="2" t="s">
        <v>1</v>
      </c>
      <c r="K127" s="2" t="s">
        <v>1</v>
      </c>
    </row>
    <row r="128" ht="16.5" spans="1:11">
      <c r="A128" s="2" t="s">
        <v>1</v>
      </c>
      <c r="B128" s="2" t="s">
        <v>1</v>
      </c>
      <c r="C128" s="2" t="s">
        <v>1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 t="s">
        <v>1</v>
      </c>
    </row>
    <row r="129" customHeight="1" spans="1:11">
      <c r="A129" s="1" t="s">
        <v>190</v>
      </c>
      <c r="B129" s="1" t="s">
        <v>1</v>
      </c>
      <c r="C129" s="1" t="s">
        <v>1</v>
      </c>
      <c r="D129" s="1" t="s">
        <v>1</v>
      </c>
      <c r="E129" s="1" t="s">
        <v>1</v>
      </c>
      <c r="F129" s="1" t="s">
        <v>1</v>
      </c>
      <c r="G129" s="2" t="s">
        <v>1</v>
      </c>
      <c r="H129" s="2" t="s">
        <v>1</v>
      </c>
      <c r="I129" s="2" t="s">
        <v>1</v>
      </c>
      <c r="J129" s="2" t="s">
        <v>1</v>
      </c>
      <c r="K129" s="2" t="s">
        <v>1</v>
      </c>
    </row>
    <row r="130" customHeight="1" spans="1:11">
      <c r="A130" s="5" t="s">
        <v>46</v>
      </c>
      <c r="B130" s="5" t="s">
        <v>47</v>
      </c>
      <c r="C130" s="5" t="s">
        <v>48</v>
      </c>
      <c r="D130" s="5" t="s">
        <v>49</v>
      </c>
      <c r="E130" s="5" t="s">
        <v>50</v>
      </c>
      <c r="F130" s="5" t="s">
        <v>51</v>
      </c>
      <c r="G130" s="6" t="s">
        <v>1</v>
      </c>
      <c r="H130" s="2" t="s">
        <v>1</v>
      </c>
      <c r="I130" s="2" t="s">
        <v>1</v>
      </c>
      <c r="J130" s="2" t="s">
        <v>1</v>
      </c>
      <c r="K130" s="2" t="s">
        <v>1</v>
      </c>
    </row>
    <row r="131" ht="16.5" spans="1:11">
      <c r="A131" s="7" t="s">
        <v>52</v>
      </c>
      <c r="B131" s="11">
        <f>B$127</f>
        <v>20</v>
      </c>
      <c r="C131" s="11">
        <f>C$127</f>
        <v>20</v>
      </c>
      <c r="D131" s="11">
        <f>D$127</f>
        <v>20</v>
      </c>
      <c r="E131" s="11">
        <f>E$127</f>
        <v>20</v>
      </c>
      <c r="F131" s="11">
        <f>F$127</f>
        <v>19</v>
      </c>
      <c r="G131" s="2" t="s">
        <v>1</v>
      </c>
      <c r="H131" s="2" t="s">
        <v>1</v>
      </c>
      <c r="I131" s="2" t="s">
        <v>1</v>
      </c>
      <c r="J131" s="2" t="s">
        <v>1</v>
      </c>
      <c r="K131" s="2" t="s">
        <v>1</v>
      </c>
    </row>
    <row r="132" ht="16.5" spans="1:11">
      <c r="A132" s="14" t="s">
        <v>54</v>
      </c>
      <c r="B132" s="11">
        <f t="shared" ref="B132:B138" si="9">COUNTIF(B$107:B$126,$A132)</f>
        <v>0</v>
      </c>
      <c r="C132" s="11">
        <f t="shared" ref="C132:C138" si="10">COUNTIF(C$107:C$126,$A132)</f>
        <v>2</v>
      </c>
      <c r="D132" s="11">
        <f t="shared" ref="D132:D138" si="11">COUNTIF(D$107:D$126,$A132)</f>
        <v>2</v>
      </c>
      <c r="E132" s="11">
        <f t="shared" ref="E132:E138" si="12">COUNTIF(E$107:E$126,$A132)</f>
        <v>2</v>
      </c>
      <c r="F132" s="11">
        <f t="shared" ref="F132:F138" si="13">COUNTIF(F$107:F$126,$A132)</f>
        <v>2</v>
      </c>
      <c r="G132" s="2" t="s">
        <v>1</v>
      </c>
      <c r="H132" s="2" t="s">
        <v>1</v>
      </c>
      <c r="I132" s="2" t="s">
        <v>1</v>
      </c>
      <c r="J132" s="2" t="s">
        <v>1</v>
      </c>
      <c r="K132" s="2" t="s">
        <v>1</v>
      </c>
    </row>
    <row r="133" ht="16.5" spans="1:11">
      <c r="A133" s="7" t="s">
        <v>57</v>
      </c>
      <c r="B133" s="11">
        <f t="shared" si="9"/>
        <v>1</v>
      </c>
      <c r="C133" s="11">
        <f t="shared" si="10"/>
        <v>3</v>
      </c>
      <c r="D133" s="11">
        <f t="shared" si="11"/>
        <v>3</v>
      </c>
      <c r="E133" s="11">
        <f t="shared" si="12"/>
        <v>3</v>
      </c>
      <c r="F133" s="11">
        <f t="shared" si="13"/>
        <v>3</v>
      </c>
      <c r="G133" s="2" t="s">
        <v>1</v>
      </c>
      <c r="H133" s="2" t="s">
        <v>1</v>
      </c>
      <c r="I133" s="2" t="s">
        <v>1</v>
      </c>
      <c r="J133" s="2" t="s">
        <v>1</v>
      </c>
      <c r="K133" s="2" t="s">
        <v>1</v>
      </c>
    </row>
    <row r="134" ht="16.5" spans="1:11">
      <c r="A134" s="7" t="s">
        <v>59</v>
      </c>
      <c r="B134" s="11">
        <f t="shared" si="9"/>
        <v>3</v>
      </c>
      <c r="C134" s="11">
        <f t="shared" si="10"/>
        <v>2</v>
      </c>
      <c r="D134" s="11">
        <f t="shared" si="11"/>
        <v>2</v>
      </c>
      <c r="E134" s="11">
        <f t="shared" si="12"/>
        <v>2</v>
      </c>
      <c r="F134" s="11">
        <f t="shared" si="13"/>
        <v>2</v>
      </c>
      <c r="G134" s="2" t="s">
        <v>1</v>
      </c>
      <c r="H134" s="2" t="s">
        <v>1</v>
      </c>
      <c r="I134" s="2" t="s">
        <v>1</v>
      </c>
      <c r="J134" s="2" t="s">
        <v>1</v>
      </c>
      <c r="K134" s="2" t="s">
        <v>1</v>
      </c>
    </row>
    <row r="135" ht="16.5" spans="1:11">
      <c r="A135" s="7" t="s">
        <v>60</v>
      </c>
      <c r="B135" s="11">
        <f t="shared" si="9"/>
        <v>4</v>
      </c>
      <c r="C135" s="11">
        <f t="shared" si="10"/>
        <v>5</v>
      </c>
      <c r="D135" s="11">
        <f t="shared" si="11"/>
        <v>4</v>
      </c>
      <c r="E135" s="11">
        <f t="shared" si="12"/>
        <v>4</v>
      </c>
      <c r="F135" s="11">
        <f t="shared" si="13"/>
        <v>4</v>
      </c>
      <c r="G135" s="2" t="s">
        <v>1</v>
      </c>
      <c r="H135" s="2" t="s">
        <v>1</v>
      </c>
      <c r="I135" s="2" t="s">
        <v>1</v>
      </c>
      <c r="J135" s="2" t="s">
        <v>1</v>
      </c>
      <c r="K135" s="2" t="s">
        <v>1</v>
      </c>
    </row>
    <row r="136" ht="16.5" spans="1:11">
      <c r="A136" s="7" t="s">
        <v>63</v>
      </c>
      <c r="B136" s="11">
        <f t="shared" si="9"/>
        <v>5</v>
      </c>
      <c r="C136" s="11">
        <f t="shared" si="10"/>
        <v>3</v>
      </c>
      <c r="D136" s="11">
        <f t="shared" si="11"/>
        <v>4</v>
      </c>
      <c r="E136" s="11">
        <f t="shared" si="12"/>
        <v>4</v>
      </c>
      <c r="F136" s="11">
        <f t="shared" si="13"/>
        <v>4</v>
      </c>
      <c r="G136" s="2" t="s">
        <v>1</v>
      </c>
      <c r="H136" s="2" t="s">
        <v>1</v>
      </c>
      <c r="I136" s="2" t="s">
        <v>1</v>
      </c>
      <c r="J136" s="2" t="s">
        <v>1</v>
      </c>
      <c r="K136" s="2" t="s">
        <v>1</v>
      </c>
    </row>
    <row r="137" ht="16.5" spans="1:11">
      <c r="A137" s="7" t="s">
        <v>64</v>
      </c>
      <c r="B137" s="11">
        <f t="shared" si="9"/>
        <v>6</v>
      </c>
      <c r="C137" s="11">
        <f t="shared" si="10"/>
        <v>4</v>
      </c>
      <c r="D137" s="11">
        <f t="shared" si="11"/>
        <v>4</v>
      </c>
      <c r="E137" s="11">
        <f t="shared" si="12"/>
        <v>4</v>
      </c>
      <c r="F137" s="11">
        <f t="shared" si="13"/>
        <v>3</v>
      </c>
      <c r="G137" s="2" t="s">
        <v>1</v>
      </c>
      <c r="H137" s="2" t="s">
        <v>1</v>
      </c>
      <c r="I137" s="2" t="s">
        <v>1</v>
      </c>
      <c r="J137" s="2" t="s">
        <v>1</v>
      </c>
      <c r="K137" s="2" t="s">
        <v>1</v>
      </c>
    </row>
    <row r="138" ht="16.5" spans="1:11">
      <c r="A138" s="7" t="s">
        <v>66</v>
      </c>
      <c r="B138" s="11">
        <f t="shared" si="9"/>
        <v>1</v>
      </c>
      <c r="C138" s="11">
        <f t="shared" si="10"/>
        <v>1</v>
      </c>
      <c r="D138" s="11">
        <f t="shared" si="11"/>
        <v>1</v>
      </c>
      <c r="E138" s="11">
        <f t="shared" si="12"/>
        <v>1</v>
      </c>
      <c r="F138" s="11">
        <f t="shared" si="13"/>
        <v>1</v>
      </c>
      <c r="G138" s="2" t="s">
        <v>1</v>
      </c>
      <c r="H138" s="2" t="s">
        <v>1</v>
      </c>
      <c r="I138" s="2" t="s">
        <v>1</v>
      </c>
      <c r="J138" s="2" t="s">
        <v>1</v>
      </c>
      <c r="K138" s="2" t="s">
        <v>1</v>
      </c>
    </row>
    <row r="139" ht="16.5" spans="1:11">
      <c r="A139" s="7" t="s">
        <v>191</v>
      </c>
      <c r="B139" s="11">
        <f>3*B$138</f>
        <v>3</v>
      </c>
      <c r="C139" s="11">
        <f>3*C$138</f>
        <v>3</v>
      </c>
      <c r="D139" s="11">
        <f>3*D$138</f>
        <v>3</v>
      </c>
      <c r="E139" s="11">
        <f>3*E$138</f>
        <v>3</v>
      </c>
      <c r="F139" s="11">
        <f>3*F$138</f>
        <v>3</v>
      </c>
      <c r="G139" s="2" t="s">
        <v>1</v>
      </c>
      <c r="H139" s="2" t="s">
        <v>1</v>
      </c>
      <c r="I139" s="2" t="s">
        <v>1</v>
      </c>
      <c r="J139" s="2" t="s">
        <v>1</v>
      </c>
      <c r="K139" s="2" t="s">
        <v>1</v>
      </c>
    </row>
    <row r="140" ht="16.5" spans="1:11">
      <c r="A140" s="2" t="s">
        <v>1</v>
      </c>
      <c r="B140" s="2" t="s">
        <v>1</v>
      </c>
      <c r="C140" s="2" t="s">
        <v>1</v>
      </c>
      <c r="D140" s="2" t="s">
        <v>1</v>
      </c>
      <c r="E140" s="2" t="s">
        <v>1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  <c r="K140" s="2" t="s">
        <v>1</v>
      </c>
    </row>
    <row r="141" customHeight="1" spans="1:11">
      <c r="A141" s="1" t="s">
        <v>192</v>
      </c>
      <c r="B141" s="1" t="s">
        <v>1</v>
      </c>
      <c r="C141" s="1" t="s">
        <v>1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  <c r="J141" s="1" t="s">
        <v>1</v>
      </c>
      <c r="K141" s="1" t="s">
        <v>1</v>
      </c>
    </row>
    <row r="142" customHeight="1" spans="1:11">
      <c r="A142" s="5" t="s">
        <v>193</v>
      </c>
      <c r="B142" s="5" t="s">
        <v>47</v>
      </c>
      <c r="C142" s="5" t="s">
        <v>48</v>
      </c>
      <c r="D142" s="5" t="s">
        <v>49</v>
      </c>
      <c r="E142" s="5" t="s">
        <v>50</v>
      </c>
      <c r="F142" s="5" t="s">
        <v>51</v>
      </c>
      <c r="G142" s="5" t="s">
        <v>1</v>
      </c>
      <c r="H142" s="15" t="s">
        <v>1</v>
      </c>
      <c r="I142" s="15" t="s">
        <v>1</v>
      </c>
      <c r="J142" s="15" t="s">
        <v>1</v>
      </c>
      <c r="K142" s="15" t="s">
        <v>1</v>
      </c>
    </row>
    <row r="143" ht="16.5" spans="1:11">
      <c r="A143" s="14" t="s">
        <v>194</v>
      </c>
      <c r="B143" s="11">
        <f>B$132+B$133</f>
        <v>1</v>
      </c>
      <c r="C143" s="11">
        <f>C$132+C$133</f>
        <v>5</v>
      </c>
      <c r="D143" s="11">
        <f>D$132+D$133</f>
        <v>5</v>
      </c>
      <c r="E143" s="11">
        <f>E$132+E$133</f>
        <v>5</v>
      </c>
      <c r="F143" s="11">
        <f>F$132+F$133</f>
        <v>5</v>
      </c>
      <c r="G143" s="4" t="s">
        <v>1</v>
      </c>
      <c r="H143" s="4" t="s">
        <v>1</v>
      </c>
      <c r="I143" s="4" t="s">
        <v>1</v>
      </c>
      <c r="J143" s="4" t="s">
        <v>1</v>
      </c>
      <c r="K143" s="4" t="s">
        <v>1</v>
      </c>
    </row>
    <row r="144" ht="16.5" spans="1:11">
      <c r="A144" s="14" t="s">
        <v>195</v>
      </c>
      <c r="B144" s="11">
        <f>B$132+B$134</f>
        <v>3</v>
      </c>
      <c r="C144" s="11">
        <f>C$132+C$134</f>
        <v>4</v>
      </c>
      <c r="D144" s="11">
        <f>D$132+D$134</f>
        <v>4</v>
      </c>
      <c r="E144" s="11">
        <f>E$132+E$134</f>
        <v>4</v>
      </c>
      <c r="F144" s="11">
        <f>F$132+F$134</f>
        <v>4</v>
      </c>
      <c r="G144" s="4" t="s">
        <v>1</v>
      </c>
      <c r="H144" s="4" t="s">
        <v>1</v>
      </c>
      <c r="I144" s="4" t="s">
        <v>1</v>
      </c>
      <c r="J144" s="4" t="s">
        <v>1</v>
      </c>
      <c r="K144" s="4" t="s">
        <v>1</v>
      </c>
    </row>
    <row r="145" ht="16.5" spans="1:11">
      <c r="A145" s="14" t="s">
        <v>196</v>
      </c>
      <c r="B145" s="11">
        <f>B$132+B$135</f>
        <v>4</v>
      </c>
      <c r="C145" s="11">
        <f>C$132+C$135</f>
        <v>7</v>
      </c>
      <c r="D145" s="11">
        <f>D$132+D$135</f>
        <v>6</v>
      </c>
      <c r="E145" s="11">
        <f>E$132+E$135</f>
        <v>6</v>
      </c>
      <c r="F145" s="11">
        <f>F$132+F$135</f>
        <v>6</v>
      </c>
      <c r="G145" s="4" t="s">
        <v>1</v>
      </c>
      <c r="H145" s="4" t="s">
        <v>1</v>
      </c>
      <c r="I145" s="4" t="s">
        <v>1</v>
      </c>
      <c r="J145" s="4" t="s">
        <v>1</v>
      </c>
      <c r="K145" s="4" t="s">
        <v>1</v>
      </c>
    </row>
    <row r="146" ht="16.5" spans="1:11">
      <c r="A146" s="14" t="s">
        <v>197</v>
      </c>
      <c r="B146" s="11">
        <f>B$132+B$136</f>
        <v>5</v>
      </c>
      <c r="C146" s="11">
        <f>C$132+C$136</f>
        <v>5</v>
      </c>
      <c r="D146" s="11">
        <f>D$132+D$136</f>
        <v>6</v>
      </c>
      <c r="E146" s="11">
        <f>E$132+E$136</f>
        <v>6</v>
      </c>
      <c r="F146" s="11">
        <f>F$132+F$136</f>
        <v>6</v>
      </c>
      <c r="G146" s="4" t="s">
        <v>1</v>
      </c>
      <c r="H146" s="4" t="s">
        <v>1</v>
      </c>
      <c r="I146" s="4" t="s">
        <v>1</v>
      </c>
      <c r="J146" s="4" t="s">
        <v>1</v>
      </c>
      <c r="K146" s="4" t="s">
        <v>1</v>
      </c>
    </row>
    <row r="147" ht="16.5" spans="1:11">
      <c r="A147" s="14" t="s">
        <v>198</v>
      </c>
      <c r="B147" s="11">
        <f>B$132+B$137</f>
        <v>6</v>
      </c>
      <c r="C147" s="11">
        <f>C$132+C$137</f>
        <v>6</v>
      </c>
      <c r="D147" s="11">
        <f>D$132+D$137</f>
        <v>6</v>
      </c>
      <c r="E147" s="11">
        <f>E$132+E$137</f>
        <v>6</v>
      </c>
      <c r="F147" s="11">
        <f>F$132+F$137</f>
        <v>5</v>
      </c>
      <c r="G147" s="4" t="s">
        <v>1</v>
      </c>
      <c r="H147" s="4" t="s">
        <v>1</v>
      </c>
      <c r="I147" s="4" t="s">
        <v>1</v>
      </c>
      <c r="J147" s="4" t="s">
        <v>1</v>
      </c>
      <c r="K147" s="4" t="s">
        <v>1</v>
      </c>
    </row>
    <row r="148" ht="16.5" spans="1:11">
      <c r="A148" s="14" t="s">
        <v>199</v>
      </c>
      <c r="B148" s="11">
        <f>B$131-(B$132+B$133)</f>
        <v>19</v>
      </c>
      <c r="C148" s="11">
        <f>C$131-(C$132+C$133)</f>
        <v>15</v>
      </c>
      <c r="D148" s="11">
        <f>D$131-(D$132+D$133)</f>
        <v>15</v>
      </c>
      <c r="E148" s="11">
        <f>E$131-(E$132+E$133)</f>
        <v>15</v>
      </c>
      <c r="F148" s="11">
        <f>F$131-(F$132+F$133)</f>
        <v>14</v>
      </c>
      <c r="G148" s="4" t="s">
        <v>1</v>
      </c>
      <c r="H148" s="4" t="s">
        <v>1</v>
      </c>
      <c r="I148" s="4" t="s">
        <v>1</v>
      </c>
      <c r="J148" s="4" t="s">
        <v>1</v>
      </c>
      <c r="K148" s="4" t="s">
        <v>1</v>
      </c>
    </row>
    <row r="149" ht="16.5" spans="1:11">
      <c r="A149" s="14" t="s">
        <v>200</v>
      </c>
      <c r="B149" s="11">
        <f>B$131-(B$132+B$134)</f>
        <v>17</v>
      </c>
      <c r="C149" s="11">
        <f>C$131-(C$132+C$134)</f>
        <v>16</v>
      </c>
      <c r="D149" s="11">
        <f>D$131-(D$132+D$134)</f>
        <v>16</v>
      </c>
      <c r="E149" s="11">
        <f>E$131-(E$132+E$134)</f>
        <v>16</v>
      </c>
      <c r="F149" s="11">
        <f>F$131-(F$132+F$134)</f>
        <v>15</v>
      </c>
      <c r="G149" s="4" t="s">
        <v>1</v>
      </c>
      <c r="H149" s="4" t="s">
        <v>1</v>
      </c>
      <c r="I149" s="4" t="s">
        <v>1</v>
      </c>
      <c r="J149" s="4" t="s">
        <v>1</v>
      </c>
      <c r="K149" s="4" t="s">
        <v>1</v>
      </c>
    </row>
    <row r="150" ht="16.5" spans="1:11">
      <c r="A150" s="14" t="s">
        <v>201</v>
      </c>
      <c r="B150" s="11">
        <f>B$131-(B$132+B$135)</f>
        <v>16</v>
      </c>
      <c r="C150" s="11">
        <f>C$131-(C$132+C$135)</f>
        <v>13</v>
      </c>
      <c r="D150" s="11">
        <f>D$131-(D$132+D$135)</f>
        <v>14</v>
      </c>
      <c r="E150" s="11">
        <f>E$131-(E$132+E$135)</f>
        <v>14</v>
      </c>
      <c r="F150" s="11">
        <f>F$131-(F$132+F$135)</f>
        <v>13</v>
      </c>
      <c r="G150" s="4" t="s">
        <v>1</v>
      </c>
      <c r="H150" s="4" t="s">
        <v>1</v>
      </c>
      <c r="I150" s="4" t="s">
        <v>1</v>
      </c>
      <c r="J150" s="4" t="s">
        <v>1</v>
      </c>
      <c r="K150" s="4" t="s">
        <v>1</v>
      </c>
    </row>
    <row r="151" ht="16.5" spans="1:11">
      <c r="A151" s="14" t="s">
        <v>202</v>
      </c>
      <c r="B151" s="11">
        <f>B$131-(B$132+B$136)</f>
        <v>15</v>
      </c>
      <c r="C151" s="11">
        <f>C$131-(C$132+C$136)</f>
        <v>15</v>
      </c>
      <c r="D151" s="11">
        <f>D$131-(D$132+D$136)</f>
        <v>14</v>
      </c>
      <c r="E151" s="11">
        <f>E$131-(E$132+E$136)</f>
        <v>14</v>
      </c>
      <c r="F151" s="11">
        <f>F$131-(F$132+F$136)</f>
        <v>13</v>
      </c>
      <c r="G151" s="4" t="s">
        <v>1</v>
      </c>
      <c r="H151" s="4" t="s">
        <v>1</v>
      </c>
      <c r="I151" s="4" t="s">
        <v>1</v>
      </c>
      <c r="J151" s="4" t="s">
        <v>1</v>
      </c>
      <c r="K151" s="4" t="s">
        <v>1</v>
      </c>
    </row>
    <row r="152" ht="16.5" spans="1:11">
      <c r="A152" s="14" t="s">
        <v>203</v>
      </c>
      <c r="B152" s="11">
        <f>B$131-(B$132+B$137)</f>
        <v>14</v>
      </c>
      <c r="C152" s="11">
        <f>C$131-(C$132+C$137)</f>
        <v>14</v>
      </c>
      <c r="D152" s="11">
        <f>D$131-(D$132+D$137)</f>
        <v>14</v>
      </c>
      <c r="E152" s="11">
        <f>E$131-(E$132+E$137)</f>
        <v>14</v>
      </c>
      <c r="F152" s="11">
        <f>F$131-(F$132+F$137)</f>
        <v>14</v>
      </c>
      <c r="G152" s="4" t="s">
        <v>1</v>
      </c>
      <c r="H152" s="4" t="s">
        <v>1</v>
      </c>
      <c r="I152" s="4" t="s">
        <v>1</v>
      </c>
      <c r="J152" s="4" t="s">
        <v>1</v>
      </c>
      <c r="K152" s="4" t="s">
        <v>1</v>
      </c>
    </row>
    <row r="153" ht="16.5" spans="1:11">
      <c r="A153" s="7" t="s">
        <v>204</v>
      </c>
      <c r="B153" s="11">
        <f>B$131-B$139</f>
        <v>17</v>
      </c>
      <c r="C153" s="11">
        <f>C$131-C$139</f>
        <v>17</v>
      </c>
      <c r="D153" s="11">
        <f>D$131-D$139</f>
        <v>17</v>
      </c>
      <c r="E153" s="11">
        <f>E$131-E$139</f>
        <v>17</v>
      </c>
      <c r="F153" s="11">
        <f>F$131-F$139</f>
        <v>16</v>
      </c>
      <c r="G153" s="4" t="s">
        <v>1</v>
      </c>
      <c r="H153" s="4" t="s">
        <v>1</v>
      </c>
      <c r="I153" s="4" t="s">
        <v>1</v>
      </c>
      <c r="J153" s="4" t="s">
        <v>1</v>
      </c>
      <c r="K153" s="4" t="s">
        <v>1</v>
      </c>
    </row>
    <row r="154" ht="16.5" spans="1:11">
      <c r="A154" s="7" t="s">
        <v>52</v>
      </c>
      <c r="B154" s="11">
        <f>B$131</f>
        <v>20</v>
      </c>
      <c r="C154" s="11">
        <f>C$131</f>
        <v>20</v>
      </c>
      <c r="D154" s="11">
        <f>D$131</f>
        <v>20</v>
      </c>
      <c r="E154" s="11">
        <f>E$131</f>
        <v>20</v>
      </c>
      <c r="F154" s="11">
        <f>F$131</f>
        <v>19</v>
      </c>
      <c r="G154" s="4" t="s">
        <v>1</v>
      </c>
      <c r="H154" s="4" t="s">
        <v>1</v>
      </c>
      <c r="I154" s="4" t="s">
        <v>1</v>
      </c>
      <c r="J154" s="4" t="s">
        <v>1</v>
      </c>
      <c r="K154" s="4" t="s">
        <v>1</v>
      </c>
    </row>
    <row r="155" ht="16.5" spans="1:11">
      <c r="A155" s="7" t="s">
        <v>191</v>
      </c>
      <c r="B155" s="11">
        <f>3*B$138</f>
        <v>3</v>
      </c>
      <c r="C155" s="11">
        <f>3*C$138</f>
        <v>3</v>
      </c>
      <c r="D155" s="11">
        <f>3*D$138</f>
        <v>3</v>
      </c>
      <c r="E155" s="11">
        <f>3*E$138</f>
        <v>3</v>
      </c>
      <c r="F155" s="11">
        <f>3*F$138</f>
        <v>3</v>
      </c>
      <c r="G155" s="4" t="s">
        <v>1</v>
      </c>
      <c r="H155" s="4" t="s">
        <v>1</v>
      </c>
      <c r="I155" s="4" t="s">
        <v>1</v>
      </c>
      <c r="J155" s="4" t="s">
        <v>1</v>
      </c>
      <c r="K155" s="4" t="s">
        <v>1</v>
      </c>
    </row>
    <row r="156" ht="16.5" spans="1:11">
      <c r="A156" s="4" t="s">
        <v>1</v>
      </c>
      <c r="B156" s="4" t="s">
        <v>1</v>
      </c>
      <c r="C156" s="4" t="s">
        <v>1</v>
      </c>
      <c r="D156" s="4" t="s">
        <v>1</v>
      </c>
      <c r="E156" s="4" t="s">
        <v>1</v>
      </c>
      <c r="F156" s="4" t="s">
        <v>1</v>
      </c>
      <c r="G156" s="4" t="s">
        <v>1</v>
      </c>
      <c r="H156" s="4" t="s">
        <v>1</v>
      </c>
      <c r="I156" s="4" t="s">
        <v>1</v>
      </c>
      <c r="J156" s="4" t="s">
        <v>1</v>
      </c>
      <c r="K156" s="4" t="s">
        <v>1</v>
      </c>
    </row>
    <row r="157" ht="16.5" spans="1:11">
      <c r="A157" s="16" t="s">
        <v>46</v>
      </c>
      <c r="B157" s="16" t="s">
        <v>205</v>
      </c>
      <c r="C157" s="16" t="s">
        <v>47</v>
      </c>
      <c r="D157" s="16" t="s">
        <v>48</v>
      </c>
      <c r="E157" s="16" t="s">
        <v>49</v>
      </c>
      <c r="F157" s="16" t="s">
        <v>50</v>
      </c>
      <c r="G157" s="16" t="s">
        <v>51</v>
      </c>
      <c r="H157" s="16" t="s">
        <v>206</v>
      </c>
      <c r="I157" s="16" t="s">
        <v>207</v>
      </c>
      <c r="J157" s="16" t="s">
        <v>208</v>
      </c>
      <c r="K157" s="16" t="s">
        <v>105</v>
      </c>
    </row>
    <row r="158" ht="16.5" spans="1:11">
      <c r="A158" s="7" t="s">
        <v>57</v>
      </c>
      <c r="B158" s="7">
        <v>5</v>
      </c>
      <c r="C158" s="13" t="s">
        <v>194</v>
      </c>
      <c r="D158" s="13" t="s">
        <v>194</v>
      </c>
      <c r="E158" s="13" t="s">
        <v>194</v>
      </c>
      <c r="F158" s="13" t="s">
        <v>194</v>
      </c>
      <c r="G158" s="13" t="s">
        <v>194</v>
      </c>
      <c r="H158" s="17">
        <f t="shared" ref="H158:H188" si="14">PRODUCT(VLOOKUP(C158,$A$143:$F$155,2,FALSE),VLOOKUP(D158,$A$143:$F$155,3,FALSE),VLOOKUP(E158,$A$143:$F$155,4,FALSE),VLOOKUP(F158,$A$143:$F$155,5,FALSE),VLOOKUP(G158,$A$143:$F$155,6,FALSE))</f>
        <v>625</v>
      </c>
      <c r="I158" s="18">
        <f t="shared" ref="I158:I188" si="15">H158/$B$102</f>
        <v>0.000205592105263158</v>
      </c>
      <c r="J158" s="11">
        <f t="shared" ref="J158:J188" si="16">INDEX($B$4:$D$9,MATCH($A158,$A$4:$A$9,0),MATCH($B158,$B$3:$D$3,0))</f>
        <v>100</v>
      </c>
      <c r="K158" s="18">
        <f t="shared" ref="K158:K188" si="17">I158*J158</f>
        <v>0.0205592105263158</v>
      </c>
    </row>
    <row r="159" ht="16.5" spans="1:11">
      <c r="A159" s="7" t="s">
        <v>57</v>
      </c>
      <c r="B159" s="7">
        <v>4</v>
      </c>
      <c r="C159" s="13" t="s">
        <v>194</v>
      </c>
      <c r="D159" s="13" t="s">
        <v>194</v>
      </c>
      <c r="E159" s="13" t="s">
        <v>194</v>
      </c>
      <c r="F159" s="13" t="s">
        <v>194</v>
      </c>
      <c r="G159" s="13" t="s">
        <v>199</v>
      </c>
      <c r="H159" s="17">
        <f t="shared" si="14"/>
        <v>1750</v>
      </c>
      <c r="I159" s="18">
        <f t="shared" si="15"/>
        <v>0.000575657894736842</v>
      </c>
      <c r="J159" s="11">
        <f t="shared" si="16"/>
        <v>30</v>
      </c>
      <c r="K159" s="18">
        <f t="shared" si="17"/>
        <v>0.0172697368421053</v>
      </c>
    </row>
    <row r="160" ht="16.5" spans="1:11">
      <c r="A160" s="7" t="s">
        <v>57</v>
      </c>
      <c r="B160" s="7">
        <v>3</v>
      </c>
      <c r="C160" s="13" t="s">
        <v>194</v>
      </c>
      <c r="D160" s="13" t="s">
        <v>194</v>
      </c>
      <c r="E160" s="13" t="s">
        <v>194</v>
      </c>
      <c r="F160" s="13" t="s">
        <v>199</v>
      </c>
      <c r="G160" s="12" t="s">
        <v>52</v>
      </c>
      <c r="H160" s="17">
        <f t="shared" si="14"/>
        <v>7125</v>
      </c>
      <c r="I160" s="18">
        <f t="shared" si="15"/>
        <v>0.00234375</v>
      </c>
      <c r="J160" s="11">
        <f t="shared" si="16"/>
        <v>5</v>
      </c>
      <c r="K160" s="18">
        <f t="shared" si="17"/>
        <v>0.01171875</v>
      </c>
    </row>
    <row r="161" ht="16.5" spans="1:11">
      <c r="A161" s="7" t="s">
        <v>59</v>
      </c>
      <c r="B161" s="7">
        <v>5</v>
      </c>
      <c r="C161" s="13" t="s">
        <v>195</v>
      </c>
      <c r="D161" s="13" t="s">
        <v>195</v>
      </c>
      <c r="E161" s="13" t="s">
        <v>195</v>
      </c>
      <c r="F161" s="13" t="s">
        <v>195</v>
      </c>
      <c r="G161" s="13" t="s">
        <v>195</v>
      </c>
      <c r="H161" s="17">
        <f t="shared" si="14"/>
        <v>768</v>
      </c>
      <c r="I161" s="18">
        <f t="shared" si="15"/>
        <v>0.000252631578947368</v>
      </c>
      <c r="J161" s="11">
        <f t="shared" si="16"/>
        <v>100</v>
      </c>
      <c r="K161" s="18">
        <f t="shared" si="17"/>
        <v>0.0252631578947368</v>
      </c>
    </row>
    <row r="162" ht="16.5" spans="1:11">
      <c r="A162" s="7" t="s">
        <v>59</v>
      </c>
      <c r="B162" s="7">
        <v>4</v>
      </c>
      <c r="C162" s="13" t="s">
        <v>195</v>
      </c>
      <c r="D162" s="13" t="s">
        <v>195</v>
      </c>
      <c r="E162" s="13" t="s">
        <v>195</v>
      </c>
      <c r="F162" s="13" t="s">
        <v>195</v>
      </c>
      <c r="G162" s="13" t="s">
        <v>200</v>
      </c>
      <c r="H162" s="17">
        <f t="shared" si="14"/>
        <v>2880</v>
      </c>
      <c r="I162" s="18">
        <f t="shared" si="15"/>
        <v>0.000947368421052632</v>
      </c>
      <c r="J162" s="11">
        <f t="shared" si="16"/>
        <v>25</v>
      </c>
      <c r="K162" s="18">
        <f t="shared" si="17"/>
        <v>0.0236842105263158</v>
      </c>
    </row>
    <row r="163" ht="16.5" spans="1:11">
      <c r="A163" s="7" t="s">
        <v>59</v>
      </c>
      <c r="B163" s="7">
        <v>3</v>
      </c>
      <c r="C163" s="13" t="s">
        <v>195</v>
      </c>
      <c r="D163" s="13" t="s">
        <v>195</v>
      </c>
      <c r="E163" s="13" t="s">
        <v>195</v>
      </c>
      <c r="F163" s="13" t="s">
        <v>200</v>
      </c>
      <c r="G163" s="12" t="s">
        <v>52</v>
      </c>
      <c r="H163" s="17">
        <f t="shared" si="14"/>
        <v>14592</v>
      </c>
      <c r="I163" s="18">
        <f t="shared" si="15"/>
        <v>0.0048</v>
      </c>
      <c r="J163" s="11">
        <f t="shared" si="16"/>
        <v>5</v>
      </c>
      <c r="K163" s="18">
        <f t="shared" si="17"/>
        <v>0.024</v>
      </c>
    </row>
    <row r="164" ht="16.5" spans="1:11">
      <c r="A164" s="7" t="s">
        <v>60</v>
      </c>
      <c r="B164" s="7">
        <v>5</v>
      </c>
      <c r="C164" s="13" t="s">
        <v>196</v>
      </c>
      <c r="D164" s="13" t="s">
        <v>196</v>
      </c>
      <c r="E164" s="13" t="s">
        <v>196</v>
      </c>
      <c r="F164" s="13" t="s">
        <v>196</v>
      </c>
      <c r="G164" s="13" t="s">
        <v>196</v>
      </c>
      <c r="H164" s="17">
        <f t="shared" si="14"/>
        <v>6048</v>
      </c>
      <c r="I164" s="18">
        <f t="shared" si="15"/>
        <v>0.00198947368421053</v>
      </c>
      <c r="J164" s="11">
        <f t="shared" si="16"/>
        <v>75</v>
      </c>
      <c r="K164" s="18">
        <f t="shared" si="17"/>
        <v>0.149210526315789</v>
      </c>
    </row>
    <row r="165" ht="16.5" spans="1:11">
      <c r="A165" s="7" t="s">
        <v>60</v>
      </c>
      <c r="B165" s="7">
        <v>4</v>
      </c>
      <c r="C165" s="13" t="s">
        <v>196</v>
      </c>
      <c r="D165" s="13" t="s">
        <v>196</v>
      </c>
      <c r="E165" s="13" t="s">
        <v>196</v>
      </c>
      <c r="F165" s="13" t="s">
        <v>196</v>
      </c>
      <c r="G165" s="13" t="s">
        <v>201</v>
      </c>
      <c r="H165" s="17">
        <f t="shared" si="14"/>
        <v>13104</v>
      </c>
      <c r="I165" s="18">
        <f t="shared" si="15"/>
        <v>0.00431052631578947</v>
      </c>
      <c r="J165" s="11">
        <f t="shared" si="16"/>
        <v>20</v>
      </c>
      <c r="K165" s="18">
        <f t="shared" si="17"/>
        <v>0.0862105263157895</v>
      </c>
    </row>
    <row r="166" ht="16.5" spans="1:11">
      <c r="A166" s="7" t="s">
        <v>60</v>
      </c>
      <c r="B166" s="7">
        <v>3</v>
      </c>
      <c r="C166" s="13" t="s">
        <v>196</v>
      </c>
      <c r="D166" s="13" t="s">
        <v>196</v>
      </c>
      <c r="E166" s="13" t="s">
        <v>196</v>
      </c>
      <c r="F166" s="13" t="s">
        <v>201</v>
      </c>
      <c r="G166" s="12" t="s">
        <v>52</v>
      </c>
      <c r="H166" s="17">
        <f t="shared" si="14"/>
        <v>44688</v>
      </c>
      <c r="I166" s="18">
        <f t="shared" si="15"/>
        <v>0.0147</v>
      </c>
      <c r="J166" s="11">
        <f t="shared" si="16"/>
        <v>5</v>
      </c>
      <c r="K166" s="18">
        <f t="shared" si="17"/>
        <v>0.0735</v>
      </c>
    </row>
    <row r="167" ht="16.5" spans="1:11">
      <c r="A167" s="7" t="s">
        <v>63</v>
      </c>
      <c r="B167" s="7">
        <v>5</v>
      </c>
      <c r="C167" s="13" t="s">
        <v>197</v>
      </c>
      <c r="D167" s="13" t="s">
        <v>197</v>
      </c>
      <c r="E167" s="13" t="s">
        <v>197</v>
      </c>
      <c r="F167" s="13" t="s">
        <v>197</v>
      </c>
      <c r="G167" s="13" t="s">
        <v>197</v>
      </c>
      <c r="H167" s="17">
        <f t="shared" si="14"/>
        <v>5400</v>
      </c>
      <c r="I167" s="18">
        <f t="shared" si="15"/>
        <v>0.00177631578947368</v>
      </c>
      <c r="J167" s="11">
        <f t="shared" si="16"/>
        <v>75</v>
      </c>
      <c r="K167" s="18">
        <f t="shared" si="17"/>
        <v>0.133223684210526</v>
      </c>
    </row>
    <row r="168" ht="16.5" spans="1:11">
      <c r="A168" s="7" t="s">
        <v>63</v>
      </c>
      <c r="B168" s="7">
        <v>4</v>
      </c>
      <c r="C168" s="13" t="s">
        <v>197</v>
      </c>
      <c r="D168" s="13" t="s">
        <v>197</v>
      </c>
      <c r="E168" s="13" t="s">
        <v>197</v>
      </c>
      <c r="F168" s="13" t="s">
        <v>197</v>
      </c>
      <c r="G168" s="13" t="s">
        <v>202</v>
      </c>
      <c r="H168" s="17">
        <f t="shared" si="14"/>
        <v>11700</v>
      </c>
      <c r="I168" s="18">
        <f t="shared" si="15"/>
        <v>0.00384868421052632</v>
      </c>
      <c r="J168" s="11">
        <f t="shared" si="16"/>
        <v>20</v>
      </c>
      <c r="K168" s="18">
        <f t="shared" si="17"/>
        <v>0.0769736842105263</v>
      </c>
    </row>
    <row r="169" ht="16.5" spans="1:11">
      <c r="A169" s="7" t="s">
        <v>63</v>
      </c>
      <c r="B169" s="7">
        <v>3</v>
      </c>
      <c r="C169" s="13" t="s">
        <v>197</v>
      </c>
      <c r="D169" s="13" t="s">
        <v>197</v>
      </c>
      <c r="E169" s="13" t="s">
        <v>197</v>
      </c>
      <c r="F169" s="13" t="s">
        <v>202</v>
      </c>
      <c r="G169" s="12" t="s">
        <v>52</v>
      </c>
      <c r="H169" s="17">
        <f t="shared" si="14"/>
        <v>39900</v>
      </c>
      <c r="I169" s="18">
        <f t="shared" si="15"/>
        <v>0.013125</v>
      </c>
      <c r="J169" s="11">
        <f t="shared" si="16"/>
        <v>5</v>
      </c>
      <c r="K169" s="18">
        <f t="shared" si="17"/>
        <v>0.065625</v>
      </c>
    </row>
    <row r="170" ht="16.5" spans="1:11">
      <c r="A170" s="7" t="s">
        <v>64</v>
      </c>
      <c r="B170" s="7">
        <v>5</v>
      </c>
      <c r="C170" s="13" t="s">
        <v>198</v>
      </c>
      <c r="D170" s="13" t="s">
        <v>198</v>
      </c>
      <c r="E170" s="13" t="s">
        <v>198</v>
      </c>
      <c r="F170" s="13" t="s">
        <v>198</v>
      </c>
      <c r="G170" s="13" t="s">
        <v>198</v>
      </c>
      <c r="H170" s="17">
        <f t="shared" si="14"/>
        <v>6480</v>
      </c>
      <c r="I170" s="18">
        <f t="shared" si="15"/>
        <v>0.00213157894736842</v>
      </c>
      <c r="J170" s="11">
        <f t="shared" si="16"/>
        <v>50</v>
      </c>
      <c r="K170" s="18">
        <f t="shared" si="17"/>
        <v>0.106578947368421</v>
      </c>
    </row>
    <row r="171" ht="16.5" spans="1:11">
      <c r="A171" s="7" t="s">
        <v>64</v>
      </c>
      <c r="B171" s="7">
        <v>4</v>
      </c>
      <c r="C171" s="13" t="s">
        <v>198</v>
      </c>
      <c r="D171" s="13" t="s">
        <v>198</v>
      </c>
      <c r="E171" s="13" t="s">
        <v>198</v>
      </c>
      <c r="F171" s="13" t="s">
        <v>198</v>
      </c>
      <c r="G171" s="13" t="s">
        <v>203</v>
      </c>
      <c r="H171" s="17">
        <f t="shared" si="14"/>
        <v>18144</v>
      </c>
      <c r="I171" s="18">
        <f t="shared" si="15"/>
        <v>0.00596842105263158</v>
      </c>
      <c r="J171" s="11">
        <f t="shared" si="16"/>
        <v>10</v>
      </c>
      <c r="K171" s="18">
        <f t="shared" si="17"/>
        <v>0.0596842105263158</v>
      </c>
    </row>
    <row r="172" ht="16.5" spans="1:11">
      <c r="A172" s="7" t="s">
        <v>64</v>
      </c>
      <c r="B172" s="7">
        <v>3</v>
      </c>
      <c r="C172" s="13" t="s">
        <v>198</v>
      </c>
      <c r="D172" s="13" t="s">
        <v>198</v>
      </c>
      <c r="E172" s="13" t="s">
        <v>198</v>
      </c>
      <c r="F172" s="13" t="s">
        <v>203</v>
      </c>
      <c r="G172" s="12" t="s">
        <v>52</v>
      </c>
      <c r="H172" s="17">
        <f t="shared" si="14"/>
        <v>57456</v>
      </c>
      <c r="I172" s="18">
        <f t="shared" si="15"/>
        <v>0.0189</v>
      </c>
      <c r="J172" s="11">
        <f t="shared" si="16"/>
        <v>5</v>
      </c>
      <c r="K172" s="18">
        <f t="shared" si="17"/>
        <v>0.0945</v>
      </c>
    </row>
    <row r="173" ht="16.5" spans="1:11">
      <c r="A173" s="7" t="s">
        <v>66</v>
      </c>
      <c r="B173" s="7">
        <v>3</v>
      </c>
      <c r="C173" s="12" t="s">
        <v>191</v>
      </c>
      <c r="D173" s="12" t="s">
        <v>191</v>
      </c>
      <c r="E173" s="12" t="s">
        <v>191</v>
      </c>
      <c r="F173" s="12" t="s">
        <v>204</v>
      </c>
      <c r="G173" s="12" t="s">
        <v>204</v>
      </c>
      <c r="H173" s="17">
        <f t="shared" si="14"/>
        <v>7344</v>
      </c>
      <c r="I173" s="18">
        <f t="shared" si="15"/>
        <v>0.00241578947368421</v>
      </c>
      <c r="J173" s="11">
        <f t="shared" si="16"/>
        <v>2</v>
      </c>
      <c r="K173" s="18">
        <f t="shared" si="17"/>
        <v>0.00483157894736842</v>
      </c>
    </row>
    <row r="174" ht="16.5" spans="1:11">
      <c r="A174" s="7" t="s">
        <v>66</v>
      </c>
      <c r="B174" s="7">
        <v>3</v>
      </c>
      <c r="C174" s="12" t="s">
        <v>191</v>
      </c>
      <c r="D174" s="12" t="s">
        <v>191</v>
      </c>
      <c r="E174" s="12" t="s">
        <v>204</v>
      </c>
      <c r="F174" s="12" t="s">
        <v>191</v>
      </c>
      <c r="G174" s="12" t="s">
        <v>204</v>
      </c>
      <c r="H174" s="17">
        <f t="shared" si="14"/>
        <v>7344</v>
      </c>
      <c r="I174" s="18">
        <f t="shared" si="15"/>
        <v>0.00241578947368421</v>
      </c>
      <c r="J174" s="11">
        <f t="shared" si="16"/>
        <v>2</v>
      </c>
      <c r="K174" s="18">
        <f t="shared" si="17"/>
        <v>0.00483157894736842</v>
      </c>
    </row>
    <row r="175" ht="16.5" spans="1:11">
      <c r="A175" s="7" t="s">
        <v>66</v>
      </c>
      <c r="B175" s="7">
        <v>3</v>
      </c>
      <c r="C175" s="12" t="s">
        <v>191</v>
      </c>
      <c r="D175" s="12" t="s">
        <v>191</v>
      </c>
      <c r="E175" s="12" t="s">
        <v>204</v>
      </c>
      <c r="F175" s="12" t="s">
        <v>204</v>
      </c>
      <c r="G175" s="12" t="s">
        <v>191</v>
      </c>
      <c r="H175" s="17">
        <f t="shared" si="14"/>
        <v>7803</v>
      </c>
      <c r="I175" s="18">
        <f t="shared" si="15"/>
        <v>0.00256677631578947</v>
      </c>
      <c r="J175" s="11">
        <f t="shared" si="16"/>
        <v>2</v>
      </c>
      <c r="K175" s="18">
        <f t="shared" si="17"/>
        <v>0.00513355263157895</v>
      </c>
    </row>
    <row r="176" ht="16.5" spans="1:11">
      <c r="A176" s="7" t="s">
        <v>66</v>
      </c>
      <c r="B176" s="7">
        <v>3</v>
      </c>
      <c r="C176" s="12" t="s">
        <v>191</v>
      </c>
      <c r="D176" s="12" t="s">
        <v>204</v>
      </c>
      <c r="E176" s="12" t="s">
        <v>191</v>
      </c>
      <c r="F176" s="12" t="s">
        <v>191</v>
      </c>
      <c r="G176" s="12" t="s">
        <v>204</v>
      </c>
      <c r="H176" s="17">
        <f t="shared" si="14"/>
        <v>7344</v>
      </c>
      <c r="I176" s="18">
        <f t="shared" si="15"/>
        <v>0.00241578947368421</v>
      </c>
      <c r="J176" s="11">
        <f t="shared" si="16"/>
        <v>2</v>
      </c>
      <c r="K176" s="18">
        <f t="shared" si="17"/>
        <v>0.00483157894736842</v>
      </c>
    </row>
    <row r="177" ht="16.5" spans="1:11">
      <c r="A177" s="7" t="s">
        <v>66</v>
      </c>
      <c r="B177" s="7">
        <v>3</v>
      </c>
      <c r="C177" s="12" t="s">
        <v>191</v>
      </c>
      <c r="D177" s="12" t="s">
        <v>204</v>
      </c>
      <c r="E177" s="12" t="s">
        <v>191</v>
      </c>
      <c r="F177" s="12" t="s">
        <v>204</v>
      </c>
      <c r="G177" s="12" t="s">
        <v>191</v>
      </c>
      <c r="H177" s="17">
        <f t="shared" si="14"/>
        <v>7803</v>
      </c>
      <c r="I177" s="18">
        <f t="shared" si="15"/>
        <v>0.00256677631578947</v>
      </c>
      <c r="J177" s="11">
        <f t="shared" si="16"/>
        <v>2</v>
      </c>
      <c r="K177" s="18">
        <f t="shared" si="17"/>
        <v>0.00513355263157895</v>
      </c>
    </row>
    <row r="178" ht="16.5" spans="1:11">
      <c r="A178" s="7" t="s">
        <v>66</v>
      </c>
      <c r="B178" s="7">
        <v>3</v>
      </c>
      <c r="C178" s="12" t="s">
        <v>191</v>
      </c>
      <c r="D178" s="12" t="s">
        <v>204</v>
      </c>
      <c r="E178" s="12" t="s">
        <v>204</v>
      </c>
      <c r="F178" s="12" t="s">
        <v>191</v>
      </c>
      <c r="G178" s="12" t="s">
        <v>191</v>
      </c>
      <c r="H178" s="17">
        <f t="shared" si="14"/>
        <v>7803</v>
      </c>
      <c r="I178" s="18">
        <f t="shared" si="15"/>
        <v>0.00256677631578947</v>
      </c>
      <c r="J178" s="11">
        <f t="shared" si="16"/>
        <v>2</v>
      </c>
      <c r="K178" s="18">
        <f t="shared" si="17"/>
        <v>0.00513355263157895</v>
      </c>
    </row>
    <row r="179" ht="16.5" spans="1:11">
      <c r="A179" s="7" t="s">
        <v>66</v>
      </c>
      <c r="B179" s="7">
        <v>3</v>
      </c>
      <c r="C179" s="12" t="s">
        <v>204</v>
      </c>
      <c r="D179" s="12" t="s">
        <v>191</v>
      </c>
      <c r="E179" s="12" t="s">
        <v>191</v>
      </c>
      <c r="F179" s="12" t="s">
        <v>191</v>
      </c>
      <c r="G179" s="12" t="s">
        <v>204</v>
      </c>
      <c r="H179" s="17">
        <f t="shared" si="14"/>
        <v>7344</v>
      </c>
      <c r="I179" s="18">
        <f t="shared" si="15"/>
        <v>0.00241578947368421</v>
      </c>
      <c r="J179" s="11">
        <f t="shared" si="16"/>
        <v>2</v>
      </c>
      <c r="K179" s="18">
        <f t="shared" si="17"/>
        <v>0.00483157894736842</v>
      </c>
    </row>
    <row r="180" ht="16.5" spans="1:11">
      <c r="A180" s="7" t="s">
        <v>66</v>
      </c>
      <c r="B180" s="7">
        <v>3</v>
      </c>
      <c r="C180" s="12" t="s">
        <v>204</v>
      </c>
      <c r="D180" s="12" t="s">
        <v>191</v>
      </c>
      <c r="E180" s="12" t="s">
        <v>191</v>
      </c>
      <c r="F180" s="12" t="s">
        <v>204</v>
      </c>
      <c r="G180" s="12" t="s">
        <v>191</v>
      </c>
      <c r="H180" s="17">
        <f t="shared" si="14"/>
        <v>7803</v>
      </c>
      <c r="I180" s="18">
        <f t="shared" si="15"/>
        <v>0.00256677631578947</v>
      </c>
      <c r="J180" s="11">
        <f t="shared" si="16"/>
        <v>2</v>
      </c>
      <c r="K180" s="18">
        <f t="shared" si="17"/>
        <v>0.00513355263157895</v>
      </c>
    </row>
    <row r="181" ht="16.5" spans="1:11">
      <c r="A181" s="7" t="s">
        <v>66</v>
      </c>
      <c r="B181" s="7">
        <v>3</v>
      </c>
      <c r="C181" s="12" t="s">
        <v>204</v>
      </c>
      <c r="D181" s="12" t="s">
        <v>191</v>
      </c>
      <c r="E181" s="12" t="s">
        <v>204</v>
      </c>
      <c r="F181" s="12" t="s">
        <v>191</v>
      </c>
      <c r="G181" s="12" t="s">
        <v>191</v>
      </c>
      <c r="H181" s="17">
        <f t="shared" si="14"/>
        <v>7803</v>
      </c>
      <c r="I181" s="18">
        <f t="shared" si="15"/>
        <v>0.00256677631578947</v>
      </c>
      <c r="J181" s="11">
        <f t="shared" si="16"/>
        <v>2</v>
      </c>
      <c r="K181" s="18">
        <f t="shared" si="17"/>
        <v>0.00513355263157895</v>
      </c>
    </row>
    <row r="182" ht="16.5" spans="1:11">
      <c r="A182" s="7" t="s">
        <v>66</v>
      </c>
      <c r="B182" s="7">
        <v>3</v>
      </c>
      <c r="C182" s="12" t="s">
        <v>204</v>
      </c>
      <c r="D182" s="12" t="s">
        <v>204</v>
      </c>
      <c r="E182" s="12" t="s">
        <v>191</v>
      </c>
      <c r="F182" s="12" t="s">
        <v>191</v>
      </c>
      <c r="G182" s="12" t="s">
        <v>191</v>
      </c>
      <c r="H182" s="17">
        <f t="shared" si="14"/>
        <v>7803</v>
      </c>
      <c r="I182" s="18">
        <f t="shared" si="15"/>
        <v>0.00256677631578947</v>
      </c>
      <c r="J182" s="11">
        <f t="shared" si="16"/>
        <v>2</v>
      </c>
      <c r="K182" s="18">
        <f t="shared" si="17"/>
        <v>0.00513355263157895</v>
      </c>
    </row>
    <row r="183" ht="16.5" spans="1:11">
      <c r="A183" s="7" t="s">
        <v>66</v>
      </c>
      <c r="B183" s="7">
        <v>4</v>
      </c>
      <c r="C183" s="12" t="s">
        <v>191</v>
      </c>
      <c r="D183" s="12" t="s">
        <v>191</v>
      </c>
      <c r="E183" s="12" t="s">
        <v>191</v>
      </c>
      <c r="F183" s="12" t="s">
        <v>191</v>
      </c>
      <c r="G183" s="12" t="s">
        <v>204</v>
      </c>
      <c r="H183" s="17">
        <f t="shared" si="14"/>
        <v>1296</v>
      </c>
      <c r="I183" s="18">
        <f t="shared" si="15"/>
        <v>0.000426315789473684</v>
      </c>
      <c r="J183" s="11">
        <f t="shared" si="16"/>
        <v>2</v>
      </c>
      <c r="K183" s="18">
        <f t="shared" si="17"/>
        <v>0.000852631578947368</v>
      </c>
    </row>
    <row r="184" ht="16.5" spans="1:11">
      <c r="A184" s="7" t="s">
        <v>66</v>
      </c>
      <c r="B184" s="7">
        <v>4</v>
      </c>
      <c r="C184" s="12" t="s">
        <v>191</v>
      </c>
      <c r="D184" s="12" t="s">
        <v>191</v>
      </c>
      <c r="E184" s="12" t="s">
        <v>191</v>
      </c>
      <c r="F184" s="12" t="s">
        <v>204</v>
      </c>
      <c r="G184" s="12" t="s">
        <v>191</v>
      </c>
      <c r="H184" s="17">
        <f t="shared" si="14"/>
        <v>1377</v>
      </c>
      <c r="I184" s="18">
        <f t="shared" si="15"/>
        <v>0.000452960526315789</v>
      </c>
      <c r="J184" s="11">
        <f t="shared" si="16"/>
        <v>2</v>
      </c>
      <c r="K184" s="18">
        <f t="shared" si="17"/>
        <v>0.000905921052631579</v>
      </c>
    </row>
    <row r="185" ht="16.5" spans="1:11">
      <c r="A185" s="7" t="s">
        <v>66</v>
      </c>
      <c r="B185" s="7">
        <v>4</v>
      </c>
      <c r="C185" s="12" t="s">
        <v>191</v>
      </c>
      <c r="D185" s="12" t="s">
        <v>191</v>
      </c>
      <c r="E185" s="12" t="s">
        <v>204</v>
      </c>
      <c r="F185" s="12" t="s">
        <v>191</v>
      </c>
      <c r="G185" s="12" t="s">
        <v>191</v>
      </c>
      <c r="H185" s="17">
        <f t="shared" si="14"/>
        <v>1377</v>
      </c>
      <c r="I185" s="18">
        <f t="shared" si="15"/>
        <v>0.000452960526315789</v>
      </c>
      <c r="J185" s="11">
        <f t="shared" si="16"/>
        <v>2</v>
      </c>
      <c r="K185" s="18">
        <f t="shared" si="17"/>
        <v>0.000905921052631579</v>
      </c>
    </row>
    <row r="186" ht="16.5" spans="1:11">
      <c r="A186" s="7" t="s">
        <v>66</v>
      </c>
      <c r="B186" s="7">
        <v>4</v>
      </c>
      <c r="C186" s="12" t="s">
        <v>191</v>
      </c>
      <c r="D186" s="12" t="s">
        <v>204</v>
      </c>
      <c r="E186" s="12" t="s">
        <v>191</v>
      </c>
      <c r="F186" s="12" t="s">
        <v>191</v>
      </c>
      <c r="G186" s="12" t="s">
        <v>191</v>
      </c>
      <c r="H186" s="17">
        <f t="shared" si="14"/>
        <v>1377</v>
      </c>
      <c r="I186" s="18">
        <f t="shared" si="15"/>
        <v>0.000452960526315789</v>
      </c>
      <c r="J186" s="11">
        <f t="shared" si="16"/>
        <v>2</v>
      </c>
      <c r="K186" s="18">
        <f t="shared" si="17"/>
        <v>0.000905921052631579</v>
      </c>
    </row>
    <row r="187" ht="16.5" spans="1:11">
      <c r="A187" s="7" t="s">
        <v>66</v>
      </c>
      <c r="B187" s="7">
        <v>4</v>
      </c>
      <c r="C187" s="12" t="s">
        <v>204</v>
      </c>
      <c r="D187" s="12" t="s">
        <v>191</v>
      </c>
      <c r="E187" s="12" t="s">
        <v>191</v>
      </c>
      <c r="F187" s="12" t="s">
        <v>191</v>
      </c>
      <c r="G187" s="12" t="s">
        <v>191</v>
      </c>
      <c r="H187" s="17">
        <f t="shared" si="14"/>
        <v>1377</v>
      </c>
      <c r="I187" s="18">
        <f t="shared" si="15"/>
        <v>0.000452960526315789</v>
      </c>
      <c r="J187" s="11">
        <f t="shared" si="16"/>
        <v>2</v>
      </c>
      <c r="K187" s="18">
        <f t="shared" si="17"/>
        <v>0.000905921052631579</v>
      </c>
    </row>
    <row r="188" ht="16.5" spans="1:11">
      <c r="A188" s="7" t="s">
        <v>66</v>
      </c>
      <c r="B188" s="7">
        <v>5</v>
      </c>
      <c r="C188" s="12" t="s">
        <v>191</v>
      </c>
      <c r="D188" s="12" t="s">
        <v>191</v>
      </c>
      <c r="E188" s="12" t="s">
        <v>191</v>
      </c>
      <c r="F188" s="12" t="s">
        <v>191</v>
      </c>
      <c r="G188" s="12" t="s">
        <v>191</v>
      </c>
      <c r="H188" s="17">
        <f t="shared" si="14"/>
        <v>243</v>
      </c>
      <c r="I188" s="18">
        <f t="shared" si="15"/>
        <v>7.99342105263158e-5</v>
      </c>
      <c r="J188" s="11">
        <f t="shared" si="16"/>
        <v>2</v>
      </c>
      <c r="K188" s="18">
        <f t="shared" si="17"/>
        <v>0.000159868421052632</v>
      </c>
    </row>
    <row r="189" ht="30" customHeight="1" spans="1:11">
      <c r="A189" s="16" t="s">
        <v>209</v>
      </c>
      <c r="B189" s="4" t="s">
        <v>1</v>
      </c>
      <c r="C189" s="4" t="s">
        <v>1</v>
      </c>
      <c r="D189" s="4" t="s">
        <v>1</v>
      </c>
      <c r="E189" s="4" t="s">
        <v>1</v>
      </c>
      <c r="F189" s="4" t="s">
        <v>1</v>
      </c>
      <c r="G189" s="4" t="s">
        <v>1</v>
      </c>
      <c r="H189" s="19">
        <f>SUM(H158:H188)</f>
        <v>313901</v>
      </c>
      <c r="I189" s="20">
        <f>SUM(I158:I188)</f>
        <v>0.103256907894737</v>
      </c>
      <c r="J189" s="9" t="s">
        <v>210</v>
      </c>
      <c r="K189" s="20">
        <f>SUM(K158:K188)</f>
        <v>1.02276546052632</v>
      </c>
    </row>
    <row r="190" ht="16.5" spans="1:11">
      <c r="A190" s="2" t="s">
        <v>1</v>
      </c>
      <c r="B190" s="2" t="s">
        <v>1</v>
      </c>
      <c r="C190" s="2" t="s">
        <v>1</v>
      </c>
      <c r="D190" s="2" t="s">
        <v>1</v>
      </c>
      <c r="E190" s="2" t="s">
        <v>1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  <c r="K190" s="2" t="s">
        <v>1</v>
      </c>
    </row>
    <row r="191" customHeight="1" spans="1:11">
      <c r="A191" s="1" t="s">
        <v>212</v>
      </c>
      <c r="B191" s="1" t="s">
        <v>1</v>
      </c>
      <c r="C191" s="2" t="s">
        <v>1</v>
      </c>
      <c r="D191" s="2" t="s">
        <v>1</v>
      </c>
      <c r="E191" s="2" t="s">
        <v>1</v>
      </c>
      <c r="F191" s="2" t="s">
        <v>1</v>
      </c>
      <c r="G191" s="2" t="s">
        <v>1</v>
      </c>
      <c r="H191" s="2" t="s">
        <v>1</v>
      </c>
      <c r="I191" s="2" t="s">
        <v>1</v>
      </c>
      <c r="J191" s="2" t="s">
        <v>1</v>
      </c>
      <c r="K191" s="2" t="s">
        <v>1</v>
      </c>
    </row>
    <row r="192" ht="16.5" spans="1:11">
      <c r="A192" s="21" t="s">
        <v>213</v>
      </c>
      <c r="B192" s="4" t="s">
        <v>1</v>
      </c>
      <c r="C192" s="2" t="s">
        <v>1</v>
      </c>
      <c r="D192" s="2" t="s">
        <v>1</v>
      </c>
      <c r="E192" s="2" t="s">
        <v>1</v>
      </c>
      <c r="F192" s="2" t="s">
        <v>1</v>
      </c>
      <c r="G192" s="2" t="s">
        <v>1</v>
      </c>
      <c r="H192" s="2" t="s">
        <v>1</v>
      </c>
      <c r="I192" s="2" t="s">
        <v>1</v>
      </c>
      <c r="J192" s="2" t="s">
        <v>1</v>
      </c>
      <c r="K192" s="2" t="s">
        <v>1</v>
      </c>
    </row>
    <row r="193" ht="16.5" spans="1:11">
      <c r="A193" s="4" t="s">
        <v>1</v>
      </c>
      <c r="B193" s="4" t="s">
        <v>1</v>
      </c>
      <c r="C193" s="2" t="s">
        <v>1</v>
      </c>
      <c r="D193" s="2" t="s">
        <v>1</v>
      </c>
      <c r="E193" s="2" t="s">
        <v>1</v>
      </c>
      <c r="F193" s="2" t="s">
        <v>1</v>
      </c>
      <c r="G193" s="2" t="s">
        <v>1</v>
      </c>
      <c r="H193" s="2" t="s">
        <v>1</v>
      </c>
      <c r="I193" s="2" t="s">
        <v>1</v>
      </c>
      <c r="J193" s="2" t="s">
        <v>1</v>
      </c>
      <c r="K193" s="2" t="s">
        <v>1</v>
      </c>
    </row>
    <row r="194" ht="16.5" spans="1:11">
      <c r="A194" s="3" t="s">
        <v>214</v>
      </c>
      <c r="B194" s="4" t="s">
        <v>1</v>
      </c>
      <c r="C194" s="2" t="s">
        <v>1</v>
      </c>
      <c r="D194" s="2" t="s">
        <v>1</v>
      </c>
      <c r="E194" s="2" t="s">
        <v>1</v>
      </c>
      <c r="F194" s="2" t="s">
        <v>1</v>
      </c>
      <c r="G194" s="2" t="s">
        <v>1</v>
      </c>
      <c r="H194" s="2" t="s">
        <v>1</v>
      </c>
      <c r="I194" s="2" t="s">
        <v>1</v>
      </c>
      <c r="J194" s="2" t="s">
        <v>1</v>
      </c>
      <c r="K194" s="2" t="s">
        <v>1</v>
      </c>
    </row>
    <row r="195" ht="16.5" spans="1:11">
      <c r="A195" s="3" t="s">
        <v>215</v>
      </c>
      <c r="B195" s="4" t="s">
        <v>1</v>
      </c>
      <c r="C195" s="2" t="s">
        <v>1</v>
      </c>
      <c r="D195" s="2" t="s">
        <v>1</v>
      </c>
      <c r="E195" s="2" t="s">
        <v>1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2" t="s">
        <v>1</v>
      </c>
    </row>
    <row r="196" customHeight="1" spans="1:11">
      <c r="A196" s="5" t="s">
        <v>216</v>
      </c>
      <c r="B196" s="22">
        <f>$B$13</f>
        <v>0.6500425</v>
      </c>
      <c r="C196" s="6" t="s">
        <v>1</v>
      </c>
      <c r="D196" s="2" t="s">
        <v>1</v>
      </c>
      <c r="E196" s="2" t="s">
        <v>1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  <c r="K196" s="2" t="s">
        <v>1</v>
      </c>
    </row>
    <row r="197" ht="16.5" spans="1:11">
      <c r="A197" s="11" t="s">
        <v>217</v>
      </c>
      <c r="B197" s="18">
        <f>SUMIFS($I$68:$I$98,$A$68:$A$98,"S",$B$68:$B$98,3)</f>
        <v>0.024384375</v>
      </c>
      <c r="C197" s="2" t="s">
        <v>1</v>
      </c>
      <c r="D197" s="2" t="s">
        <v>1</v>
      </c>
      <c r="E197" s="2" t="s">
        <v>1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1</v>
      </c>
      <c r="K197" s="2" t="s">
        <v>1</v>
      </c>
    </row>
    <row r="198" ht="16.5" spans="1:11">
      <c r="A198" s="11" t="s">
        <v>218</v>
      </c>
      <c r="B198" s="18">
        <f>SUMIFS($I$68:$I$98,$A$68:$A$98,"S",$B$68:$B$98,4)</f>
        <v>0.0021515625</v>
      </c>
      <c r="C198" s="2" t="s">
        <v>1</v>
      </c>
      <c r="D198" s="2" t="s">
        <v>1</v>
      </c>
      <c r="E198" s="2" t="s">
        <v>1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  <c r="K198" s="2" t="s">
        <v>1</v>
      </c>
    </row>
    <row r="199" ht="16.5" spans="1:11">
      <c r="A199" s="11" t="s">
        <v>219</v>
      </c>
      <c r="B199" s="18">
        <f>SUMIFS($I$68:$I$98,$A$68:$A$98,"S",$B$68:$B$98,5)</f>
        <v>7.59375e-5</v>
      </c>
      <c r="C199" s="2" t="s">
        <v>1</v>
      </c>
      <c r="D199" s="2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1</v>
      </c>
      <c r="J199" s="2" t="s">
        <v>1</v>
      </c>
      <c r="K199" s="2" t="s">
        <v>1</v>
      </c>
    </row>
    <row r="200" ht="16.5" spans="1:11">
      <c r="A200" s="11" t="s">
        <v>220</v>
      </c>
      <c r="B200" s="23">
        <f>COMBIN(5,3)</f>
        <v>10</v>
      </c>
      <c r="C200" s="2" t="s">
        <v>1</v>
      </c>
      <c r="D200" s="2" t="s">
        <v>1</v>
      </c>
      <c r="E200" s="2" t="s">
        <v>1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2" t="s">
        <v>1</v>
      </c>
    </row>
    <row r="201" ht="16.5" spans="1:11">
      <c r="A201" s="11" t="s">
        <v>221</v>
      </c>
      <c r="B201" s="23">
        <f>COMBIN(5,4)</f>
        <v>5</v>
      </c>
      <c r="C201" s="2" t="s">
        <v>1</v>
      </c>
      <c r="D201" s="2" t="s">
        <v>1</v>
      </c>
      <c r="E201" s="2" t="s">
        <v>1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2" t="s">
        <v>1</v>
      </c>
    </row>
    <row r="202" ht="16.5" spans="1:11">
      <c r="A202" s="11" t="s">
        <v>222</v>
      </c>
      <c r="B202" s="23">
        <f>COMBIN(5,5)</f>
        <v>1</v>
      </c>
      <c r="C202" s="2" t="s">
        <v>1</v>
      </c>
      <c r="D202" s="2" t="s">
        <v>1</v>
      </c>
      <c r="E202" s="2" t="s">
        <v>1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1</v>
      </c>
    </row>
    <row r="203" ht="16.5" spans="1:11">
      <c r="A203" s="2" t="s">
        <v>1</v>
      </c>
      <c r="B203" s="2" t="s">
        <v>1</v>
      </c>
      <c r="C203" s="2" t="s">
        <v>1</v>
      </c>
      <c r="D203" s="2" t="s">
        <v>1</v>
      </c>
      <c r="E203" s="2" t="s">
        <v>1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2" t="s">
        <v>1</v>
      </c>
    </row>
    <row r="204" customHeight="1" spans="1:11">
      <c r="A204" s="1" t="s">
        <v>223</v>
      </c>
      <c r="B204" s="1" t="s">
        <v>1</v>
      </c>
      <c r="C204" s="2" t="s">
        <v>1</v>
      </c>
      <c r="D204" s="2" t="s">
        <v>1</v>
      </c>
      <c r="E204" s="2" t="s">
        <v>1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  <c r="K204" s="2" t="s">
        <v>1</v>
      </c>
    </row>
    <row r="205" customHeight="1" spans="1:11">
      <c r="A205" s="5" t="s">
        <v>224</v>
      </c>
      <c r="B205" s="22">
        <f>$B$103</f>
        <v>1.02276546052632</v>
      </c>
      <c r="C205" s="6" t="s">
        <v>1</v>
      </c>
      <c r="D205" s="2" t="s">
        <v>1</v>
      </c>
      <c r="E205" s="2" t="s">
        <v>1</v>
      </c>
      <c r="F205" s="2" t="s">
        <v>1</v>
      </c>
      <c r="G205" s="2" t="s">
        <v>1</v>
      </c>
      <c r="H205" s="2" t="s">
        <v>1</v>
      </c>
      <c r="I205" s="2" t="s">
        <v>1</v>
      </c>
      <c r="J205" s="2" t="s">
        <v>1</v>
      </c>
      <c r="K205" s="2" t="s">
        <v>1</v>
      </c>
    </row>
    <row r="206" ht="16.5" spans="1:11">
      <c r="A206" s="11" t="s">
        <v>225</v>
      </c>
      <c r="B206" s="18">
        <f>SUMIFS($I$158:$I$188,$A$158:$A$188,"S",$B$158:$B$188,3)</f>
        <v>0.0250638157894737</v>
      </c>
      <c r="C206" s="2" t="s">
        <v>1</v>
      </c>
      <c r="D206" s="2" t="s">
        <v>1</v>
      </c>
      <c r="E206" s="2" t="s">
        <v>1</v>
      </c>
      <c r="F206" s="2" t="s">
        <v>1</v>
      </c>
      <c r="G206" s="2" t="s">
        <v>1</v>
      </c>
      <c r="H206" s="2" t="s">
        <v>1</v>
      </c>
      <c r="I206" s="2" t="s">
        <v>1</v>
      </c>
      <c r="J206" s="2" t="s">
        <v>1</v>
      </c>
      <c r="K206" s="2" t="s">
        <v>1</v>
      </c>
    </row>
    <row r="207" ht="16.5" spans="1:11">
      <c r="A207" s="11" t="s">
        <v>226</v>
      </c>
      <c r="B207" s="18">
        <f>SUMIFS($I$158:$I$188,$A$158:$A$188,"S",$B$158:$B$188,4)</f>
        <v>0.00223815789473684</v>
      </c>
      <c r="C207" s="2" t="s">
        <v>1</v>
      </c>
      <c r="D207" s="2" t="s">
        <v>1</v>
      </c>
      <c r="E207" s="2" t="s">
        <v>1</v>
      </c>
      <c r="F207" s="2" t="s">
        <v>1</v>
      </c>
      <c r="G207" s="2" t="s">
        <v>1</v>
      </c>
      <c r="H207" s="2" t="s">
        <v>1</v>
      </c>
      <c r="I207" s="2" t="s">
        <v>1</v>
      </c>
      <c r="J207" s="2" t="s">
        <v>1</v>
      </c>
      <c r="K207" s="2" t="s">
        <v>1</v>
      </c>
    </row>
    <row r="208" ht="16.5" spans="1:11">
      <c r="A208" s="11" t="s">
        <v>227</v>
      </c>
      <c r="B208" s="18">
        <f>SUMIFS($I$158:$I$188,$A$158:$A$188,"S",$B$158:$B$188,5)</f>
        <v>7.99342105263158e-5</v>
      </c>
      <c r="C208" s="2" t="s">
        <v>1</v>
      </c>
      <c r="D208" s="2" t="s">
        <v>1</v>
      </c>
      <c r="E208" s="2" t="s">
        <v>1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  <c r="K208" s="2" t="s">
        <v>1</v>
      </c>
    </row>
    <row r="209" ht="16.5" spans="1:11">
      <c r="A209" s="11" t="s">
        <v>228</v>
      </c>
      <c r="B209" s="7">
        <v>10</v>
      </c>
      <c r="C209" s="2" t="s">
        <v>1</v>
      </c>
      <c r="D209" s="2" t="s">
        <v>1</v>
      </c>
      <c r="E209" s="2" t="s">
        <v>1</v>
      </c>
      <c r="F209" s="2" t="s">
        <v>1</v>
      </c>
      <c r="G209" s="2" t="s">
        <v>1</v>
      </c>
      <c r="H209" s="2" t="s">
        <v>1</v>
      </c>
      <c r="I209" s="2" t="s">
        <v>1</v>
      </c>
      <c r="J209" s="2" t="s">
        <v>1</v>
      </c>
      <c r="K209" s="2" t="s">
        <v>1</v>
      </c>
    </row>
    <row r="210" ht="16.5" spans="1:11">
      <c r="A210" s="11" t="s">
        <v>229</v>
      </c>
      <c r="B210" s="7">
        <v>15</v>
      </c>
      <c r="C210" s="2" t="s">
        <v>1</v>
      </c>
      <c r="D210" s="2" t="s">
        <v>1</v>
      </c>
      <c r="E210" s="2" t="s">
        <v>1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  <c r="K210" s="2" t="s">
        <v>1</v>
      </c>
    </row>
    <row r="211" ht="16.5" spans="1:11">
      <c r="A211" s="11" t="s">
        <v>230</v>
      </c>
      <c r="B211" s="7">
        <v>20</v>
      </c>
      <c r="C211" s="2" t="s">
        <v>1</v>
      </c>
      <c r="D211" s="2" t="s">
        <v>1</v>
      </c>
      <c r="E211" s="2" t="s">
        <v>1</v>
      </c>
      <c r="F211" s="2" t="s">
        <v>1</v>
      </c>
      <c r="G211" s="2" t="s">
        <v>1</v>
      </c>
      <c r="H211" s="2" t="s">
        <v>1</v>
      </c>
      <c r="I211" s="2" t="s">
        <v>1</v>
      </c>
      <c r="J211" s="2" t="s">
        <v>1</v>
      </c>
      <c r="K211" s="2" t="s">
        <v>1</v>
      </c>
    </row>
    <row r="212" ht="16.5" spans="1:11">
      <c r="A212" s="11" t="s">
        <v>231</v>
      </c>
      <c r="B212" s="24">
        <f>1/(1-SUMPRODUCT($B$209:$B$211,$B$206:$B$208))</f>
        <v>1.40018607736028</v>
      </c>
      <c r="C212" s="2" t="s">
        <v>1</v>
      </c>
      <c r="D212" s="2" t="s">
        <v>1</v>
      </c>
      <c r="E212" s="2" t="s">
        <v>1</v>
      </c>
      <c r="F212" s="2" t="s">
        <v>1</v>
      </c>
      <c r="G212" s="2" t="s">
        <v>1</v>
      </c>
      <c r="H212" s="2" t="s">
        <v>1</v>
      </c>
      <c r="I212" s="2" t="s">
        <v>1</v>
      </c>
      <c r="J212" s="2" t="s">
        <v>1</v>
      </c>
      <c r="K212" s="2" t="s">
        <v>1</v>
      </c>
    </row>
    <row r="213" ht="16.5" spans="1:11">
      <c r="A213" s="11" t="s">
        <v>232</v>
      </c>
      <c r="B213" s="25">
        <f>B209*$B$212</f>
        <v>14.0018607736028</v>
      </c>
      <c r="C213" s="2" t="s">
        <v>1</v>
      </c>
      <c r="D213" s="2" t="s">
        <v>1</v>
      </c>
      <c r="E213" s="2" t="s">
        <v>1</v>
      </c>
      <c r="F213" s="2" t="s">
        <v>1</v>
      </c>
      <c r="G213" s="2" t="s">
        <v>1</v>
      </c>
      <c r="H213" s="2" t="s">
        <v>1</v>
      </c>
      <c r="I213" s="2" t="s">
        <v>1</v>
      </c>
      <c r="J213" s="2" t="s">
        <v>1</v>
      </c>
      <c r="K213" s="2" t="s">
        <v>1</v>
      </c>
    </row>
    <row r="214" ht="16.5" spans="1:11">
      <c r="A214" s="11" t="s">
        <v>233</v>
      </c>
      <c r="B214" s="25">
        <f>B210*$B$212</f>
        <v>21.0027911604042</v>
      </c>
      <c r="C214" s="2" t="s">
        <v>1</v>
      </c>
      <c r="D214" s="2" t="s">
        <v>1</v>
      </c>
      <c r="E214" s="2" t="s">
        <v>1</v>
      </c>
      <c r="F214" s="2" t="s">
        <v>1</v>
      </c>
      <c r="G214" s="2" t="s">
        <v>1</v>
      </c>
      <c r="H214" s="2" t="s">
        <v>1</v>
      </c>
      <c r="I214" s="2" t="s">
        <v>1</v>
      </c>
      <c r="J214" s="2" t="s">
        <v>1</v>
      </c>
      <c r="K214" s="2" t="s">
        <v>1</v>
      </c>
    </row>
    <row r="215" ht="16.5" spans="1:11">
      <c r="A215" s="11" t="s">
        <v>234</v>
      </c>
      <c r="B215" s="25">
        <f>B211*$B$212</f>
        <v>28.0037215472056</v>
      </c>
      <c r="C215" s="2" t="s">
        <v>1</v>
      </c>
      <c r="D215" s="2" t="s">
        <v>1</v>
      </c>
      <c r="E215" s="2" t="s">
        <v>1</v>
      </c>
      <c r="F215" s="2" t="s">
        <v>1</v>
      </c>
      <c r="G215" s="2" t="s">
        <v>1</v>
      </c>
      <c r="H215" s="2" t="s">
        <v>1</v>
      </c>
      <c r="I215" s="2" t="s">
        <v>1</v>
      </c>
      <c r="J215" s="2" t="s">
        <v>1</v>
      </c>
      <c r="K215" s="2" t="s">
        <v>1</v>
      </c>
    </row>
    <row r="216" ht="16.5" spans="1:11">
      <c r="A216" s="11" t="s">
        <v>235</v>
      </c>
      <c r="B216" s="18">
        <f>B197*$B$205*B213</f>
        <v>0.349199358128103</v>
      </c>
      <c r="C216" s="2" t="s">
        <v>1</v>
      </c>
      <c r="D216" s="2" t="s">
        <v>1</v>
      </c>
      <c r="E216" s="2" t="s">
        <v>1</v>
      </c>
      <c r="F216" s="2" t="s">
        <v>1</v>
      </c>
      <c r="G216" s="2" t="s">
        <v>1</v>
      </c>
      <c r="H216" s="2" t="s">
        <v>1</v>
      </c>
      <c r="I216" s="2" t="s">
        <v>1</v>
      </c>
      <c r="J216" s="2" t="s">
        <v>1</v>
      </c>
      <c r="K216" s="2" t="s">
        <v>1</v>
      </c>
    </row>
    <row r="217" ht="16.5" spans="1:11">
      <c r="A217" s="11" t="s">
        <v>236</v>
      </c>
      <c r="B217" s="18">
        <f>B198*$B$205*B214</f>
        <v>0.0462175621051902</v>
      </c>
      <c r="C217" s="2" t="s">
        <v>1</v>
      </c>
      <c r="D217" s="2" t="s">
        <v>1</v>
      </c>
      <c r="E217" s="2" t="s">
        <v>1</v>
      </c>
      <c r="F217" s="2" t="s">
        <v>1</v>
      </c>
      <c r="G217" s="2" t="s">
        <v>1</v>
      </c>
      <c r="H217" s="2" t="s">
        <v>1</v>
      </c>
      <c r="I217" s="2" t="s">
        <v>1</v>
      </c>
      <c r="J217" s="2" t="s">
        <v>1</v>
      </c>
      <c r="K217" s="2" t="s">
        <v>1</v>
      </c>
    </row>
    <row r="218" ht="16.5" spans="1:11">
      <c r="A218" s="11" t="s">
        <v>237</v>
      </c>
      <c r="B218" s="18">
        <f>B199*$B$205*B215</f>
        <v>0.00217494409906777</v>
      </c>
      <c r="C218" s="2" t="s">
        <v>1</v>
      </c>
      <c r="D218" s="2" t="s">
        <v>1</v>
      </c>
      <c r="E218" s="2" t="s">
        <v>1</v>
      </c>
      <c r="F218" s="2" t="s">
        <v>1</v>
      </c>
      <c r="G218" s="2" t="s">
        <v>1</v>
      </c>
      <c r="H218" s="2" t="s">
        <v>1</v>
      </c>
      <c r="I218" s="2" t="s">
        <v>1</v>
      </c>
      <c r="J218" s="2" t="s">
        <v>1</v>
      </c>
      <c r="K218" s="2" t="s">
        <v>1</v>
      </c>
    </row>
    <row r="219" ht="16.5" spans="1:11">
      <c r="A219" s="9" t="s">
        <v>238</v>
      </c>
      <c r="B219" s="10">
        <f>SUM(B216:B218)</f>
        <v>0.397591864332361</v>
      </c>
      <c r="C219" s="2" t="s">
        <v>1</v>
      </c>
      <c r="D219" s="2" t="s">
        <v>1</v>
      </c>
      <c r="E219" s="2" t="s">
        <v>1</v>
      </c>
      <c r="F219" s="2" t="s">
        <v>1</v>
      </c>
      <c r="G219" s="2" t="s">
        <v>1</v>
      </c>
      <c r="H219" s="2" t="s">
        <v>1</v>
      </c>
      <c r="I219" s="2" t="s">
        <v>1</v>
      </c>
      <c r="J219" s="2" t="s">
        <v>1</v>
      </c>
      <c r="K219" s="2" t="s">
        <v>1</v>
      </c>
    </row>
    <row r="220" ht="16.5" spans="1:11">
      <c r="A220" s="2" t="s">
        <v>1</v>
      </c>
      <c r="B220" s="2" t="s">
        <v>1</v>
      </c>
      <c r="C220" s="2" t="s">
        <v>1</v>
      </c>
      <c r="D220" s="2" t="s">
        <v>1</v>
      </c>
      <c r="E220" s="2" t="s">
        <v>1</v>
      </c>
      <c r="F220" s="2" t="s">
        <v>1</v>
      </c>
      <c r="G220" s="2" t="s">
        <v>1</v>
      </c>
      <c r="H220" s="2" t="s">
        <v>1</v>
      </c>
      <c r="I220" s="2" t="s">
        <v>1</v>
      </c>
      <c r="J220" s="2" t="s">
        <v>1</v>
      </c>
      <c r="K220" s="2" t="s">
        <v>1</v>
      </c>
    </row>
    <row r="221" customHeight="1" spans="1:11">
      <c r="A221" s="1" t="s">
        <v>239</v>
      </c>
      <c r="B221" s="1" t="s">
        <v>1</v>
      </c>
      <c r="C221" s="2" t="s">
        <v>1</v>
      </c>
      <c r="D221" s="2" t="s">
        <v>1</v>
      </c>
      <c r="E221" s="2" t="s">
        <v>1</v>
      </c>
      <c r="F221" s="2" t="s">
        <v>1</v>
      </c>
      <c r="G221" s="2" t="s">
        <v>1</v>
      </c>
      <c r="H221" s="2" t="s">
        <v>1</v>
      </c>
      <c r="I221" s="2" t="s">
        <v>1</v>
      </c>
      <c r="J221" s="2" t="s">
        <v>1</v>
      </c>
      <c r="K221" s="2" t="s">
        <v>1</v>
      </c>
    </row>
    <row r="222" customHeight="1" spans="1:11">
      <c r="A222" s="5" t="s">
        <v>240</v>
      </c>
      <c r="B222" s="22">
        <f>B196+B219</f>
        <v>1.04763436433236</v>
      </c>
      <c r="C222" s="6" t="s">
        <v>1</v>
      </c>
      <c r="D222" s="2" t="s">
        <v>1</v>
      </c>
      <c r="E222" s="2" t="s">
        <v>1</v>
      </c>
      <c r="F222" s="2" t="s">
        <v>1</v>
      </c>
      <c r="G222" s="2" t="s">
        <v>1</v>
      </c>
      <c r="H222" s="2" t="s">
        <v>1</v>
      </c>
      <c r="I222" s="2" t="s">
        <v>1</v>
      </c>
      <c r="J222" s="2" t="s">
        <v>1</v>
      </c>
      <c r="K222" s="2" t="s">
        <v>1</v>
      </c>
    </row>
    <row r="223" ht="16.5" spans="1:11">
      <c r="A223" s="2" t="s">
        <v>1</v>
      </c>
      <c r="B223" s="2" t="s">
        <v>1</v>
      </c>
      <c r="C223" s="2" t="s">
        <v>1</v>
      </c>
      <c r="D223" s="2" t="s">
        <v>1</v>
      </c>
      <c r="E223" s="2" t="s">
        <v>1</v>
      </c>
      <c r="F223" s="2" t="s">
        <v>1</v>
      </c>
      <c r="G223" s="2" t="s">
        <v>1</v>
      </c>
      <c r="H223" s="2" t="s">
        <v>1</v>
      </c>
      <c r="I223" s="2" t="s">
        <v>1</v>
      </c>
      <c r="J223" s="2" t="s">
        <v>1</v>
      </c>
      <c r="K223" s="2" t="s">
        <v>1</v>
      </c>
    </row>
    <row r="224" customHeight="1" spans="1:11">
      <c r="A224" s="1" t="s">
        <v>241</v>
      </c>
      <c r="B224" s="1" t="s">
        <v>1</v>
      </c>
      <c r="C224" s="1" t="s">
        <v>1</v>
      </c>
      <c r="D224" s="2" t="s">
        <v>1</v>
      </c>
      <c r="E224" s="2" t="s">
        <v>1</v>
      </c>
      <c r="F224" s="2" t="s">
        <v>1</v>
      </c>
      <c r="G224" s="2" t="s">
        <v>1</v>
      </c>
      <c r="H224" s="2" t="s">
        <v>1</v>
      </c>
      <c r="I224" s="2" t="s">
        <v>1</v>
      </c>
      <c r="J224" s="2" t="s">
        <v>1</v>
      </c>
      <c r="K224" s="2" t="s">
        <v>1</v>
      </c>
    </row>
    <row r="225" customHeight="1" spans="1:11">
      <c r="A225" s="5" t="s">
        <v>242</v>
      </c>
      <c r="B225" s="22">
        <v>0.65</v>
      </c>
      <c r="C225" s="5" t="s">
        <v>1</v>
      </c>
      <c r="D225" s="2" t="s">
        <v>1</v>
      </c>
      <c r="E225" s="2" t="s">
        <v>1</v>
      </c>
      <c r="F225" s="2" t="s">
        <v>1</v>
      </c>
      <c r="G225" s="2" t="s">
        <v>1</v>
      </c>
      <c r="H225" s="2" t="s">
        <v>1</v>
      </c>
      <c r="I225" s="2" t="s">
        <v>1</v>
      </c>
      <c r="J225" s="2" t="s">
        <v>1</v>
      </c>
      <c r="K225" s="2" t="s">
        <v>1</v>
      </c>
    </row>
    <row r="226" ht="16.5" spans="1:11">
      <c r="A226" s="11" t="s">
        <v>243</v>
      </c>
      <c r="B226" s="26">
        <v>1.0228</v>
      </c>
      <c r="C226" s="4" t="s">
        <v>1</v>
      </c>
      <c r="D226" s="2" t="s">
        <v>1</v>
      </c>
      <c r="E226" s="2" t="s">
        <v>1</v>
      </c>
      <c r="F226" s="2" t="s">
        <v>1</v>
      </c>
      <c r="G226" s="2" t="s">
        <v>1</v>
      </c>
      <c r="H226" s="2" t="s">
        <v>1</v>
      </c>
      <c r="I226" s="2" t="s">
        <v>1</v>
      </c>
      <c r="J226" s="2" t="s">
        <v>1</v>
      </c>
      <c r="K226" s="2" t="s">
        <v>1</v>
      </c>
    </row>
    <row r="227" ht="16.5" spans="1:11">
      <c r="A227" s="11" t="s">
        <v>244</v>
      </c>
      <c r="B227" s="27">
        <v>1.40018608</v>
      </c>
      <c r="C227" s="4" t="s">
        <v>1</v>
      </c>
      <c r="D227" s="2" t="s">
        <v>1</v>
      </c>
      <c r="E227" s="2" t="s">
        <v>1</v>
      </c>
      <c r="F227" s="2" t="s">
        <v>1</v>
      </c>
      <c r="G227" s="2" t="s">
        <v>1</v>
      </c>
      <c r="H227" s="2" t="s">
        <v>1</v>
      </c>
      <c r="I227" s="2" t="s">
        <v>1</v>
      </c>
      <c r="J227" s="2" t="s">
        <v>1</v>
      </c>
      <c r="K227" s="2" t="s">
        <v>1</v>
      </c>
    </row>
    <row r="228" ht="16.5" spans="1:11">
      <c r="A228" s="11" t="s">
        <v>245</v>
      </c>
      <c r="B228" s="26">
        <v>0.3976</v>
      </c>
      <c r="C228" s="4" t="s">
        <v>1</v>
      </c>
      <c r="D228" s="2" t="s">
        <v>1</v>
      </c>
      <c r="E228" s="2" t="s">
        <v>1</v>
      </c>
      <c r="F228" s="2" t="s">
        <v>1</v>
      </c>
      <c r="G228" s="2" t="s">
        <v>1</v>
      </c>
      <c r="H228" s="2" t="s">
        <v>1</v>
      </c>
      <c r="I228" s="2" t="s">
        <v>1</v>
      </c>
      <c r="J228" s="2" t="s">
        <v>1</v>
      </c>
      <c r="K228" s="2" t="s">
        <v>1</v>
      </c>
    </row>
    <row r="229" ht="16.5" spans="1:11">
      <c r="A229" s="4" t="s">
        <v>1</v>
      </c>
      <c r="B229" s="4" t="s">
        <v>1</v>
      </c>
      <c r="C229" s="4" t="s">
        <v>1</v>
      </c>
      <c r="D229" s="2" t="s">
        <v>1</v>
      </c>
      <c r="E229" s="2" t="s">
        <v>1</v>
      </c>
      <c r="F229" s="2" t="s">
        <v>1</v>
      </c>
      <c r="G229" s="2" t="s">
        <v>1</v>
      </c>
      <c r="H229" s="2" t="s">
        <v>1</v>
      </c>
      <c r="I229" s="2" t="s">
        <v>1</v>
      </c>
      <c r="J229" s="2" t="s">
        <v>1</v>
      </c>
      <c r="K229" s="2" t="s">
        <v>1</v>
      </c>
    </row>
    <row r="230" ht="16.5" spans="1:11">
      <c r="A230" s="11" t="s">
        <v>246</v>
      </c>
      <c r="B230" s="18">
        <f>B222-(B225+B228)</f>
        <v>3.43643323610365e-5</v>
      </c>
      <c r="C230" s="11" t="s">
        <v>247</v>
      </c>
      <c r="D230" s="2" t="s">
        <v>1</v>
      </c>
      <c r="E230" s="2" t="s">
        <v>1</v>
      </c>
      <c r="F230" s="2" t="s">
        <v>1</v>
      </c>
      <c r="G230" s="2" t="s">
        <v>1</v>
      </c>
      <c r="H230" s="2" t="s">
        <v>1</v>
      </c>
      <c r="I230" s="2" t="s">
        <v>1</v>
      </c>
      <c r="J230" s="2" t="s">
        <v>1</v>
      </c>
      <c r="K230" s="2" t="s">
        <v>1</v>
      </c>
    </row>
  </sheetData>
  <mergeCells count="6">
    <mergeCell ref="A1:K1"/>
    <mergeCell ref="A2:B2"/>
    <mergeCell ref="A11:C11"/>
    <mergeCell ref="A101:C101"/>
    <mergeCell ref="A191:C191"/>
    <mergeCell ref="A192:C1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PartII 主游戏+免费游戏→RTP汇总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2026-09-27T15:52:00Z</dcterms:created>
  <dcterms:modified xsi:type="dcterms:W3CDTF">2026-09-29T15:57:59Z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085DC3A2B20045D8BA5B9A843B327EED_12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