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IV 视窗统计+Way计算→R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<sst xmlns="http://schemas.openxmlformats.org/spreadsheetml/2006/main" count="512" uniqueCount="278">
  <si>
    <t>老虎机数学入门 PART Ⅳ —— Way Game 计算模型</t>
  </si>
  <si>
    <t>来源：SLOT设计王《老虎机数学入门 PART Ⅳ》 https://ezslotdesign.com/slotmath4/</t>
  </si>
  <si>
    <t/>
  </si>
  <si>
    <t>Way Game 三处与 Line Game 不同</t>
  </si>
  <si>
    <t>1) 图案个数要按「视窗」统计：同一轮带上的符号在视窗里可能出现多次</t>
  </si>
  <si>
    <t>2) X_W（非 WILD 也非该图案）不能用「总长 − (W+图案)×3」，遇堆叠会重复扣除 → 本表用「逐格判断」：补上最上方两格成循环轮带，逐一判断每个 3 格窗口，数 0 的个数</t>
  </si>
  <si>
    <t>3) 期望值要再除以一把的 Coin 量（本篇范例 Coin = 50）</t>
  </si>
  <si>
    <t>页签：滚轮表 / 视窗统计（逐格判断）/ 连线计算（Way 与 Line 对照）/ RTP</t>
  </si>
  <si>
    <t>原文例：滚轮长 10 且 Q 双叠 → X_WQ 错解 10-2×3=4，正解 10-4=6</t>
  </si>
  <si>
    <t>原文例：88 Fortune 金元宝四连线 500 分 × 第2轮 3 个 × 第3轮 2 个 = 3000</t>
  </si>
  <si>
    <t>（本簿已合并为 2 个页签：说明、PartIV 视窗统计+Way计算→RTP；各区块：赔率表 第2~8行，转轮表 第11~45行，视窗统计 第48~71行，连线计算 第74~111行）</t>
  </si>
  <si>
    <t>Way 区口径（依原文 https://ezslotdesign.com/slotmath4/ ）：</t>
  </si>
  <si>
    <t>付款轮次数 =（WILD 数 + 图案数）× 视窗高度 3（取第38~43行）；断线轮 X_W = 格数(第35行) − 第71行「含W」列（含WILD或该图案的窗口数）；自由轮 ×格数；得分数 = 赔率表分本身（ways 乘数已含在出现机率里，不再乘一次）</t>
  </si>
  <si>
    <t>S（scatter）另行判定：视窗统计最后 5 列 BJ~BN = 各轮「含 S 的 3 格窗口数」；连线计算第 93 行＝S 3连线（3 个以上 S 即中，赔 50，与连线无关）。</t>
  </si>
  <si>
    <t>── 完整文档（原 老虎机数学入门-PartIV-WayGame与LineGame.md 存档）──</t>
  </si>
  <si>
    <t>老虎机数学入门（PART Ⅳ）：Way Game 与 Line Game 计算上的差异</t>
  </si>
  <si>
    <t>来源文章：&lt;https://ezslotdesign.com/slotmath4/&gt;（SLOT设计王 · 老虎机数学入门 PART Ⅳ）</t>
  </si>
  <si>
    <t>前提阅读：PART Ⅰ（主游戏算法）</t>
  </si>
  <si>
    <t>整理日期：2026-09-27 ｜ 配图已下载到 images/slotmath4/ 并嵌入本文</t>
  </si>
  <si>
    <t>修订：2026-09-29 按原文（含配图 09-…-48、11-…-50 的完整计算图）校正两处口径：付款轮次数 =（WILD 数 + 图案数）× 视窗高度 3、得分数就是赔率表分（ways 不要乘两次），并补上原文范例的核对数字（§3.1）。</t>
  </si>
  <si>
    <t>0. 一句话概括</t>
  </si>
  <si>
    <t>Line Game 是「单线」思维，Way Game 是「整个画面」思维。两者的差异会让符号计数与非WILD非该图案计数（X_W）的算法都发生变化，最后 Way Game 还要再除以一把的 Coin 量才是期望值。</t>
  </si>
  <si>
    <t>1. 两者的规则差别</t>
  </si>
  <si>
    <t>项目</t>
  </si>
  <si>
    <t>Line Game</t>
  </si>
  <si>
    <t>Way Game</t>
  </si>
  <si>
    <t>判定范围</t>
  </si>
  <si>
    <t>只看单条线上的位置</t>
  </si>
  <si>
    <t>整个画面：只要由左至右连续出现相同符号，不论位置都算</t>
  </si>
  <si>
    <t>3 × 5 的线路数</t>
  </si>
  <si>
    <t>依机台设定（如 20 线）</t>
  </si>
  <si>
    <t>3×3×3×3×3 = 243 Way</t>
  </si>
  <si>
    <t>同画面多组连线</t>
  </si>
  <si>
    <t>各线各自计分（三连与二连都赔）</t>
  </si>
  <si>
    <t>只算最长的那一条连线</t>
  </si>
  <si>
    <t>计分</t>
  </si>
  <si>
    <t>赔率表分 × 押注</t>
  </si>
  <si>
    <t>赔率表分 × 每个滚轮上该符号出现的个数</t>
  </si>
  <si>
    <t>所以「3×5 的 Way Game ≠ 243 线的 Line Game」——因为计分方式不同。</t>
  </si>
  <si>
    <r>
      <rPr>
        <i/>
        <sz val="11"/>
        <color rgb="FF606060"/>
        <rFont val="宋体"/>
        <charset val="134"/>
      </rPr>
      <t>⚠️</t>
    </r>
    <r>
      <rPr>
        <i/>
        <sz val="11"/>
        <color rgb="FF606060"/>
        <rFont val="微软雅黑"/>
        <charset val="134"/>
      </rPr>
      <t xml:space="preserve"> 上表的「计分」是机台实际赔付的规则（§1.1 的 88 Fortune 例：500 × 3 × 2 = 3000）。但在换算期望值时，「各轮个数」= ways 的期望值已经包含在「出现机率」里（§2.4），不可以再乘一次。</t>
    </r>
  </si>
  <si>
    <t>1.1 计分示例</t>
  </si>
  <si>
    <t>[图片] Way Game 例：88 Fortune —— 金元宝四连线 500 分，第 2、3 轮各有 3 个 / 2 个金元宝，所以 500 × 3 × 2 = 3000  images/slotmath4/07-slotmath4-01-image-46-opt.webp</t>
  </si>
  <si>
    <t>Way Game 得分 = 赔率表 4 连线分(500) × 第2轮个数(3) × 第3轮个数(2) = 3000</t>
  </si>
  <si>
    <t>[图片] Line Game 例：Ghost Mansion —— 红线三连线、黄线二连线，两条都各自计分  images/slotmath4/02-image-56.png</t>
  </si>
  <si>
    <t>同一画面若套用 Way Game 规则，只会计分最长的三连线。</t>
  </si>
  <si>
    <t>2. 计算上的几个关键差异</t>
  </si>
  <si>
    <t>2.1 「WILD + 各图案个数」要乘上视窗高度</t>
  </si>
  <si>
    <t>Way Game 里，一个符号在同一轮带可能出现在视窗的多个位置，所以统计时要把「WILD 数 + 该图案数」乘上该滚轮高度（3）。</t>
  </si>
  <si>
    <t>[图片] 简单例子：3×3 视窗、三轮都是「J,K,Q」（长度 3）时，K 三连线的组合数  images/slotmath4/04-image-52-opt.webp</t>
  </si>
  <si>
    <t>• Line Game：每轮 K 落在该线上只有 1 种可能 → 组合数 1 × 1 × 1 = 1 种</t>
  </si>
  <si>
    <t>• Way Game：K 落在该轮的 3 个位置都能成线 → 组合数 3 × 3 × 3 = 27 种</t>
  </si>
  <si>
    <t>结论：Way Game 里，付款轮（要连成线的那几轮）的次数 =（WILD 数 + 图案数）× 视窗高度 3。</t>
  </si>
  <si>
    <t>它正好等于「该轮 20 个 3 格窗口里，WILD 或该图案加起来一共出现几次」——即使符号堆叠、同一个窗口里出现两次也照样算两次，所以这里不会踩到 §2.2 那种重复扣除（原文把它称为「W 与图案个数的合计」）。</t>
  </si>
  <si>
    <t>断线轮用的 X_W 是另一件事，见 §2.2；自由轮直接乘格数。</t>
  </si>
  <si>
    <t>2.2 X_W（非 WILD 也非该图案的个数）不能简单减</t>
  </si>
  <si>
    <t>Line Game 的 X_WK = 该轮总符号数 − (W+K)；直觉上 Way Game 只要把 (W+K) 乘上 3 再减就行，但遇到堆叠符号会重复扣除：</t>
  </si>
  <si>
    <t>[图片] 滚轮长度 10、其中 Q 有 2 个且双叠：错误算法 10 − 2×3 = 4，正确是 10 − 4 = 6  images/slotmath4/05-image-53-opt.webp</t>
  </si>
  <si>
    <r>
      <rPr>
        <sz val="11"/>
        <color rgb="FF000000"/>
        <rFont val="宋体"/>
        <charset val="134"/>
      </rPr>
      <t>❌</t>
    </r>
    <r>
      <rPr>
        <sz val="11"/>
        <color rgb="FF000000"/>
        <rFont val="微软雅黑"/>
        <charset val="134"/>
      </rPr>
      <t xml:space="preserve"> X_WQ = 10 − 2×3 = 4      （把两个双叠 Q 的视窗占用重复扣掉了）</t>
    </r>
  </si>
  <si>
    <r>
      <rPr>
        <sz val="11"/>
        <color rgb="FF000000"/>
        <rFont val="宋体"/>
        <charset val="134"/>
      </rPr>
      <t>✅</t>
    </r>
    <r>
      <rPr>
        <sz val="11"/>
        <color rgb="FF000000"/>
        <rFont val="微软雅黑"/>
        <charset val="134"/>
      </rPr>
      <t xml:space="preserve"> X_WQ = 10 − 4 = 6        （Q 在实际画面上只会占 4 个位置）</t>
    </r>
  </si>
  <si>
    <t>正确做法（原文采用）：逐格判断——把长度 20 的轮带在下方补上最上方两个符号（变成 22 格），然后每一格都判断「从这格开始的 3 格窗口内是否出现 W 或该图案」：出现记 1，否则记 0；最后统计 0 的个数，就是「画面上不会出现 W / 该图案」的可能数。</t>
  </si>
  <si>
    <t>[图片] 逐格判断的补格方式：轮带下方补最上面两个符号，逐格看 3 格窗口  images/slotmath4/08-slotmath4-02-image-47-opt.webp</t>
  </si>
  <si>
    <t>这一步是初学者最容易忽略、也算错的地方。</t>
  </si>
  <si>
    <t>2.3 期望值要除以 Coin 量</t>
  </si>
  <si>
    <t>• Line Game 的前提是单线押注 = 1；</t>
  </si>
  <si>
    <t>• Way Game 的期望值是以一把的 Coin 量算出来的，所以必须再除以设定的 Coin 量。本篇范例假设 Coin = 50。</t>
  </si>
  <si>
    <t>[图片] Way Game 与 Line Game 的期望值换算：Way Game 需除以 Coin 量（本范例 50）  images/slotmath4/10-slotmath4-04-image-49-opt.webp</t>
  </si>
  <si>
    <t>这里的 Coin 只是标定比例用的：原文范例（Coin = 50）算出来的总期望值是 134%（见 §3.1），本目录 Excel 用同一张滚轮表、Coin 也是 50 时是 143.1%。范例价目表不是可上线的数值，要落到想要的水位只要换一个 Coin（例：Coin 调到 75 → 本目录 Excel 的 Way RTP ≈ 95.4%）。</t>
  </si>
  <si>
    <t>2.4 得分数不要再乘一次「个数」</t>
  </si>
  <si>
    <t>原文「完整计算图」里，得分数 就是赔率表分本身（K 100/30/5、Q 100/25/5、J 75/20/5、10 75/20/5、9 50/10/5、S 50），并没有再乘各轮的符号个数。原因是分工不同：</t>
  </si>
  <si>
    <t>• 出现机率（= 出现次数 ÷ 所有可能数 3,200,000）= E[ways]，ways 的乘数已经在这里了；</t>
  </si>
  <si>
    <t>• 得分数 = 赔率表分；</t>
  </si>
  <si>
    <t>• 于是 期望值 = 出现机率 × 得分数 ÷ Coin = E[赔付] ÷ Coin。</t>
  </si>
  <si>
    <t>若两边都乘「个数」，等于把 ways 算了两次（放大到平方级），RTP 会离谱地大。</t>
  </si>
  <si>
    <t>3. Way Game 计算流程（整理）</t>
  </si>
  <si>
    <t>• 1. 滚轮表：与 Line Game 相同的滚轮表。</t>
  </si>
  <si>
    <t>• 2. 付款轮次数：(WILD 数 + 图案数) × 视窗高度 3（= 该轮 20 个 3 格窗口里，该图案或 WILD 一共出现几次）。</t>
  </si>
  <si>
    <t>• 3. X_W（非 WILD 也非该图案）：用 §2.2 的「逐格判断 + 数 0」法，不能用 总长 − (W+图案)×3；自由轮直接乘格数（20）。</t>
  </si>
  <si>
    <t>• 4. 连线组合：与 PART Ⅰ 相同列出 WK / X_WK / any 等组合，逐条 PRODUCT 相乘算出现次数 → 出现机率（= 出现次数 ÷ 所有可能数，等于 E[ways]）。</t>
  </si>
  <si>
    <t>• 5. 得分：赔率表 n 连线分本身（ways 的乘数已经在出现机率里，不要再乘，见 §2.4）。</t>
  </si>
  <si>
    <t>• 6. 期望值：Σ 出现机率 × 得分，最后 ÷ Coin 量。</t>
  </si>
  <si>
    <t>3.1 原文范例（Coin = 50）的核对数字</t>
  </si>
  <si>
    <t>原文「完整计算图」的表格。范例轮带（长度 20）的各图案个数：W 0/1/1/1/1、K 2/3/3/3/3、Q 3/3/3/3/3、J 4/5/4/4/4、10 5/3/4/4/4、9 6/4/4/4/5、S 0/1/1/1/0；所有可能数 20⁵ = 3,200,000。</t>
  </si>
  <si>
    <t>图案</t>
  </si>
  <si>
    <t>连线</t>
  </si>
  <si>
    <t>出现次数</t>
  </si>
  <si>
    <t>出现机率</t>
  </si>
  <si>
    <t>得分数</t>
  </si>
  <si>
    <t>期望值</t>
  </si>
  <si>
    <t>S</t>
  </si>
  <si>
    <t>3</t>
  </si>
  <si>
    <t>10,800</t>
  </si>
  <si>
    <t>0.0034</t>
  </si>
  <si>
    <t>50</t>
  </si>
  <si>
    <t>0.34%</t>
  </si>
  <si>
    <t>K</t>
  </si>
  <si>
    <t>5</t>
  </si>
  <si>
    <t>124,416</t>
  </si>
  <si>
    <t>0.0389</t>
  </si>
  <si>
    <t>100</t>
  </si>
  <si>
    <t>7.78%</t>
  </si>
  <si>
    <t>4</t>
  </si>
  <si>
    <t>103,680</t>
  </si>
  <si>
    <t>0.0324</t>
  </si>
  <si>
    <t>30</t>
  </si>
  <si>
    <t>1.94%</t>
  </si>
  <si>
    <t>172,800</t>
  </si>
  <si>
    <t>0.0540</t>
  </si>
  <si>
    <t>0.54%</t>
  </si>
  <si>
    <t>Q</t>
  </si>
  <si>
    <t>186,624</t>
  </si>
  <si>
    <t>0.0583</t>
  </si>
  <si>
    <t>11.66%</t>
  </si>
  <si>
    <t>139,968</t>
  </si>
  <si>
    <t>0.0437</t>
  </si>
  <si>
    <t>25</t>
  </si>
  <si>
    <t>2.19%</t>
  </si>
  <si>
    <t>233,280</t>
  </si>
  <si>
    <t>0.0729</t>
  </si>
  <si>
    <t>0.73%</t>
  </si>
  <si>
    <t>J</t>
  </si>
  <si>
    <t>729,000</t>
  </si>
  <si>
    <t>0.2278</t>
  </si>
  <si>
    <t>75</t>
  </si>
  <si>
    <t>34.17%</t>
  </si>
  <si>
    <t>243,000</t>
  </si>
  <si>
    <t>0.0759</t>
  </si>
  <si>
    <t>20</t>
  </si>
  <si>
    <t>3.04%</t>
  </si>
  <si>
    <t>324,000</t>
  </si>
  <si>
    <t>0.1013</t>
  </si>
  <si>
    <t>1.01%</t>
  </si>
  <si>
    <t>10</t>
  </si>
  <si>
    <t>607,500</t>
  </si>
  <si>
    <t>0.1898</t>
  </si>
  <si>
    <t>28.48%</t>
  </si>
  <si>
    <t>9</t>
  </si>
  <si>
    <t>1,093,500</t>
  </si>
  <si>
    <t>0.3417</t>
  </si>
  <si>
    <t>364,500</t>
  </si>
  <si>
    <t>0.1139</t>
  </si>
  <si>
    <t>2.28%</t>
  </si>
  <si>
    <t>567,000</t>
  </si>
  <si>
    <t>0.1772</t>
  </si>
  <si>
    <t>1.77%</t>
  </si>
  <si>
    <t>合计</t>
  </si>
  <si>
    <t>134.15%</t>
  </si>
  <si>
    <t>原文图里「期望值」取整数显示、合计标注「總期望值 134%」；上表按 §3 的算法逐行复算，16 行的出现次数与出现机率全部与原文图吻合。</t>
  </si>
  <si>
    <t>两点补充：</t>
  </si>
  <si>
    <t>• S（scatter）：原文范例有一行 3 连线（出现次数 10,800、得分 50）。本目录 Excel 也已补上这一行：视窗统计最后 5 列 BJ~BN = 各轮「含 S 的 3 格窗口数」，连线计算第 93 行是 S 3连线。本表 S 分布在第 2~5 轮（各 1 个），所以出现次数不是 10,800 而是 38,340——「≥3 个 S」要把 4 种三连组合相加（4 × 10,800 = 43,200），再扣掉「4 轮都出现 S」被多算的 3 次（3 × 20 × 3⁴ = 4,860）。</t>
  </si>
  <si>
    <t>• 3 连线行末尾的 ×20：5 轮里只有 3 轮成线时，第 4 轮必须断线（格数 − 含W），第 5 轮自由 → 乘格数 20。</t>
  </si>
  <si>
    <t>4. 配套 Excel</t>
  </si>
  <si>
    <t>同目录 老虎机数学入门-PartIV-WayGame模型.xlsx（本簿已并成 2 个页签：「说明」＋「PartIV 视窗统计+Way计算→RTP」）：</t>
  </si>
  <si>
    <t>• 转轮表（第 11~45 行）：填轮带（含堆叠符号）；第 35 行「格数」、第 33~34 行「补两格」、第 38~44 行「图案次数」；</t>
  </si>
  <si>
    <t>• 视窗统计（第 48~71 行）：用 逐格判断公式逐格判断「从这格起的 3 格窗口」是否出现 W／该图案（每轮每图案两列：本体、含 W），第 71 行汇总；最后 5 列 BJ~BN 是各轮「含 S 的 3 格窗口数」（给 scatter 用）——这是本篇的核心；</t>
  </si>
  <si>
    <t>• 连线计算（第 74~111 行）：赔率表在第 2~8 行；Way 区（第 78~93 行）的付款轮次数取「(WILD＋图案)×3」，断线轮取第 71 行的「含 W」列，自由轮乘格数，得分数直接用赔率表分；第 93 行是 S 3连线（scatter）；Line 区（第 94~108 行）作对照；</t>
  </si>
  <si>
    <t>• RTP：第 110 行把 Way 区期望值 ÷ Coin 量（B75，范例 50）得到 Way Game RTP（本表滚轮表下 = 143.1%），第 111 行是同一滚轮表的 Line Game RTP（31.1%）。两者前提不同（见 §2.3），数字不宜直接当成「同一条线」来比。</t>
  </si>
  <si>
    <t>5. 配图清单（images/slotmath4/）</t>
  </si>
  <si>
    <t>文件</t>
  </si>
  <si>
    <t>内容</t>
  </si>
  <si>
    <t>01-image-54.png</t>
  </si>
  <si>
    <t>规则示意（Way Game）</t>
  </si>
  <si>
    <t>02-image-56.png</t>
  </si>
  <si>
    <t>规则示意（Line Game：同画面多线各自计分）</t>
  </si>
  <si>
    <t>03-image-51-opt.webp / 04-image-52-opt.webp</t>
  </si>
  <si>
    <t>Line/Way 组合数对比（1 种 vs 27 种）</t>
  </si>
  <si>
    <t>05-image-53-opt.webp</t>
  </si>
  <si>
    <r>
      <rPr>
        <sz val="10"/>
        <color rgb="FF000000"/>
        <rFont val="微软雅黑"/>
        <charset val="134"/>
      </rPr>
      <t xml:space="preserve">堆叠符号导致 X_WQ 少扣的问题（4 </t>
    </r>
    <r>
      <rPr>
        <sz val="10"/>
        <color rgb="FF000000"/>
        <rFont val="宋体"/>
        <charset val="134"/>
      </rPr>
      <t>❌</t>
    </r>
    <r>
      <rPr>
        <sz val="10"/>
        <color rgb="FF000000"/>
        <rFont val="微软雅黑"/>
        <charset val="134"/>
      </rPr>
      <t xml:space="preserve"> vs 6 </t>
    </r>
    <r>
      <rPr>
        <sz val="10"/>
        <color rgb="FF000000"/>
        <rFont val="宋体"/>
        <charset val="134"/>
      </rPr>
      <t>✅</t>
    </r>
    <r>
      <rPr>
        <sz val="10"/>
        <color rgb="FF000000"/>
        <rFont val="微软雅黑"/>
        <charset val="134"/>
      </rPr>
      <t>）</t>
    </r>
  </si>
  <si>
    <t>06-image-55-opt.webp</t>
  </si>
  <si>
    <t>WILD 连线计算相关</t>
  </si>
  <si>
    <t>07-slotmath4-01-image-46-opt.webp</t>
  </si>
  <si>
    <t>88 Fortune 计分例（500 × 3 × 2 = 3000）</t>
  </si>
  <si>
    <t>08-slotmath4-02-image-47-opt.webp</t>
  </si>
  <si>
    <t>逐格判断（补两格）方法</t>
  </si>
  <si>
    <t>09-slotmath4-03-image-48-opt.webp</t>
  </si>
  <si>
    <t>完整计算图（轮带 + 三张计数表 + 赔率表 + 连线计算/RTP 表，含「總期望值 134%」）</t>
  </si>
  <si>
    <t>10-slotmath4-04-image-49-opt.webp</t>
  </si>
  <si>
    <t>Way 版计数表：各图案个数、WILD + 各图案个数（已 ×视窗高度 3）、实际未出现（逐格判断）</t>
  </si>
  <si>
    <t>11-slotmath4-05-image-50-opt.webp</t>
  </si>
  <si>
    <t>同上的计数表，但不乘视窗高度 3、X_W 用 总长 −(W+图案)——Line Game 的算法，用来与 Way 对照</t>
  </si>
  <si>
    <t>6. 参考链接</t>
  </si>
  <si>
    <t>• 本篇：&lt;https://ezslotdesign.com/slotmath4/&gt;</t>
  </si>
  <si>
    <t>• PART Ⅰ（修订版）：&lt;https://ezslotdesign.com/slotmath1v2/&gt;</t>
  </si>
  <si>
    <t>── 原文配图（images/ 目录核心配图）──</t>
  </si>
  <si>
    <t>03-image-51-opt.webp</t>
  </si>
  <si>
    <t>04-image-52-opt.webp</t>
  </si>
  <si>
    <t>【赔率表】</t>
  </si>
  <si>
    <t>【转轮表】</t>
  </si>
  <si>
    <t>位置</t>
  </si>
  <si>
    <t>转轮1</t>
  </si>
  <si>
    <t>转轮2</t>
  </si>
  <si>
    <t>转轮3</t>
  </si>
  <si>
    <t>转轮4</t>
  </si>
  <si>
    <t>转轮5</t>
  </si>
  <si>
    <t>W</t>
  </si>
  <si>
    <t>（下面两行是循环补格：把最上方两格补到轮带下方）</t>
  </si>
  <si>
    <t>补1</t>
  </si>
  <si>
    <t>补2</t>
  </si>
  <si>
    <t>格数</t>
  </si>
  <si>
    <t>图案次数（Line Game 对照用）</t>
  </si>
  <si>
    <t>【视窗统计】</t>
  </si>
  <si>
    <t>逐格判断：每一格都看「从这格起的 3 格窗口」是否出现符号；(W 或 符号) 一并判断，用来算 X_W</t>
  </si>
  <si>
    <t>轮1·W·本体</t>
  </si>
  <si>
    <t>轮1·W·含W</t>
  </si>
  <si>
    <t>轮1·K·本体</t>
  </si>
  <si>
    <t>轮1·K·含W</t>
  </si>
  <si>
    <t>轮1·Q·本体</t>
  </si>
  <si>
    <t>轮1·Q·含W</t>
  </si>
  <si>
    <t>轮1·J·本体</t>
  </si>
  <si>
    <t>轮1·J·含W</t>
  </si>
  <si>
    <t>轮1·10·本体</t>
  </si>
  <si>
    <t>轮1·10·含W</t>
  </si>
  <si>
    <t>轮1·9·本体</t>
  </si>
  <si>
    <t>轮1·9·含W</t>
  </si>
  <si>
    <t>轮2·W·本体</t>
  </si>
  <si>
    <t>轮2·W·含W</t>
  </si>
  <si>
    <t>轮2·K·本体</t>
  </si>
  <si>
    <t>轮2·K·含W</t>
  </si>
  <si>
    <t>轮2·Q·本体</t>
  </si>
  <si>
    <t>轮2·Q·含W</t>
  </si>
  <si>
    <t>轮2·J·本体</t>
  </si>
  <si>
    <t>轮2·J·含W</t>
  </si>
  <si>
    <t>轮2·10·本体</t>
  </si>
  <si>
    <t>轮2·10·含W</t>
  </si>
  <si>
    <t>轮2·9·本体</t>
  </si>
  <si>
    <t>轮2·9·含W</t>
  </si>
  <si>
    <t>轮3·W·本体</t>
  </si>
  <si>
    <t>轮3·W·含W</t>
  </si>
  <si>
    <t>轮3·K·本体</t>
  </si>
  <si>
    <t>轮3·K·含W</t>
  </si>
  <si>
    <t>轮3·Q·本体</t>
  </si>
  <si>
    <t>轮3·Q·含W</t>
  </si>
  <si>
    <t>轮3·J·本体</t>
  </si>
  <si>
    <t>轮3·J·含W</t>
  </si>
  <si>
    <t>轮3·10·本体</t>
  </si>
  <si>
    <t>轮3·10·含W</t>
  </si>
  <si>
    <t>轮3·9·本体</t>
  </si>
  <si>
    <t>轮3·9·含W</t>
  </si>
  <si>
    <t>轮4·W·本体</t>
  </si>
  <si>
    <t>轮4·W·含W</t>
  </si>
  <si>
    <t>轮4·K·本体</t>
  </si>
  <si>
    <t>轮4·K·含W</t>
  </si>
  <si>
    <t>轮4·Q·本体</t>
  </si>
  <si>
    <t>轮4·Q·含W</t>
  </si>
  <si>
    <t>轮4·J·本体</t>
  </si>
  <si>
    <t>轮4·J·含W</t>
  </si>
  <si>
    <t>轮4·10·本体</t>
  </si>
  <si>
    <t>轮4·10·含W</t>
  </si>
  <si>
    <t>轮4·9·本体</t>
  </si>
  <si>
    <t>轮4·9·含W</t>
  </si>
  <si>
    <t>轮5·W·本体</t>
  </si>
  <si>
    <t>轮5·W·含W</t>
  </si>
  <si>
    <t>轮5·K·本体</t>
  </si>
  <si>
    <t>轮5·K·含W</t>
  </si>
  <si>
    <t>轮5·Q·本体</t>
  </si>
  <si>
    <t>轮5·Q·含W</t>
  </si>
  <si>
    <t>轮5·J·本体</t>
  </si>
  <si>
    <t>轮5·J·含W</t>
  </si>
  <si>
    <t>轮5·10·本体</t>
  </si>
  <si>
    <t>轮5·10·含W</t>
  </si>
  <si>
    <t>轮5·9·本体</t>
  </si>
  <si>
    <t>轮5·9·含W</t>
  </si>
  <si>
    <t>轮1·S（含S窗口数）</t>
  </si>
  <si>
    <t>轮2·S（含S窗口数）</t>
  </si>
  <si>
    <t>轮3·S（含S窗口数）</t>
  </si>
  <si>
    <t>轮4·S（含S窗口数）</t>
  </si>
  <si>
    <t>轮5·S（含S窗口数）</t>
  </si>
  <si>
    <t>↑ 每列 20 个窗口的判断结果</t>
  </si>
  <si>
    <t>【连线计算】</t>
  </si>
  <si>
    <t>所有可能数（Way）：各轮「格数」相乘后的画面总数</t>
  </si>
  <si>
    <t>Coin 量（Way Game 期望值要除这个数）</t>
  </si>
  <si>
    <t>玩法</t>
  </si>
  <si>
    <t>连线数</t>
  </si>
  <si>
    <t>RTP</t>
  </si>
  <si>
    <t>Way</t>
  </si>
  <si>
    <t>S＝scatter：画面上出现 3 个以上 S 即赔 50（与连线无关）。本表 S 分布在第2~5轮，所以「≥3 个」= 4 种三连组合相加；其中「4 轮都出现 S」的画面被算了 4 次，扣掉 3 次（×格数）；两个自由轮 = 第1轮 ＋ 没被选中的那个 S 轮。</t>
  </si>
  <si>
    <t>Line</t>
  </si>
  <si>
    <t>Way Game RTP（= Σ RTP ÷ Coin）</t>
  </si>
  <si>
    <t>Line Game RTP（同滚轮表的对照）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</si>
</sst>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6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sz val="11"/>
      <color rgb="FF0000FF"/>
      <name val="微软雅黑"/>
      <charset val="134"/>
    </font>
    <font>
      <sz val="11"/>
      <color rgb="FF000000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8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i/>
      <sz val="11"/>
      <color rgb="FF606060"/>
      <name val="宋体"/>
      <charset val="134"/>
    </font>
    <font>
      <sz val="11"/>
      <color rgb="FF000000"/>
      <name val="宋体"/>
      <charset val="134"/>
    </font>
    <font>
      <sz val="10"/>
      <color rgb="FF60606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1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">
      <alignment vertical="center"/>
    </xf>
    <xf numFmtId="0" fontId="22" fillId="0" borderId="2">
      <alignment vertical="center"/>
    </xf>
    <xf numFmtId="0" fontId="23" fillId="0" borderId="3">
      <alignment vertical="center"/>
    </xf>
    <xf numFmtId="0" fontId="23" fillId="0" borderId="0">
      <alignment vertical="center"/>
    </xf>
    <xf numFmtId="0" fontId="24" fillId="7" borderId="4">
      <alignment vertical="center"/>
    </xf>
    <xf numFmtId="0" fontId="25" fillId="8" borderId="5">
      <alignment vertical="center"/>
    </xf>
    <xf numFmtId="0" fontId="26" fillId="8" borderId="4">
      <alignment vertical="center"/>
    </xf>
    <xf numFmtId="0" fontId="27" fillId="9" borderId="6">
      <alignment vertical="center"/>
    </xf>
    <xf numFmtId="0" fontId="28" fillId="0" borderId="7">
      <alignment vertical="center"/>
    </xf>
    <xf numFmtId="0" fontId="29" fillId="0" borderId="8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36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applyFont="1"/>
    <xf numFmtId="0" fontId="5" fillId="5" borderId="0" xfId="0" applyFont="1" applyFill="1"/>
    <xf numFmtId="0" fontId="3" fillId="4" borderId="0" xfId="0" applyFont="1" applyFill="1"/>
    <xf numFmtId="0" fontId="6" fillId="0" borderId="0" xfId="0" applyFont="1"/>
    <xf numFmtId="0" fontId="1" fillId="3" borderId="0" xfId="0" applyFont="1" applyFill="1" applyAlignment="1">
      <alignment horizontal="center" wrapText="1"/>
    </xf>
    <xf numFmtId="0" fontId="7" fillId="0" borderId="0" xfId="0" applyFont="1"/>
    <xf numFmtId="0" fontId="4" fillId="0" borderId="0" xfId="0" applyFont="1" applyAlignment="1">
      <alignment horizontal="left"/>
    </xf>
    <xf numFmtId="3" fontId="1" fillId="3" borderId="0" xfId="0" applyNumberFormat="1" applyFont="1" applyFill="1" applyAlignment="1">
      <alignment horizontal="center"/>
    </xf>
    <xf numFmtId="3" fontId="4" fillId="0" borderId="0" xfId="0" applyNumberFormat="1" applyFont="1"/>
    <xf numFmtId="176" fontId="4" fillId="0" borderId="0" xfId="0" applyNumberFormat="1" applyFont="1"/>
    <xf numFmtId="10" fontId="4" fillId="0" borderId="0" xfId="0" applyNumberFormat="1" applyFont="1"/>
    <xf numFmtId="10" fontId="5" fillId="6" borderId="0" xfId="0" applyNumberFormat="1" applyFont="1" applyFill="1"/>
    <xf numFmtId="10" fontId="5" fillId="0" borderId="0" xfId="0" applyNumberFormat="1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49" fontId="0" fillId="0" borderId="0" xfId="0" applyNumberFormat="1"/>
    <xf numFmtId="49" fontId="10" fillId="0" borderId="0" xfId="0" applyNumberFormat="1" applyFont="1"/>
    <xf numFmtId="49" fontId="9" fillId="0" borderId="0" xfId="0" applyNumberFormat="1" applyFont="1"/>
    <xf numFmtId="49" fontId="4" fillId="0" borderId="0" xfId="0" applyNumberFormat="1" applyFont="1"/>
    <xf numFmtId="49" fontId="11" fillId="3" borderId="0" xfId="0" applyNumberFormat="1" applyFont="1" applyFill="1"/>
    <xf numFmtId="49" fontId="11" fillId="3" borderId="0" xfId="0" applyNumberFormat="1" applyFont="1" applyFill="1" applyAlignment="1">
      <alignment wrapText="1"/>
    </xf>
    <xf numFmtId="49" fontId="12" fillId="0" borderId="0" xfId="0" applyNumberFormat="1" applyFont="1"/>
    <xf numFmtId="49" fontId="12" fillId="0" borderId="0" xfId="0" applyNumberFormat="1" applyFont="1" applyAlignment="1">
      <alignment wrapText="1"/>
    </xf>
    <xf numFmtId="49" fontId="13" fillId="0" borderId="0" xfId="0" applyNumberFormat="1" applyFont="1"/>
    <xf numFmtId="49" fontId="1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241</xdr:row>
      <xdr:rowOff>0</xdr:rowOff>
    </xdr:from>
    <xdr:to>
      <xdr:col>0</xdr:col>
      <xdr:colOff>5461000</xdr:colOff>
      <xdr:row>241</xdr:row>
      <xdr:rowOff>4178300</xdr:rowOff>
    </xdr:to>
    <xdr:pic>
      <xdr:nvPicPr>
        <xdr:cNvPr id="2" name="图片 1" descr="01-image-54"/>
        <xdr:cNvPicPr/>
      </xdr:nvPicPr>
      <xdr:blipFill>
        <a:blip r:embed="rId1"/>
        <a:stretch>
          <a:fillRect/>
        </a:stretch>
      </xdr:blipFill>
      <xdr:spPr>
        <a:xfrm>
          <a:off x="0" y="48209200"/>
          <a:ext cx="5461000" cy="417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5461000</xdr:colOff>
      <xdr:row>244</xdr:row>
      <xdr:rowOff>3187700</xdr:rowOff>
    </xdr:to>
    <xdr:pic>
      <xdr:nvPicPr>
        <xdr:cNvPr id="3" name="图片 2" descr="02-image-56"/>
        <xdr:cNvPicPr/>
      </xdr:nvPicPr>
      <xdr:blipFill>
        <a:blip r:embed="rId2"/>
        <a:stretch>
          <a:fillRect/>
        </a:stretch>
      </xdr:blipFill>
      <xdr:spPr>
        <a:xfrm>
          <a:off x="0" y="52870100"/>
          <a:ext cx="5461000" cy="318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5461000</xdr:colOff>
      <xdr:row>247</xdr:row>
      <xdr:rowOff>1981200</xdr:rowOff>
    </xdr:to>
    <xdr:pic>
      <xdr:nvPicPr>
        <xdr:cNvPr id="4" name="图片 3" descr="03-image-51-opt"/>
        <xdr:cNvPicPr/>
      </xdr:nvPicPr>
      <xdr:blipFill>
        <a:blip r:embed="rId3"/>
        <a:stretch>
          <a:fillRect/>
        </a:stretch>
      </xdr:blipFill>
      <xdr:spPr>
        <a:xfrm>
          <a:off x="0" y="56540400"/>
          <a:ext cx="5461000" cy="1981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1485900</xdr:colOff>
      <xdr:row>250</xdr:row>
      <xdr:rowOff>4826000</xdr:rowOff>
    </xdr:to>
    <xdr:pic>
      <xdr:nvPicPr>
        <xdr:cNvPr id="5" name="图片 4" descr="04-image-52-opt"/>
        <xdr:cNvPicPr/>
      </xdr:nvPicPr>
      <xdr:blipFill>
        <a:blip r:embed="rId4"/>
        <a:stretch>
          <a:fillRect/>
        </a:stretch>
      </xdr:blipFill>
      <xdr:spPr>
        <a:xfrm>
          <a:off x="0" y="59004200"/>
          <a:ext cx="1485900" cy="482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5461000</xdr:colOff>
      <xdr:row>253</xdr:row>
      <xdr:rowOff>1752600</xdr:rowOff>
    </xdr:to>
    <xdr:pic>
      <xdr:nvPicPr>
        <xdr:cNvPr id="6" name="图片 5" descr="05-image-53-opt"/>
        <xdr:cNvPicPr/>
      </xdr:nvPicPr>
      <xdr:blipFill>
        <a:blip r:embed="rId5"/>
        <a:stretch>
          <a:fillRect/>
        </a:stretch>
      </xdr:blipFill>
      <xdr:spPr>
        <a:xfrm>
          <a:off x="0" y="64312800"/>
          <a:ext cx="5461000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5461000</xdr:colOff>
      <xdr:row>256</xdr:row>
      <xdr:rowOff>1905000</xdr:rowOff>
    </xdr:to>
    <xdr:pic>
      <xdr:nvPicPr>
        <xdr:cNvPr id="7" name="图片 6" descr="06-image-55-opt"/>
        <xdr:cNvPicPr/>
      </xdr:nvPicPr>
      <xdr:blipFill>
        <a:blip r:embed="rId6"/>
        <a:stretch>
          <a:fillRect/>
        </a:stretch>
      </xdr:blipFill>
      <xdr:spPr>
        <a:xfrm>
          <a:off x="0" y="66548000"/>
          <a:ext cx="5461000" cy="190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5461000</xdr:colOff>
      <xdr:row>259</xdr:row>
      <xdr:rowOff>3073400</xdr:rowOff>
    </xdr:to>
    <xdr:pic>
      <xdr:nvPicPr>
        <xdr:cNvPr id="8" name="图片 7" descr="07-slotmath4-01-image-46-opt"/>
        <xdr:cNvPicPr/>
      </xdr:nvPicPr>
      <xdr:blipFill>
        <a:blip r:embed="rId7"/>
        <a:stretch>
          <a:fillRect/>
        </a:stretch>
      </xdr:blipFill>
      <xdr:spPr>
        <a:xfrm>
          <a:off x="0" y="68935600"/>
          <a:ext cx="5461000" cy="307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5461000</xdr:colOff>
      <xdr:row>262</xdr:row>
      <xdr:rowOff>2832100</xdr:rowOff>
    </xdr:to>
    <xdr:pic>
      <xdr:nvPicPr>
        <xdr:cNvPr id="9" name="图片 8" descr="08-slotmath4-02-image-47-opt"/>
        <xdr:cNvPicPr/>
      </xdr:nvPicPr>
      <xdr:blipFill>
        <a:blip r:embed="rId8"/>
        <a:stretch>
          <a:fillRect/>
        </a:stretch>
      </xdr:blipFill>
      <xdr:spPr>
        <a:xfrm>
          <a:off x="0" y="72491600"/>
          <a:ext cx="5461000" cy="283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5461000</xdr:colOff>
      <xdr:row>265</xdr:row>
      <xdr:rowOff>2578100</xdr:rowOff>
    </xdr:to>
    <xdr:pic>
      <xdr:nvPicPr>
        <xdr:cNvPr id="10" name="图片 9" descr="09-slotmath4-03-image-48-opt"/>
        <xdr:cNvPicPr/>
      </xdr:nvPicPr>
      <xdr:blipFill>
        <a:blip r:embed="rId9"/>
        <a:stretch>
          <a:fillRect/>
        </a:stretch>
      </xdr:blipFill>
      <xdr:spPr>
        <a:xfrm>
          <a:off x="0" y="75806300"/>
          <a:ext cx="5461000" cy="2578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3619500</xdr:colOff>
      <xdr:row>268</xdr:row>
      <xdr:rowOff>4826000</xdr:rowOff>
    </xdr:to>
    <xdr:pic>
      <xdr:nvPicPr>
        <xdr:cNvPr id="11" name="图片 10" descr="10-slotmath4-04-image-49-opt"/>
        <xdr:cNvPicPr/>
      </xdr:nvPicPr>
      <xdr:blipFill>
        <a:blip r:embed="rId10"/>
        <a:stretch>
          <a:fillRect/>
        </a:stretch>
      </xdr:blipFill>
      <xdr:spPr>
        <a:xfrm>
          <a:off x="0" y="78867000"/>
          <a:ext cx="3619500" cy="482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3594100</xdr:colOff>
      <xdr:row>271</xdr:row>
      <xdr:rowOff>4826000</xdr:rowOff>
    </xdr:to>
    <xdr:pic>
      <xdr:nvPicPr>
        <xdr:cNvPr id="12" name="图片 11" descr="11-slotmath4-05-image-50-opt"/>
        <xdr:cNvPicPr/>
      </xdr:nvPicPr>
      <xdr:blipFill>
        <a:blip r:embed="rId11"/>
        <a:stretch>
          <a:fillRect/>
        </a:stretch>
      </xdr:blipFill>
      <xdr:spPr>
        <a:xfrm>
          <a:off x="0" y="84175600"/>
          <a:ext cx="3594100" cy="482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72"/>
  <sheetViews>
    <sheetView workbookViewId="0">
      <selection activeCell="A1" sqref="A1"/>
    </sheetView>
  </sheetViews>
  <sheetFormatPr defaultColWidth="9" defaultRowHeight="14"/>
  <cols>
    <col min="1" max="1" width="120" customWidth="1"/>
  </cols>
  <sheetData>
    <row r="1" ht="22" customHeight="1" spans="1:53">
      <c r="A1" s="21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ht="16.5" customHeight="1" spans="1:5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ht="16.5" customHeight="1" spans="1:5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ht="16.5" customHeight="1" spans="1:53">
      <c r="A4" s="11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ht="16.5" customHeight="1" spans="1:53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ht="16.5" customHeight="1" spans="1:53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ht="16.5" customHeight="1" spans="1:53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ht="16.5" customHeight="1" spans="1:53">
      <c r="A8" s="5" t="s">
        <v>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ht="16.5" customHeight="1" spans="1:53">
      <c r="A9" s="11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ht="16.5" customHeight="1" spans="1:53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ht="16.5" customHeight="1" spans="1:53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ht="16.5" customHeight="1" spans="1:5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ht="16.5" customHeight="1" spans="1:53">
      <c r="A13" s="5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5" spans="1:53">
      <c r="A15" t="s">
        <v>11</v>
      </c>
    </row>
    <row r="16" spans="1:53">
      <c r="A16" t="s">
        <v>12</v>
      </c>
    </row>
    <row r="17" spans="1:20">
      <c r="A17" t="s">
        <v>13</v>
      </c>
    </row>
    <row r="19" ht="20" customHeight="1" spans="1:20">
      <c r="A19" s="22" t="s">
        <v>14</v>
      </c>
    </row>
    <row r="20" ht="24" customHeight="1" spans="1:20">
      <c r="A20" s="23" t="s">
        <v>15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ht="16.5" spans="1:20">
      <c r="A22" s="25" t="s">
        <v>16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ht="16.5" spans="1:20">
      <c r="A23" s="25" t="s">
        <v>17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ht="16.5" spans="1:20">
      <c r="A24" s="25" t="s">
        <v>18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ht="16.5" spans="1:20">
      <c r="A25" s="25" t="s">
        <v>19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ht="20" customHeight="1" spans="1:20">
      <c r="A26" s="26" t="s">
        <v>20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  <row r="28" ht="16.5" spans="1:20">
      <c r="A28" s="27" t="s">
        <v>21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</row>
    <row r="29" ht="20" customHeight="1" spans="1:20">
      <c r="A29" s="26" t="s">
        <v>22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ht="30" customHeight="1" spans="1:20">
      <c r="A31" s="28" t="s">
        <v>23</v>
      </c>
      <c r="B31" s="29" t="s">
        <v>24</v>
      </c>
      <c r="C31" s="28" t="s">
        <v>25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ht="43.5" spans="1:20">
      <c r="A32" s="30" t="s">
        <v>26</v>
      </c>
      <c r="B32" s="31" t="s">
        <v>27</v>
      </c>
      <c r="C32" s="30" t="s">
        <v>28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ht="43.5" spans="1:20">
      <c r="A33" s="30" t="s">
        <v>29</v>
      </c>
      <c r="B33" s="31" t="s">
        <v>30</v>
      </c>
      <c r="C33" s="30" t="s">
        <v>31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58" spans="1:20">
      <c r="A34" s="30" t="s">
        <v>32</v>
      </c>
      <c r="B34" s="31" t="s">
        <v>33</v>
      </c>
      <c r="C34" s="30" t="s">
        <v>34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29" spans="1:20">
      <c r="A35" s="30" t="s">
        <v>35</v>
      </c>
      <c r="B35" s="31" t="s">
        <v>36</v>
      </c>
      <c r="C35" s="30" t="s">
        <v>37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16.5" spans="1:20">
      <c r="A37" s="27" t="s">
        <v>38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16.5" spans="1:20">
      <c r="A38" s="32" t="s">
        <v>39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17" customHeight="1" spans="1:20">
      <c r="A39" s="33" t="s">
        <v>40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16.5" spans="1:20">
      <c r="A40" s="27" t="s">
        <v>41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16.5" spans="1:20">
      <c r="A41" s="27" t="s">
        <v>42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16.5" spans="1:20">
      <c r="A42" s="27" t="s">
        <v>43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16.5" spans="1:20">
      <c r="A43" s="27" t="s">
        <v>44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0" customHeight="1" spans="1:20">
      <c r="A44" s="26" t="s">
        <v>45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17" customHeight="1" spans="1:20">
      <c r="A46" s="33" t="s">
        <v>46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16.5" spans="1:20">
      <c r="A47" s="27" t="s">
        <v>47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16.5" spans="1:20">
      <c r="A48" s="27" t="s">
        <v>48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16.5" spans="1:20">
      <c r="A49" s="27" t="s">
        <v>49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16.5" spans="1:20">
      <c r="A50" s="27" t="s">
        <v>50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16.5" spans="1:20">
      <c r="A51" s="25" t="s">
        <v>51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16.5" spans="1:20">
      <c r="A52" s="25" t="s">
        <v>52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16.5" spans="1:20">
      <c r="A53" s="25" t="s">
        <v>53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17" customHeight="1" spans="1:20">
      <c r="A54" s="33" t="s">
        <v>54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16.5" spans="1:20">
      <c r="A55" s="27" t="s">
        <v>55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16.5" spans="1:20">
      <c r="A56" s="27" t="s">
        <v>56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16.5" spans="1:20">
      <c r="A57" s="34" t="s">
        <v>57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16.5" spans="1:20">
      <c r="A58" s="34" t="s">
        <v>58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16.5" spans="1:20">
      <c r="A59" s="27" t="s">
        <v>59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16.5" spans="1:20">
      <c r="A60" s="27" t="s">
        <v>60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16.5" spans="1:20">
      <c r="A61" s="25" t="s">
        <v>61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17" customHeight="1" spans="1:20">
      <c r="A62" s="33" t="s">
        <v>62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16.5" spans="1:20">
      <c r="A63" s="27" t="s">
        <v>63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16.5" spans="1:20">
      <c r="A64" s="27" t="s">
        <v>64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16.5" spans="1:20">
      <c r="A65" s="27" t="s">
        <v>65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16.5" spans="1:20">
      <c r="A66" s="25" t="s">
        <v>66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17" customHeight="1" spans="1:20">
      <c r="A67" s="33" t="s">
        <v>67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16.5" spans="1:20">
      <c r="A68" s="27" t="s">
        <v>68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16.5" spans="1:20">
      <c r="A69" s="27" t="s">
        <v>69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16.5" spans="1:20">
      <c r="A70" s="27" t="s">
        <v>70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16.5" spans="1:20">
      <c r="A71" s="27" t="s">
        <v>71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16.5" spans="1:20">
      <c r="A72" s="27" t="s">
        <v>72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0" customHeight="1" spans="1:20">
      <c r="A73" s="26" t="s">
        <v>73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spans="1:20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16.5" spans="1:20">
      <c r="A75" s="27" t="s">
        <v>74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16.5" spans="1:20">
      <c r="A76" s="27" t="s">
        <v>75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16.5" spans="1:20">
      <c r="A77" s="27" t="s">
        <v>76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16.5" spans="1:20">
      <c r="A78" s="27" t="s">
        <v>77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16.5" spans="1:20">
      <c r="A79" s="27" t="s">
        <v>78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16.5" spans="1:20">
      <c r="A80" s="27" t="s">
        <v>79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17" customHeight="1" spans="1:20">
      <c r="A81" s="33" t="s">
        <v>80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16.5" spans="1:20">
      <c r="A82" s="27" t="s">
        <v>81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18" customHeight="1" spans="1:20">
      <c r="A83" s="28" t="s">
        <v>82</v>
      </c>
      <c r="B83" s="28" t="s">
        <v>83</v>
      </c>
      <c r="C83" s="28" t="s">
        <v>84</v>
      </c>
      <c r="D83" s="28" t="s">
        <v>85</v>
      </c>
      <c r="E83" s="28" t="s">
        <v>86</v>
      </c>
      <c r="F83" s="28" t="s">
        <v>87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14.5" spans="1:20">
      <c r="A84" s="30" t="s">
        <v>88</v>
      </c>
      <c r="B84" s="30" t="s">
        <v>89</v>
      </c>
      <c r="C84" s="30" t="s">
        <v>90</v>
      </c>
      <c r="D84" s="30" t="s">
        <v>91</v>
      </c>
      <c r="E84" s="30" t="s">
        <v>92</v>
      </c>
      <c r="F84" s="30" t="s">
        <v>93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14.5" spans="1:20">
      <c r="A85" s="30" t="s">
        <v>94</v>
      </c>
      <c r="B85" s="30" t="s">
        <v>95</v>
      </c>
      <c r="C85" s="30" t="s">
        <v>96</v>
      </c>
      <c r="D85" s="30" t="s">
        <v>97</v>
      </c>
      <c r="E85" s="30" t="s">
        <v>98</v>
      </c>
      <c r="F85" s="30" t="s">
        <v>99</v>
      </c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14.5" spans="1:20">
      <c r="A86" s="30" t="s">
        <v>94</v>
      </c>
      <c r="B86" s="30" t="s">
        <v>100</v>
      </c>
      <c r="C86" s="30" t="s">
        <v>101</v>
      </c>
      <c r="D86" s="30" t="s">
        <v>102</v>
      </c>
      <c r="E86" s="30" t="s">
        <v>103</v>
      </c>
      <c r="F86" s="30" t="s">
        <v>104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14.5" spans="1:20">
      <c r="A87" s="30" t="s">
        <v>94</v>
      </c>
      <c r="B87" s="30" t="s">
        <v>89</v>
      </c>
      <c r="C87" s="30" t="s">
        <v>105</v>
      </c>
      <c r="D87" s="30" t="s">
        <v>106</v>
      </c>
      <c r="E87" s="30" t="s">
        <v>95</v>
      </c>
      <c r="F87" s="30" t="s">
        <v>107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14.5" spans="1:20">
      <c r="A88" s="30" t="s">
        <v>108</v>
      </c>
      <c r="B88" s="30" t="s">
        <v>95</v>
      </c>
      <c r="C88" s="30" t="s">
        <v>109</v>
      </c>
      <c r="D88" s="30" t="s">
        <v>110</v>
      </c>
      <c r="E88" s="30" t="s">
        <v>98</v>
      </c>
      <c r="F88" s="30" t="s">
        <v>111</v>
      </c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14.5" spans="1:20">
      <c r="A89" s="30" t="s">
        <v>108</v>
      </c>
      <c r="B89" s="30" t="s">
        <v>100</v>
      </c>
      <c r="C89" s="30" t="s">
        <v>112</v>
      </c>
      <c r="D89" s="30" t="s">
        <v>113</v>
      </c>
      <c r="E89" s="30" t="s">
        <v>114</v>
      </c>
      <c r="F89" s="30" t="s">
        <v>115</v>
      </c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14.5" spans="1:20">
      <c r="A90" s="30" t="s">
        <v>108</v>
      </c>
      <c r="B90" s="30" t="s">
        <v>89</v>
      </c>
      <c r="C90" s="30" t="s">
        <v>116</v>
      </c>
      <c r="D90" s="30" t="s">
        <v>117</v>
      </c>
      <c r="E90" s="30" t="s">
        <v>95</v>
      </c>
      <c r="F90" s="30" t="s">
        <v>118</v>
      </c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14.5" spans="1:20">
      <c r="A91" s="30" t="s">
        <v>119</v>
      </c>
      <c r="B91" s="30" t="s">
        <v>95</v>
      </c>
      <c r="C91" s="30" t="s">
        <v>120</v>
      </c>
      <c r="D91" s="30" t="s">
        <v>121</v>
      </c>
      <c r="E91" s="30" t="s">
        <v>122</v>
      </c>
      <c r="F91" s="30" t="s">
        <v>123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14.5" spans="1:20">
      <c r="A92" s="30" t="s">
        <v>119</v>
      </c>
      <c r="B92" s="30" t="s">
        <v>100</v>
      </c>
      <c r="C92" s="30" t="s">
        <v>124</v>
      </c>
      <c r="D92" s="30" t="s">
        <v>125</v>
      </c>
      <c r="E92" s="30" t="s">
        <v>126</v>
      </c>
      <c r="F92" s="30" t="s">
        <v>127</v>
      </c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14.5" spans="1:20">
      <c r="A93" s="30" t="s">
        <v>119</v>
      </c>
      <c r="B93" s="30" t="s">
        <v>89</v>
      </c>
      <c r="C93" s="30" t="s">
        <v>128</v>
      </c>
      <c r="D93" s="30" t="s">
        <v>129</v>
      </c>
      <c r="E93" s="30" t="s">
        <v>95</v>
      </c>
      <c r="F93" s="30" t="s">
        <v>130</v>
      </c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14.5" spans="1:20">
      <c r="A94" s="30" t="s">
        <v>131</v>
      </c>
      <c r="B94" s="30" t="s">
        <v>95</v>
      </c>
      <c r="C94" s="30" t="s">
        <v>132</v>
      </c>
      <c r="D94" s="30" t="s">
        <v>133</v>
      </c>
      <c r="E94" s="30" t="s">
        <v>122</v>
      </c>
      <c r="F94" s="30" t="s">
        <v>134</v>
      </c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14.5" spans="1:20">
      <c r="A95" s="30" t="s">
        <v>131</v>
      </c>
      <c r="B95" s="30" t="s">
        <v>100</v>
      </c>
      <c r="C95" s="30" t="s">
        <v>124</v>
      </c>
      <c r="D95" s="30" t="s">
        <v>125</v>
      </c>
      <c r="E95" s="30" t="s">
        <v>126</v>
      </c>
      <c r="F95" s="30" t="s">
        <v>127</v>
      </c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14.5" spans="1:20">
      <c r="A96" s="30" t="s">
        <v>131</v>
      </c>
      <c r="B96" s="30" t="s">
        <v>89</v>
      </c>
      <c r="C96" s="30" t="s">
        <v>128</v>
      </c>
      <c r="D96" s="30" t="s">
        <v>129</v>
      </c>
      <c r="E96" s="30" t="s">
        <v>95</v>
      </c>
      <c r="F96" s="30" t="s">
        <v>130</v>
      </c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9" spans="1:20">
      <c r="A97" s="30" t="s">
        <v>135</v>
      </c>
      <c r="B97" s="30" t="s">
        <v>95</v>
      </c>
      <c r="C97" s="31" t="s">
        <v>136</v>
      </c>
      <c r="D97" s="30" t="s">
        <v>137</v>
      </c>
      <c r="E97" s="30" t="s">
        <v>92</v>
      </c>
      <c r="F97" s="30" t="s">
        <v>123</v>
      </c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14.5" spans="1:20">
      <c r="A98" s="30" t="s">
        <v>135</v>
      </c>
      <c r="B98" s="30" t="s">
        <v>100</v>
      </c>
      <c r="C98" s="30" t="s">
        <v>138</v>
      </c>
      <c r="D98" s="30" t="s">
        <v>139</v>
      </c>
      <c r="E98" s="30" t="s">
        <v>131</v>
      </c>
      <c r="F98" s="30" t="s">
        <v>140</v>
      </c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14.5" spans="1:20">
      <c r="A99" s="30" t="s">
        <v>135</v>
      </c>
      <c r="B99" s="30" t="s">
        <v>89</v>
      </c>
      <c r="C99" s="30" t="s">
        <v>141</v>
      </c>
      <c r="D99" s="30" t="s">
        <v>142</v>
      </c>
      <c r="E99" s="30" t="s">
        <v>95</v>
      </c>
      <c r="F99" s="30" t="s">
        <v>143</v>
      </c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14.5" spans="1:20">
      <c r="A100" s="30" t="s">
        <v>144</v>
      </c>
      <c r="B100" s="30"/>
      <c r="C100" s="30"/>
      <c r="D100" s="30"/>
      <c r="E100" s="30"/>
      <c r="F100" s="30" t="s">
        <v>145</v>
      </c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spans="1:20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16.5" spans="1:20">
      <c r="A102" s="27" t="s">
        <v>146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16.5" spans="1:20">
      <c r="A103" s="27" t="s">
        <v>147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16.5" spans="1:20">
      <c r="A104" s="27" t="s">
        <v>148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16.5" spans="1:20">
      <c r="A105" s="27" t="s">
        <v>149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0" customHeight="1" spans="1:20">
      <c r="A106" s="26" t="s">
        <v>150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spans="1:20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16.5" spans="1:20">
      <c r="A108" s="27" t="s">
        <v>151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16.5" spans="1:20">
      <c r="A109" s="27" t="s">
        <v>152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16.5" spans="1:20">
      <c r="A110" s="27" t="s">
        <v>153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16.5" spans="1:20">
      <c r="A111" s="27" t="s">
        <v>154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16.5" spans="1:20">
      <c r="A112" s="27" t="s">
        <v>155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0" customHeight="1" spans="1:20">
      <c r="A113" s="26" t="s">
        <v>156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spans="1:20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18" customHeight="1" spans="1:20">
      <c r="A115" s="28" t="s">
        <v>157</v>
      </c>
      <c r="B115" s="28" t="s">
        <v>158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14.5" spans="1:20">
      <c r="A116" s="30" t="s">
        <v>159</v>
      </c>
      <c r="B116" s="30" t="s">
        <v>160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14.5" spans="1:20">
      <c r="A117" s="30" t="s">
        <v>161</v>
      </c>
      <c r="B117" s="30" t="s">
        <v>162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14.5" spans="1:20">
      <c r="A118" s="30" t="s">
        <v>163</v>
      </c>
      <c r="B118" s="30" t="s">
        <v>164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14.5" spans="1:20">
      <c r="A119" s="30" t="s">
        <v>165</v>
      </c>
      <c r="B119" s="30" t="s">
        <v>166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14.5" spans="1:20">
      <c r="A120" s="30" t="s">
        <v>167</v>
      </c>
      <c r="B120" s="30" t="s">
        <v>168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14.5" spans="1:20">
      <c r="A121" s="30" t="s">
        <v>169</v>
      </c>
      <c r="B121" s="30" t="s">
        <v>170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14.5" spans="1:20">
      <c r="A122" s="30" t="s">
        <v>171</v>
      </c>
      <c r="B122" s="30" t="s">
        <v>172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14.5" spans="1:20">
      <c r="A123" s="30" t="s">
        <v>173</v>
      </c>
      <c r="B123" s="30" t="s">
        <v>174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14.5" spans="1:20">
      <c r="A124" s="30" t="s">
        <v>175</v>
      </c>
      <c r="B124" s="30" t="s">
        <v>176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14.5" spans="1:20">
      <c r="A125" s="30" t="s">
        <v>177</v>
      </c>
      <c r="B125" s="30" t="s">
        <v>178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spans="1:20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0" customHeight="1" spans="1:20">
      <c r="A127" s="26" t="s">
        <v>179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spans="1:20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16.5" spans="1:20">
      <c r="A129" s="27" t="s">
        <v>180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16.5" spans="1:20">
      <c r="A130" s="27" t="s">
        <v>181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spans="1:20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spans="1:20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spans="1:20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spans="1:20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spans="1:20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spans="1:20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spans="1:20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spans="1:20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spans="1:20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spans="1:2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spans="1:20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spans="1:20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spans="1:20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spans="1:20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spans="1:20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spans="1:20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spans="1:20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spans="1:20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spans="1:20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spans="1:2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spans="1:20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spans="1:20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spans="1:20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spans="1:20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spans="1:20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spans="1:20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spans="1:20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spans="1:20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spans="1:20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spans="1:2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spans="1:20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spans="1:20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spans="1:20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spans="1:20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spans="1:20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spans="1:20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spans="1:20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spans="1:20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spans="1:20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spans="1:2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spans="1:20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spans="1:20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spans="1:20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spans="1:20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spans="1:20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spans="1:20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spans="1:20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spans="1:20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spans="1:20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spans="1:2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spans="1:20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spans="1:20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spans="1:20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spans="1:20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spans="1:20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spans="1:20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spans="1:20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spans="1:20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spans="1:20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spans="1:2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spans="1:20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spans="1:20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spans="1:20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spans="1:20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spans="1:20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spans="1:20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spans="1:20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spans="1:20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spans="1:20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spans="1:2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spans="1:20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spans="1:20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spans="1:20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spans="1:20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spans="1:20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spans="1:20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spans="1:20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spans="1:20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spans="1:20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spans="1:2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spans="1:20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spans="1:20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spans="1:20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spans="1:20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spans="1:20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spans="1:20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spans="1:20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spans="1:20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spans="1:20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spans="1: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spans="1:20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spans="1:20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spans="1:20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spans="1:20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spans="1:20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spans="1:20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spans="1:20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spans="1:20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spans="1:20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spans="1:2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spans="1:20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spans="1:20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spans="1:20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spans="1:20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spans="1:20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 spans="1:20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 spans="1:20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 spans="1:20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40" ht="20" customHeight="1" spans="1:20">
      <c r="A240" s="26" t="s">
        <v>182</v>
      </c>
    </row>
    <row r="241" ht="16" customHeight="1" spans="1:1">
      <c r="A241" s="35" t="s">
        <v>159</v>
      </c>
    </row>
    <row r="242" ht="337" customHeight="1"/>
    <row r="244" ht="16" customHeight="1" spans="1:1">
      <c r="A244" s="35" t="s">
        <v>161</v>
      </c>
    </row>
    <row r="245" ht="259" customHeight="1"/>
    <row r="247" ht="16" customHeight="1" spans="1:1">
      <c r="A247" s="35" t="s">
        <v>183</v>
      </c>
    </row>
    <row r="248" ht="164" customHeight="1"/>
    <row r="250" ht="16" customHeight="1" spans="1:1">
      <c r="A250" s="35" t="s">
        <v>184</v>
      </c>
    </row>
    <row r="251" ht="388" customHeight="1"/>
    <row r="253" ht="16" customHeight="1" spans="1:1">
      <c r="A253" s="35" t="s">
        <v>165</v>
      </c>
    </row>
    <row r="254" ht="146" customHeight="1"/>
    <row r="256" ht="16" customHeight="1" spans="1:1">
      <c r="A256" s="35" t="s">
        <v>167</v>
      </c>
    </row>
    <row r="257" ht="158" customHeight="1"/>
    <row r="259" ht="16" customHeight="1" spans="1:1">
      <c r="A259" s="35" t="s">
        <v>169</v>
      </c>
    </row>
    <row r="260" ht="250" customHeight="1"/>
    <row r="262" ht="16" customHeight="1" spans="1:1">
      <c r="A262" s="35" t="s">
        <v>171</v>
      </c>
    </row>
    <row r="263" ht="231" customHeight="1"/>
    <row r="265" ht="16" customHeight="1" spans="1:1">
      <c r="A265" s="35" t="s">
        <v>173</v>
      </c>
    </row>
    <row r="266" ht="211" customHeight="1"/>
    <row r="268" ht="16" customHeight="1" spans="1:1">
      <c r="A268" s="35" t="s">
        <v>175</v>
      </c>
    </row>
    <row r="269" ht="388" customHeight="1"/>
    <row r="271" ht="16" customHeight="1" spans="1:1">
      <c r="A271" s="35" t="s">
        <v>177</v>
      </c>
    </row>
    <row r="272" ht="388" customHeight="1"/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11"/>
  <sheetViews>
    <sheetView tabSelected="1" workbookViewId="0">
      <selection activeCell="A74" sqref="A74"/>
    </sheetView>
  </sheetViews>
  <sheetFormatPr defaultColWidth="8.72727272727273" defaultRowHeight="14"/>
  <cols>
    <col min="1" max="1" width="52.6363636363636" customWidth="1"/>
    <col min="2" max="2" width="13.6363636363636" customWidth="1"/>
    <col min="3" max="3" width="10" customWidth="1"/>
    <col min="4" max="4" width="12" customWidth="1"/>
    <col min="5" max="5" width="11" customWidth="1"/>
    <col min="6" max="7" width="13.6363636363636" customWidth="1"/>
    <col min="8" max="61" width="9" customWidth="1"/>
  </cols>
  <sheetData>
    <row r="1" ht="16.5" customHeight="1" spans="1:61">
      <c r="A1" s="1" t="s">
        <v>185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ht="16.5" customHeight="1" spans="1:61">
      <c r="A2" s="3" t="s">
        <v>82</v>
      </c>
      <c r="B2" s="3">
        <v>3</v>
      </c>
      <c r="C2" s="3">
        <v>4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ht="16.5" customHeight="1" spans="1:61">
      <c r="A3" s="4" t="s">
        <v>94</v>
      </c>
      <c r="B3" s="4">
        <v>5</v>
      </c>
      <c r="C3" s="4">
        <v>30</v>
      </c>
      <c r="D3" s="4">
        <v>100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ht="16.5" customHeight="1" spans="1:61">
      <c r="A4" s="4" t="s">
        <v>108</v>
      </c>
      <c r="B4" s="4">
        <v>5</v>
      </c>
      <c r="C4" s="4">
        <v>25</v>
      </c>
      <c r="D4" s="4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ht="16.5" customHeight="1" spans="1:61">
      <c r="A5" s="4" t="s">
        <v>119</v>
      </c>
      <c r="B5" s="4">
        <v>5</v>
      </c>
      <c r="C5" s="4">
        <v>20</v>
      </c>
      <c r="D5" s="4">
        <v>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ht="16.5" customHeight="1" spans="1:61">
      <c r="A6" s="4" t="s">
        <v>131</v>
      </c>
      <c r="B6" s="4">
        <v>5</v>
      </c>
      <c r="C6" s="4">
        <v>20</v>
      </c>
      <c r="D6" s="4">
        <v>75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ht="16.5" customHeight="1" spans="1:61">
      <c r="A7" s="4" t="s">
        <v>135</v>
      </c>
      <c r="B7" s="4">
        <v>5</v>
      </c>
      <c r="C7" s="4">
        <v>10</v>
      </c>
      <c r="D7" s="4">
        <v>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ht="16.5" customHeight="1" spans="1:61">
      <c r="A8" s="4" t="s">
        <v>88</v>
      </c>
      <c r="B8" s="4">
        <v>50</v>
      </c>
      <c r="C8" s="4">
        <v>0</v>
      </c>
      <c r="D8" s="4"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ht="16.5" customHeight="1" spans="1:6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ht="16.5" customHeight="1" spans="1:61">
      <c r="A10" s="1" t="s">
        <v>186</v>
      </c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ht="16.5" customHeight="1" spans="1:61">
      <c r="A11" s="3" t="s">
        <v>187</v>
      </c>
      <c r="B11" s="3" t="s">
        <v>188</v>
      </c>
      <c r="C11" s="3" t="s">
        <v>189</v>
      </c>
      <c r="D11" s="3" t="s">
        <v>190</v>
      </c>
      <c r="E11" s="3" t="s">
        <v>191</v>
      </c>
      <c r="F11" s="3" t="s">
        <v>192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ht="16.5" customHeight="1" spans="1:61">
      <c r="A12" s="5">
        <v>1</v>
      </c>
      <c r="B12" s="6" t="s">
        <v>94</v>
      </c>
      <c r="C12" s="6" t="s">
        <v>94</v>
      </c>
      <c r="D12" s="6" t="s">
        <v>94</v>
      </c>
      <c r="E12" s="6" t="s">
        <v>94</v>
      </c>
      <c r="F12" s="6" t="s">
        <v>94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ht="16.5" customHeight="1" spans="1:61">
      <c r="A13" s="5">
        <v>2</v>
      </c>
      <c r="B13" s="6" t="s">
        <v>94</v>
      </c>
      <c r="C13" s="6" t="s">
        <v>94</v>
      </c>
      <c r="D13" s="6" t="s">
        <v>94</v>
      </c>
      <c r="E13" s="6" t="s">
        <v>94</v>
      </c>
      <c r="F13" s="6" t="s">
        <v>94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ht="16.5" customHeight="1" spans="1:61">
      <c r="A14" s="5">
        <v>3</v>
      </c>
      <c r="B14" s="6" t="s">
        <v>108</v>
      </c>
      <c r="C14" s="6" t="s">
        <v>94</v>
      </c>
      <c r="D14" s="6" t="s">
        <v>94</v>
      </c>
      <c r="E14" s="6" t="s">
        <v>94</v>
      </c>
      <c r="F14" s="6" t="s">
        <v>94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ht="16.5" customHeight="1" spans="1:61">
      <c r="A15" s="5">
        <v>4</v>
      </c>
      <c r="B15" s="6" t="s">
        <v>108</v>
      </c>
      <c r="C15" s="7" t="s">
        <v>193</v>
      </c>
      <c r="D15" s="7" t="s">
        <v>193</v>
      </c>
      <c r="E15" s="7" t="s">
        <v>193</v>
      </c>
      <c r="F15" s="7" t="s">
        <v>193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ht="16.5" customHeight="1" spans="1:61">
      <c r="A16" s="5">
        <v>5</v>
      </c>
      <c r="B16" s="6" t="s">
        <v>108</v>
      </c>
      <c r="C16" s="6" t="s">
        <v>108</v>
      </c>
      <c r="D16" s="6" t="s">
        <v>108</v>
      </c>
      <c r="E16" s="6" t="s">
        <v>108</v>
      </c>
      <c r="F16" s="6" t="s">
        <v>108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ht="16.5" customHeight="1" spans="1:61">
      <c r="A17" s="5">
        <v>6</v>
      </c>
      <c r="B17" s="6" t="s">
        <v>119</v>
      </c>
      <c r="C17" s="6" t="s">
        <v>108</v>
      </c>
      <c r="D17" s="6" t="s">
        <v>108</v>
      </c>
      <c r="E17" s="6" t="s">
        <v>108</v>
      </c>
      <c r="F17" s="6" t="s">
        <v>108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ht="16.5" customHeight="1" spans="1:61">
      <c r="A18" s="5">
        <v>7</v>
      </c>
      <c r="B18" s="6" t="s">
        <v>119</v>
      </c>
      <c r="C18" s="6" t="s">
        <v>108</v>
      </c>
      <c r="D18" s="6" t="s">
        <v>108</v>
      </c>
      <c r="E18" s="6" t="s">
        <v>108</v>
      </c>
      <c r="F18" s="6" t="s">
        <v>108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ht="16.5" customHeight="1" spans="1:61">
      <c r="A19" s="5">
        <v>8</v>
      </c>
      <c r="B19" s="6" t="s">
        <v>119</v>
      </c>
      <c r="C19" s="6" t="s">
        <v>119</v>
      </c>
      <c r="D19" s="6" t="s">
        <v>119</v>
      </c>
      <c r="E19" s="6" t="s">
        <v>119</v>
      </c>
      <c r="F19" s="6" t="s">
        <v>119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ht="16.5" customHeight="1" spans="1:61">
      <c r="A20" s="5">
        <v>9</v>
      </c>
      <c r="B20" s="6" t="s">
        <v>119</v>
      </c>
      <c r="C20" s="6" t="s">
        <v>119</v>
      </c>
      <c r="D20" s="6" t="s">
        <v>119</v>
      </c>
      <c r="E20" s="6" t="s">
        <v>119</v>
      </c>
      <c r="F20" s="6" t="s">
        <v>119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ht="16.5" customHeight="1" spans="1:61">
      <c r="A21" s="5">
        <v>10</v>
      </c>
      <c r="B21" s="6" t="s">
        <v>131</v>
      </c>
      <c r="C21" s="6" t="s">
        <v>119</v>
      </c>
      <c r="D21" s="6" t="s">
        <v>119</v>
      </c>
      <c r="E21" s="6" t="s">
        <v>119</v>
      </c>
      <c r="F21" s="6" t="s">
        <v>119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ht="16.5" customHeight="1" spans="1:61">
      <c r="A22" s="5">
        <v>11</v>
      </c>
      <c r="B22" s="6" t="s">
        <v>131</v>
      </c>
      <c r="C22" s="6" t="s">
        <v>119</v>
      </c>
      <c r="D22" s="6" t="s">
        <v>119</v>
      </c>
      <c r="E22" s="6" t="s">
        <v>119</v>
      </c>
      <c r="F22" s="6" t="s">
        <v>119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ht="16.5" customHeight="1" spans="1:61">
      <c r="A23" s="5">
        <v>12</v>
      </c>
      <c r="B23" s="6" t="s">
        <v>131</v>
      </c>
      <c r="C23" s="6" t="s">
        <v>119</v>
      </c>
      <c r="D23" s="6" t="s">
        <v>131</v>
      </c>
      <c r="E23" s="6" t="s">
        <v>131</v>
      </c>
      <c r="F23" s="6" t="s">
        <v>131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ht="16.5" customHeight="1" spans="1:61">
      <c r="A24" s="5">
        <v>13</v>
      </c>
      <c r="B24" s="6" t="s">
        <v>131</v>
      </c>
      <c r="C24" s="6" t="s">
        <v>131</v>
      </c>
      <c r="D24" s="6" t="s">
        <v>131</v>
      </c>
      <c r="E24" s="6" t="s">
        <v>131</v>
      </c>
      <c r="F24" s="6" t="s">
        <v>131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ht="16.5" customHeight="1" spans="1:61">
      <c r="A25" s="5">
        <v>14</v>
      </c>
      <c r="B25" s="6" t="s">
        <v>131</v>
      </c>
      <c r="C25" s="6" t="s">
        <v>131</v>
      </c>
      <c r="D25" s="6" t="s">
        <v>131</v>
      </c>
      <c r="E25" s="6" t="s">
        <v>131</v>
      </c>
      <c r="F25" s="6" t="s">
        <v>131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ht="16.5" customHeight="1" spans="1:61">
      <c r="A26" s="5">
        <v>15</v>
      </c>
      <c r="B26" s="6" t="s">
        <v>135</v>
      </c>
      <c r="C26" s="6" t="s">
        <v>131</v>
      </c>
      <c r="D26" s="6" t="s">
        <v>131</v>
      </c>
      <c r="E26" s="6" t="s">
        <v>131</v>
      </c>
      <c r="F26" s="6" t="s">
        <v>131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ht="16.5" customHeight="1" spans="1:61">
      <c r="A27" s="5">
        <v>16</v>
      </c>
      <c r="B27" s="6" t="s">
        <v>135</v>
      </c>
      <c r="C27" s="6" t="s">
        <v>135</v>
      </c>
      <c r="D27" s="6" t="s">
        <v>135</v>
      </c>
      <c r="E27" s="6" t="s">
        <v>135</v>
      </c>
      <c r="F27" s="6" t="s">
        <v>135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ht="16.5" customHeight="1" spans="1:61">
      <c r="A28" s="5">
        <v>17</v>
      </c>
      <c r="B28" s="6" t="s">
        <v>135</v>
      </c>
      <c r="C28" s="6" t="s">
        <v>135</v>
      </c>
      <c r="D28" s="6" t="s">
        <v>135</v>
      </c>
      <c r="E28" s="6" t="s">
        <v>135</v>
      </c>
      <c r="F28" s="6" t="s">
        <v>135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ht="16.5" customHeight="1" spans="1:61">
      <c r="A29" s="5">
        <v>18</v>
      </c>
      <c r="B29" s="6" t="s">
        <v>135</v>
      </c>
      <c r="C29" s="6" t="s">
        <v>135</v>
      </c>
      <c r="D29" s="6" t="s">
        <v>135</v>
      </c>
      <c r="E29" s="6" t="s">
        <v>135</v>
      </c>
      <c r="F29" s="6" t="s">
        <v>135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ht="16.5" customHeight="1" spans="1:61">
      <c r="A30" s="5">
        <v>19</v>
      </c>
      <c r="B30" s="6" t="s">
        <v>135</v>
      </c>
      <c r="C30" s="6" t="s">
        <v>135</v>
      </c>
      <c r="D30" s="6" t="s">
        <v>135</v>
      </c>
      <c r="E30" s="6" t="s">
        <v>135</v>
      </c>
      <c r="F30" s="6" t="s">
        <v>135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ht="16.5" customHeight="1" spans="1:61">
      <c r="A31" s="5">
        <v>20</v>
      </c>
      <c r="B31" s="6" t="s">
        <v>135</v>
      </c>
      <c r="C31" s="6" t="s">
        <v>88</v>
      </c>
      <c r="D31" s="6" t="s">
        <v>88</v>
      </c>
      <c r="E31" s="6" t="s">
        <v>88</v>
      </c>
      <c r="F31" s="6" t="s">
        <v>88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ht="16.5" customHeight="1" spans="1:61">
      <c r="A32" s="5" t="s">
        <v>194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ht="16.5" customHeight="1" spans="1:61">
      <c r="A33" s="5" t="s">
        <v>195</v>
      </c>
      <c r="B33" s="5" t="str">
        <f>B12</f>
        <v>K</v>
      </c>
      <c r="C33" s="5" t="str">
        <f>C12</f>
        <v>K</v>
      </c>
      <c r="D33" s="5" t="str">
        <f>D12</f>
        <v>K</v>
      </c>
      <c r="E33" s="5" t="str">
        <f>E12</f>
        <v>K</v>
      </c>
      <c r="F33" s="5" t="str">
        <f>F12</f>
        <v>K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ht="16.5" customHeight="1" spans="1:61">
      <c r="A34" s="5" t="s">
        <v>196</v>
      </c>
      <c r="B34" s="5" t="str">
        <f>B13</f>
        <v>K</v>
      </c>
      <c r="C34" s="5" t="str">
        <f>C13</f>
        <v>K</v>
      </c>
      <c r="D34" s="5" t="str">
        <f>D13</f>
        <v>K</v>
      </c>
      <c r="E34" s="5" t="str">
        <f>E13</f>
        <v>K</v>
      </c>
      <c r="F34" s="5" t="str">
        <f>F13</f>
        <v>K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ht="16.5" customHeight="1" spans="1:61">
      <c r="A35" s="8" t="s">
        <v>197</v>
      </c>
      <c r="B35" s="5">
        <f>COUNTA(B$12:B$31)</f>
        <v>20</v>
      </c>
      <c r="C35" s="5">
        <f>COUNTA(C$12:C$31)</f>
        <v>20</v>
      </c>
      <c r="D35" s="5">
        <f>COUNTA(D$12:D$31)</f>
        <v>20</v>
      </c>
      <c r="E35" s="5">
        <f>COUNTA(E$12:E$31)</f>
        <v>20</v>
      </c>
      <c r="F35" s="5">
        <f>COUNTA(F$12:F$31)</f>
        <v>20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ht="16.5" customHeight="1" spans="1:61">
      <c r="A36" s="8" t="s">
        <v>198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ht="16.5" customHeight="1" spans="1:61">
      <c r="A37" s="9" t="s">
        <v>82</v>
      </c>
      <c r="B37" s="9" t="s">
        <v>188</v>
      </c>
      <c r="C37" s="9" t="s">
        <v>189</v>
      </c>
      <c r="D37" s="9" t="s">
        <v>190</v>
      </c>
      <c r="E37" s="9" t="s">
        <v>191</v>
      </c>
      <c r="F37" s="9" t="s">
        <v>192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ht="16.5" customHeight="1" spans="1:61">
      <c r="A38" s="10" t="s">
        <v>193</v>
      </c>
      <c r="B38" s="5">
        <f t="shared" ref="B38:B44" si="0">COUNTIF(B$12:B$31,$A38)</f>
        <v>0</v>
      </c>
      <c r="C38" s="5">
        <f t="shared" ref="C38:C44" si="1">COUNTIF(C$12:C$31,$A38)</f>
        <v>1</v>
      </c>
      <c r="D38" s="5">
        <f t="shared" ref="D38:D44" si="2">COUNTIF(D$12:D$31,$A38)</f>
        <v>1</v>
      </c>
      <c r="E38" s="5">
        <f t="shared" ref="E38:E44" si="3">COUNTIF(E$12:E$31,$A38)</f>
        <v>1</v>
      </c>
      <c r="F38" s="5">
        <f t="shared" ref="F38:F44" si="4">COUNTIF(F$12:F$31,$A38)</f>
        <v>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ht="16.5" customHeight="1" spans="1:61">
      <c r="A39" s="4" t="s">
        <v>94</v>
      </c>
      <c r="B39" s="5">
        <f t="shared" si="0"/>
        <v>2</v>
      </c>
      <c r="C39" s="5">
        <f t="shared" si="1"/>
        <v>3</v>
      </c>
      <c r="D39" s="5">
        <f t="shared" si="2"/>
        <v>3</v>
      </c>
      <c r="E39" s="5">
        <f t="shared" si="3"/>
        <v>3</v>
      </c>
      <c r="F39" s="5">
        <f t="shared" si="4"/>
        <v>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ht="16.5" customHeight="1" spans="1:61">
      <c r="A40" s="4" t="s">
        <v>108</v>
      </c>
      <c r="B40" s="5">
        <f t="shared" si="0"/>
        <v>3</v>
      </c>
      <c r="C40" s="5">
        <f t="shared" si="1"/>
        <v>3</v>
      </c>
      <c r="D40" s="5">
        <f t="shared" si="2"/>
        <v>3</v>
      </c>
      <c r="E40" s="5">
        <f t="shared" si="3"/>
        <v>3</v>
      </c>
      <c r="F40" s="5">
        <f t="shared" si="4"/>
        <v>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ht="16.5" customHeight="1" spans="1:61">
      <c r="A41" s="4" t="s">
        <v>119</v>
      </c>
      <c r="B41" s="5">
        <f t="shared" si="0"/>
        <v>4</v>
      </c>
      <c r="C41" s="5">
        <f t="shared" si="1"/>
        <v>5</v>
      </c>
      <c r="D41" s="5">
        <f t="shared" si="2"/>
        <v>4</v>
      </c>
      <c r="E41" s="5">
        <f t="shared" si="3"/>
        <v>4</v>
      </c>
      <c r="F41" s="5">
        <f t="shared" si="4"/>
        <v>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ht="16.5" customHeight="1" spans="1:61">
      <c r="A42" s="4" t="s">
        <v>131</v>
      </c>
      <c r="B42" s="5">
        <f t="shared" si="0"/>
        <v>5</v>
      </c>
      <c r="C42" s="5">
        <f t="shared" si="1"/>
        <v>3</v>
      </c>
      <c r="D42" s="5">
        <f t="shared" si="2"/>
        <v>4</v>
      </c>
      <c r="E42" s="5">
        <f t="shared" si="3"/>
        <v>4</v>
      </c>
      <c r="F42" s="5">
        <f t="shared" si="4"/>
        <v>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ht="16.5" customHeight="1" spans="1:61">
      <c r="A43" s="4" t="s">
        <v>135</v>
      </c>
      <c r="B43" s="5">
        <f t="shared" si="0"/>
        <v>6</v>
      </c>
      <c r="C43" s="5">
        <f t="shared" si="1"/>
        <v>4</v>
      </c>
      <c r="D43" s="5">
        <f t="shared" si="2"/>
        <v>4</v>
      </c>
      <c r="E43" s="5">
        <f t="shared" si="3"/>
        <v>4</v>
      </c>
      <c r="F43" s="5">
        <f t="shared" si="4"/>
        <v>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ht="16.5" customHeight="1" spans="1:61">
      <c r="A44" s="4" t="s">
        <v>88</v>
      </c>
      <c r="B44" s="5">
        <f t="shared" si="0"/>
        <v>0</v>
      </c>
      <c r="C44" s="5">
        <f t="shared" si="1"/>
        <v>1</v>
      </c>
      <c r="D44" s="5">
        <f t="shared" si="2"/>
        <v>1</v>
      </c>
      <c r="E44" s="5">
        <f t="shared" si="3"/>
        <v>1</v>
      </c>
      <c r="F44" s="5">
        <f t="shared" si="4"/>
        <v>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ht="16.5" customHeight="1" spans="1:61">
      <c r="A45" s="8" t="s">
        <v>144</v>
      </c>
      <c r="B45" s="5">
        <f>SUM(B38:B44)</f>
        <v>20</v>
      </c>
      <c r="C45" s="5">
        <f>SUM(C38:C44)</f>
        <v>20</v>
      </c>
      <c r="D45" s="5">
        <f>SUM(D38:D44)</f>
        <v>20</v>
      </c>
      <c r="E45" s="5">
        <f>SUM(E38:E44)</f>
        <v>20</v>
      </c>
      <c r="F45" s="5">
        <f>SUM(F38:F44)</f>
        <v>20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ht="16.5" customHeight="1" spans="1:6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ht="16.5" customHeight="1" spans="1:61">
      <c r="A47" s="1" t="s">
        <v>199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ht="16.5" customHeight="1" spans="1:61">
      <c r="A48" s="11" t="s">
        <v>200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ht="19" customHeight="1" spans="1:66">
      <c r="A49" s="3"/>
      <c r="B49" s="3" t="s">
        <v>201</v>
      </c>
      <c r="C49" s="3" t="s">
        <v>202</v>
      </c>
      <c r="D49" s="3" t="s">
        <v>203</v>
      </c>
      <c r="E49" s="3" t="s">
        <v>204</v>
      </c>
      <c r="F49" s="3" t="s">
        <v>205</v>
      </c>
      <c r="G49" s="3" t="s">
        <v>206</v>
      </c>
      <c r="H49" s="3" t="s">
        <v>207</v>
      </c>
      <c r="I49" s="3" t="s">
        <v>208</v>
      </c>
      <c r="J49" s="3" t="s">
        <v>209</v>
      </c>
      <c r="K49" s="3" t="s">
        <v>210</v>
      </c>
      <c r="L49" s="3" t="s">
        <v>211</v>
      </c>
      <c r="M49" s="3" t="s">
        <v>212</v>
      </c>
      <c r="N49" s="3" t="s">
        <v>213</v>
      </c>
      <c r="O49" s="3" t="s">
        <v>214</v>
      </c>
      <c r="P49" s="3" t="s">
        <v>215</v>
      </c>
      <c r="Q49" s="3" t="s">
        <v>216</v>
      </c>
      <c r="R49" s="12" t="s">
        <v>217</v>
      </c>
      <c r="S49" s="12" t="s">
        <v>218</v>
      </c>
      <c r="T49" s="12" t="s">
        <v>219</v>
      </c>
      <c r="U49" s="12" t="s">
        <v>220</v>
      </c>
      <c r="V49" s="12" t="s">
        <v>221</v>
      </c>
      <c r="W49" s="12" t="s">
        <v>222</v>
      </c>
      <c r="X49" s="12" t="s">
        <v>223</v>
      </c>
      <c r="Y49" s="12" t="s">
        <v>224</v>
      </c>
      <c r="Z49" s="12" t="s">
        <v>225</v>
      </c>
      <c r="AA49" s="12" t="s">
        <v>226</v>
      </c>
      <c r="AB49" s="12" t="s">
        <v>227</v>
      </c>
      <c r="AC49" s="12" t="s">
        <v>228</v>
      </c>
      <c r="AD49" s="12" t="s">
        <v>229</v>
      </c>
      <c r="AE49" s="12" t="s">
        <v>230</v>
      </c>
      <c r="AF49" s="12" t="s">
        <v>231</v>
      </c>
      <c r="AG49" s="12" t="s">
        <v>232</v>
      </c>
      <c r="AH49" s="12" t="s">
        <v>233</v>
      </c>
      <c r="AI49" s="12" t="s">
        <v>234</v>
      </c>
      <c r="AJ49" s="12" t="s">
        <v>235</v>
      </c>
      <c r="AK49" s="12" t="s">
        <v>236</v>
      </c>
      <c r="AL49" s="12" t="s">
        <v>237</v>
      </c>
      <c r="AM49" s="12" t="s">
        <v>238</v>
      </c>
      <c r="AN49" s="12" t="s">
        <v>239</v>
      </c>
      <c r="AO49" s="12" t="s">
        <v>240</v>
      </c>
      <c r="AP49" s="12" t="s">
        <v>241</v>
      </c>
      <c r="AQ49" s="12" t="s">
        <v>242</v>
      </c>
      <c r="AR49" s="12" t="s">
        <v>243</v>
      </c>
      <c r="AS49" s="12" t="s">
        <v>244</v>
      </c>
      <c r="AT49" s="12" t="s">
        <v>245</v>
      </c>
      <c r="AU49" s="12" t="s">
        <v>246</v>
      </c>
      <c r="AV49" s="12" t="s">
        <v>247</v>
      </c>
      <c r="AW49" s="12" t="s">
        <v>248</v>
      </c>
      <c r="AX49" s="12" t="s">
        <v>249</v>
      </c>
      <c r="AY49" s="12" t="s">
        <v>250</v>
      </c>
      <c r="AZ49" s="12" t="s">
        <v>251</v>
      </c>
      <c r="BA49" s="12" t="s">
        <v>252</v>
      </c>
      <c r="BB49" s="12" t="s">
        <v>253</v>
      </c>
      <c r="BC49" s="12" t="s">
        <v>254</v>
      </c>
      <c r="BD49" s="12" t="s">
        <v>255</v>
      </c>
      <c r="BE49" s="12" t="s">
        <v>256</v>
      </c>
      <c r="BF49" s="12" t="s">
        <v>257</v>
      </c>
      <c r="BG49" s="12" t="s">
        <v>258</v>
      </c>
      <c r="BH49" s="12" t="s">
        <v>259</v>
      </c>
      <c r="BI49" s="12" t="s">
        <v>260</v>
      </c>
      <c r="BJ49" t="s">
        <v>261</v>
      </c>
      <c r="BK49" t="s">
        <v>262</v>
      </c>
      <c r="BL49" t="s">
        <v>263</v>
      </c>
      <c r="BM49" t="s">
        <v>264</v>
      </c>
      <c r="BN49" t="s">
        <v>265</v>
      </c>
    </row>
    <row r="50" ht="16.5" customHeight="1" spans="1:66">
      <c r="A50" s="2"/>
      <c r="B50" s="13">
        <f>IF(COUNTIF(B$12,"W")+COUNTIF(B$13,"W")+COUNTIF(B$14,"W")&gt;0,1,0)</f>
        <v>0</v>
      </c>
      <c r="C50" s="13">
        <f>IF(COUNTIF(B$12,"W")+COUNTIF(B$12,"W")+COUNTIF(B$13,"W")+COUNTIF(B$13,"W")+COUNTIF(B$14,"W")+COUNTIF(B$14,"W")&gt;0,1,0)</f>
        <v>0</v>
      </c>
      <c r="D50" s="13">
        <f>IF(COUNTIF(B$12,"K")+COUNTIF(B$13,"K")+COUNTIF(B$14,"K")&gt;0,1,0)</f>
        <v>1</v>
      </c>
      <c r="E50" s="13">
        <f>IF(COUNTIF(B$12,"W")+COUNTIF(B$12,"K")+COUNTIF(B$13,"W")+COUNTIF(B$13,"K")+COUNTIF(B$14,"W")+COUNTIF(B$14,"K")&gt;0,1,0)</f>
        <v>1</v>
      </c>
      <c r="F50" s="13">
        <f>IF(COUNTIF(B$12,"Q")+COUNTIF(B$13,"Q")+COUNTIF(B$14,"Q")&gt;0,1,0)</f>
        <v>1</v>
      </c>
      <c r="G50" s="13">
        <f>IF(COUNTIF(B$12,"W")+COUNTIF(B$12,"Q")+COUNTIF(B$13,"W")+COUNTIF(B$13,"Q")+COUNTIF(B$14,"W")+COUNTIF(B$14,"Q")&gt;0,1,0)</f>
        <v>1</v>
      </c>
      <c r="H50" s="13">
        <f>IF(COUNTIF(B$12,"J")+COUNTIF(B$13,"J")+COUNTIF(B$14,"J")&gt;0,1,0)</f>
        <v>0</v>
      </c>
      <c r="I50" s="13">
        <f>IF(COUNTIF(B$12,"W")+COUNTIF(B$12,"J")+COUNTIF(B$13,"W")+COUNTIF(B$13,"J")+COUNTIF(B$14,"W")+COUNTIF(B$14,"J")&gt;0,1,0)</f>
        <v>0</v>
      </c>
      <c r="J50" s="13">
        <f>IF(COUNTIF(B$12,"10")+COUNTIF(B$13,"10")+COUNTIF(B$14,"10")&gt;0,1,0)</f>
        <v>0</v>
      </c>
      <c r="K50" s="13">
        <f>IF(COUNTIF(B$12,"W")+COUNTIF(B$12,"10")+COUNTIF(B$13,"W")+COUNTIF(B$13,"10")+COUNTIF(B$14,"W")+COUNTIF(B$14,"10")&gt;0,1,0)</f>
        <v>0</v>
      </c>
      <c r="L50" s="13">
        <f>IF(COUNTIF(B$12,"9")+COUNTIF(B$13,"9")+COUNTIF(B$14,"9")&gt;0,1,0)</f>
        <v>0</v>
      </c>
      <c r="M50" s="13">
        <f>IF(COUNTIF(B$12,"W")+COUNTIF(B$12,"9")+COUNTIF(B$13,"W")+COUNTIF(B$13,"9")+COUNTIF(B$14,"W")+COUNTIF(B$14,"9")&gt;0,1,0)</f>
        <v>0</v>
      </c>
      <c r="N50" s="13">
        <f>IF(COUNTIF(C$12,"W")+COUNTIF(C$13,"W")+COUNTIF(C$14,"W")&gt;0,1,0)</f>
        <v>0</v>
      </c>
      <c r="O50" s="13">
        <f>IF(COUNTIF(C$12,"W")+COUNTIF(C$12,"W")+COUNTIF(C$13,"W")+COUNTIF(C$13,"W")+COUNTIF(C$14,"W")+COUNTIF(C$14,"W")&gt;0,1,0)</f>
        <v>0</v>
      </c>
      <c r="P50" s="13">
        <f>IF(COUNTIF(C$12,"K")+COUNTIF(C$13,"K")+COUNTIF(C$14,"K")&gt;0,1,0)</f>
        <v>1</v>
      </c>
      <c r="Q50" s="13">
        <f>IF(COUNTIF(C$12,"W")+COUNTIF(C$12,"K")+COUNTIF(C$13,"W")+COUNTIF(C$13,"K")+COUNTIF(C$14,"W")+COUNTIF(C$14,"K")&gt;0,1,0)</f>
        <v>1</v>
      </c>
      <c r="R50" s="13">
        <f>IF(COUNTIF(C$12,"Q")+COUNTIF(C$13,"Q")+COUNTIF(C$14,"Q")&gt;0,1,0)</f>
        <v>0</v>
      </c>
      <c r="S50" s="13">
        <f>IF(COUNTIF(C$12,"W")+COUNTIF(C$12,"Q")+COUNTIF(C$13,"W")+COUNTIF(C$13,"Q")+COUNTIF(C$14,"W")+COUNTIF(C$14,"Q")&gt;0,1,0)</f>
        <v>0</v>
      </c>
      <c r="T50" s="13">
        <f>IF(COUNTIF(C$12,"J")+COUNTIF(C$13,"J")+COUNTIF(C$14,"J")&gt;0,1,0)</f>
        <v>0</v>
      </c>
      <c r="U50" s="13">
        <f>IF(COUNTIF(C$12,"W")+COUNTIF(C$12,"J")+COUNTIF(C$13,"W")+COUNTIF(C$13,"J")+COUNTIF(C$14,"W")+COUNTIF(C$14,"J")&gt;0,1,0)</f>
        <v>0</v>
      </c>
      <c r="V50" s="13">
        <f>IF(COUNTIF(C$12,"10")+COUNTIF(C$13,"10")+COUNTIF(C$14,"10")&gt;0,1,0)</f>
        <v>0</v>
      </c>
      <c r="W50" s="13">
        <f>IF(COUNTIF(C$12,"W")+COUNTIF(C$12,"10")+COUNTIF(C$13,"W")+COUNTIF(C$13,"10")+COUNTIF(C$14,"W")+COUNTIF(C$14,"10")&gt;0,1,0)</f>
        <v>0</v>
      </c>
      <c r="X50" s="13">
        <f>IF(COUNTIF(C$12,"9")+COUNTIF(C$13,"9")+COUNTIF(C$14,"9")&gt;0,1,0)</f>
        <v>0</v>
      </c>
      <c r="Y50" s="13">
        <f>IF(COUNTIF(C$12,"W")+COUNTIF(C$12,"9")+COUNTIF(C$13,"W")+COUNTIF(C$13,"9")+COUNTIF(C$14,"W")+COUNTIF(C$14,"9")&gt;0,1,0)</f>
        <v>0</v>
      </c>
      <c r="Z50" s="13">
        <f>IF(COUNTIF(D$12,"W")+COUNTIF(D$13,"W")+COUNTIF(D$14,"W")&gt;0,1,0)</f>
        <v>0</v>
      </c>
      <c r="AA50" s="13">
        <f>IF(COUNTIF(D$12,"W")+COUNTIF(D$12,"W")+COUNTIF(D$13,"W")+COUNTIF(D$13,"W")+COUNTIF(D$14,"W")+COUNTIF(D$14,"W")&gt;0,1,0)</f>
        <v>0</v>
      </c>
      <c r="AB50" s="13">
        <f>IF(COUNTIF(D$12,"K")+COUNTIF(D$13,"K")+COUNTIF(D$14,"K")&gt;0,1,0)</f>
        <v>1</v>
      </c>
      <c r="AC50" s="13">
        <f>IF(COUNTIF(D$12,"W")+COUNTIF(D$12,"K")+COUNTIF(D$13,"W")+COUNTIF(D$13,"K")+COUNTIF(D$14,"W")+COUNTIF(D$14,"K")&gt;0,1,0)</f>
        <v>1</v>
      </c>
      <c r="AD50" s="13">
        <f>IF(COUNTIF(D$12,"Q")+COUNTIF(D$13,"Q")+COUNTIF(D$14,"Q")&gt;0,1,0)</f>
        <v>0</v>
      </c>
      <c r="AE50" s="13">
        <f>IF(COUNTIF(D$12,"W")+COUNTIF(D$12,"Q")+COUNTIF(D$13,"W")+COUNTIF(D$13,"Q")+COUNTIF(D$14,"W")+COUNTIF(D$14,"Q")&gt;0,1,0)</f>
        <v>0</v>
      </c>
      <c r="AF50" s="13">
        <f>IF(COUNTIF(D$12,"J")+COUNTIF(D$13,"J")+COUNTIF(D$14,"J")&gt;0,1,0)</f>
        <v>0</v>
      </c>
      <c r="AG50" s="13">
        <f>IF(COUNTIF(D$12,"W")+COUNTIF(D$12,"J")+COUNTIF(D$13,"W")+COUNTIF(D$13,"J")+COUNTIF(D$14,"W")+COUNTIF(D$14,"J")&gt;0,1,0)</f>
        <v>0</v>
      </c>
      <c r="AH50" s="13">
        <f>IF(COUNTIF(D$12,"10")+COUNTIF(D$13,"10")+COUNTIF(D$14,"10")&gt;0,1,0)</f>
        <v>0</v>
      </c>
      <c r="AI50" s="13">
        <f>IF(COUNTIF(D$12,"W")+COUNTIF(D$12,"10")+COUNTIF(D$13,"W")+COUNTIF(D$13,"10")+COUNTIF(D$14,"W")+COUNTIF(D$14,"10")&gt;0,1,0)</f>
        <v>0</v>
      </c>
      <c r="AJ50" s="13">
        <f>IF(COUNTIF(D$12,"9")+COUNTIF(D$13,"9")+COUNTIF(D$14,"9")&gt;0,1,0)</f>
        <v>0</v>
      </c>
      <c r="AK50" s="13">
        <f>IF(COUNTIF(D$12,"W")+COUNTIF(D$12,"9")+COUNTIF(D$13,"W")+COUNTIF(D$13,"9")+COUNTIF(D$14,"W")+COUNTIF(D$14,"9")&gt;0,1,0)</f>
        <v>0</v>
      </c>
      <c r="AL50" s="13">
        <f>IF(COUNTIF(E$12,"W")+COUNTIF(E$13,"W")+COUNTIF(E$14,"W")&gt;0,1,0)</f>
        <v>0</v>
      </c>
      <c r="AM50" s="13">
        <f>IF(COUNTIF(E$12,"W")+COUNTIF(E$12,"W")+COUNTIF(E$13,"W")+COUNTIF(E$13,"W")+COUNTIF(E$14,"W")+COUNTIF(E$14,"W")&gt;0,1,0)</f>
        <v>0</v>
      </c>
      <c r="AN50" s="13">
        <f>IF(COUNTIF(E$12,"K")+COUNTIF(E$13,"K")+COUNTIF(E$14,"K")&gt;0,1,0)</f>
        <v>1</v>
      </c>
      <c r="AO50" s="13">
        <f>IF(COUNTIF(E$12,"W")+COUNTIF(E$12,"K")+COUNTIF(E$13,"W")+COUNTIF(E$13,"K")+COUNTIF(E$14,"W")+COUNTIF(E$14,"K")&gt;0,1,0)</f>
        <v>1</v>
      </c>
      <c r="AP50" s="13">
        <f>IF(COUNTIF(E$12,"Q")+COUNTIF(E$13,"Q")+COUNTIF(E$14,"Q")&gt;0,1,0)</f>
        <v>0</v>
      </c>
      <c r="AQ50" s="13">
        <f>IF(COUNTIF(E$12,"W")+COUNTIF(E$12,"Q")+COUNTIF(E$13,"W")+COUNTIF(E$13,"Q")+COUNTIF(E$14,"W")+COUNTIF(E$14,"Q")&gt;0,1,0)</f>
        <v>0</v>
      </c>
      <c r="AR50" s="13">
        <f>IF(COUNTIF(E$12,"J")+COUNTIF(E$13,"J")+COUNTIF(E$14,"J")&gt;0,1,0)</f>
        <v>0</v>
      </c>
      <c r="AS50" s="13">
        <f>IF(COUNTIF(E$12,"W")+COUNTIF(E$12,"J")+COUNTIF(E$13,"W")+COUNTIF(E$13,"J")+COUNTIF(E$14,"W")+COUNTIF(E$14,"J")&gt;0,1,0)</f>
        <v>0</v>
      </c>
      <c r="AT50" s="13">
        <f>IF(COUNTIF(E$12,"10")+COUNTIF(E$13,"10")+COUNTIF(E$14,"10")&gt;0,1,0)</f>
        <v>0</v>
      </c>
      <c r="AU50" s="13">
        <f>IF(COUNTIF(E$12,"W")+COUNTIF(E$12,"10")+COUNTIF(E$13,"W")+COUNTIF(E$13,"10")+COUNTIF(E$14,"W")+COUNTIF(E$14,"10")&gt;0,1,0)</f>
        <v>0</v>
      </c>
      <c r="AV50" s="13">
        <f>IF(COUNTIF(E$12,"9")+COUNTIF(E$13,"9")+COUNTIF(E$14,"9")&gt;0,1,0)</f>
        <v>0</v>
      </c>
      <c r="AW50" s="13">
        <f>IF(COUNTIF(E$12,"W")+COUNTIF(E$12,"9")+COUNTIF(E$13,"W")+COUNTIF(E$13,"9")+COUNTIF(E$14,"W")+COUNTIF(E$14,"9")&gt;0,1,0)</f>
        <v>0</v>
      </c>
      <c r="AX50" s="13">
        <f>IF(COUNTIF(F$12,"W")+COUNTIF(F$13,"W")+COUNTIF(F$14,"W")&gt;0,1,0)</f>
        <v>0</v>
      </c>
      <c r="AY50" s="13">
        <f>IF(COUNTIF(F$12,"W")+COUNTIF(F$12,"W")+COUNTIF(F$13,"W")+COUNTIF(F$13,"W")+COUNTIF(F$14,"W")+COUNTIF(F$14,"W")&gt;0,1,0)</f>
        <v>0</v>
      </c>
      <c r="AZ50" s="13">
        <f>IF(COUNTIF(F$12,"K")+COUNTIF(F$13,"K")+COUNTIF(F$14,"K")&gt;0,1,0)</f>
        <v>1</v>
      </c>
      <c r="BA50" s="13">
        <f>IF(COUNTIF(F$12,"W")+COUNTIF(F$12,"K")+COUNTIF(F$13,"W")+COUNTIF(F$13,"K")+COUNTIF(F$14,"W")+COUNTIF(F$14,"K")&gt;0,1,0)</f>
        <v>1</v>
      </c>
      <c r="BB50" s="13">
        <f>IF(COUNTIF(F$12,"Q")+COUNTIF(F$13,"Q")+COUNTIF(F$14,"Q")&gt;0,1,0)</f>
        <v>0</v>
      </c>
      <c r="BC50" s="13">
        <f>IF(COUNTIF(F$12,"W")+COUNTIF(F$12,"Q")+COUNTIF(F$13,"W")+COUNTIF(F$13,"Q")+COUNTIF(F$14,"W")+COUNTIF(F$14,"Q")&gt;0,1,0)</f>
        <v>0</v>
      </c>
      <c r="BD50" s="13">
        <f>IF(COUNTIF(F$12,"J")+COUNTIF(F$13,"J")+COUNTIF(F$14,"J")&gt;0,1,0)</f>
        <v>0</v>
      </c>
      <c r="BE50" s="13">
        <f>IF(COUNTIF(F$12,"W")+COUNTIF(F$12,"J")+COUNTIF(F$13,"W")+COUNTIF(F$13,"J")+COUNTIF(F$14,"W")+COUNTIF(F$14,"J")&gt;0,1,0)</f>
        <v>0</v>
      </c>
      <c r="BF50" s="13">
        <f>IF(COUNTIF(F$12,"10")+COUNTIF(F$13,"10")+COUNTIF(F$14,"10")&gt;0,1,0)</f>
        <v>0</v>
      </c>
      <c r="BG50" s="13">
        <f>IF(COUNTIF(F$12,"W")+COUNTIF(F$12,"10")+COUNTIF(F$13,"W")+COUNTIF(F$13,"10")+COUNTIF(F$14,"W")+COUNTIF(F$14,"10")&gt;0,1,0)</f>
        <v>0</v>
      </c>
      <c r="BH50" s="13">
        <f>IF(COUNTIF(F$12,"9")+COUNTIF(F$13,"9")+COUNTIF(F$14,"9")&gt;0,1,0)</f>
        <v>0</v>
      </c>
      <c r="BI50" s="13">
        <f>IF(COUNTIF(F$12,"W")+COUNTIF(F$12,"9")+COUNTIF(F$13,"W")+COUNTIF(F$13,"9")+COUNTIF(F$14,"W")+COUNTIF(F$14,"9")&gt;0,1,0)</f>
        <v>0</v>
      </c>
      <c r="BJ50">
        <f>IF(COUNTIF(B$12,"S")+COUNTIF(B$13,"S")+COUNTIF(B$14,"S")&gt;0,1,0)</f>
        <v>0</v>
      </c>
      <c r="BK50">
        <f>IF(COUNTIF(C$12,"S")+COUNTIF(C$13,"S")+COUNTIF(C$14,"S")&gt;0,1,0)</f>
        <v>0</v>
      </c>
      <c r="BL50">
        <f>IF(COUNTIF(D$12,"S")+COUNTIF(D$13,"S")+COUNTIF(D$14,"S")&gt;0,1,0)</f>
        <v>0</v>
      </c>
      <c r="BM50">
        <f>IF(COUNTIF(E$12,"S")+COUNTIF(E$13,"S")+COUNTIF(E$14,"S")&gt;0,1,0)</f>
        <v>0</v>
      </c>
      <c r="BN50">
        <f>IF(COUNTIF(F$12,"S")+COUNTIF(F$13,"S")+COUNTIF(F$14,"S")&gt;0,1,0)</f>
        <v>0</v>
      </c>
    </row>
    <row r="51" ht="16.5" customHeight="1" spans="1:66">
      <c r="A51" s="2"/>
      <c r="B51" s="13">
        <f>IF(COUNTIF(B$13,"W")+COUNTIF(B$14,"W")+COUNTIF(B$15,"W")&gt;0,1,0)</f>
        <v>0</v>
      </c>
      <c r="C51" s="13">
        <f>IF(COUNTIF(B$13,"W")+COUNTIF(B$13,"W")+COUNTIF(B$14,"W")+COUNTIF(B$14,"W")+COUNTIF(B$15,"W")+COUNTIF(B$15,"W")&gt;0,1,0)</f>
        <v>0</v>
      </c>
      <c r="D51" s="13">
        <f>IF(COUNTIF(B$13,"K")+COUNTIF(B$14,"K")+COUNTIF(B$15,"K")&gt;0,1,0)</f>
        <v>1</v>
      </c>
      <c r="E51" s="13">
        <f>IF(COUNTIF(B$13,"W")+COUNTIF(B$13,"K")+COUNTIF(B$14,"W")+COUNTIF(B$14,"K")+COUNTIF(B$15,"W")+COUNTIF(B$15,"K")&gt;0,1,0)</f>
        <v>1</v>
      </c>
      <c r="F51" s="13">
        <f>IF(COUNTIF(B$13,"Q")+COUNTIF(B$14,"Q")+COUNTIF(B$15,"Q")&gt;0,1,0)</f>
        <v>1</v>
      </c>
      <c r="G51" s="13">
        <f>IF(COUNTIF(B$13,"W")+COUNTIF(B$13,"Q")+COUNTIF(B$14,"W")+COUNTIF(B$14,"Q")+COUNTIF(B$15,"W")+COUNTIF(B$15,"Q")&gt;0,1,0)</f>
        <v>1</v>
      </c>
      <c r="H51" s="13">
        <f>IF(COUNTIF(B$13,"J")+COUNTIF(B$14,"J")+COUNTIF(B$15,"J")&gt;0,1,0)</f>
        <v>0</v>
      </c>
      <c r="I51" s="13">
        <f>IF(COUNTIF(B$13,"W")+COUNTIF(B$13,"J")+COUNTIF(B$14,"W")+COUNTIF(B$14,"J")+COUNTIF(B$15,"W")+COUNTIF(B$15,"J")&gt;0,1,0)</f>
        <v>0</v>
      </c>
      <c r="J51" s="13">
        <f>IF(COUNTIF(B$13,"10")+COUNTIF(B$14,"10")+COUNTIF(B$15,"10")&gt;0,1,0)</f>
        <v>0</v>
      </c>
      <c r="K51" s="13">
        <f>IF(COUNTIF(B$13,"W")+COUNTIF(B$13,"10")+COUNTIF(B$14,"W")+COUNTIF(B$14,"10")+COUNTIF(B$15,"W")+COUNTIF(B$15,"10")&gt;0,1,0)</f>
        <v>0</v>
      </c>
      <c r="L51" s="13">
        <f>IF(COUNTIF(B$13,"9")+COUNTIF(B$14,"9")+COUNTIF(B$15,"9")&gt;0,1,0)</f>
        <v>0</v>
      </c>
      <c r="M51" s="13">
        <f>IF(COUNTIF(B$13,"W")+COUNTIF(B$13,"9")+COUNTIF(B$14,"W")+COUNTIF(B$14,"9")+COUNTIF(B$15,"W")+COUNTIF(B$15,"9")&gt;0,1,0)</f>
        <v>0</v>
      </c>
      <c r="N51" s="13">
        <f>IF(COUNTIF(C$13,"W")+COUNTIF(C$14,"W")+COUNTIF(C$15,"W")&gt;0,1,0)</f>
        <v>1</v>
      </c>
      <c r="O51" s="13">
        <f>IF(COUNTIF(C$13,"W")+COUNTIF(C$13,"W")+COUNTIF(C$14,"W")+COUNTIF(C$14,"W")+COUNTIF(C$15,"W")+COUNTIF(C$15,"W")&gt;0,1,0)</f>
        <v>1</v>
      </c>
      <c r="P51" s="13">
        <f>IF(COUNTIF(C$13,"K")+COUNTIF(C$14,"K")+COUNTIF(C$15,"K")&gt;0,1,0)</f>
        <v>1</v>
      </c>
      <c r="Q51" s="13">
        <f>IF(COUNTIF(C$13,"W")+COUNTIF(C$13,"K")+COUNTIF(C$14,"W")+COUNTIF(C$14,"K")+COUNTIF(C$15,"W")+COUNTIF(C$15,"K")&gt;0,1,0)</f>
        <v>1</v>
      </c>
      <c r="R51" s="13">
        <f>IF(COUNTIF(C$13,"Q")+COUNTIF(C$14,"Q")+COUNTIF(C$15,"Q")&gt;0,1,0)</f>
        <v>0</v>
      </c>
      <c r="S51" s="13">
        <f>IF(COUNTIF(C$13,"W")+COUNTIF(C$13,"Q")+COUNTIF(C$14,"W")+COUNTIF(C$14,"Q")+COUNTIF(C$15,"W")+COUNTIF(C$15,"Q")&gt;0,1,0)</f>
        <v>1</v>
      </c>
      <c r="T51" s="13">
        <f>IF(COUNTIF(C$13,"J")+COUNTIF(C$14,"J")+COUNTIF(C$15,"J")&gt;0,1,0)</f>
        <v>0</v>
      </c>
      <c r="U51" s="13">
        <f>IF(COUNTIF(C$13,"W")+COUNTIF(C$13,"J")+COUNTIF(C$14,"W")+COUNTIF(C$14,"J")+COUNTIF(C$15,"W")+COUNTIF(C$15,"J")&gt;0,1,0)</f>
        <v>1</v>
      </c>
      <c r="V51" s="13">
        <f>IF(COUNTIF(C$13,"10")+COUNTIF(C$14,"10")+COUNTIF(C$15,"10")&gt;0,1,0)</f>
        <v>0</v>
      </c>
      <c r="W51" s="13">
        <f>IF(COUNTIF(C$13,"W")+COUNTIF(C$13,"10")+COUNTIF(C$14,"W")+COUNTIF(C$14,"10")+COUNTIF(C$15,"W")+COUNTIF(C$15,"10")&gt;0,1,0)</f>
        <v>1</v>
      </c>
      <c r="X51" s="13">
        <f>IF(COUNTIF(C$13,"9")+COUNTIF(C$14,"9")+COUNTIF(C$15,"9")&gt;0,1,0)</f>
        <v>0</v>
      </c>
      <c r="Y51" s="13">
        <f>IF(COUNTIF(C$13,"W")+COUNTIF(C$13,"9")+COUNTIF(C$14,"W")+COUNTIF(C$14,"9")+COUNTIF(C$15,"W")+COUNTIF(C$15,"9")&gt;0,1,0)</f>
        <v>1</v>
      </c>
      <c r="Z51" s="13">
        <f>IF(COUNTIF(D$13,"W")+COUNTIF(D$14,"W")+COUNTIF(D$15,"W")&gt;0,1,0)</f>
        <v>1</v>
      </c>
      <c r="AA51" s="13">
        <f>IF(COUNTIF(D$13,"W")+COUNTIF(D$13,"W")+COUNTIF(D$14,"W")+COUNTIF(D$14,"W")+COUNTIF(D$15,"W")+COUNTIF(D$15,"W")&gt;0,1,0)</f>
        <v>1</v>
      </c>
      <c r="AB51" s="13">
        <f>IF(COUNTIF(D$13,"K")+COUNTIF(D$14,"K")+COUNTIF(D$15,"K")&gt;0,1,0)</f>
        <v>1</v>
      </c>
      <c r="AC51" s="13">
        <f>IF(COUNTIF(D$13,"W")+COUNTIF(D$13,"K")+COUNTIF(D$14,"W")+COUNTIF(D$14,"K")+COUNTIF(D$15,"W")+COUNTIF(D$15,"K")&gt;0,1,0)</f>
        <v>1</v>
      </c>
      <c r="AD51" s="13">
        <f>IF(COUNTIF(D$13,"Q")+COUNTIF(D$14,"Q")+COUNTIF(D$15,"Q")&gt;0,1,0)</f>
        <v>0</v>
      </c>
      <c r="AE51" s="13">
        <f>IF(COUNTIF(D$13,"W")+COUNTIF(D$13,"Q")+COUNTIF(D$14,"W")+COUNTIF(D$14,"Q")+COUNTIF(D$15,"W")+COUNTIF(D$15,"Q")&gt;0,1,0)</f>
        <v>1</v>
      </c>
      <c r="AF51" s="13">
        <f>IF(COUNTIF(D$13,"J")+COUNTIF(D$14,"J")+COUNTIF(D$15,"J")&gt;0,1,0)</f>
        <v>0</v>
      </c>
      <c r="AG51" s="13">
        <f>IF(COUNTIF(D$13,"W")+COUNTIF(D$13,"J")+COUNTIF(D$14,"W")+COUNTIF(D$14,"J")+COUNTIF(D$15,"W")+COUNTIF(D$15,"J")&gt;0,1,0)</f>
        <v>1</v>
      </c>
      <c r="AH51" s="13">
        <f>IF(COUNTIF(D$13,"10")+COUNTIF(D$14,"10")+COUNTIF(D$15,"10")&gt;0,1,0)</f>
        <v>0</v>
      </c>
      <c r="AI51" s="13">
        <f>IF(COUNTIF(D$13,"W")+COUNTIF(D$13,"10")+COUNTIF(D$14,"W")+COUNTIF(D$14,"10")+COUNTIF(D$15,"W")+COUNTIF(D$15,"10")&gt;0,1,0)</f>
        <v>1</v>
      </c>
      <c r="AJ51" s="13">
        <f>IF(COUNTIF(D$13,"9")+COUNTIF(D$14,"9")+COUNTIF(D$15,"9")&gt;0,1,0)</f>
        <v>0</v>
      </c>
      <c r="AK51" s="13">
        <f>IF(COUNTIF(D$13,"W")+COUNTIF(D$13,"9")+COUNTIF(D$14,"W")+COUNTIF(D$14,"9")+COUNTIF(D$15,"W")+COUNTIF(D$15,"9")&gt;0,1,0)</f>
        <v>1</v>
      </c>
      <c r="AL51" s="13">
        <f>IF(COUNTIF(E$13,"W")+COUNTIF(E$14,"W")+COUNTIF(E$15,"W")&gt;0,1,0)</f>
        <v>1</v>
      </c>
      <c r="AM51" s="13">
        <f>IF(COUNTIF(E$13,"W")+COUNTIF(E$13,"W")+COUNTIF(E$14,"W")+COUNTIF(E$14,"W")+COUNTIF(E$15,"W")+COUNTIF(E$15,"W")&gt;0,1,0)</f>
        <v>1</v>
      </c>
      <c r="AN51" s="13">
        <f>IF(COUNTIF(E$13,"K")+COUNTIF(E$14,"K")+COUNTIF(E$15,"K")&gt;0,1,0)</f>
        <v>1</v>
      </c>
      <c r="AO51" s="13">
        <f>IF(COUNTIF(E$13,"W")+COUNTIF(E$13,"K")+COUNTIF(E$14,"W")+COUNTIF(E$14,"K")+COUNTIF(E$15,"W")+COUNTIF(E$15,"K")&gt;0,1,0)</f>
        <v>1</v>
      </c>
      <c r="AP51" s="13">
        <f>IF(COUNTIF(E$13,"Q")+COUNTIF(E$14,"Q")+COUNTIF(E$15,"Q")&gt;0,1,0)</f>
        <v>0</v>
      </c>
      <c r="AQ51" s="13">
        <f>IF(COUNTIF(E$13,"W")+COUNTIF(E$13,"Q")+COUNTIF(E$14,"W")+COUNTIF(E$14,"Q")+COUNTIF(E$15,"W")+COUNTIF(E$15,"Q")&gt;0,1,0)</f>
        <v>1</v>
      </c>
      <c r="AR51" s="13">
        <f>IF(COUNTIF(E$13,"J")+COUNTIF(E$14,"J")+COUNTIF(E$15,"J")&gt;0,1,0)</f>
        <v>0</v>
      </c>
      <c r="AS51" s="13">
        <f>IF(COUNTIF(E$13,"W")+COUNTIF(E$13,"J")+COUNTIF(E$14,"W")+COUNTIF(E$14,"J")+COUNTIF(E$15,"W")+COUNTIF(E$15,"J")&gt;0,1,0)</f>
        <v>1</v>
      </c>
      <c r="AT51" s="13">
        <f>IF(COUNTIF(E$13,"10")+COUNTIF(E$14,"10")+COUNTIF(E$15,"10")&gt;0,1,0)</f>
        <v>0</v>
      </c>
      <c r="AU51" s="13">
        <f>IF(COUNTIF(E$13,"W")+COUNTIF(E$13,"10")+COUNTIF(E$14,"W")+COUNTIF(E$14,"10")+COUNTIF(E$15,"W")+COUNTIF(E$15,"10")&gt;0,1,0)</f>
        <v>1</v>
      </c>
      <c r="AV51" s="13">
        <f>IF(COUNTIF(E$13,"9")+COUNTIF(E$14,"9")+COUNTIF(E$15,"9")&gt;0,1,0)</f>
        <v>0</v>
      </c>
      <c r="AW51" s="13">
        <f>IF(COUNTIF(E$13,"W")+COUNTIF(E$13,"9")+COUNTIF(E$14,"W")+COUNTIF(E$14,"9")+COUNTIF(E$15,"W")+COUNTIF(E$15,"9")&gt;0,1,0)</f>
        <v>1</v>
      </c>
      <c r="AX51" s="13">
        <f>IF(COUNTIF(F$13,"W")+COUNTIF(F$14,"W")+COUNTIF(F$15,"W")&gt;0,1,0)</f>
        <v>1</v>
      </c>
      <c r="AY51" s="13">
        <f>IF(COUNTIF(F$13,"W")+COUNTIF(F$13,"W")+COUNTIF(F$14,"W")+COUNTIF(F$14,"W")+COUNTIF(F$15,"W")+COUNTIF(F$15,"W")&gt;0,1,0)</f>
        <v>1</v>
      </c>
      <c r="AZ51" s="13">
        <f>IF(COUNTIF(F$13,"K")+COUNTIF(F$14,"K")+COUNTIF(F$15,"K")&gt;0,1,0)</f>
        <v>1</v>
      </c>
      <c r="BA51" s="13">
        <f>IF(COUNTIF(F$13,"W")+COUNTIF(F$13,"K")+COUNTIF(F$14,"W")+COUNTIF(F$14,"K")+COUNTIF(F$15,"W")+COUNTIF(F$15,"K")&gt;0,1,0)</f>
        <v>1</v>
      </c>
      <c r="BB51" s="13">
        <f>IF(COUNTIF(F$13,"Q")+COUNTIF(F$14,"Q")+COUNTIF(F$15,"Q")&gt;0,1,0)</f>
        <v>0</v>
      </c>
      <c r="BC51" s="13">
        <f>IF(COUNTIF(F$13,"W")+COUNTIF(F$13,"Q")+COUNTIF(F$14,"W")+COUNTIF(F$14,"Q")+COUNTIF(F$15,"W")+COUNTIF(F$15,"Q")&gt;0,1,0)</f>
        <v>1</v>
      </c>
      <c r="BD51" s="13">
        <f>IF(COUNTIF(F$13,"J")+COUNTIF(F$14,"J")+COUNTIF(F$15,"J")&gt;0,1,0)</f>
        <v>0</v>
      </c>
      <c r="BE51" s="13">
        <f>IF(COUNTIF(F$13,"W")+COUNTIF(F$13,"J")+COUNTIF(F$14,"W")+COUNTIF(F$14,"J")+COUNTIF(F$15,"W")+COUNTIF(F$15,"J")&gt;0,1,0)</f>
        <v>1</v>
      </c>
      <c r="BF51" s="13">
        <f>IF(COUNTIF(F$13,"10")+COUNTIF(F$14,"10")+COUNTIF(F$15,"10")&gt;0,1,0)</f>
        <v>0</v>
      </c>
      <c r="BG51" s="13">
        <f>IF(COUNTIF(F$13,"W")+COUNTIF(F$13,"10")+COUNTIF(F$14,"W")+COUNTIF(F$14,"10")+COUNTIF(F$15,"W")+COUNTIF(F$15,"10")&gt;0,1,0)</f>
        <v>1</v>
      </c>
      <c r="BH51" s="13">
        <f>IF(COUNTIF(F$13,"9")+COUNTIF(F$14,"9")+COUNTIF(F$15,"9")&gt;0,1,0)</f>
        <v>0</v>
      </c>
      <c r="BI51" s="13">
        <f>IF(COUNTIF(F$13,"W")+COUNTIF(F$13,"9")+COUNTIF(F$14,"W")+COUNTIF(F$14,"9")+COUNTIF(F$15,"W")+COUNTIF(F$15,"9")&gt;0,1,0)</f>
        <v>1</v>
      </c>
      <c r="BJ51">
        <f>IF(COUNTIF(B$13,"S")+COUNTIF(B$14,"S")+COUNTIF(B$15,"S")&gt;0,1,0)</f>
        <v>0</v>
      </c>
      <c r="BK51">
        <f>IF(COUNTIF(C$13,"S")+COUNTIF(C$14,"S")+COUNTIF(C$15,"S")&gt;0,1,0)</f>
        <v>0</v>
      </c>
      <c r="BL51">
        <f>IF(COUNTIF(D$13,"S")+COUNTIF(D$14,"S")+COUNTIF(D$15,"S")&gt;0,1,0)</f>
        <v>0</v>
      </c>
      <c r="BM51">
        <f>IF(COUNTIF(E$13,"S")+COUNTIF(E$14,"S")+COUNTIF(E$15,"S")&gt;0,1,0)</f>
        <v>0</v>
      </c>
      <c r="BN51">
        <f>IF(COUNTIF(F$13,"S")+COUNTIF(F$14,"S")+COUNTIF(F$15,"S")&gt;0,1,0)</f>
        <v>0</v>
      </c>
    </row>
    <row r="52" ht="16.5" customHeight="1" spans="1:66">
      <c r="A52" s="2"/>
      <c r="B52" s="13">
        <f>IF(COUNTIF(B$14,"W")+COUNTIF(B$15,"W")+COUNTIF(B$16,"W")&gt;0,1,0)</f>
        <v>0</v>
      </c>
      <c r="C52" s="13">
        <f>IF(COUNTIF(B$14,"W")+COUNTIF(B$14,"W")+COUNTIF(B$15,"W")+COUNTIF(B$15,"W")+COUNTIF(B$16,"W")+COUNTIF(B$16,"W")&gt;0,1,0)</f>
        <v>0</v>
      </c>
      <c r="D52" s="13">
        <f>IF(COUNTIF(B$14,"K")+COUNTIF(B$15,"K")+COUNTIF(B$16,"K")&gt;0,1,0)</f>
        <v>0</v>
      </c>
      <c r="E52" s="13">
        <f>IF(COUNTIF(B$14,"W")+COUNTIF(B$14,"K")+COUNTIF(B$15,"W")+COUNTIF(B$15,"K")+COUNTIF(B$16,"W")+COUNTIF(B$16,"K")&gt;0,1,0)</f>
        <v>0</v>
      </c>
      <c r="F52" s="13">
        <f>IF(COUNTIF(B$14,"Q")+COUNTIF(B$15,"Q")+COUNTIF(B$16,"Q")&gt;0,1,0)</f>
        <v>1</v>
      </c>
      <c r="G52" s="13">
        <f>IF(COUNTIF(B$14,"W")+COUNTIF(B$14,"Q")+COUNTIF(B$15,"W")+COUNTIF(B$15,"Q")+COUNTIF(B$16,"W")+COUNTIF(B$16,"Q")&gt;0,1,0)</f>
        <v>1</v>
      </c>
      <c r="H52" s="13">
        <f>IF(COUNTIF(B$14,"J")+COUNTIF(B$15,"J")+COUNTIF(B$16,"J")&gt;0,1,0)</f>
        <v>0</v>
      </c>
      <c r="I52" s="13">
        <f>IF(COUNTIF(B$14,"W")+COUNTIF(B$14,"J")+COUNTIF(B$15,"W")+COUNTIF(B$15,"J")+COUNTIF(B$16,"W")+COUNTIF(B$16,"J")&gt;0,1,0)</f>
        <v>0</v>
      </c>
      <c r="J52" s="13">
        <f>IF(COUNTIF(B$14,"10")+COUNTIF(B$15,"10")+COUNTIF(B$16,"10")&gt;0,1,0)</f>
        <v>0</v>
      </c>
      <c r="K52" s="13">
        <f>IF(COUNTIF(B$14,"W")+COUNTIF(B$14,"10")+COUNTIF(B$15,"W")+COUNTIF(B$15,"10")+COUNTIF(B$16,"W")+COUNTIF(B$16,"10")&gt;0,1,0)</f>
        <v>0</v>
      </c>
      <c r="L52" s="13">
        <f>IF(COUNTIF(B$14,"9")+COUNTIF(B$15,"9")+COUNTIF(B$16,"9")&gt;0,1,0)</f>
        <v>0</v>
      </c>
      <c r="M52" s="13">
        <f>IF(COUNTIF(B$14,"W")+COUNTIF(B$14,"9")+COUNTIF(B$15,"W")+COUNTIF(B$15,"9")+COUNTIF(B$16,"W")+COUNTIF(B$16,"9")&gt;0,1,0)</f>
        <v>0</v>
      </c>
      <c r="N52" s="13">
        <f>IF(COUNTIF(C$14,"W")+COUNTIF(C$15,"W")+COUNTIF(C$16,"W")&gt;0,1,0)</f>
        <v>1</v>
      </c>
      <c r="O52" s="13">
        <f>IF(COUNTIF(C$14,"W")+COUNTIF(C$14,"W")+COUNTIF(C$15,"W")+COUNTIF(C$15,"W")+COUNTIF(C$16,"W")+COUNTIF(C$16,"W")&gt;0,1,0)</f>
        <v>1</v>
      </c>
      <c r="P52" s="13">
        <f>IF(COUNTIF(C$14,"K")+COUNTIF(C$15,"K")+COUNTIF(C$16,"K")&gt;0,1,0)</f>
        <v>1</v>
      </c>
      <c r="Q52" s="13">
        <f>IF(COUNTIF(C$14,"W")+COUNTIF(C$14,"K")+COUNTIF(C$15,"W")+COUNTIF(C$15,"K")+COUNTIF(C$16,"W")+COUNTIF(C$16,"K")&gt;0,1,0)</f>
        <v>1</v>
      </c>
      <c r="R52" s="13">
        <f>IF(COUNTIF(C$14,"Q")+COUNTIF(C$15,"Q")+COUNTIF(C$16,"Q")&gt;0,1,0)</f>
        <v>1</v>
      </c>
      <c r="S52" s="13">
        <f>IF(COUNTIF(C$14,"W")+COUNTIF(C$14,"Q")+COUNTIF(C$15,"W")+COUNTIF(C$15,"Q")+COUNTIF(C$16,"W")+COUNTIF(C$16,"Q")&gt;0,1,0)</f>
        <v>1</v>
      </c>
      <c r="T52" s="13">
        <f>IF(COUNTIF(C$14,"J")+COUNTIF(C$15,"J")+COUNTIF(C$16,"J")&gt;0,1,0)</f>
        <v>0</v>
      </c>
      <c r="U52" s="13">
        <f>IF(COUNTIF(C$14,"W")+COUNTIF(C$14,"J")+COUNTIF(C$15,"W")+COUNTIF(C$15,"J")+COUNTIF(C$16,"W")+COUNTIF(C$16,"J")&gt;0,1,0)</f>
        <v>1</v>
      </c>
      <c r="V52" s="13">
        <f>IF(COUNTIF(C$14,"10")+COUNTIF(C$15,"10")+COUNTIF(C$16,"10")&gt;0,1,0)</f>
        <v>0</v>
      </c>
      <c r="W52" s="13">
        <f>IF(COUNTIF(C$14,"W")+COUNTIF(C$14,"10")+COUNTIF(C$15,"W")+COUNTIF(C$15,"10")+COUNTIF(C$16,"W")+COUNTIF(C$16,"10")&gt;0,1,0)</f>
        <v>1</v>
      </c>
      <c r="X52" s="13">
        <f>IF(COUNTIF(C$14,"9")+COUNTIF(C$15,"9")+COUNTIF(C$16,"9")&gt;0,1,0)</f>
        <v>0</v>
      </c>
      <c r="Y52" s="13">
        <f>IF(COUNTIF(C$14,"W")+COUNTIF(C$14,"9")+COUNTIF(C$15,"W")+COUNTIF(C$15,"9")+COUNTIF(C$16,"W")+COUNTIF(C$16,"9")&gt;0,1,0)</f>
        <v>1</v>
      </c>
      <c r="Z52" s="13">
        <f>IF(COUNTIF(D$14,"W")+COUNTIF(D$15,"W")+COUNTIF(D$16,"W")&gt;0,1,0)</f>
        <v>1</v>
      </c>
      <c r="AA52" s="13">
        <f>IF(COUNTIF(D$14,"W")+COUNTIF(D$14,"W")+COUNTIF(D$15,"W")+COUNTIF(D$15,"W")+COUNTIF(D$16,"W")+COUNTIF(D$16,"W")&gt;0,1,0)</f>
        <v>1</v>
      </c>
      <c r="AB52" s="13">
        <f>IF(COUNTIF(D$14,"K")+COUNTIF(D$15,"K")+COUNTIF(D$16,"K")&gt;0,1,0)</f>
        <v>1</v>
      </c>
      <c r="AC52" s="13">
        <f>IF(COUNTIF(D$14,"W")+COUNTIF(D$14,"K")+COUNTIF(D$15,"W")+COUNTIF(D$15,"K")+COUNTIF(D$16,"W")+COUNTIF(D$16,"K")&gt;0,1,0)</f>
        <v>1</v>
      </c>
      <c r="AD52" s="13">
        <f>IF(COUNTIF(D$14,"Q")+COUNTIF(D$15,"Q")+COUNTIF(D$16,"Q")&gt;0,1,0)</f>
        <v>1</v>
      </c>
      <c r="AE52" s="13">
        <f>IF(COUNTIF(D$14,"W")+COUNTIF(D$14,"Q")+COUNTIF(D$15,"W")+COUNTIF(D$15,"Q")+COUNTIF(D$16,"W")+COUNTIF(D$16,"Q")&gt;0,1,0)</f>
        <v>1</v>
      </c>
      <c r="AF52" s="13">
        <f>IF(COUNTIF(D$14,"J")+COUNTIF(D$15,"J")+COUNTIF(D$16,"J")&gt;0,1,0)</f>
        <v>0</v>
      </c>
      <c r="AG52" s="13">
        <f>IF(COUNTIF(D$14,"W")+COUNTIF(D$14,"J")+COUNTIF(D$15,"W")+COUNTIF(D$15,"J")+COUNTIF(D$16,"W")+COUNTIF(D$16,"J")&gt;0,1,0)</f>
        <v>1</v>
      </c>
      <c r="AH52" s="13">
        <f>IF(COUNTIF(D$14,"10")+COUNTIF(D$15,"10")+COUNTIF(D$16,"10")&gt;0,1,0)</f>
        <v>0</v>
      </c>
      <c r="AI52" s="13">
        <f>IF(COUNTIF(D$14,"W")+COUNTIF(D$14,"10")+COUNTIF(D$15,"W")+COUNTIF(D$15,"10")+COUNTIF(D$16,"W")+COUNTIF(D$16,"10")&gt;0,1,0)</f>
        <v>1</v>
      </c>
      <c r="AJ52" s="13">
        <f>IF(COUNTIF(D$14,"9")+COUNTIF(D$15,"9")+COUNTIF(D$16,"9")&gt;0,1,0)</f>
        <v>0</v>
      </c>
      <c r="AK52" s="13">
        <f>IF(COUNTIF(D$14,"W")+COUNTIF(D$14,"9")+COUNTIF(D$15,"W")+COUNTIF(D$15,"9")+COUNTIF(D$16,"W")+COUNTIF(D$16,"9")&gt;0,1,0)</f>
        <v>1</v>
      </c>
      <c r="AL52" s="13">
        <f>IF(COUNTIF(E$14,"W")+COUNTIF(E$15,"W")+COUNTIF(E$16,"W")&gt;0,1,0)</f>
        <v>1</v>
      </c>
      <c r="AM52" s="13">
        <f>IF(COUNTIF(E$14,"W")+COUNTIF(E$14,"W")+COUNTIF(E$15,"W")+COUNTIF(E$15,"W")+COUNTIF(E$16,"W")+COUNTIF(E$16,"W")&gt;0,1,0)</f>
        <v>1</v>
      </c>
      <c r="AN52" s="13">
        <f>IF(COUNTIF(E$14,"K")+COUNTIF(E$15,"K")+COUNTIF(E$16,"K")&gt;0,1,0)</f>
        <v>1</v>
      </c>
      <c r="AO52" s="13">
        <f>IF(COUNTIF(E$14,"W")+COUNTIF(E$14,"K")+COUNTIF(E$15,"W")+COUNTIF(E$15,"K")+COUNTIF(E$16,"W")+COUNTIF(E$16,"K")&gt;0,1,0)</f>
        <v>1</v>
      </c>
      <c r="AP52" s="13">
        <f>IF(COUNTIF(E$14,"Q")+COUNTIF(E$15,"Q")+COUNTIF(E$16,"Q")&gt;0,1,0)</f>
        <v>1</v>
      </c>
      <c r="AQ52" s="13">
        <f>IF(COUNTIF(E$14,"W")+COUNTIF(E$14,"Q")+COUNTIF(E$15,"W")+COUNTIF(E$15,"Q")+COUNTIF(E$16,"W")+COUNTIF(E$16,"Q")&gt;0,1,0)</f>
        <v>1</v>
      </c>
      <c r="AR52" s="13">
        <f>IF(COUNTIF(E$14,"J")+COUNTIF(E$15,"J")+COUNTIF(E$16,"J")&gt;0,1,0)</f>
        <v>0</v>
      </c>
      <c r="AS52" s="13">
        <f>IF(COUNTIF(E$14,"W")+COUNTIF(E$14,"J")+COUNTIF(E$15,"W")+COUNTIF(E$15,"J")+COUNTIF(E$16,"W")+COUNTIF(E$16,"J")&gt;0,1,0)</f>
        <v>1</v>
      </c>
      <c r="AT52" s="13">
        <f>IF(COUNTIF(E$14,"10")+COUNTIF(E$15,"10")+COUNTIF(E$16,"10")&gt;0,1,0)</f>
        <v>0</v>
      </c>
      <c r="AU52" s="13">
        <f>IF(COUNTIF(E$14,"W")+COUNTIF(E$14,"10")+COUNTIF(E$15,"W")+COUNTIF(E$15,"10")+COUNTIF(E$16,"W")+COUNTIF(E$16,"10")&gt;0,1,0)</f>
        <v>1</v>
      </c>
      <c r="AV52" s="13">
        <f>IF(COUNTIF(E$14,"9")+COUNTIF(E$15,"9")+COUNTIF(E$16,"9")&gt;0,1,0)</f>
        <v>0</v>
      </c>
      <c r="AW52" s="13">
        <f>IF(COUNTIF(E$14,"W")+COUNTIF(E$14,"9")+COUNTIF(E$15,"W")+COUNTIF(E$15,"9")+COUNTIF(E$16,"W")+COUNTIF(E$16,"9")&gt;0,1,0)</f>
        <v>1</v>
      </c>
      <c r="AX52" s="13">
        <f>IF(COUNTIF(F$14,"W")+COUNTIF(F$15,"W")+COUNTIF(F$16,"W")&gt;0,1,0)</f>
        <v>1</v>
      </c>
      <c r="AY52" s="13">
        <f>IF(COUNTIF(F$14,"W")+COUNTIF(F$14,"W")+COUNTIF(F$15,"W")+COUNTIF(F$15,"W")+COUNTIF(F$16,"W")+COUNTIF(F$16,"W")&gt;0,1,0)</f>
        <v>1</v>
      </c>
      <c r="AZ52" s="13">
        <f>IF(COUNTIF(F$14,"K")+COUNTIF(F$15,"K")+COUNTIF(F$16,"K")&gt;0,1,0)</f>
        <v>1</v>
      </c>
      <c r="BA52" s="13">
        <f>IF(COUNTIF(F$14,"W")+COUNTIF(F$14,"K")+COUNTIF(F$15,"W")+COUNTIF(F$15,"K")+COUNTIF(F$16,"W")+COUNTIF(F$16,"K")&gt;0,1,0)</f>
        <v>1</v>
      </c>
      <c r="BB52" s="13">
        <f>IF(COUNTIF(F$14,"Q")+COUNTIF(F$15,"Q")+COUNTIF(F$16,"Q")&gt;0,1,0)</f>
        <v>1</v>
      </c>
      <c r="BC52" s="13">
        <f>IF(COUNTIF(F$14,"W")+COUNTIF(F$14,"Q")+COUNTIF(F$15,"W")+COUNTIF(F$15,"Q")+COUNTIF(F$16,"W")+COUNTIF(F$16,"Q")&gt;0,1,0)</f>
        <v>1</v>
      </c>
      <c r="BD52" s="13">
        <f>IF(COUNTIF(F$14,"J")+COUNTIF(F$15,"J")+COUNTIF(F$16,"J")&gt;0,1,0)</f>
        <v>0</v>
      </c>
      <c r="BE52" s="13">
        <f>IF(COUNTIF(F$14,"W")+COUNTIF(F$14,"J")+COUNTIF(F$15,"W")+COUNTIF(F$15,"J")+COUNTIF(F$16,"W")+COUNTIF(F$16,"J")&gt;0,1,0)</f>
        <v>1</v>
      </c>
      <c r="BF52" s="13">
        <f>IF(COUNTIF(F$14,"10")+COUNTIF(F$15,"10")+COUNTIF(F$16,"10")&gt;0,1,0)</f>
        <v>0</v>
      </c>
      <c r="BG52" s="13">
        <f>IF(COUNTIF(F$14,"W")+COUNTIF(F$14,"10")+COUNTIF(F$15,"W")+COUNTIF(F$15,"10")+COUNTIF(F$16,"W")+COUNTIF(F$16,"10")&gt;0,1,0)</f>
        <v>1</v>
      </c>
      <c r="BH52" s="13">
        <f>IF(COUNTIF(F$14,"9")+COUNTIF(F$15,"9")+COUNTIF(F$16,"9")&gt;0,1,0)</f>
        <v>0</v>
      </c>
      <c r="BI52" s="13">
        <f>IF(COUNTIF(F$14,"W")+COUNTIF(F$14,"9")+COUNTIF(F$15,"W")+COUNTIF(F$15,"9")+COUNTIF(F$16,"W")+COUNTIF(F$16,"9")&gt;0,1,0)</f>
        <v>1</v>
      </c>
      <c r="BJ52">
        <f>IF(COUNTIF(B$14,"S")+COUNTIF(B$15,"S")+COUNTIF(B$16,"S")&gt;0,1,0)</f>
        <v>0</v>
      </c>
      <c r="BK52">
        <f>IF(COUNTIF(C$14,"S")+COUNTIF(C$15,"S")+COUNTIF(C$16,"S")&gt;0,1,0)</f>
        <v>0</v>
      </c>
      <c r="BL52">
        <f>IF(COUNTIF(D$14,"S")+COUNTIF(D$15,"S")+COUNTIF(D$16,"S")&gt;0,1,0)</f>
        <v>0</v>
      </c>
      <c r="BM52">
        <f>IF(COUNTIF(E$14,"S")+COUNTIF(E$15,"S")+COUNTIF(E$16,"S")&gt;0,1,0)</f>
        <v>0</v>
      </c>
      <c r="BN52">
        <f>IF(COUNTIF(F$14,"S")+COUNTIF(F$15,"S")+COUNTIF(F$16,"S")&gt;0,1,0)</f>
        <v>0</v>
      </c>
    </row>
    <row r="53" ht="16.5" customHeight="1" spans="1:66">
      <c r="A53" s="2"/>
      <c r="B53" s="13">
        <f>IF(COUNTIF(B$15,"W")+COUNTIF(B$16,"W")+COUNTIF(B$17,"W")&gt;0,1,0)</f>
        <v>0</v>
      </c>
      <c r="C53" s="13">
        <f>IF(COUNTIF(B$15,"W")+COUNTIF(B$15,"W")+COUNTIF(B$16,"W")+COUNTIF(B$16,"W")+COUNTIF(B$17,"W")+COUNTIF(B$17,"W")&gt;0,1,0)</f>
        <v>0</v>
      </c>
      <c r="D53" s="13">
        <f>IF(COUNTIF(B$15,"K")+COUNTIF(B$16,"K")+COUNTIF(B$17,"K")&gt;0,1,0)</f>
        <v>0</v>
      </c>
      <c r="E53" s="13">
        <f>IF(COUNTIF(B$15,"W")+COUNTIF(B$15,"K")+COUNTIF(B$16,"W")+COUNTIF(B$16,"K")+COUNTIF(B$17,"W")+COUNTIF(B$17,"K")&gt;0,1,0)</f>
        <v>0</v>
      </c>
      <c r="F53" s="13">
        <f>IF(COUNTIF(B$15,"Q")+COUNTIF(B$16,"Q")+COUNTIF(B$17,"Q")&gt;0,1,0)</f>
        <v>1</v>
      </c>
      <c r="G53" s="13">
        <f>IF(COUNTIF(B$15,"W")+COUNTIF(B$15,"Q")+COUNTIF(B$16,"W")+COUNTIF(B$16,"Q")+COUNTIF(B$17,"W")+COUNTIF(B$17,"Q")&gt;0,1,0)</f>
        <v>1</v>
      </c>
      <c r="H53" s="13">
        <f>IF(COUNTIF(B$15,"J")+COUNTIF(B$16,"J")+COUNTIF(B$17,"J")&gt;0,1,0)</f>
        <v>1</v>
      </c>
      <c r="I53" s="13">
        <f>IF(COUNTIF(B$15,"W")+COUNTIF(B$15,"J")+COUNTIF(B$16,"W")+COUNTIF(B$16,"J")+COUNTIF(B$17,"W")+COUNTIF(B$17,"J")&gt;0,1,0)</f>
        <v>1</v>
      </c>
      <c r="J53" s="13">
        <f>IF(COUNTIF(B$15,"10")+COUNTIF(B$16,"10")+COUNTIF(B$17,"10")&gt;0,1,0)</f>
        <v>0</v>
      </c>
      <c r="K53" s="13">
        <f>IF(COUNTIF(B$15,"W")+COUNTIF(B$15,"10")+COUNTIF(B$16,"W")+COUNTIF(B$16,"10")+COUNTIF(B$17,"W")+COUNTIF(B$17,"10")&gt;0,1,0)</f>
        <v>0</v>
      </c>
      <c r="L53" s="13">
        <f>IF(COUNTIF(B$15,"9")+COUNTIF(B$16,"9")+COUNTIF(B$17,"9")&gt;0,1,0)</f>
        <v>0</v>
      </c>
      <c r="M53" s="13">
        <f>IF(COUNTIF(B$15,"W")+COUNTIF(B$15,"9")+COUNTIF(B$16,"W")+COUNTIF(B$16,"9")+COUNTIF(B$17,"W")+COUNTIF(B$17,"9")&gt;0,1,0)</f>
        <v>0</v>
      </c>
      <c r="N53" s="13">
        <f>IF(COUNTIF(C$15,"W")+COUNTIF(C$16,"W")+COUNTIF(C$17,"W")&gt;0,1,0)</f>
        <v>1</v>
      </c>
      <c r="O53" s="13">
        <f>IF(COUNTIF(C$15,"W")+COUNTIF(C$15,"W")+COUNTIF(C$16,"W")+COUNTIF(C$16,"W")+COUNTIF(C$17,"W")+COUNTIF(C$17,"W")&gt;0,1,0)</f>
        <v>1</v>
      </c>
      <c r="P53" s="13">
        <f>IF(COUNTIF(C$15,"K")+COUNTIF(C$16,"K")+COUNTIF(C$17,"K")&gt;0,1,0)</f>
        <v>0</v>
      </c>
      <c r="Q53" s="13">
        <f>IF(COUNTIF(C$15,"W")+COUNTIF(C$15,"K")+COUNTIF(C$16,"W")+COUNTIF(C$16,"K")+COUNTIF(C$17,"W")+COUNTIF(C$17,"K")&gt;0,1,0)</f>
        <v>1</v>
      </c>
      <c r="R53" s="13">
        <f>IF(COUNTIF(C$15,"Q")+COUNTIF(C$16,"Q")+COUNTIF(C$17,"Q")&gt;0,1,0)</f>
        <v>1</v>
      </c>
      <c r="S53" s="13">
        <f>IF(COUNTIF(C$15,"W")+COUNTIF(C$15,"Q")+COUNTIF(C$16,"W")+COUNTIF(C$16,"Q")+COUNTIF(C$17,"W")+COUNTIF(C$17,"Q")&gt;0,1,0)</f>
        <v>1</v>
      </c>
      <c r="T53" s="13">
        <f>IF(COUNTIF(C$15,"J")+COUNTIF(C$16,"J")+COUNTIF(C$17,"J")&gt;0,1,0)</f>
        <v>0</v>
      </c>
      <c r="U53" s="13">
        <f>IF(COUNTIF(C$15,"W")+COUNTIF(C$15,"J")+COUNTIF(C$16,"W")+COUNTIF(C$16,"J")+COUNTIF(C$17,"W")+COUNTIF(C$17,"J")&gt;0,1,0)</f>
        <v>1</v>
      </c>
      <c r="V53" s="13">
        <f>IF(COUNTIF(C$15,"10")+COUNTIF(C$16,"10")+COUNTIF(C$17,"10")&gt;0,1,0)</f>
        <v>0</v>
      </c>
      <c r="W53" s="13">
        <f>IF(COUNTIF(C$15,"W")+COUNTIF(C$15,"10")+COUNTIF(C$16,"W")+COUNTIF(C$16,"10")+COUNTIF(C$17,"W")+COUNTIF(C$17,"10")&gt;0,1,0)</f>
        <v>1</v>
      </c>
      <c r="X53" s="13">
        <f>IF(COUNTIF(C$15,"9")+COUNTIF(C$16,"9")+COUNTIF(C$17,"9")&gt;0,1,0)</f>
        <v>0</v>
      </c>
      <c r="Y53" s="13">
        <f>IF(COUNTIF(C$15,"W")+COUNTIF(C$15,"9")+COUNTIF(C$16,"W")+COUNTIF(C$16,"9")+COUNTIF(C$17,"W")+COUNTIF(C$17,"9")&gt;0,1,0)</f>
        <v>1</v>
      </c>
      <c r="Z53" s="13">
        <f>IF(COUNTIF(D$15,"W")+COUNTIF(D$16,"W")+COUNTIF(D$17,"W")&gt;0,1,0)</f>
        <v>1</v>
      </c>
      <c r="AA53" s="13">
        <f>IF(COUNTIF(D$15,"W")+COUNTIF(D$15,"W")+COUNTIF(D$16,"W")+COUNTIF(D$16,"W")+COUNTIF(D$17,"W")+COUNTIF(D$17,"W")&gt;0,1,0)</f>
        <v>1</v>
      </c>
      <c r="AB53" s="13">
        <f>IF(COUNTIF(D$15,"K")+COUNTIF(D$16,"K")+COUNTIF(D$17,"K")&gt;0,1,0)</f>
        <v>0</v>
      </c>
      <c r="AC53" s="13">
        <f>IF(COUNTIF(D$15,"W")+COUNTIF(D$15,"K")+COUNTIF(D$16,"W")+COUNTIF(D$16,"K")+COUNTIF(D$17,"W")+COUNTIF(D$17,"K")&gt;0,1,0)</f>
        <v>1</v>
      </c>
      <c r="AD53" s="13">
        <f>IF(COUNTIF(D$15,"Q")+COUNTIF(D$16,"Q")+COUNTIF(D$17,"Q")&gt;0,1,0)</f>
        <v>1</v>
      </c>
      <c r="AE53" s="13">
        <f>IF(COUNTIF(D$15,"W")+COUNTIF(D$15,"Q")+COUNTIF(D$16,"W")+COUNTIF(D$16,"Q")+COUNTIF(D$17,"W")+COUNTIF(D$17,"Q")&gt;0,1,0)</f>
        <v>1</v>
      </c>
      <c r="AF53" s="13">
        <f>IF(COUNTIF(D$15,"J")+COUNTIF(D$16,"J")+COUNTIF(D$17,"J")&gt;0,1,0)</f>
        <v>0</v>
      </c>
      <c r="AG53" s="13">
        <f>IF(COUNTIF(D$15,"W")+COUNTIF(D$15,"J")+COUNTIF(D$16,"W")+COUNTIF(D$16,"J")+COUNTIF(D$17,"W")+COUNTIF(D$17,"J")&gt;0,1,0)</f>
        <v>1</v>
      </c>
      <c r="AH53" s="13">
        <f>IF(COUNTIF(D$15,"10")+COUNTIF(D$16,"10")+COUNTIF(D$17,"10")&gt;0,1,0)</f>
        <v>0</v>
      </c>
      <c r="AI53" s="13">
        <f>IF(COUNTIF(D$15,"W")+COUNTIF(D$15,"10")+COUNTIF(D$16,"W")+COUNTIF(D$16,"10")+COUNTIF(D$17,"W")+COUNTIF(D$17,"10")&gt;0,1,0)</f>
        <v>1</v>
      </c>
      <c r="AJ53" s="13">
        <f>IF(COUNTIF(D$15,"9")+COUNTIF(D$16,"9")+COUNTIF(D$17,"9")&gt;0,1,0)</f>
        <v>0</v>
      </c>
      <c r="AK53" s="13">
        <f>IF(COUNTIF(D$15,"W")+COUNTIF(D$15,"9")+COUNTIF(D$16,"W")+COUNTIF(D$16,"9")+COUNTIF(D$17,"W")+COUNTIF(D$17,"9")&gt;0,1,0)</f>
        <v>1</v>
      </c>
      <c r="AL53" s="13">
        <f>IF(COUNTIF(E$15,"W")+COUNTIF(E$16,"W")+COUNTIF(E$17,"W")&gt;0,1,0)</f>
        <v>1</v>
      </c>
      <c r="AM53" s="13">
        <f>IF(COUNTIF(E$15,"W")+COUNTIF(E$15,"W")+COUNTIF(E$16,"W")+COUNTIF(E$16,"W")+COUNTIF(E$17,"W")+COUNTIF(E$17,"W")&gt;0,1,0)</f>
        <v>1</v>
      </c>
      <c r="AN53" s="13">
        <f>IF(COUNTIF(E$15,"K")+COUNTIF(E$16,"K")+COUNTIF(E$17,"K")&gt;0,1,0)</f>
        <v>0</v>
      </c>
      <c r="AO53" s="13">
        <f>IF(COUNTIF(E$15,"W")+COUNTIF(E$15,"K")+COUNTIF(E$16,"W")+COUNTIF(E$16,"K")+COUNTIF(E$17,"W")+COUNTIF(E$17,"K")&gt;0,1,0)</f>
        <v>1</v>
      </c>
      <c r="AP53" s="13">
        <f>IF(COUNTIF(E$15,"Q")+COUNTIF(E$16,"Q")+COUNTIF(E$17,"Q")&gt;0,1,0)</f>
        <v>1</v>
      </c>
      <c r="AQ53" s="13">
        <f>IF(COUNTIF(E$15,"W")+COUNTIF(E$15,"Q")+COUNTIF(E$16,"W")+COUNTIF(E$16,"Q")+COUNTIF(E$17,"W")+COUNTIF(E$17,"Q")&gt;0,1,0)</f>
        <v>1</v>
      </c>
      <c r="AR53" s="13">
        <f>IF(COUNTIF(E$15,"J")+COUNTIF(E$16,"J")+COUNTIF(E$17,"J")&gt;0,1,0)</f>
        <v>0</v>
      </c>
      <c r="AS53" s="13">
        <f>IF(COUNTIF(E$15,"W")+COUNTIF(E$15,"J")+COUNTIF(E$16,"W")+COUNTIF(E$16,"J")+COUNTIF(E$17,"W")+COUNTIF(E$17,"J")&gt;0,1,0)</f>
        <v>1</v>
      </c>
      <c r="AT53" s="13">
        <f>IF(COUNTIF(E$15,"10")+COUNTIF(E$16,"10")+COUNTIF(E$17,"10")&gt;0,1,0)</f>
        <v>0</v>
      </c>
      <c r="AU53" s="13">
        <f>IF(COUNTIF(E$15,"W")+COUNTIF(E$15,"10")+COUNTIF(E$16,"W")+COUNTIF(E$16,"10")+COUNTIF(E$17,"W")+COUNTIF(E$17,"10")&gt;0,1,0)</f>
        <v>1</v>
      </c>
      <c r="AV53" s="13">
        <f>IF(COUNTIF(E$15,"9")+COUNTIF(E$16,"9")+COUNTIF(E$17,"9")&gt;0,1,0)</f>
        <v>0</v>
      </c>
      <c r="AW53" s="13">
        <f>IF(COUNTIF(E$15,"W")+COUNTIF(E$15,"9")+COUNTIF(E$16,"W")+COUNTIF(E$16,"9")+COUNTIF(E$17,"W")+COUNTIF(E$17,"9")&gt;0,1,0)</f>
        <v>1</v>
      </c>
      <c r="AX53" s="13">
        <f>IF(COUNTIF(F$15,"W")+COUNTIF(F$16,"W")+COUNTIF(F$17,"W")&gt;0,1,0)</f>
        <v>1</v>
      </c>
      <c r="AY53" s="13">
        <f>IF(COUNTIF(F$15,"W")+COUNTIF(F$15,"W")+COUNTIF(F$16,"W")+COUNTIF(F$16,"W")+COUNTIF(F$17,"W")+COUNTIF(F$17,"W")&gt;0,1,0)</f>
        <v>1</v>
      </c>
      <c r="AZ53" s="13">
        <f>IF(COUNTIF(F$15,"K")+COUNTIF(F$16,"K")+COUNTIF(F$17,"K")&gt;0,1,0)</f>
        <v>0</v>
      </c>
      <c r="BA53" s="13">
        <f>IF(COUNTIF(F$15,"W")+COUNTIF(F$15,"K")+COUNTIF(F$16,"W")+COUNTIF(F$16,"K")+COUNTIF(F$17,"W")+COUNTIF(F$17,"K")&gt;0,1,0)</f>
        <v>1</v>
      </c>
      <c r="BB53" s="13">
        <f>IF(COUNTIF(F$15,"Q")+COUNTIF(F$16,"Q")+COUNTIF(F$17,"Q")&gt;0,1,0)</f>
        <v>1</v>
      </c>
      <c r="BC53" s="13">
        <f>IF(COUNTIF(F$15,"W")+COUNTIF(F$15,"Q")+COUNTIF(F$16,"W")+COUNTIF(F$16,"Q")+COUNTIF(F$17,"W")+COUNTIF(F$17,"Q")&gt;0,1,0)</f>
        <v>1</v>
      </c>
      <c r="BD53" s="13">
        <f>IF(COUNTIF(F$15,"J")+COUNTIF(F$16,"J")+COUNTIF(F$17,"J")&gt;0,1,0)</f>
        <v>0</v>
      </c>
      <c r="BE53" s="13">
        <f>IF(COUNTIF(F$15,"W")+COUNTIF(F$15,"J")+COUNTIF(F$16,"W")+COUNTIF(F$16,"J")+COUNTIF(F$17,"W")+COUNTIF(F$17,"J")&gt;0,1,0)</f>
        <v>1</v>
      </c>
      <c r="BF53" s="13">
        <f>IF(COUNTIF(F$15,"10")+COUNTIF(F$16,"10")+COUNTIF(F$17,"10")&gt;0,1,0)</f>
        <v>0</v>
      </c>
      <c r="BG53" s="13">
        <f>IF(COUNTIF(F$15,"W")+COUNTIF(F$15,"10")+COUNTIF(F$16,"W")+COUNTIF(F$16,"10")+COUNTIF(F$17,"W")+COUNTIF(F$17,"10")&gt;0,1,0)</f>
        <v>1</v>
      </c>
      <c r="BH53" s="13">
        <f>IF(COUNTIF(F$15,"9")+COUNTIF(F$16,"9")+COUNTIF(F$17,"9")&gt;0,1,0)</f>
        <v>0</v>
      </c>
      <c r="BI53" s="13">
        <f>IF(COUNTIF(F$15,"W")+COUNTIF(F$15,"9")+COUNTIF(F$16,"W")+COUNTIF(F$16,"9")+COUNTIF(F$17,"W")+COUNTIF(F$17,"9")&gt;0,1,0)</f>
        <v>1</v>
      </c>
      <c r="BJ53">
        <f>IF(COUNTIF(B$15,"S")+COUNTIF(B$16,"S")+COUNTIF(B$17,"S")&gt;0,1,0)</f>
        <v>0</v>
      </c>
      <c r="BK53">
        <f>IF(COUNTIF(C$15,"S")+COUNTIF(C$16,"S")+COUNTIF(C$17,"S")&gt;0,1,0)</f>
        <v>0</v>
      </c>
      <c r="BL53">
        <f>IF(COUNTIF(D$15,"S")+COUNTIF(D$16,"S")+COUNTIF(D$17,"S")&gt;0,1,0)</f>
        <v>0</v>
      </c>
      <c r="BM53">
        <f>IF(COUNTIF(E$15,"S")+COUNTIF(E$16,"S")+COUNTIF(E$17,"S")&gt;0,1,0)</f>
        <v>0</v>
      </c>
      <c r="BN53">
        <f>IF(COUNTIF(F$15,"S")+COUNTIF(F$16,"S")+COUNTIF(F$17,"S")&gt;0,1,0)</f>
        <v>0</v>
      </c>
    </row>
    <row r="54" ht="16.5" customHeight="1" spans="1:66">
      <c r="A54" s="2"/>
      <c r="B54" s="13">
        <f>IF(COUNTIF(B$16,"W")+COUNTIF(B$17,"W")+COUNTIF(B$18,"W")&gt;0,1,0)</f>
        <v>0</v>
      </c>
      <c r="C54" s="13">
        <f>IF(COUNTIF(B$16,"W")+COUNTIF(B$16,"W")+COUNTIF(B$17,"W")+COUNTIF(B$17,"W")+COUNTIF(B$18,"W")+COUNTIF(B$18,"W")&gt;0,1,0)</f>
        <v>0</v>
      </c>
      <c r="D54" s="13">
        <f>IF(COUNTIF(B$16,"K")+COUNTIF(B$17,"K")+COUNTIF(B$18,"K")&gt;0,1,0)</f>
        <v>0</v>
      </c>
      <c r="E54" s="13">
        <f>IF(COUNTIF(B$16,"W")+COUNTIF(B$16,"K")+COUNTIF(B$17,"W")+COUNTIF(B$17,"K")+COUNTIF(B$18,"W")+COUNTIF(B$18,"K")&gt;0,1,0)</f>
        <v>0</v>
      </c>
      <c r="F54" s="13">
        <f>IF(COUNTIF(B$16,"Q")+COUNTIF(B$17,"Q")+COUNTIF(B$18,"Q")&gt;0,1,0)</f>
        <v>1</v>
      </c>
      <c r="G54" s="13">
        <f>IF(COUNTIF(B$16,"W")+COUNTIF(B$16,"Q")+COUNTIF(B$17,"W")+COUNTIF(B$17,"Q")+COUNTIF(B$18,"W")+COUNTIF(B$18,"Q")&gt;0,1,0)</f>
        <v>1</v>
      </c>
      <c r="H54" s="13">
        <f>IF(COUNTIF(B$16,"J")+COUNTIF(B$17,"J")+COUNTIF(B$18,"J")&gt;0,1,0)</f>
        <v>1</v>
      </c>
      <c r="I54" s="13">
        <f>IF(COUNTIF(B$16,"W")+COUNTIF(B$16,"J")+COUNTIF(B$17,"W")+COUNTIF(B$17,"J")+COUNTIF(B$18,"W")+COUNTIF(B$18,"J")&gt;0,1,0)</f>
        <v>1</v>
      </c>
      <c r="J54" s="13">
        <f>IF(COUNTIF(B$16,"10")+COUNTIF(B$17,"10")+COUNTIF(B$18,"10")&gt;0,1,0)</f>
        <v>0</v>
      </c>
      <c r="K54" s="13">
        <f>IF(COUNTIF(B$16,"W")+COUNTIF(B$16,"10")+COUNTIF(B$17,"W")+COUNTIF(B$17,"10")+COUNTIF(B$18,"W")+COUNTIF(B$18,"10")&gt;0,1,0)</f>
        <v>0</v>
      </c>
      <c r="L54" s="13">
        <f>IF(COUNTIF(B$16,"9")+COUNTIF(B$17,"9")+COUNTIF(B$18,"9")&gt;0,1,0)</f>
        <v>0</v>
      </c>
      <c r="M54" s="13">
        <f>IF(COUNTIF(B$16,"W")+COUNTIF(B$16,"9")+COUNTIF(B$17,"W")+COUNTIF(B$17,"9")+COUNTIF(B$18,"W")+COUNTIF(B$18,"9")&gt;0,1,0)</f>
        <v>0</v>
      </c>
      <c r="N54" s="13">
        <f>IF(COUNTIF(C$16,"W")+COUNTIF(C$17,"W")+COUNTIF(C$18,"W")&gt;0,1,0)</f>
        <v>0</v>
      </c>
      <c r="O54" s="13">
        <f>IF(COUNTIF(C$16,"W")+COUNTIF(C$16,"W")+COUNTIF(C$17,"W")+COUNTIF(C$17,"W")+COUNTIF(C$18,"W")+COUNTIF(C$18,"W")&gt;0,1,0)</f>
        <v>0</v>
      </c>
      <c r="P54" s="13">
        <f>IF(COUNTIF(C$16,"K")+COUNTIF(C$17,"K")+COUNTIF(C$18,"K")&gt;0,1,0)</f>
        <v>0</v>
      </c>
      <c r="Q54" s="13">
        <f>IF(COUNTIF(C$16,"W")+COUNTIF(C$16,"K")+COUNTIF(C$17,"W")+COUNTIF(C$17,"K")+COUNTIF(C$18,"W")+COUNTIF(C$18,"K")&gt;0,1,0)</f>
        <v>0</v>
      </c>
      <c r="R54" s="13">
        <f>IF(COUNTIF(C$16,"Q")+COUNTIF(C$17,"Q")+COUNTIF(C$18,"Q")&gt;0,1,0)</f>
        <v>1</v>
      </c>
      <c r="S54" s="13">
        <f>IF(COUNTIF(C$16,"W")+COUNTIF(C$16,"Q")+COUNTIF(C$17,"W")+COUNTIF(C$17,"Q")+COUNTIF(C$18,"W")+COUNTIF(C$18,"Q")&gt;0,1,0)</f>
        <v>1</v>
      </c>
      <c r="T54" s="13">
        <f>IF(COUNTIF(C$16,"J")+COUNTIF(C$17,"J")+COUNTIF(C$18,"J")&gt;0,1,0)</f>
        <v>0</v>
      </c>
      <c r="U54" s="13">
        <f>IF(COUNTIF(C$16,"W")+COUNTIF(C$16,"J")+COUNTIF(C$17,"W")+COUNTIF(C$17,"J")+COUNTIF(C$18,"W")+COUNTIF(C$18,"J")&gt;0,1,0)</f>
        <v>0</v>
      </c>
      <c r="V54" s="13">
        <f>IF(COUNTIF(C$16,"10")+COUNTIF(C$17,"10")+COUNTIF(C$18,"10")&gt;0,1,0)</f>
        <v>0</v>
      </c>
      <c r="W54" s="13">
        <f>IF(COUNTIF(C$16,"W")+COUNTIF(C$16,"10")+COUNTIF(C$17,"W")+COUNTIF(C$17,"10")+COUNTIF(C$18,"W")+COUNTIF(C$18,"10")&gt;0,1,0)</f>
        <v>0</v>
      </c>
      <c r="X54" s="13">
        <f>IF(COUNTIF(C$16,"9")+COUNTIF(C$17,"9")+COUNTIF(C$18,"9")&gt;0,1,0)</f>
        <v>0</v>
      </c>
      <c r="Y54" s="13">
        <f>IF(COUNTIF(C$16,"W")+COUNTIF(C$16,"9")+COUNTIF(C$17,"W")+COUNTIF(C$17,"9")+COUNTIF(C$18,"W")+COUNTIF(C$18,"9")&gt;0,1,0)</f>
        <v>0</v>
      </c>
      <c r="Z54" s="13">
        <f>IF(COUNTIF(D$16,"W")+COUNTIF(D$17,"W")+COUNTIF(D$18,"W")&gt;0,1,0)</f>
        <v>0</v>
      </c>
      <c r="AA54" s="13">
        <f>IF(COUNTIF(D$16,"W")+COUNTIF(D$16,"W")+COUNTIF(D$17,"W")+COUNTIF(D$17,"W")+COUNTIF(D$18,"W")+COUNTIF(D$18,"W")&gt;0,1,0)</f>
        <v>0</v>
      </c>
      <c r="AB54" s="13">
        <f>IF(COUNTIF(D$16,"K")+COUNTIF(D$17,"K")+COUNTIF(D$18,"K")&gt;0,1,0)</f>
        <v>0</v>
      </c>
      <c r="AC54" s="13">
        <f>IF(COUNTIF(D$16,"W")+COUNTIF(D$16,"K")+COUNTIF(D$17,"W")+COUNTIF(D$17,"K")+COUNTIF(D$18,"W")+COUNTIF(D$18,"K")&gt;0,1,0)</f>
        <v>0</v>
      </c>
      <c r="AD54" s="13">
        <f>IF(COUNTIF(D$16,"Q")+COUNTIF(D$17,"Q")+COUNTIF(D$18,"Q")&gt;0,1,0)</f>
        <v>1</v>
      </c>
      <c r="AE54" s="13">
        <f>IF(COUNTIF(D$16,"W")+COUNTIF(D$16,"Q")+COUNTIF(D$17,"W")+COUNTIF(D$17,"Q")+COUNTIF(D$18,"W")+COUNTIF(D$18,"Q")&gt;0,1,0)</f>
        <v>1</v>
      </c>
      <c r="AF54" s="13">
        <f>IF(COUNTIF(D$16,"J")+COUNTIF(D$17,"J")+COUNTIF(D$18,"J")&gt;0,1,0)</f>
        <v>0</v>
      </c>
      <c r="AG54" s="13">
        <f>IF(COUNTIF(D$16,"W")+COUNTIF(D$16,"J")+COUNTIF(D$17,"W")+COUNTIF(D$17,"J")+COUNTIF(D$18,"W")+COUNTIF(D$18,"J")&gt;0,1,0)</f>
        <v>0</v>
      </c>
      <c r="AH54" s="13">
        <f>IF(COUNTIF(D$16,"10")+COUNTIF(D$17,"10")+COUNTIF(D$18,"10")&gt;0,1,0)</f>
        <v>0</v>
      </c>
      <c r="AI54" s="13">
        <f>IF(COUNTIF(D$16,"W")+COUNTIF(D$16,"10")+COUNTIF(D$17,"W")+COUNTIF(D$17,"10")+COUNTIF(D$18,"W")+COUNTIF(D$18,"10")&gt;0,1,0)</f>
        <v>0</v>
      </c>
      <c r="AJ54" s="13">
        <f>IF(COUNTIF(D$16,"9")+COUNTIF(D$17,"9")+COUNTIF(D$18,"9")&gt;0,1,0)</f>
        <v>0</v>
      </c>
      <c r="AK54" s="13">
        <f>IF(COUNTIF(D$16,"W")+COUNTIF(D$16,"9")+COUNTIF(D$17,"W")+COUNTIF(D$17,"9")+COUNTIF(D$18,"W")+COUNTIF(D$18,"9")&gt;0,1,0)</f>
        <v>0</v>
      </c>
      <c r="AL54" s="13">
        <f>IF(COUNTIF(E$16,"W")+COUNTIF(E$17,"W")+COUNTIF(E$18,"W")&gt;0,1,0)</f>
        <v>0</v>
      </c>
      <c r="AM54" s="13">
        <f>IF(COUNTIF(E$16,"W")+COUNTIF(E$16,"W")+COUNTIF(E$17,"W")+COUNTIF(E$17,"W")+COUNTIF(E$18,"W")+COUNTIF(E$18,"W")&gt;0,1,0)</f>
        <v>0</v>
      </c>
      <c r="AN54" s="13">
        <f>IF(COUNTIF(E$16,"K")+COUNTIF(E$17,"K")+COUNTIF(E$18,"K")&gt;0,1,0)</f>
        <v>0</v>
      </c>
      <c r="AO54" s="13">
        <f>IF(COUNTIF(E$16,"W")+COUNTIF(E$16,"K")+COUNTIF(E$17,"W")+COUNTIF(E$17,"K")+COUNTIF(E$18,"W")+COUNTIF(E$18,"K")&gt;0,1,0)</f>
        <v>0</v>
      </c>
      <c r="AP54" s="13">
        <f>IF(COUNTIF(E$16,"Q")+COUNTIF(E$17,"Q")+COUNTIF(E$18,"Q")&gt;0,1,0)</f>
        <v>1</v>
      </c>
      <c r="AQ54" s="13">
        <f>IF(COUNTIF(E$16,"W")+COUNTIF(E$16,"Q")+COUNTIF(E$17,"W")+COUNTIF(E$17,"Q")+COUNTIF(E$18,"W")+COUNTIF(E$18,"Q")&gt;0,1,0)</f>
        <v>1</v>
      </c>
      <c r="AR54" s="13">
        <f>IF(COUNTIF(E$16,"J")+COUNTIF(E$17,"J")+COUNTIF(E$18,"J")&gt;0,1,0)</f>
        <v>0</v>
      </c>
      <c r="AS54" s="13">
        <f>IF(COUNTIF(E$16,"W")+COUNTIF(E$16,"J")+COUNTIF(E$17,"W")+COUNTIF(E$17,"J")+COUNTIF(E$18,"W")+COUNTIF(E$18,"J")&gt;0,1,0)</f>
        <v>0</v>
      </c>
      <c r="AT54" s="13">
        <f>IF(COUNTIF(E$16,"10")+COUNTIF(E$17,"10")+COUNTIF(E$18,"10")&gt;0,1,0)</f>
        <v>0</v>
      </c>
      <c r="AU54" s="13">
        <f>IF(COUNTIF(E$16,"W")+COUNTIF(E$16,"10")+COUNTIF(E$17,"W")+COUNTIF(E$17,"10")+COUNTIF(E$18,"W")+COUNTIF(E$18,"10")&gt;0,1,0)</f>
        <v>0</v>
      </c>
      <c r="AV54" s="13">
        <f>IF(COUNTIF(E$16,"9")+COUNTIF(E$17,"9")+COUNTIF(E$18,"9")&gt;0,1,0)</f>
        <v>0</v>
      </c>
      <c r="AW54" s="13">
        <f>IF(COUNTIF(E$16,"W")+COUNTIF(E$16,"9")+COUNTIF(E$17,"W")+COUNTIF(E$17,"9")+COUNTIF(E$18,"W")+COUNTIF(E$18,"9")&gt;0,1,0)</f>
        <v>0</v>
      </c>
      <c r="AX54" s="13">
        <f>IF(COUNTIF(F$16,"W")+COUNTIF(F$17,"W")+COUNTIF(F$18,"W")&gt;0,1,0)</f>
        <v>0</v>
      </c>
      <c r="AY54" s="13">
        <f>IF(COUNTIF(F$16,"W")+COUNTIF(F$16,"W")+COUNTIF(F$17,"W")+COUNTIF(F$17,"W")+COUNTIF(F$18,"W")+COUNTIF(F$18,"W")&gt;0,1,0)</f>
        <v>0</v>
      </c>
      <c r="AZ54" s="13">
        <f>IF(COUNTIF(F$16,"K")+COUNTIF(F$17,"K")+COUNTIF(F$18,"K")&gt;0,1,0)</f>
        <v>0</v>
      </c>
      <c r="BA54" s="13">
        <f>IF(COUNTIF(F$16,"W")+COUNTIF(F$16,"K")+COUNTIF(F$17,"W")+COUNTIF(F$17,"K")+COUNTIF(F$18,"W")+COUNTIF(F$18,"K")&gt;0,1,0)</f>
        <v>0</v>
      </c>
      <c r="BB54" s="13">
        <f>IF(COUNTIF(F$16,"Q")+COUNTIF(F$17,"Q")+COUNTIF(F$18,"Q")&gt;0,1,0)</f>
        <v>1</v>
      </c>
      <c r="BC54" s="13">
        <f>IF(COUNTIF(F$16,"W")+COUNTIF(F$16,"Q")+COUNTIF(F$17,"W")+COUNTIF(F$17,"Q")+COUNTIF(F$18,"W")+COUNTIF(F$18,"Q")&gt;0,1,0)</f>
        <v>1</v>
      </c>
      <c r="BD54" s="13">
        <f>IF(COUNTIF(F$16,"J")+COUNTIF(F$17,"J")+COUNTIF(F$18,"J")&gt;0,1,0)</f>
        <v>0</v>
      </c>
      <c r="BE54" s="13">
        <f>IF(COUNTIF(F$16,"W")+COUNTIF(F$16,"J")+COUNTIF(F$17,"W")+COUNTIF(F$17,"J")+COUNTIF(F$18,"W")+COUNTIF(F$18,"J")&gt;0,1,0)</f>
        <v>0</v>
      </c>
      <c r="BF54" s="13">
        <f>IF(COUNTIF(F$16,"10")+COUNTIF(F$17,"10")+COUNTIF(F$18,"10")&gt;0,1,0)</f>
        <v>0</v>
      </c>
      <c r="BG54" s="13">
        <f>IF(COUNTIF(F$16,"W")+COUNTIF(F$16,"10")+COUNTIF(F$17,"W")+COUNTIF(F$17,"10")+COUNTIF(F$18,"W")+COUNTIF(F$18,"10")&gt;0,1,0)</f>
        <v>0</v>
      </c>
      <c r="BH54" s="13">
        <f>IF(COUNTIF(F$16,"9")+COUNTIF(F$17,"9")+COUNTIF(F$18,"9")&gt;0,1,0)</f>
        <v>0</v>
      </c>
      <c r="BI54" s="13">
        <f>IF(COUNTIF(F$16,"W")+COUNTIF(F$16,"9")+COUNTIF(F$17,"W")+COUNTIF(F$17,"9")+COUNTIF(F$18,"W")+COUNTIF(F$18,"9")&gt;0,1,0)</f>
        <v>0</v>
      </c>
      <c r="BJ54">
        <f>IF(COUNTIF(B$16,"S")+COUNTIF(B$17,"S")+COUNTIF(B$18,"S")&gt;0,1,0)</f>
        <v>0</v>
      </c>
      <c r="BK54">
        <f>IF(COUNTIF(C$16,"S")+COUNTIF(C$17,"S")+COUNTIF(C$18,"S")&gt;0,1,0)</f>
        <v>0</v>
      </c>
      <c r="BL54">
        <f>IF(COUNTIF(D$16,"S")+COUNTIF(D$17,"S")+COUNTIF(D$18,"S")&gt;0,1,0)</f>
        <v>0</v>
      </c>
      <c r="BM54">
        <f>IF(COUNTIF(E$16,"S")+COUNTIF(E$17,"S")+COUNTIF(E$18,"S")&gt;0,1,0)</f>
        <v>0</v>
      </c>
      <c r="BN54">
        <f>IF(COUNTIF(F$16,"S")+COUNTIF(F$17,"S")+COUNTIF(F$18,"S")&gt;0,1,0)</f>
        <v>0</v>
      </c>
    </row>
    <row r="55" ht="16.5" customHeight="1" spans="1:66">
      <c r="A55" s="2"/>
      <c r="B55" s="13">
        <f>IF(COUNTIF(B$17,"W")+COUNTIF(B$18,"W")+COUNTIF(B$19,"W")&gt;0,1,0)</f>
        <v>0</v>
      </c>
      <c r="C55" s="13">
        <f>IF(COUNTIF(B$17,"W")+COUNTIF(B$17,"W")+COUNTIF(B$18,"W")+COUNTIF(B$18,"W")+COUNTIF(B$19,"W")+COUNTIF(B$19,"W")&gt;0,1,0)</f>
        <v>0</v>
      </c>
      <c r="D55" s="13">
        <f>IF(COUNTIF(B$17,"K")+COUNTIF(B$18,"K")+COUNTIF(B$19,"K")&gt;0,1,0)</f>
        <v>0</v>
      </c>
      <c r="E55" s="13">
        <f>IF(COUNTIF(B$17,"W")+COUNTIF(B$17,"K")+COUNTIF(B$18,"W")+COUNTIF(B$18,"K")+COUNTIF(B$19,"W")+COUNTIF(B$19,"K")&gt;0,1,0)</f>
        <v>0</v>
      </c>
      <c r="F55" s="13">
        <f>IF(COUNTIF(B$17,"Q")+COUNTIF(B$18,"Q")+COUNTIF(B$19,"Q")&gt;0,1,0)</f>
        <v>0</v>
      </c>
      <c r="G55" s="13">
        <f>IF(COUNTIF(B$17,"W")+COUNTIF(B$17,"Q")+COUNTIF(B$18,"W")+COUNTIF(B$18,"Q")+COUNTIF(B$19,"W")+COUNTIF(B$19,"Q")&gt;0,1,0)</f>
        <v>0</v>
      </c>
      <c r="H55" s="13">
        <f>IF(COUNTIF(B$17,"J")+COUNTIF(B$18,"J")+COUNTIF(B$19,"J")&gt;0,1,0)</f>
        <v>1</v>
      </c>
      <c r="I55" s="13">
        <f>IF(COUNTIF(B$17,"W")+COUNTIF(B$17,"J")+COUNTIF(B$18,"W")+COUNTIF(B$18,"J")+COUNTIF(B$19,"W")+COUNTIF(B$19,"J")&gt;0,1,0)</f>
        <v>1</v>
      </c>
      <c r="J55" s="13">
        <f>IF(COUNTIF(B$17,"10")+COUNTIF(B$18,"10")+COUNTIF(B$19,"10")&gt;0,1,0)</f>
        <v>0</v>
      </c>
      <c r="K55" s="13">
        <f>IF(COUNTIF(B$17,"W")+COUNTIF(B$17,"10")+COUNTIF(B$18,"W")+COUNTIF(B$18,"10")+COUNTIF(B$19,"W")+COUNTIF(B$19,"10")&gt;0,1,0)</f>
        <v>0</v>
      </c>
      <c r="L55" s="13">
        <f>IF(COUNTIF(B$17,"9")+COUNTIF(B$18,"9")+COUNTIF(B$19,"9")&gt;0,1,0)</f>
        <v>0</v>
      </c>
      <c r="M55" s="13">
        <f>IF(COUNTIF(B$17,"W")+COUNTIF(B$17,"9")+COUNTIF(B$18,"W")+COUNTIF(B$18,"9")+COUNTIF(B$19,"W")+COUNTIF(B$19,"9")&gt;0,1,0)</f>
        <v>0</v>
      </c>
      <c r="N55" s="13">
        <f>IF(COUNTIF(C$17,"W")+COUNTIF(C$18,"W")+COUNTIF(C$19,"W")&gt;0,1,0)</f>
        <v>0</v>
      </c>
      <c r="O55" s="13">
        <f>IF(COUNTIF(C$17,"W")+COUNTIF(C$17,"W")+COUNTIF(C$18,"W")+COUNTIF(C$18,"W")+COUNTIF(C$19,"W")+COUNTIF(C$19,"W")&gt;0,1,0)</f>
        <v>0</v>
      </c>
      <c r="P55" s="13">
        <f>IF(COUNTIF(C$17,"K")+COUNTIF(C$18,"K")+COUNTIF(C$19,"K")&gt;0,1,0)</f>
        <v>0</v>
      </c>
      <c r="Q55" s="13">
        <f>IF(COUNTIF(C$17,"W")+COUNTIF(C$17,"K")+COUNTIF(C$18,"W")+COUNTIF(C$18,"K")+COUNTIF(C$19,"W")+COUNTIF(C$19,"K")&gt;0,1,0)</f>
        <v>0</v>
      </c>
      <c r="R55" s="13">
        <f>IF(COUNTIF(C$17,"Q")+COUNTIF(C$18,"Q")+COUNTIF(C$19,"Q")&gt;0,1,0)</f>
        <v>1</v>
      </c>
      <c r="S55" s="13">
        <f>IF(COUNTIF(C$17,"W")+COUNTIF(C$17,"Q")+COUNTIF(C$18,"W")+COUNTIF(C$18,"Q")+COUNTIF(C$19,"W")+COUNTIF(C$19,"Q")&gt;0,1,0)</f>
        <v>1</v>
      </c>
      <c r="T55" s="13">
        <f>IF(COUNTIF(C$17,"J")+COUNTIF(C$18,"J")+COUNTIF(C$19,"J")&gt;0,1,0)</f>
        <v>1</v>
      </c>
      <c r="U55" s="13">
        <f>IF(COUNTIF(C$17,"W")+COUNTIF(C$17,"J")+COUNTIF(C$18,"W")+COUNTIF(C$18,"J")+COUNTIF(C$19,"W")+COUNTIF(C$19,"J")&gt;0,1,0)</f>
        <v>1</v>
      </c>
      <c r="V55" s="13">
        <f>IF(COUNTIF(C$17,"10")+COUNTIF(C$18,"10")+COUNTIF(C$19,"10")&gt;0,1,0)</f>
        <v>0</v>
      </c>
      <c r="W55" s="13">
        <f>IF(COUNTIF(C$17,"W")+COUNTIF(C$17,"10")+COUNTIF(C$18,"W")+COUNTIF(C$18,"10")+COUNTIF(C$19,"W")+COUNTIF(C$19,"10")&gt;0,1,0)</f>
        <v>0</v>
      </c>
      <c r="X55" s="13">
        <f>IF(COUNTIF(C$17,"9")+COUNTIF(C$18,"9")+COUNTIF(C$19,"9")&gt;0,1,0)</f>
        <v>0</v>
      </c>
      <c r="Y55" s="13">
        <f>IF(COUNTIF(C$17,"W")+COUNTIF(C$17,"9")+COUNTIF(C$18,"W")+COUNTIF(C$18,"9")+COUNTIF(C$19,"W")+COUNTIF(C$19,"9")&gt;0,1,0)</f>
        <v>0</v>
      </c>
      <c r="Z55" s="13">
        <f>IF(COUNTIF(D$17,"W")+COUNTIF(D$18,"W")+COUNTIF(D$19,"W")&gt;0,1,0)</f>
        <v>0</v>
      </c>
      <c r="AA55" s="13">
        <f>IF(COUNTIF(D$17,"W")+COUNTIF(D$17,"W")+COUNTIF(D$18,"W")+COUNTIF(D$18,"W")+COUNTIF(D$19,"W")+COUNTIF(D$19,"W")&gt;0,1,0)</f>
        <v>0</v>
      </c>
      <c r="AB55" s="13">
        <f>IF(COUNTIF(D$17,"K")+COUNTIF(D$18,"K")+COUNTIF(D$19,"K")&gt;0,1,0)</f>
        <v>0</v>
      </c>
      <c r="AC55" s="13">
        <f>IF(COUNTIF(D$17,"W")+COUNTIF(D$17,"K")+COUNTIF(D$18,"W")+COUNTIF(D$18,"K")+COUNTIF(D$19,"W")+COUNTIF(D$19,"K")&gt;0,1,0)</f>
        <v>0</v>
      </c>
      <c r="AD55" s="13">
        <f>IF(COUNTIF(D$17,"Q")+COUNTIF(D$18,"Q")+COUNTIF(D$19,"Q")&gt;0,1,0)</f>
        <v>1</v>
      </c>
      <c r="AE55" s="13">
        <f>IF(COUNTIF(D$17,"W")+COUNTIF(D$17,"Q")+COUNTIF(D$18,"W")+COUNTIF(D$18,"Q")+COUNTIF(D$19,"W")+COUNTIF(D$19,"Q")&gt;0,1,0)</f>
        <v>1</v>
      </c>
      <c r="AF55" s="13">
        <f>IF(COUNTIF(D$17,"J")+COUNTIF(D$18,"J")+COUNTIF(D$19,"J")&gt;0,1,0)</f>
        <v>1</v>
      </c>
      <c r="AG55" s="13">
        <f>IF(COUNTIF(D$17,"W")+COUNTIF(D$17,"J")+COUNTIF(D$18,"W")+COUNTIF(D$18,"J")+COUNTIF(D$19,"W")+COUNTIF(D$19,"J")&gt;0,1,0)</f>
        <v>1</v>
      </c>
      <c r="AH55" s="13">
        <f>IF(COUNTIF(D$17,"10")+COUNTIF(D$18,"10")+COUNTIF(D$19,"10")&gt;0,1,0)</f>
        <v>0</v>
      </c>
      <c r="AI55" s="13">
        <f>IF(COUNTIF(D$17,"W")+COUNTIF(D$17,"10")+COUNTIF(D$18,"W")+COUNTIF(D$18,"10")+COUNTIF(D$19,"W")+COUNTIF(D$19,"10")&gt;0,1,0)</f>
        <v>0</v>
      </c>
      <c r="AJ55" s="13">
        <f>IF(COUNTIF(D$17,"9")+COUNTIF(D$18,"9")+COUNTIF(D$19,"9")&gt;0,1,0)</f>
        <v>0</v>
      </c>
      <c r="AK55" s="13">
        <f>IF(COUNTIF(D$17,"W")+COUNTIF(D$17,"9")+COUNTIF(D$18,"W")+COUNTIF(D$18,"9")+COUNTIF(D$19,"W")+COUNTIF(D$19,"9")&gt;0,1,0)</f>
        <v>0</v>
      </c>
      <c r="AL55" s="13">
        <f>IF(COUNTIF(E$17,"W")+COUNTIF(E$18,"W")+COUNTIF(E$19,"W")&gt;0,1,0)</f>
        <v>0</v>
      </c>
      <c r="AM55" s="13">
        <f>IF(COUNTIF(E$17,"W")+COUNTIF(E$17,"W")+COUNTIF(E$18,"W")+COUNTIF(E$18,"W")+COUNTIF(E$19,"W")+COUNTIF(E$19,"W")&gt;0,1,0)</f>
        <v>0</v>
      </c>
      <c r="AN55" s="13">
        <f>IF(COUNTIF(E$17,"K")+COUNTIF(E$18,"K")+COUNTIF(E$19,"K")&gt;0,1,0)</f>
        <v>0</v>
      </c>
      <c r="AO55" s="13">
        <f>IF(COUNTIF(E$17,"W")+COUNTIF(E$17,"K")+COUNTIF(E$18,"W")+COUNTIF(E$18,"K")+COUNTIF(E$19,"W")+COUNTIF(E$19,"K")&gt;0,1,0)</f>
        <v>0</v>
      </c>
      <c r="AP55" s="13">
        <f>IF(COUNTIF(E$17,"Q")+COUNTIF(E$18,"Q")+COUNTIF(E$19,"Q")&gt;0,1,0)</f>
        <v>1</v>
      </c>
      <c r="AQ55" s="13">
        <f>IF(COUNTIF(E$17,"W")+COUNTIF(E$17,"Q")+COUNTIF(E$18,"W")+COUNTIF(E$18,"Q")+COUNTIF(E$19,"W")+COUNTIF(E$19,"Q")&gt;0,1,0)</f>
        <v>1</v>
      </c>
      <c r="AR55" s="13">
        <f>IF(COUNTIF(E$17,"J")+COUNTIF(E$18,"J")+COUNTIF(E$19,"J")&gt;0,1,0)</f>
        <v>1</v>
      </c>
      <c r="AS55" s="13">
        <f>IF(COUNTIF(E$17,"W")+COUNTIF(E$17,"J")+COUNTIF(E$18,"W")+COUNTIF(E$18,"J")+COUNTIF(E$19,"W")+COUNTIF(E$19,"J")&gt;0,1,0)</f>
        <v>1</v>
      </c>
      <c r="AT55" s="13">
        <f>IF(COUNTIF(E$17,"10")+COUNTIF(E$18,"10")+COUNTIF(E$19,"10")&gt;0,1,0)</f>
        <v>0</v>
      </c>
      <c r="AU55" s="13">
        <f>IF(COUNTIF(E$17,"W")+COUNTIF(E$17,"10")+COUNTIF(E$18,"W")+COUNTIF(E$18,"10")+COUNTIF(E$19,"W")+COUNTIF(E$19,"10")&gt;0,1,0)</f>
        <v>0</v>
      </c>
      <c r="AV55" s="13">
        <f>IF(COUNTIF(E$17,"9")+COUNTIF(E$18,"9")+COUNTIF(E$19,"9")&gt;0,1,0)</f>
        <v>0</v>
      </c>
      <c r="AW55" s="13">
        <f>IF(COUNTIF(E$17,"W")+COUNTIF(E$17,"9")+COUNTIF(E$18,"W")+COUNTIF(E$18,"9")+COUNTIF(E$19,"W")+COUNTIF(E$19,"9")&gt;0,1,0)</f>
        <v>0</v>
      </c>
      <c r="AX55" s="13">
        <f>IF(COUNTIF(F$17,"W")+COUNTIF(F$18,"W")+COUNTIF(F$19,"W")&gt;0,1,0)</f>
        <v>0</v>
      </c>
      <c r="AY55" s="13">
        <f>IF(COUNTIF(F$17,"W")+COUNTIF(F$17,"W")+COUNTIF(F$18,"W")+COUNTIF(F$18,"W")+COUNTIF(F$19,"W")+COUNTIF(F$19,"W")&gt;0,1,0)</f>
        <v>0</v>
      </c>
      <c r="AZ55" s="13">
        <f>IF(COUNTIF(F$17,"K")+COUNTIF(F$18,"K")+COUNTIF(F$19,"K")&gt;0,1,0)</f>
        <v>0</v>
      </c>
      <c r="BA55" s="13">
        <f>IF(COUNTIF(F$17,"W")+COUNTIF(F$17,"K")+COUNTIF(F$18,"W")+COUNTIF(F$18,"K")+COUNTIF(F$19,"W")+COUNTIF(F$19,"K")&gt;0,1,0)</f>
        <v>0</v>
      </c>
      <c r="BB55" s="13">
        <f>IF(COUNTIF(F$17,"Q")+COUNTIF(F$18,"Q")+COUNTIF(F$19,"Q")&gt;0,1,0)</f>
        <v>1</v>
      </c>
      <c r="BC55" s="13">
        <f>IF(COUNTIF(F$17,"W")+COUNTIF(F$17,"Q")+COUNTIF(F$18,"W")+COUNTIF(F$18,"Q")+COUNTIF(F$19,"W")+COUNTIF(F$19,"Q")&gt;0,1,0)</f>
        <v>1</v>
      </c>
      <c r="BD55" s="13">
        <f>IF(COUNTIF(F$17,"J")+COUNTIF(F$18,"J")+COUNTIF(F$19,"J")&gt;0,1,0)</f>
        <v>1</v>
      </c>
      <c r="BE55" s="13">
        <f>IF(COUNTIF(F$17,"W")+COUNTIF(F$17,"J")+COUNTIF(F$18,"W")+COUNTIF(F$18,"J")+COUNTIF(F$19,"W")+COUNTIF(F$19,"J")&gt;0,1,0)</f>
        <v>1</v>
      </c>
      <c r="BF55" s="13">
        <f>IF(COUNTIF(F$17,"10")+COUNTIF(F$18,"10")+COUNTIF(F$19,"10")&gt;0,1,0)</f>
        <v>0</v>
      </c>
      <c r="BG55" s="13">
        <f>IF(COUNTIF(F$17,"W")+COUNTIF(F$17,"10")+COUNTIF(F$18,"W")+COUNTIF(F$18,"10")+COUNTIF(F$19,"W")+COUNTIF(F$19,"10")&gt;0,1,0)</f>
        <v>0</v>
      </c>
      <c r="BH55" s="13">
        <f>IF(COUNTIF(F$17,"9")+COUNTIF(F$18,"9")+COUNTIF(F$19,"9")&gt;0,1,0)</f>
        <v>0</v>
      </c>
      <c r="BI55" s="13">
        <f>IF(COUNTIF(F$17,"W")+COUNTIF(F$17,"9")+COUNTIF(F$18,"W")+COUNTIF(F$18,"9")+COUNTIF(F$19,"W")+COUNTIF(F$19,"9")&gt;0,1,0)</f>
        <v>0</v>
      </c>
      <c r="BJ55">
        <f>IF(COUNTIF(B$17,"S")+COUNTIF(B$18,"S")+COUNTIF(B$19,"S")&gt;0,1,0)</f>
        <v>0</v>
      </c>
      <c r="BK55">
        <f>IF(COUNTIF(C$17,"S")+COUNTIF(C$18,"S")+COUNTIF(C$19,"S")&gt;0,1,0)</f>
        <v>0</v>
      </c>
      <c r="BL55">
        <f>IF(COUNTIF(D$17,"S")+COUNTIF(D$18,"S")+COUNTIF(D$19,"S")&gt;0,1,0)</f>
        <v>0</v>
      </c>
      <c r="BM55">
        <f>IF(COUNTIF(E$17,"S")+COUNTIF(E$18,"S")+COUNTIF(E$19,"S")&gt;0,1,0)</f>
        <v>0</v>
      </c>
      <c r="BN55">
        <f>IF(COUNTIF(F$17,"S")+COUNTIF(F$18,"S")+COUNTIF(F$19,"S")&gt;0,1,0)</f>
        <v>0</v>
      </c>
    </row>
    <row r="56" ht="16.5" customHeight="1" spans="1:66">
      <c r="A56" s="2"/>
      <c r="B56" s="13">
        <f>IF(COUNTIF(B$18,"W")+COUNTIF(B$19,"W")+COUNTIF(B$20,"W")&gt;0,1,0)</f>
        <v>0</v>
      </c>
      <c r="C56" s="13">
        <f>IF(COUNTIF(B$18,"W")+COUNTIF(B$18,"W")+COUNTIF(B$19,"W")+COUNTIF(B$19,"W")+COUNTIF(B$20,"W")+COUNTIF(B$20,"W")&gt;0,1,0)</f>
        <v>0</v>
      </c>
      <c r="D56" s="13">
        <f>IF(COUNTIF(B$18,"K")+COUNTIF(B$19,"K")+COUNTIF(B$20,"K")&gt;0,1,0)</f>
        <v>0</v>
      </c>
      <c r="E56" s="13">
        <f>IF(COUNTIF(B$18,"W")+COUNTIF(B$18,"K")+COUNTIF(B$19,"W")+COUNTIF(B$19,"K")+COUNTIF(B$20,"W")+COUNTIF(B$20,"K")&gt;0,1,0)</f>
        <v>0</v>
      </c>
      <c r="F56" s="13">
        <f>IF(COUNTIF(B$18,"Q")+COUNTIF(B$19,"Q")+COUNTIF(B$20,"Q")&gt;0,1,0)</f>
        <v>0</v>
      </c>
      <c r="G56" s="13">
        <f>IF(COUNTIF(B$18,"W")+COUNTIF(B$18,"Q")+COUNTIF(B$19,"W")+COUNTIF(B$19,"Q")+COUNTIF(B$20,"W")+COUNTIF(B$20,"Q")&gt;0,1,0)</f>
        <v>0</v>
      </c>
      <c r="H56" s="13">
        <f>IF(COUNTIF(B$18,"J")+COUNTIF(B$19,"J")+COUNTIF(B$20,"J")&gt;0,1,0)</f>
        <v>1</v>
      </c>
      <c r="I56" s="13">
        <f>IF(COUNTIF(B$18,"W")+COUNTIF(B$18,"J")+COUNTIF(B$19,"W")+COUNTIF(B$19,"J")+COUNTIF(B$20,"W")+COUNTIF(B$20,"J")&gt;0,1,0)</f>
        <v>1</v>
      </c>
      <c r="J56" s="13">
        <f>IF(COUNTIF(B$18,"10")+COUNTIF(B$19,"10")+COUNTIF(B$20,"10")&gt;0,1,0)</f>
        <v>0</v>
      </c>
      <c r="K56" s="13">
        <f>IF(COUNTIF(B$18,"W")+COUNTIF(B$18,"10")+COUNTIF(B$19,"W")+COUNTIF(B$19,"10")+COUNTIF(B$20,"W")+COUNTIF(B$20,"10")&gt;0,1,0)</f>
        <v>0</v>
      </c>
      <c r="L56" s="13">
        <f>IF(COUNTIF(B$18,"9")+COUNTIF(B$19,"9")+COUNTIF(B$20,"9")&gt;0,1,0)</f>
        <v>0</v>
      </c>
      <c r="M56" s="13">
        <f>IF(COUNTIF(B$18,"W")+COUNTIF(B$18,"9")+COUNTIF(B$19,"W")+COUNTIF(B$19,"9")+COUNTIF(B$20,"W")+COUNTIF(B$20,"9")&gt;0,1,0)</f>
        <v>0</v>
      </c>
      <c r="N56" s="13">
        <f>IF(COUNTIF(C$18,"W")+COUNTIF(C$19,"W")+COUNTIF(C$20,"W")&gt;0,1,0)</f>
        <v>0</v>
      </c>
      <c r="O56" s="13">
        <f>IF(COUNTIF(C$18,"W")+COUNTIF(C$18,"W")+COUNTIF(C$19,"W")+COUNTIF(C$19,"W")+COUNTIF(C$20,"W")+COUNTIF(C$20,"W")&gt;0,1,0)</f>
        <v>0</v>
      </c>
      <c r="P56" s="13">
        <f>IF(COUNTIF(C$18,"K")+COUNTIF(C$19,"K")+COUNTIF(C$20,"K")&gt;0,1,0)</f>
        <v>0</v>
      </c>
      <c r="Q56" s="13">
        <f>IF(COUNTIF(C$18,"W")+COUNTIF(C$18,"K")+COUNTIF(C$19,"W")+COUNTIF(C$19,"K")+COUNTIF(C$20,"W")+COUNTIF(C$20,"K")&gt;0,1,0)</f>
        <v>0</v>
      </c>
      <c r="R56" s="13">
        <f>IF(COUNTIF(C$18,"Q")+COUNTIF(C$19,"Q")+COUNTIF(C$20,"Q")&gt;0,1,0)</f>
        <v>1</v>
      </c>
      <c r="S56" s="13">
        <f>IF(COUNTIF(C$18,"W")+COUNTIF(C$18,"Q")+COUNTIF(C$19,"W")+COUNTIF(C$19,"Q")+COUNTIF(C$20,"W")+COUNTIF(C$20,"Q")&gt;0,1,0)</f>
        <v>1</v>
      </c>
      <c r="T56" s="13">
        <f>IF(COUNTIF(C$18,"J")+COUNTIF(C$19,"J")+COUNTIF(C$20,"J")&gt;0,1,0)</f>
        <v>1</v>
      </c>
      <c r="U56" s="13">
        <f>IF(COUNTIF(C$18,"W")+COUNTIF(C$18,"J")+COUNTIF(C$19,"W")+COUNTIF(C$19,"J")+COUNTIF(C$20,"W")+COUNTIF(C$20,"J")&gt;0,1,0)</f>
        <v>1</v>
      </c>
      <c r="V56" s="13">
        <f>IF(COUNTIF(C$18,"10")+COUNTIF(C$19,"10")+COUNTIF(C$20,"10")&gt;0,1,0)</f>
        <v>0</v>
      </c>
      <c r="W56" s="13">
        <f>IF(COUNTIF(C$18,"W")+COUNTIF(C$18,"10")+COUNTIF(C$19,"W")+COUNTIF(C$19,"10")+COUNTIF(C$20,"W")+COUNTIF(C$20,"10")&gt;0,1,0)</f>
        <v>0</v>
      </c>
      <c r="X56" s="13">
        <f>IF(COUNTIF(C$18,"9")+COUNTIF(C$19,"9")+COUNTIF(C$20,"9")&gt;0,1,0)</f>
        <v>0</v>
      </c>
      <c r="Y56" s="13">
        <f>IF(COUNTIF(C$18,"W")+COUNTIF(C$18,"9")+COUNTIF(C$19,"W")+COUNTIF(C$19,"9")+COUNTIF(C$20,"W")+COUNTIF(C$20,"9")&gt;0,1,0)</f>
        <v>0</v>
      </c>
      <c r="Z56" s="13">
        <f>IF(COUNTIF(D$18,"W")+COUNTIF(D$19,"W")+COUNTIF(D$20,"W")&gt;0,1,0)</f>
        <v>0</v>
      </c>
      <c r="AA56" s="13">
        <f>IF(COUNTIF(D$18,"W")+COUNTIF(D$18,"W")+COUNTIF(D$19,"W")+COUNTIF(D$19,"W")+COUNTIF(D$20,"W")+COUNTIF(D$20,"W")&gt;0,1,0)</f>
        <v>0</v>
      </c>
      <c r="AB56" s="13">
        <f>IF(COUNTIF(D$18,"K")+COUNTIF(D$19,"K")+COUNTIF(D$20,"K")&gt;0,1,0)</f>
        <v>0</v>
      </c>
      <c r="AC56" s="13">
        <f>IF(COUNTIF(D$18,"W")+COUNTIF(D$18,"K")+COUNTIF(D$19,"W")+COUNTIF(D$19,"K")+COUNTIF(D$20,"W")+COUNTIF(D$20,"K")&gt;0,1,0)</f>
        <v>0</v>
      </c>
      <c r="AD56" s="13">
        <f>IF(COUNTIF(D$18,"Q")+COUNTIF(D$19,"Q")+COUNTIF(D$20,"Q")&gt;0,1,0)</f>
        <v>1</v>
      </c>
      <c r="AE56" s="13">
        <f>IF(COUNTIF(D$18,"W")+COUNTIF(D$18,"Q")+COUNTIF(D$19,"W")+COUNTIF(D$19,"Q")+COUNTIF(D$20,"W")+COUNTIF(D$20,"Q")&gt;0,1,0)</f>
        <v>1</v>
      </c>
      <c r="AF56" s="13">
        <f>IF(COUNTIF(D$18,"J")+COUNTIF(D$19,"J")+COUNTIF(D$20,"J")&gt;0,1,0)</f>
        <v>1</v>
      </c>
      <c r="AG56" s="13">
        <f>IF(COUNTIF(D$18,"W")+COUNTIF(D$18,"J")+COUNTIF(D$19,"W")+COUNTIF(D$19,"J")+COUNTIF(D$20,"W")+COUNTIF(D$20,"J")&gt;0,1,0)</f>
        <v>1</v>
      </c>
      <c r="AH56" s="13">
        <f>IF(COUNTIF(D$18,"10")+COUNTIF(D$19,"10")+COUNTIF(D$20,"10")&gt;0,1,0)</f>
        <v>0</v>
      </c>
      <c r="AI56" s="13">
        <f>IF(COUNTIF(D$18,"W")+COUNTIF(D$18,"10")+COUNTIF(D$19,"W")+COUNTIF(D$19,"10")+COUNTIF(D$20,"W")+COUNTIF(D$20,"10")&gt;0,1,0)</f>
        <v>0</v>
      </c>
      <c r="AJ56" s="13">
        <f>IF(COUNTIF(D$18,"9")+COUNTIF(D$19,"9")+COUNTIF(D$20,"9")&gt;0,1,0)</f>
        <v>0</v>
      </c>
      <c r="AK56" s="13">
        <f>IF(COUNTIF(D$18,"W")+COUNTIF(D$18,"9")+COUNTIF(D$19,"W")+COUNTIF(D$19,"9")+COUNTIF(D$20,"W")+COUNTIF(D$20,"9")&gt;0,1,0)</f>
        <v>0</v>
      </c>
      <c r="AL56" s="13">
        <f>IF(COUNTIF(E$18,"W")+COUNTIF(E$19,"W")+COUNTIF(E$20,"W")&gt;0,1,0)</f>
        <v>0</v>
      </c>
      <c r="AM56" s="13">
        <f>IF(COUNTIF(E$18,"W")+COUNTIF(E$18,"W")+COUNTIF(E$19,"W")+COUNTIF(E$19,"W")+COUNTIF(E$20,"W")+COUNTIF(E$20,"W")&gt;0,1,0)</f>
        <v>0</v>
      </c>
      <c r="AN56" s="13">
        <f>IF(COUNTIF(E$18,"K")+COUNTIF(E$19,"K")+COUNTIF(E$20,"K")&gt;0,1,0)</f>
        <v>0</v>
      </c>
      <c r="AO56" s="13">
        <f>IF(COUNTIF(E$18,"W")+COUNTIF(E$18,"K")+COUNTIF(E$19,"W")+COUNTIF(E$19,"K")+COUNTIF(E$20,"W")+COUNTIF(E$20,"K")&gt;0,1,0)</f>
        <v>0</v>
      </c>
      <c r="AP56" s="13">
        <f>IF(COUNTIF(E$18,"Q")+COUNTIF(E$19,"Q")+COUNTIF(E$20,"Q")&gt;0,1,0)</f>
        <v>1</v>
      </c>
      <c r="AQ56" s="13">
        <f>IF(COUNTIF(E$18,"W")+COUNTIF(E$18,"Q")+COUNTIF(E$19,"W")+COUNTIF(E$19,"Q")+COUNTIF(E$20,"W")+COUNTIF(E$20,"Q")&gt;0,1,0)</f>
        <v>1</v>
      </c>
      <c r="AR56" s="13">
        <f>IF(COUNTIF(E$18,"J")+COUNTIF(E$19,"J")+COUNTIF(E$20,"J")&gt;0,1,0)</f>
        <v>1</v>
      </c>
      <c r="AS56" s="13">
        <f>IF(COUNTIF(E$18,"W")+COUNTIF(E$18,"J")+COUNTIF(E$19,"W")+COUNTIF(E$19,"J")+COUNTIF(E$20,"W")+COUNTIF(E$20,"J")&gt;0,1,0)</f>
        <v>1</v>
      </c>
      <c r="AT56" s="13">
        <f>IF(COUNTIF(E$18,"10")+COUNTIF(E$19,"10")+COUNTIF(E$20,"10")&gt;0,1,0)</f>
        <v>0</v>
      </c>
      <c r="AU56" s="13">
        <f>IF(COUNTIF(E$18,"W")+COUNTIF(E$18,"10")+COUNTIF(E$19,"W")+COUNTIF(E$19,"10")+COUNTIF(E$20,"W")+COUNTIF(E$20,"10")&gt;0,1,0)</f>
        <v>0</v>
      </c>
      <c r="AV56" s="13">
        <f>IF(COUNTIF(E$18,"9")+COUNTIF(E$19,"9")+COUNTIF(E$20,"9")&gt;0,1,0)</f>
        <v>0</v>
      </c>
      <c r="AW56" s="13">
        <f>IF(COUNTIF(E$18,"W")+COUNTIF(E$18,"9")+COUNTIF(E$19,"W")+COUNTIF(E$19,"9")+COUNTIF(E$20,"W")+COUNTIF(E$20,"9")&gt;0,1,0)</f>
        <v>0</v>
      </c>
      <c r="AX56" s="13">
        <f>IF(COUNTIF(F$18,"W")+COUNTIF(F$19,"W")+COUNTIF(F$20,"W")&gt;0,1,0)</f>
        <v>0</v>
      </c>
      <c r="AY56" s="13">
        <f>IF(COUNTIF(F$18,"W")+COUNTIF(F$18,"W")+COUNTIF(F$19,"W")+COUNTIF(F$19,"W")+COUNTIF(F$20,"W")+COUNTIF(F$20,"W")&gt;0,1,0)</f>
        <v>0</v>
      </c>
      <c r="AZ56" s="13">
        <f>IF(COUNTIF(F$18,"K")+COUNTIF(F$19,"K")+COUNTIF(F$20,"K")&gt;0,1,0)</f>
        <v>0</v>
      </c>
      <c r="BA56" s="13">
        <f>IF(COUNTIF(F$18,"W")+COUNTIF(F$18,"K")+COUNTIF(F$19,"W")+COUNTIF(F$19,"K")+COUNTIF(F$20,"W")+COUNTIF(F$20,"K")&gt;0,1,0)</f>
        <v>0</v>
      </c>
      <c r="BB56" s="13">
        <f>IF(COUNTIF(F$18,"Q")+COUNTIF(F$19,"Q")+COUNTIF(F$20,"Q")&gt;0,1,0)</f>
        <v>1</v>
      </c>
      <c r="BC56" s="13">
        <f>IF(COUNTIF(F$18,"W")+COUNTIF(F$18,"Q")+COUNTIF(F$19,"W")+COUNTIF(F$19,"Q")+COUNTIF(F$20,"W")+COUNTIF(F$20,"Q")&gt;0,1,0)</f>
        <v>1</v>
      </c>
      <c r="BD56" s="13">
        <f>IF(COUNTIF(F$18,"J")+COUNTIF(F$19,"J")+COUNTIF(F$20,"J")&gt;0,1,0)</f>
        <v>1</v>
      </c>
      <c r="BE56" s="13">
        <f>IF(COUNTIF(F$18,"W")+COUNTIF(F$18,"J")+COUNTIF(F$19,"W")+COUNTIF(F$19,"J")+COUNTIF(F$20,"W")+COUNTIF(F$20,"J")&gt;0,1,0)</f>
        <v>1</v>
      </c>
      <c r="BF56" s="13">
        <f>IF(COUNTIF(F$18,"10")+COUNTIF(F$19,"10")+COUNTIF(F$20,"10")&gt;0,1,0)</f>
        <v>0</v>
      </c>
      <c r="BG56" s="13">
        <f>IF(COUNTIF(F$18,"W")+COUNTIF(F$18,"10")+COUNTIF(F$19,"W")+COUNTIF(F$19,"10")+COUNTIF(F$20,"W")+COUNTIF(F$20,"10")&gt;0,1,0)</f>
        <v>0</v>
      </c>
      <c r="BH56" s="13">
        <f>IF(COUNTIF(F$18,"9")+COUNTIF(F$19,"9")+COUNTIF(F$20,"9")&gt;0,1,0)</f>
        <v>0</v>
      </c>
      <c r="BI56" s="13">
        <f>IF(COUNTIF(F$18,"W")+COUNTIF(F$18,"9")+COUNTIF(F$19,"W")+COUNTIF(F$19,"9")+COUNTIF(F$20,"W")+COUNTIF(F$20,"9")&gt;0,1,0)</f>
        <v>0</v>
      </c>
      <c r="BJ56">
        <f>IF(COUNTIF(B$18,"S")+COUNTIF(B$19,"S")+COUNTIF(B$20,"S")&gt;0,1,0)</f>
        <v>0</v>
      </c>
      <c r="BK56">
        <f>IF(COUNTIF(C$18,"S")+COUNTIF(C$19,"S")+COUNTIF(C$20,"S")&gt;0,1,0)</f>
        <v>0</v>
      </c>
      <c r="BL56">
        <f>IF(COUNTIF(D$18,"S")+COUNTIF(D$19,"S")+COUNTIF(D$20,"S")&gt;0,1,0)</f>
        <v>0</v>
      </c>
      <c r="BM56">
        <f>IF(COUNTIF(E$18,"S")+COUNTIF(E$19,"S")+COUNTIF(E$20,"S")&gt;0,1,0)</f>
        <v>0</v>
      </c>
      <c r="BN56">
        <f>IF(COUNTIF(F$18,"S")+COUNTIF(F$19,"S")+COUNTIF(F$20,"S")&gt;0,1,0)</f>
        <v>0</v>
      </c>
    </row>
    <row r="57" ht="16.5" customHeight="1" spans="1:66">
      <c r="A57" s="2"/>
      <c r="B57" s="13">
        <f>IF(COUNTIF(B$19,"W")+COUNTIF(B$20,"W")+COUNTIF(B$21,"W")&gt;0,1,0)</f>
        <v>0</v>
      </c>
      <c r="C57" s="13">
        <f>IF(COUNTIF(B$19,"W")+COUNTIF(B$19,"W")+COUNTIF(B$20,"W")+COUNTIF(B$20,"W")+COUNTIF(B$21,"W")+COUNTIF(B$21,"W")&gt;0,1,0)</f>
        <v>0</v>
      </c>
      <c r="D57" s="13">
        <f>IF(COUNTIF(B$19,"K")+COUNTIF(B$20,"K")+COUNTIF(B$21,"K")&gt;0,1,0)</f>
        <v>0</v>
      </c>
      <c r="E57" s="13">
        <f>IF(COUNTIF(B$19,"W")+COUNTIF(B$19,"K")+COUNTIF(B$20,"W")+COUNTIF(B$20,"K")+COUNTIF(B$21,"W")+COUNTIF(B$21,"K")&gt;0,1,0)</f>
        <v>0</v>
      </c>
      <c r="F57" s="13">
        <f>IF(COUNTIF(B$19,"Q")+COUNTIF(B$20,"Q")+COUNTIF(B$21,"Q")&gt;0,1,0)</f>
        <v>0</v>
      </c>
      <c r="G57" s="13">
        <f>IF(COUNTIF(B$19,"W")+COUNTIF(B$19,"Q")+COUNTIF(B$20,"W")+COUNTIF(B$20,"Q")+COUNTIF(B$21,"W")+COUNTIF(B$21,"Q")&gt;0,1,0)</f>
        <v>0</v>
      </c>
      <c r="H57" s="13">
        <f>IF(COUNTIF(B$19,"J")+COUNTIF(B$20,"J")+COUNTIF(B$21,"J")&gt;0,1,0)</f>
        <v>1</v>
      </c>
      <c r="I57" s="13">
        <f>IF(COUNTIF(B$19,"W")+COUNTIF(B$19,"J")+COUNTIF(B$20,"W")+COUNTIF(B$20,"J")+COUNTIF(B$21,"W")+COUNTIF(B$21,"J")&gt;0,1,0)</f>
        <v>1</v>
      </c>
      <c r="J57" s="13">
        <f>IF(COUNTIF(B$19,"10")+COUNTIF(B$20,"10")+COUNTIF(B$21,"10")&gt;0,1,0)</f>
        <v>1</v>
      </c>
      <c r="K57" s="13">
        <f>IF(COUNTIF(B$19,"W")+COUNTIF(B$19,"10")+COUNTIF(B$20,"W")+COUNTIF(B$20,"10")+COUNTIF(B$21,"W")+COUNTIF(B$21,"10")&gt;0,1,0)</f>
        <v>1</v>
      </c>
      <c r="L57" s="13">
        <f>IF(COUNTIF(B$19,"9")+COUNTIF(B$20,"9")+COUNTIF(B$21,"9")&gt;0,1,0)</f>
        <v>0</v>
      </c>
      <c r="M57" s="13">
        <f>IF(COUNTIF(B$19,"W")+COUNTIF(B$19,"9")+COUNTIF(B$20,"W")+COUNTIF(B$20,"9")+COUNTIF(B$21,"W")+COUNTIF(B$21,"9")&gt;0,1,0)</f>
        <v>0</v>
      </c>
      <c r="N57" s="13">
        <f>IF(COUNTIF(C$19,"W")+COUNTIF(C$20,"W")+COUNTIF(C$21,"W")&gt;0,1,0)</f>
        <v>0</v>
      </c>
      <c r="O57" s="13">
        <f>IF(COUNTIF(C$19,"W")+COUNTIF(C$19,"W")+COUNTIF(C$20,"W")+COUNTIF(C$20,"W")+COUNTIF(C$21,"W")+COUNTIF(C$21,"W")&gt;0,1,0)</f>
        <v>0</v>
      </c>
      <c r="P57" s="13">
        <f>IF(COUNTIF(C$19,"K")+COUNTIF(C$20,"K")+COUNTIF(C$21,"K")&gt;0,1,0)</f>
        <v>0</v>
      </c>
      <c r="Q57" s="13">
        <f>IF(COUNTIF(C$19,"W")+COUNTIF(C$19,"K")+COUNTIF(C$20,"W")+COUNTIF(C$20,"K")+COUNTIF(C$21,"W")+COUNTIF(C$21,"K")&gt;0,1,0)</f>
        <v>0</v>
      </c>
      <c r="R57" s="13">
        <f>IF(COUNTIF(C$19,"Q")+COUNTIF(C$20,"Q")+COUNTIF(C$21,"Q")&gt;0,1,0)</f>
        <v>0</v>
      </c>
      <c r="S57" s="13">
        <f>IF(COUNTIF(C$19,"W")+COUNTIF(C$19,"Q")+COUNTIF(C$20,"W")+COUNTIF(C$20,"Q")+COUNTIF(C$21,"W")+COUNTIF(C$21,"Q")&gt;0,1,0)</f>
        <v>0</v>
      </c>
      <c r="T57" s="13">
        <f>IF(COUNTIF(C$19,"J")+COUNTIF(C$20,"J")+COUNTIF(C$21,"J")&gt;0,1,0)</f>
        <v>1</v>
      </c>
      <c r="U57" s="13">
        <f>IF(COUNTIF(C$19,"W")+COUNTIF(C$19,"J")+COUNTIF(C$20,"W")+COUNTIF(C$20,"J")+COUNTIF(C$21,"W")+COUNTIF(C$21,"J")&gt;0,1,0)</f>
        <v>1</v>
      </c>
      <c r="V57" s="13">
        <f>IF(COUNTIF(C$19,"10")+COUNTIF(C$20,"10")+COUNTIF(C$21,"10")&gt;0,1,0)</f>
        <v>0</v>
      </c>
      <c r="W57" s="13">
        <f>IF(COUNTIF(C$19,"W")+COUNTIF(C$19,"10")+COUNTIF(C$20,"W")+COUNTIF(C$20,"10")+COUNTIF(C$21,"W")+COUNTIF(C$21,"10")&gt;0,1,0)</f>
        <v>0</v>
      </c>
      <c r="X57" s="13">
        <f>IF(COUNTIF(C$19,"9")+COUNTIF(C$20,"9")+COUNTIF(C$21,"9")&gt;0,1,0)</f>
        <v>0</v>
      </c>
      <c r="Y57" s="13">
        <f>IF(COUNTIF(C$19,"W")+COUNTIF(C$19,"9")+COUNTIF(C$20,"W")+COUNTIF(C$20,"9")+COUNTIF(C$21,"W")+COUNTIF(C$21,"9")&gt;0,1,0)</f>
        <v>0</v>
      </c>
      <c r="Z57" s="13">
        <f>IF(COUNTIF(D$19,"W")+COUNTIF(D$20,"W")+COUNTIF(D$21,"W")&gt;0,1,0)</f>
        <v>0</v>
      </c>
      <c r="AA57" s="13">
        <f>IF(COUNTIF(D$19,"W")+COUNTIF(D$19,"W")+COUNTIF(D$20,"W")+COUNTIF(D$20,"W")+COUNTIF(D$21,"W")+COUNTIF(D$21,"W")&gt;0,1,0)</f>
        <v>0</v>
      </c>
      <c r="AB57" s="13">
        <f>IF(COUNTIF(D$19,"K")+COUNTIF(D$20,"K")+COUNTIF(D$21,"K")&gt;0,1,0)</f>
        <v>0</v>
      </c>
      <c r="AC57" s="13">
        <f>IF(COUNTIF(D$19,"W")+COUNTIF(D$19,"K")+COUNTIF(D$20,"W")+COUNTIF(D$20,"K")+COUNTIF(D$21,"W")+COUNTIF(D$21,"K")&gt;0,1,0)</f>
        <v>0</v>
      </c>
      <c r="AD57" s="13">
        <f>IF(COUNTIF(D$19,"Q")+COUNTIF(D$20,"Q")+COUNTIF(D$21,"Q")&gt;0,1,0)</f>
        <v>0</v>
      </c>
      <c r="AE57" s="13">
        <f>IF(COUNTIF(D$19,"W")+COUNTIF(D$19,"Q")+COUNTIF(D$20,"W")+COUNTIF(D$20,"Q")+COUNTIF(D$21,"W")+COUNTIF(D$21,"Q")&gt;0,1,0)</f>
        <v>0</v>
      </c>
      <c r="AF57" s="13">
        <f>IF(COUNTIF(D$19,"J")+COUNTIF(D$20,"J")+COUNTIF(D$21,"J")&gt;0,1,0)</f>
        <v>1</v>
      </c>
      <c r="AG57" s="13">
        <f>IF(COUNTIF(D$19,"W")+COUNTIF(D$19,"J")+COUNTIF(D$20,"W")+COUNTIF(D$20,"J")+COUNTIF(D$21,"W")+COUNTIF(D$21,"J")&gt;0,1,0)</f>
        <v>1</v>
      </c>
      <c r="AH57" s="13">
        <f>IF(COUNTIF(D$19,"10")+COUNTIF(D$20,"10")+COUNTIF(D$21,"10")&gt;0,1,0)</f>
        <v>0</v>
      </c>
      <c r="AI57" s="13">
        <f>IF(COUNTIF(D$19,"W")+COUNTIF(D$19,"10")+COUNTIF(D$20,"W")+COUNTIF(D$20,"10")+COUNTIF(D$21,"W")+COUNTIF(D$21,"10")&gt;0,1,0)</f>
        <v>0</v>
      </c>
      <c r="AJ57" s="13">
        <f>IF(COUNTIF(D$19,"9")+COUNTIF(D$20,"9")+COUNTIF(D$21,"9")&gt;0,1,0)</f>
        <v>0</v>
      </c>
      <c r="AK57" s="13">
        <f>IF(COUNTIF(D$19,"W")+COUNTIF(D$19,"9")+COUNTIF(D$20,"W")+COUNTIF(D$20,"9")+COUNTIF(D$21,"W")+COUNTIF(D$21,"9")&gt;0,1,0)</f>
        <v>0</v>
      </c>
      <c r="AL57" s="13">
        <f>IF(COUNTIF(E$19,"W")+COUNTIF(E$20,"W")+COUNTIF(E$21,"W")&gt;0,1,0)</f>
        <v>0</v>
      </c>
      <c r="AM57" s="13">
        <f>IF(COUNTIF(E$19,"W")+COUNTIF(E$19,"W")+COUNTIF(E$20,"W")+COUNTIF(E$20,"W")+COUNTIF(E$21,"W")+COUNTIF(E$21,"W")&gt;0,1,0)</f>
        <v>0</v>
      </c>
      <c r="AN57" s="13">
        <f>IF(COUNTIF(E$19,"K")+COUNTIF(E$20,"K")+COUNTIF(E$21,"K")&gt;0,1,0)</f>
        <v>0</v>
      </c>
      <c r="AO57" s="13">
        <f>IF(COUNTIF(E$19,"W")+COUNTIF(E$19,"K")+COUNTIF(E$20,"W")+COUNTIF(E$20,"K")+COUNTIF(E$21,"W")+COUNTIF(E$21,"K")&gt;0,1,0)</f>
        <v>0</v>
      </c>
      <c r="AP57" s="13">
        <f>IF(COUNTIF(E$19,"Q")+COUNTIF(E$20,"Q")+COUNTIF(E$21,"Q")&gt;0,1,0)</f>
        <v>0</v>
      </c>
      <c r="AQ57" s="13">
        <f>IF(COUNTIF(E$19,"W")+COUNTIF(E$19,"Q")+COUNTIF(E$20,"W")+COUNTIF(E$20,"Q")+COUNTIF(E$21,"W")+COUNTIF(E$21,"Q")&gt;0,1,0)</f>
        <v>0</v>
      </c>
      <c r="AR57" s="13">
        <f>IF(COUNTIF(E$19,"J")+COUNTIF(E$20,"J")+COUNTIF(E$21,"J")&gt;0,1,0)</f>
        <v>1</v>
      </c>
      <c r="AS57" s="13">
        <f>IF(COUNTIF(E$19,"W")+COUNTIF(E$19,"J")+COUNTIF(E$20,"W")+COUNTIF(E$20,"J")+COUNTIF(E$21,"W")+COUNTIF(E$21,"J")&gt;0,1,0)</f>
        <v>1</v>
      </c>
      <c r="AT57" s="13">
        <f>IF(COUNTIF(E$19,"10")+COUNTIF(E$20,"10")+COUNTIF(E$21,"10")&gt;0,1,0)</f>
        <v>0</v>
      </c>
      <c r="AU57" s="13">
        <f>IF(COUNTIF(E$19,"W")+COUNTIF(E$19,"10")+COUNTIF(E$20,"W")+COUNTIF(E$20,"10")+COUNTIF(E$21,"W")+COUNTIF(E$21,"10")&gt;0,1,0)</f>
        <v>0</v>
      </c>
      <c r="AV57" s="13">
        <f>IF(COUNTIF(E$19,"9")+COUNTIF(E$20,"9")+COUNTIF(E$21,"9")&gt;0,1,0)</f>
        <v>0</v>
      </c>
      <c r="AW57" s="13">
        <f>IF(COUNTIF(E$19,"W")+COUNTIF(E$19,"9")+COUNTIF(E$20,"W")+COUNTIF(E$20,"9")+COUNTIF(E$21,"W")+COUNTIF(E$21,"9")&gt;0,1,0)</f>
        <v>0</v>
      </c>
      <c r="AX57" s="13">
        <f>IF(COUNTIF(F$19,"W")+COUNTIF(F$20,"W")+COUNTIF(F$21,"W")&gt;0,1,0)</f>
        <v>0</v>
      </c>
      <c r="AY57" s="13">
        <f>IF(COUNTIF(F$19,"W")+COUNTIF(F$19,"W")+COUNTIF(F$20,"W")+COUNTIF(F$20,"W")+COUNTIF(F$21,"W")+COUNTIF(F$21,"W")&gt;0,1,0)</f>
        <v>0</v>
      </c>
      <c r="AZ57" s="13">
        <f>IF(COUNTIF(F$19,"K")+COUNTIF(F$20,"K")+COUNTIF(F$21,"K")&gt;0,1,0)</f>
        <v>0</v>
      </c>
      <c r="BA57" s="13">
        <f>IF(COUNTIF(F$19,"W")+COUNTIF(F$19,"K")+COUNTIF(F$20,"W")+COUNTIF(F$20,"K")+COUNTIF(F$21,"W")+COUNTIF(F$21,"K")&gt;0,1,0)</f>
        <v>0</v>
      </c>
      <c r="BB57" s="13">
        <f>IF(COUNTIF(F$19,"Q")+COUNTIF(F$20,"Q")+COUNTIF(F$21,"Q")&gt;0,1,0)</f>
        <v>0</v>
      </c>
      <c r="BC57" s="13">
        <f>IF(COUNTIF(F$19,"W")+COUNTIF(F$19,"Q")+COUNTIF(F$20,"W")+COUNTIF(F$20,"Q")+COUNTIF(F$21,"W")+COUNTIF(F$21,"Q")&gt;0,1,0)</f>
        <v>0</v>
      </c>
      <c r="BD57" s="13">
        <f>IF(COUNTIF(F$19,"J")+COUNTIF(F$20,"J")+COUNTIF(F$21,"J")&gt;0,1,0)</f>
        <v>1</v>
      </c>
      <c r="BE57" s="13">
        <f>IF(COUNTIF(F$19,"W")+COUNTIF(F$19,"J")+COUNTIF(F$20,"W")+COUNTIF(F$20,"J")+COUNTIF(F$21,"W")+COUNTIF(F$21,"J")&gt;0,1,0)</f>
        <v>1</v>
      </c>
      <c r="BF57" s="13">
        <f>IF(COUNTIF(F$19,"10")+COUNTIF(F$20,"10")+COUNTIF(F$21,"10")&gt;0,1,0)</f>
        <v>0</v>
      </c>
      <c r="BG57" s="13">
        <f>IF(COUNTIF(F$19,"W")+COUNTIF(F$19,"10")+COUNTIF(F$20,"W")+COUNTIF(F$20,"10")+COUNTIF(F$21,"W")+COUNTIF(F$21,"10")&gt;0,1,0)</f>
        <v>0</v>
      </c>
      <c r="BH57" s="13">
        <f>IF(COUNTIF(F$19,"9")+COUNTIF(F$20,"9")+COUNTIF(F$21,"9")&gt;0,1,0)</f>
        <v>0</v>
      </c>
      <c r="BI57" s="13">
        <f>IF(COUNTIF(F$19,"W")+COUNTIF(F$19,"9")+COUNTIF(F$20,"W")+COUNTIF(F$20,"9")+COUNTIF(F$21,"W")+COUNTIF(F$21,"9")&gt;0,1,0)</f>
        <v>0</v>
      </c>
      <c r="BJ57">
        <f>IF(COUNTIF(B$19,"S")+COUNTIF(B$20,"S")+COUNTIF(B$21,"S")&gt;0,1,0)</f>
        <v>0</v>
      </c>
      <c r="BK57">
        <f>IF(COUNTIF(C$19,"S")+COUNTIF(C$20,"S")+COUNTIF(C$21,"S")&gt;0,1,0)</f>
        <v>0</v>
      </c>
      <c r="BL57">
        <f>IF(COUNTIF(D$19,"S")+COUNTIF(D$20,"S")+COUNTIF(D$21,"S")&gt;0,1,0)</f>
        <v>0</v>
      </c>
      <c r="BM57">
        <f>IF(COUNTIF(E$19,"S")+COUNTIF(E$20,"S")+COUNTIF(E$21,"S")&gt;0,1,0)</f>
        <v>0</v>
      </c>
      <c r="BN57">
        <f>IF(COUNTIF(F$19,"S")+COUNTIF(F$20,"S")+COUNTIF(F$21,"S")&gt;0,1,0)</f>
        <v>0</v>
      </c>
    </row>
    <row r="58" ht="16.5" customHeight="1" spans="1:66">
      <c r="A58" s="2"/>
      <c r="B58" s="13">
        <f>IF(COUNTIF(B$20,"W")+COUNTIF(B$21,"W")+COUNTIF(B$22,"W")&gt;0,1,0)</f>
        <v>0</v>
      </c>
      <c r="C58" s="13">
        <f>IF(COUNTIF(B$20,"W")+COUNTIF(B$20,"W")+COUNTIF(B$21,"W")+COUNTIF(B$21,"W")+COUNTIF(B$22,"W")+COUNTIF(B$22,"W")&gt;0,1,0)</f>
        <v>0</v>
      </c>
      <c r="D58" s="13">
        <f>IF(COUNTIF(B$20,"K")+COUNTIF(B$21,"K")+COUNTIF(B$22,"K")&gt;0,1,0)</f>
        <v>0</v>
      </c>
      <c r="E58" s="13">
        <f>IF(COUNTIF(B$20,"W")+COUNTIF(B$20,"K")+COUNTIF(B$21,"W")+COUNTIF(B$21,"K")+COUNTIF(B$22,"W")+COUNTIF(B$22,"K")&gt;0,1,0)</f>
        <v>0</v>
      </c>
      <c r="F58" s="13">
        <f>IF(COUNTIF(B$20,"Q")+COUNTIF(B$21,"Q")+COUNTIF(B$22,"Q")&gt;0,1,0)</f>
        <v>0</v>
      </c>
      <c r="G58" s="13">
        <f>IF(COUNTIF(B$20,"W")+COUNTIF(B$20,"Q")+COUNTIF(B$21,"W")+COUNTIF(B$21,"Q")+COUNTIF(B$22,"W")+COUNTIF(B$22,"Q")&gt;0,1,0)</f>
        <v>0</v>
      </c>
      <c r="H58" s="13">
        <f>IF(COUNTIF(B$20,"J")+COUNTIF(B$21,"J")+COUNTIF(B$22,"J")&gt;0,1,0)</f>
        <v>1</v>
      </c>
      <c r="I58" s="13">
        <f>IF(COUNTIF(B$20,"W")+COUNTIF(B$20,"J")+COUNTIF(B$21,"W")+COUNTIF(B$21,"J")+COUNTIF(B$22,"W")+COUNTIF(B$22,"J")&gt;0,1,0)</f>
        <v>1</v>
      </c>
      <c r="J58" s="13">
        <f>IF(COUNTIF(B$20,"10")+COUNTIF(B$21,"10")+COUNTIF(B$22,"10")&gt;0,1,0)</f>
        <v>1</v>
      </c>
      <c r="K58" s="13">
        <f>IF(COUNTIF(B$20,"W")+COUNTIF(B$20,"10")+COUNTIF(B$21,"W")+COUNTIF(B$21,"10")+COUNTIF(B$22,"W")+COUNTIF(B$22,"10")&gt;0,1,0)</f>
        <v>1</v>
      </c>
      <c r="L58" s="13">
        <f>IF(COUNTIF(B$20,"9")+COUNTIF(B$21,"9")+COUNTIF(B$22,"9")&gt;0,1,0)</f>
        <v>0</v>
      </c>
      <c r="M58" s="13">
        <f>IF(COUNTIF(B$20,"W")+COUNTIF(B$20,"9")+COUNTIF(B$21,"W")+COUNTIF(B$21,"9")+COUNTIF(B$22,"W")+COUNTIF(B$22,"9")&gt;0,1,0)</f>
        <v>0</v>
      </c>
      <c r="N58" s="13">
        <f>IF(COUNTIF(C$20,"W")+COUNTIF(C$21,"W")+COUNTIF(C$22,"W")&gt;0,1,0)</f>
        <v>0</v>
      </c>
      <c r="O58" s="13">
        <f>IF(COUNTIF(C$20,"W")+COUNTIF(C$20,"W")+COUNTIF(C$21,"W")+COUNTIF(C$21,"W")+COUNTIF(C$22,"W")+COUNTIF(C$22,"W")&gt;0,1,0)</f>
        <v>0</v>
      </c>
      <c r="P58" s="13">
        <f>IF(COUNTIF(C$20,"K")+COUNTIF(C$21,"K")+COUNTIF(C$22,"K")&gt;0,1,0)</f>
        <v>0</v>
      </c>
      <c r="Q58" s="13">
        <f>IF(COUNTIF(C$20,"W")+COUNTIF(C$20,"K")+COUNTIF(C$21,"W")+COUNTIF(C$21,"K")+COUNTIF(C$22,"W")+COUNTIF(C$22,"K")&gt;0,1,0)</f>
        <v>0</v>
      </c>
      <c r="R58" s="13">
        <f>IF(COUNTIF(C$20,"Q")+COUNTIF(C$21,"Q")+COUNTIF(C$22,"Q")&gt;0,1,0)</f>
        <v>0</v>
      </c>
      <c r="S58" s="13">
        <f>IF(COUNTIF(C$20,"W")+COUNTIF(C$20,"Q")+COUNTIF(C$21,"W")+COUNTIF(C$21,"Q")+COUNTIF(C$22,"W")+COUNTIF(C$22,"Q")&gt;0,1,0)</f>
        <v>0</v>
      </c>
      <c r="T58" s="13">
        <f>IF(COUNTIF(C$20,"J")+COUNTIF(C$21,"J")+COUNTIF(C$22,"J")&gt;0,1,0)</f>
        <v>1</v>
      </c>
      <c r="U58" s="13">
        <f>IF(COUNTIF(C$20,"W")+COUNTIF(C$20,"J")+COUNTIF(C$21,"W")+COUNTIF(C$21,"J")+COUNTIF(C$22,"W")+COUNTIF(C$22,"J")&gt;0,1,0)</f>
        <v>1</v>
      </c>
      <c r="V58" s="13">
        <f>IF(COUNTIF(C$20,"10")+COUNTIF(C$21,"10")+COUNTIF(C$22,"10")&gt;0,1,0)</f>
        <v>0</v>
      </c>
      <c r="W58" s="13">
        <f>IF(COUNTIF(C$20,"W")+COUNTIF(C$20,"10")+COUNTIF(C$21,"W")+COUNTIF(C$21,"10")+COUNTIF(C$22,"W")+COUNTIF(C$22,"10")&gt;0,1,0)</f>
        <v>0</v>
      </c>
      <c r="X58" s="13">
        <f>IF(COUNTIF(C$20,"9")+COUNTIF(C$21,"9")+COUNTIF(C$22,"9")&gt;0,1,0)</f>
        <v>0</v>
      </c>
      <c r="Y58" s="13">
        <f>IF(COUNTIF(C$20,"W")+COUNTIF(C$20,"9")+COUNTIF(C$21,"W")+COUNTIF(C$21,"9")+COUNTIF(C$22,"W")+COUNTIF(C$22,"9")&gt;0,1,0)</f>
        <v>0</v>
      </c>
      <c r="Z58" s="13">
        <f>IF(COUNTIF(D$20,"W")+COUNTIF(D$21,"W")+COUNTIF(D$22,"W")&gt;0,1,0)</f>
        <v>0</v>
      </c>
      <c r="AA58" s="13">
        <f>IF(COUNTIF(D$20,"W")+COUNTIF(D$20,"W")+COUNTIF(D$21,"W")+COUNTIF(D$21,"W")+COUNTIF(D$22,"W")+COUNTIF(D$22,"W")&gt;0,1,0)</f>
        <v>0</v>
      </c>
      <c r="AB58" s="13">
        <f>IF(COUNTIF(D$20,"K")+COUNTIF(D$21,"K")+COUNTIF(D$22,"K")&gt;0,1,0)</f>
        <v>0</v>
      </c>
      <c r="AC58" s="13">
        <f>IF(COUNTIF(D$20,"W")+COUNTIF(D$20,"K")+COUNTIF(D$21,"W")+COUNTIF(D$21,"K")+COUNTIF(D$22,"W")+COUNTIF(D$22,"K")&gt;0,1,0)</f>
        <v>0</v>
      </c>
      <c r="AD58" s="13">
        <f>IF(COUNTIF(D$20,"Q")+COUNTIF(D$21,"Q")+COUNTIF(D$22,"Q")&gt;0,1,0)</f>
        <v>0</v>
      </c>
      <c r="AE58" s="13">
        <f>IF(COUNTIF(D$20,"W")+COUNTIF(D$20,"Q")+COUNTIF(D$21,"W")+COUNTIF(D$21,"Q")+COUNTIF(D$22,"W")+COUNTIF(D$22,"Q")&gt;0,1,0)</f>
        <v>0</v>
      </c>
      <c r="AF58" s="13">
        <f>IF(COUNTIF(D$20,"J")+COUNTIF(D$21,"J")+COUNTIF(D$22,"J")&gt;0,1,0)</f>
        <v>1</v>
      </c>
      <c r="AG58" s="13">
        <f>IF(COUNTIF(D$20,"W")+COUNTIF(D$20,"J")+COUNTIF(D$21,"W")+COUNTIF(D$21,"J")+COUNTIF(D$22,"W")+COUNTIF(D$22,"J")&gt;0,1,0)</f>
        <v>1</v>
      </c>
      <c r="AH58" s="13">
        <f>IF(COUNTIF(D$20,"10")+COUNTIF(D$21,"10")+COUNTIF(D$22,"10")&gt;0,1,0)</f>
        <v>0</v>
      </c>
      <c r="AI58" s="13">
        <f>IF(COUNTIF(D$20,"W")+COUNTIF(D$20,"10")+COUNTIF(D$21,"W")+COUNTIF(D$21,"10")+COUNTIF(D$22,"W")+COUNTIF(D$22,"10")&gt;0,1,0)</f>
        <v>0</v>
      </c>
      <c r="AJ58" s="13">
        <f>IF(COUNTIF(D$20,"9")+COUNTIF(D$21,"9")+COUNTIF(D$22,"9")&gt;0,1,0)</f>
        <v>0</v>
      </c>
      <c r="AK58" s="13">
        <f>IF(COUNTIF(D$20,"W")+COUNTIF(D$20,"9")+COUNTIF(D$21,"W")+COUNTIF(D$21,"9")+COUNTIF(D$22,"W")+COUNTIF(D$22,"9")&gt;0,1,0)</f>
        <v>0</v>
      </c>
      <c r="AL58" s="13">
        <f>IF(COUNTIF(E$20,"W")+COUNTIF(E$21,"W")+COUNTIF(E$22,"W")&gt;0,1,0)</f>
        <v>0</v>
      </c>
      <c r="AM58" s="13">
        <f>IF(COUNTIF(E$20,"W")+COUNTIF(E$20,"W")+COUNTIF(E$21,"W")+COUNTIF(E$21,"W")+COUNTIF(E$22,"W")+COUNTIF(E$22,"W")&gt;0,1,0)</f>
        <v>0</v>
      </c>
      <c r="AN58" s="13">
        <f>IF(COUNTIF(E$20,"K")+COUNTIF(E$21,"K")+COUNTIF(E$22,"K")&gt;0,1,0)</f>
        <v>0</v>
      </c>
      <c r="AO58" s="13">
        <f>IF(COUNTIF(E$20,"W")+COUNTIF(E$20,"K")+COUNTIF(E$21,"W")+COUNTIF(E$21,"K")+COUNTIF(E$22,"W")+COUNTIF(E$22,"K")&gt;0,1,0)</f>
        <v>0</v>
      </c>
      <c r="AP58" s="13">
        <f>IF(COUNTIF(E$20,"Q")+COUNTIF(E$21,"Q")+COUNTIF(E$22,"Q")&gt;0,1,0)</f>
        <v>0</v>
      </c>
      <c r="AQ58" s="13">
        <f>IF(COUNTIF(E$20,"W")+COUNTIF(E$20,"Q")+COUNTIF(E$21,"W")+COUNTIF(E$21,"Q")+COUNTIF(E$22,"W")+COUNTIF(E$22,"Q")&gt;0,1,0)</f>
        <v>0</v>
      </c>
      <c r="AR58" s="13">
        <f>IF(COUNTIF(E$20,"J")+COUNTIF(E$21,"J")+COUNTIF(E$22,"J")&gt;0,1,0)</f>
        <v>1</v>
      </c>
      <c r="AS58" s="13">
        <f>IF(COUNTIF(E$20,"W")+COUNTIF(E$20,"J")+COUNTIF(E$21,"W")+COUNTIF(E$21,"J")+COUNTIF(E$22,"W")+COUNTIF(E$22,"J")&gt;0,1,0)</f>
        <v>1</v>
      </c>
      <c r="AT58" s="13">
        <f>IF(COUNTIF(E$20,"10")+COUNTIF(E$21,"10")+COUNTIF(E$22,"10")&gt;0,1,0)</f>
        <v>0</v>
      </c>
      <c r="AU58" s="13">
        <f>IF(COUNTIF(E$20,"W")+COUNTIF(E$20,"10")+COUNTIF(E$21,"W")+COUNTIF(E$21,"10")+COUNTIF(E$22,"W")+COUNTIF(E$22,"10")&gt;0,1,0)</f>
        <v>0</v>
      </c>
      <c r="AV58" s="13">
        <f>IF(COUNTIF(E$20,"9")+COUNTIF(E$21,"9")+COUNTIF(E$22,"9")&gt;0,1,0)</f>
        <v>0</v>
      </c>
      <c r="AW58" s="13">
        <f>IF(COUNTIF(E$20,"W")+COUNTIF(E$20,"9")+COUNTIF(E$21,"W")+COUNTIF(E$21,"9")+COUNTIF(E$22,"W")+COUNTIF(E$22,"9")&gt;0,1,0)</f>
        <v>0</v>
      </c>
      <c r="AX58" s="13">
        <f>IF(COUNTIF(F$20,"W")+COUNTIF(F$21,"W")+COUNTIF(F$22,"W")&gt;0,1,0)</f>
        <v>0</v>
      </c>
      <c r="AY58" s="13">
        <f>IF(COUNTIF(F$20,"W")+COUNTIF(F$20,"W")+COUNTIF(F$21,"W")+COUNTIF(F$21,"W")+COUNTIF(F$22,"W")+COUNTIF(F$22,"W")&gt;0,1,0)</f>
        <v>0</v>
      </c>
      <c r="AZ58" s="13">
        <f>IF(COUNTIF(F$20,"K")+COUNTIF(F$21,"K")+COUNTIF(F$22,"K")&gt;0,1,0)</f>
        <v>0</v>
      </c>
      <c r="BA58" s="13">
        <f>IF(COUNTIF(F$20,"W")+COUNTIF(F$20,"K")+COUNTIF(F$21,"W")+COUNTIF(F$21,"K")+COUNTIF(F$22,"W")+COUNTIF(F$22,"K")&gt;0,1,0)</f>
        <v>0</v>
      </c>
      <c r="BB58" s="13">
        <f>IF(COUNTIF(F$20,"Q")+COUNTIF(F$21,"Q")+COUNTIF(F$22,"Q")&gt;0,1,0)</f>
        <v>0</v>
      </c>
      <c r="BC58" s="13">
        <f>IF(COUNTIF(F$20,"W")+COUNTIF(F$20,"Q")+COUNTIF(F$21,"W")+COUNTIF(F$21,"Q")+COUNTIF(F$22,"W")+COUNTIF(F$22,"Q")&gt;0,1,0)</f>
        <v>0</v>
      </c>
      <c r="BD58" s="13">
        <f>IF(COUNTIF(F$20,"J")+COUNTIF(F$21,"J")+COUNTIF(F$22,"J")&gt;0,1,0)</f>
        <v>1</v>
      </c>
      <c r="BE58" s="13">
        <f>IF(COUNTIF(F$20,"W")+COUNTIF(F$20,"J")+COUNTIF(F$21,"W")+COUNTIF(F$21,"J")+COUNTIF(F$22,"W")+COUNTIF(F$22,"J")&gt;0,1,0)</f>
        <v>1</v>
      </c>
      <c r="BF58" s="13">
        <f>IF(COUNTIF(F$20,"10")+COUNTIF(F$21,"10")+COUNTIF(F$22,"10")&gt;0,1,0)</f>
        <v>0</v>
      </c>
      <c r="BG58" s="13">
        <f>IF(COUNTIF(F$20,"W")+COUNTIF(F$20,"10")+COUNTIF(F$21,"W")+COUNTIF(F$21,"10")+COUNTIF(F$22,"W")+COUNTIF(F$22,"10")&gt;0,1,0)</f>
        <v>0</v>
      </c>
      <c r="BH58" s="13">
        <f>IF(COUNTIF(F$20,"9")+COUNTIF(F$21,"9")+COUNTIF(F$22,"9")&gt;0,1,0)</f>
        <v>0</v>
      </c>
      <c r="BI58" s="13">
        <f>IF(COUNTIF(F$20,"W")+COUNTIF(F$20,"9")+COUNTIF(F$21,"W")+COUNTIF(F$21,"9")+COUNTIF(F$22,"W")+COUNTIF(F$22,"9")&gt;0,1,0)</f>
        <v>0</v>
      </c>
      <c r="BJ58">
        <f>IF(COUNTIF(B$20,"S")+COUNTIF(B$21,"S")+COUNTIF(B$22,"S")&gt;0,1,0)</f>
        <v>0</v>
      </c>
      <c r="BK58">
        <f>IF(COUNTIF(C$20,"S")+COUNTIF(C$21,"S")+COUNTIF(C$22,"S")&gt;0,1,0)</f>
        <v>0</v>
      </c>
      <c r="BL58">
        <f>IF(COUNTIF(D$20,"S")+COUNTIF(D$21,"S")+COUNTIF(D$22,"S")&gt;0,1,0)</f>
        <v>0</v>
      </c>
      <c r="BM58">
        <f>IF(COUNTIF(E$20,"S")+COUNTIF(E$21,"S")+COUNTIF(E$22,"S")&gt;0,1,0)</f>
        <v>0</v>
      </c>
      <c r="BN58">
        <f>IF(COUNTIF(F$20,"S")+COUNTIF(F$21,"S")+COUNTIF(F$22,"S")&gt;0,1,0)</f>
        <v>0</v>
      </c>
    </row>
    <row r="59" ht="16.5" customHeight="1" spans="1:66">
      <c r="A59" s="2"/>
      <c r="B59" s="13">
        <f>IF(COUNTIF(B$21,"W")+COUNTIF(B$22,"W")+COUNTIF(B$23,"W")&gt;0,1,0)</f>
        <v>0</v>
      </c>
      <c r="C59" s="13">
        <f>IF(COUNTIF(B$21,"W")+COUNTIF(B$21,"W")+COUNTIF(B$22,"W")+COUNTIF(B$22,"W")+COUNTIF(B$23,"W")+COUNTIF(B$23,"W")&gt;0,1,0)</f>
        <v>0</v>
      </c>
      <c r="D59" s="13">
        <f>IF(COUNTIF(B$21,"K")+COUNTIF(B$22,"K")+COUNTIF(B$23,"K")&gt;0,1,0)</f>
        <v>0</v>
      </c>
      <c r="E59" s="13">
        <f>IF(COUNTIF(B$21,"W")+COUNTIF(B$21,"K")+COUNTIF(B$22,"W")+COUNTIF(B$22,"K")+COUNTIF(B$23,"W")+COUNTIF(B$23,"K")&gt;0,1,0)</f>
        <v>0</v>
      </c>
      <c r="F59" s="13">
        <f>IF(COUNTIF(B$21,"Q")+COUNTIF(B$22,"Q")+COUNTIF(B$23,"Q")&gt;0,1,0)</f>
        <v>0</v>
      </c>
      <c r="G59" s="13">
        <f>IF(COUNTIF(B$21,"W")+COUNTIF(B$21,"Q")+COUNTIF(B$22,"W")+COUNTIF(B$22,"Q")+COUNTIF(B$23,"W")+COUNTIF(B$23,"Q")&gt;0,1,0)</f>
        <v>0</v>
      </c>
      <c r="H59" s="13">
        <f>IF(COUNTIF(B$21,"J")+COUNTIF(B$22,"J")+COUNTIF(B$23,"J")&gt;0,1,0)</f>
        <v>0</v>
      </c>
      <c r="I59" s="13">
        <f>IF(COUNTIF(B$21,"W")+COUNTIF(B$21,"J")+COUNTIF(B$22,"W")+COUNTIF(B$22,"J")+COUNTIF(B$23,"W")+COUNTIF(B$23,"J")&gt;0,1,0)</f>
        <v>0</v>
      </c>
      <c r="J59" s="13">
        <f>IF(COUNTIF(B$21,"10")+COUNTIF(B$22,"10")+COUNTIF(B$23,"10")&gt;0,1,0)</f>
        <v>1</v>
      </c>
      <c r="K59" s="13">
        <f>IF(COUNTIF(B$21,"W")+COUNTIF(B$21,"10")+COUNTIF(B$22,"W")+COUNTIF(B$22,"10")+COUNTIF(B$23,"W")+COUNTIF(B$23,"10")&gt;0,1,0)</f>
        <v>1</v>
      </c>
      <c r="L59" s="13">
        <f>IF(COUNTIF(B$21,"9")+COUNTIF(B$22,"9")+COUNTIF(B$23,"9")&gt;0,1,0)</f>
        <v>0</v>
      </c>
      <c r="M59" s="13">
        <f>IF(COUNTIF(B$21,"W")+COUNTIF(B$21,"9")+COUNTIF(B$22,"W")+COUNTIF(B$22,"9")+COUNTIF(B$23,"W")+COUNTIF(B$23,"9")&gt;0,1,0)</f>
        <v>0</v>
      </c>
      <c r="N59" s="13">
        <f>IF(COUNTIF(C$21,"W")+COUNTIF(C$22,"W")+COUNTIF(C$23,"W")&gt;0,1,0)</f>
        <v>0</v>
      </c>
      <c r="O59" s="13">
        <f>IF(COUNTIF(C$21,"W")+COUNTIF(C$21,"W")+COUNTIF(C$22,"W")+COUNTIF(C$22,"W")+COUNTIF(C$23,"W")+COUNTIF(C$23,"W")&gt;0,1,0)</f>
        <v>0</v>
      </c>
      <c r="P59" s="13">
        <f>IF(COUNTIF(C$21,"K")+COUNTIF(C$22,"K")+COUNTIF(C$23,"K")&gt;0,1,0)</f>
        <v>0</v>
      </c>
      <c r="Q59" s="13">
        <f>IF(COUNTIF(C$21,"W")+COUNTIF(C$21,"K")+COUNTIF(C$22,"W")+COUNTIF(C$22,"K")+COUNTIF(C$23,"W")+COUNTIF(C$23,"K")&gt;0,1,0)</f>
        <v>0</v>
      </c>
      <c r="R59" s="13">
        <f>IF(COUNTIF(C$21,"Q")+COUNTIF(C$22,"Q")+COUNTIF(C$23,"Q")&gt;0,1,0)</f>
        <v>0</v>
      </c>
      <c r="S59" s="13">
        <f>IF(COUNTIF(C$21,"W")+COUNTIF(C$21,"Q")+COUNTIF(C$22,"W")+COUNTIF(C$22,"Q")+COUNTIF(C$23,"W")+COUNTIF(C$23,"Q")&gt;0,1,0)</f>
        <v>0</v>
      </c>
      <c r="T59" s="13">
        <f>IF(COUNTIF(C$21,"J")+COUNTIF(C$22,"J")+COUNTIF(C$23,"J")&gt;0,1,0)</f>
        <v>1</v>
      </c>
      <c r="U59" s="13">
        <f>IF(COUNTIF(C$21,"W")+COUNTIF(C$21,"J")+COUNTIF(C$22,"W")+COUNTIF(C$22,"J")+COUNTIF(C$23,"W")+COUNTIF(C$23,"J")&gt;0,1,0)</f>
        <v>1</v>
      </c>
      <c r="V59" s="13">
        <f>IF(COUNTIF(C$21,"10")+COUNTIF(C$22,"10")+COUNTIF(C$23,"10")&gt;0,1,0)</f>
        <v>0</v>
      </c>
      <c r="W59" s="13">
        <f>IF(COUNTIF(C$21,"W")+COUNTIF(C$21,"10")+COUNTIF(C$22,"W")+COUNTIF(C$22,"10")+COUNTIF(C$23,"W")+COUNTIF(C$23,"10")&gt;0,1,0)</f>
        <v>0</v>
      </c>
      <c r="X59" s="13">
        <f>IF(COUNTIF(C$21,"9")+COUNTIF(C$22,"9")+COUNTIF(C$23,"9")&gt;0,1,0)</f>
        <v>0</v>
      </c>
      <c r="Y59" s="13">
        <f>IF(COUNTIF(C$21,"W")+COUNTIF(C$21,"9")+COUNTIF(C$22,"W")+COUNTIF(C$22,"9")+COUNTIF(C$23,"W")+COUNTIF(C$23,"9")&gt;0,1,0)</f>
        <v>0</v>
      </c>
      <c r="Z59" s="13">
        <f>IF(COUNTIF(D$21,"W")+COUNTIF(D$22,"W")+COUNTIF(D$23,"W")&gt;0,1,0)</f>
        <v>0</v>
      </c>
      <c r="AA59" s="13">
        <f>IF(COUNTIF(D$21,"W")+COUNTIF(D$21,"W")+COUNTIF(D$22,"W")+COUNTIF(D$22,"W")+COUNTIF(D$23,"W")+COUNTIF(D$23,"W")&gt;0,1,0)</f>
        <v>0</v>
      </c>
      <c r="AB59" s="13">
        <f>IF(COUNTIF(D$21,"K")+COUNTIF(D$22,"K")+COUNTIF(D$23,"K")&gt;0,1,0)</f>
        <v>0</v>
      </c>
      <c r="AC59" s="13">
        <f>IF(COUNTIF(D$21,"W")+COUNTIF(D$21,"K")+COUNTIF(D$22,"W")+COUNTIF(D$22,"K")+COUNTIF(D$23,"W")+COUNTIF(D$23,"K")&gt;0,1,0)</f>
        <v>0</v>
      </c>
      <c r="AD59" s="13">
        <f>IF(COUNTIF(D$21,"Q")+COUNTIF(D$22,"Q")+COUNTIF(D$23,"Q")&gt;0,1,0)</f>
        <v>0</v>
      </c>
      <c r="AE59" s="13">
        <f>IF(COUNTIF(D$21,"W")+COUNTIF(D$21,"Q")+COUNTIF(D$22,"W")+COUNTIF(D$22,"Q")+COUNTIF(D$23,"W")+COUNTIF(D$23,"Q")&gt;0,1,0)</f>
        <v>0</v>
      </c>
      <c r="AF59" s="13">
        <f>IF(COUNTIF(D$21,"J")+COUNTIF(D$22,"J")+COUNTIF(D$23,"J")&gt;0,1,0)</f>
        <v>1</v>
      </c>
      <c r="AG59" s="13">
        <f>IF(COUNTIF(D$21,"W")+COUNTIF(D$21,"J")+COUNTIF(D$22,"W")+COUNTIF(D$22,"J")+COUNTIF(D$23,"W")+COUNTIF(D$23,"J")&gt;0,1,0)</f>
        <v>1</v>
      </c>
      <c r="AH59" s="13">
        <f>IF(COUNTIF(D$21,"10")+COUNTIF(D$22,"10")+COUNTIF(D$23,"10")&gt;0,1,0)</f>
        <v>1</v>
      </c>
      <c r="AI59" s="13">
        <f>IF(COUNTIF(D$21,"W")+COUNTIF(D$21,"10")+COUNTIF(D$22,"W")+COUNTIF(D$22,"10")+COUNTIF(D$23,"W")+COUNTIF(D$23,"10")&gt;0,1,0)</f>
        <v>1</v>
      </c>
      <c r="AJ59" s="13">
        <f>IF(COUNTIF(D$21,"9")+COUNTIF(D$22,"9")+COUNTIF(D$23,"9")&gt;0,1,0)</f>
        <v>0</v>
      </c>
      <c r="AK59" s="13">
        <f>IF(COUNTIF(D$21,"W")+COUNTIF(D$21,"9")+COUNTIF(D$22,"W")+COUNTIF(D$22,"9")+COUNTIF(D$23,"W")+COUNTIF(D$23,"9")&gt;0,1,0)</f>
        <v>0</v>
      </c>
      <c r="AL59" s="13">
        <f>IF(COUNTIF(E$21,"W")+COUNTIF(E$22,"W")+COUNTIF(E$23,"W")&gt;0,1,0)</f>
        <v>0</v>
      </c>
      <c r="AM59" s="13">
        <f>IF(COUNTIF(E$21,"W")+COUNTIF(E$21,"W")+COUNTIF(E$22,"W")+COUNTIF(E$22,"W")+COUNTIF(E$23,"W")+COUNTIF(E$23,"W")&gt;0,1,0)</f>
        <v>0</v>
      </c>
      <c r="AN59" s="13">
        <f>IF(COUNTIF(E$21,"K")+COUNTIF(E$22,"K")+COUNTIF(E$23,"K")&gt;0,1,0)</f>
        <v>0</v>
      </c>
      <c r="AO59" s="13">
        <f>IF(COUNTIF(E$21,"W")+COUNTIF(E$21,"K")+COUNTIF(E$22,"W")+COUNTIF(E$22,"K")+COUNTIF(E$23,"W")+COUNTIF(E$23,"K")&gt;0,1,0)</f>
        <v>0</v>
      </c>
      <c r="AP59" s="13">
        <f>IF(COUNTIF(E$21,"Q")+COUNTIF(E$22,"Q")+COUNTIF(E$23,"Q")&gt;0,1,0)</f>
        <v>0</v>
      </c>
      <c r="AQ59" s="13">
        <f>IF(COUNTIF(E$21,"W")+COUNTIF(E$21,"Q")+COUNTIF(E$22,"W")+COUNTIF(E$22,"Q")+COUNTIF(E$23,"W")+COUNTIF(E$23,"Q")&gt;0,1,0)</f>
        <v>0</v>
      </c>
      <c r="AR59" s="13">
        <f>IF(COUNTIF(E$21,"J")+COUNTIF(E$22,"J")+COUNTIF(E$23,"J")&gt;0,1,0)</f>
        <v>1</v>
      </c>
      <c r="AS59" s="13">
        <f>IF(COUNTIF(E$21,"W")+COUNTIF(E$21,"J")+COUNTIF(E$22,"W")+COUNTIF(E$22,"J")+COUNTIF(E$23,"W")+COUNTIF(E$23,"J")&gt;0,1,0)</f>
        <v>1</v>
      </c>
      <c r="AT59" s="13">
        <f>IF(COUNTIF(E$21,"10")+COUNTIF(E$22,"10")+COUNTIF(E$23,"10")&gt;0,1,0)</f>
        <v>1</v>
      </c>
      <c r="AU59" s="13">
        <f>IF(COUNTIF(E$21,"W")+COUNTIF(E$21,"10")+COUNTIF(E$22,"W")+COUNTIF(E$22,"10")+COUNTIF(E$23,"W")+COUNTIF(E$23,"10")&gt;0,1,0)</f>
        <v>1</v>
      </c>
      <c r="AV59" s="13">
        <f>IF(COUNTIF(E$21,"9")+COUNTIF(E$22,"9")+COUNTIF(E$23,"9")&gt;0,1,0)</f>
        <v>0</v>
      </c>
      <c r="AW59" s="13">
        <f>IF(COUNTIF(E$21,"W")+COUNTIF(E$21,"9")+COUNTIF(E$22,"W")+COUNTIF(E$22,"9")+COUNTIF(E$23,"W")+COUNTIF(E$23,"9")&gt;0,1,0)</f>
        <v>0</v>
      </c>
      <c r="AX59" s="13">
        <f>IF(COUNTIF(F$21,"W")+COUNTIF(F$22,"W")+COUNTIF(F$23,"W")&gt;0,1,0)</f>
        <v>0</v>
      </c>
      <c r="AY59" s="13">
        <f>IF(COUNTIF(F$21,"W")+COUNTIF(F$21,"W")+COUNTIF(F$22,"W")+COUNTIF(F$22,"W")+COUNTIF(F$23,"W")+COUNTIF(F$23,"W")&gt;0,1,0)</f>
        <v>0</v>
      </c>
      <c r="AZ59" s="13">
        <f>IF(COUNTIF(F$21,"K")+COUNTIF(F$22,"K")+COUNTIF(F$23,"K")&gt;0,1,0)</f>
        <v>0</v>
      </c>
      <c r="BA59" s="13">
        <f>IF(COUNTIF(F$21,"W")+COUNTIF(F$21,"K")+COUNTIF(F$22,"W")+COUNTIF(F$22,"K")+COUNTIF(F$23,"W")+COUNTIF(F$23,"K")&gt;0,1,0)</f>
        <v>0</v>
      </c>
      <c r="BB59" s="13">
        <f>IF(COUNTIF(F$21,"Q")+COUNTIF(F$22,"Q")+COUNTIF(F$23,"Q")&gt;0,1,0)</f>
        <v>0</v>
      </c>
      <c r="BC59" s="13">
        <f>IF(COUNTIF(F$21,"W")+COUNTIF(F$21,"Q")+COUNTIF(F$22,"W")+COUNTIF(F$22,"Q")+COUNTIF(F$23,"W")+COUNTIF(F$23,"Q")&gt;0,1,0)</f>
        <v>0</v>
      </c>
      <c r="BD59" s="13">
        <f>IF(COUNTIF(F$21,"J")+COUNTIF(F$22,"J")+COUNTIF(F$23,"J")&gt;0,1,0)</f>
        <v>1</v>
      </c>
      <c r="BE59" s="13">
        <f>IF(COUNTIF(F$21,"W")+COUNTIF(F$21,"J")+COUNTIF(F$22,"W")+COUNTIF(F$22,"J")+COUNTIF(F$23,"W")+COUNTIF(F$23,"J")&gt;0,1,0)</f>
        <v>1</v>
      </c>
      <c r="BF59" s="13">
        <f>IF(COUNTIF(F$21,"10")+COUNTIF(F$22,"10")+COUNTIF(F$23,"10")&gt;0,1,0)</f>
        <v>1</v>
      </c>
      <c r="BG59" s="13">
        <f>IF(COUNTIF(F$21,"W")+COUNTIF(F$21,"10")+COUNTIF(F$22,"W")+COUNTIF(F$22,"10")+COUNTIF(F$23,"W")+COUNTIF(F$23,"10")&gt;0,1,0)</f>
        <v>1</v>
      </c>
      <c r="BH59" s="13">
        <f>IF(COUNTIF(F$21,"9")+COUNTIF(F$22,"9")+COUNTIF(F$23,"9")&gt;0,1,0)</f>
        <v>0</v>
      </c>
      <c r="BI59" s="13">
        <f>IF(COUNTIF(F$21,"W")+COUNTIF(F$21,"9")+COUNTIF(F$22,"W")+COUNTIF(F$22,"9")+COUNTIF(F$23,"W")+COUNTIF(F$23,"9")&gt;0,1,0)</f>
        <v>0</v>
      </c>
      <c r="BJ59">
        <f>IF(COUNTIF(B$21,"S")+COUNTIF(B$22,"S")+COUNTIF(B$23,"S")&gt;0,1,0)</f>
        <v>0</v>
      </c>
      <c r="BK59">
        <f>IF(COUNTIF(C$21,"S")+COUNTIF(C$22,"S")+COUNTIF(C$23,"S")&gt;0,1,0)</f>
        <v>0</v>
      </c>
      <c r="BL59">
        <f>IF(COUNTIF(D$21,"S")+COUNTIF(D$22,"S")+COUNTIF(D$23,"S")&gt;0,1,0)</f>
        <v>0</v>
      </c>
      <c r="BM59">
        <f>IF(COUNTIF(E$21,"S")+COUNTIF(E$22,"S")+COUNTIF(E$23,"S")&gt;0,1,0)</f>
        <v>0</v>
      </c>
      <c r="BN59">
        <f>IF(COUNTIF(F$21,"S")+COUNTIF(F$22,"S")+COUNTIF(F$23,"S")&gt;0,1,0)</f>
        <v>0</v>
      </c>
    </row>
    <row r="60" ht="16.5" customHeight="1" spans="1:66">
      <c r="A60" s="2"/>
      <c r="B60" s="13">
        <f>IF(COUNTIF(B$22,"W")+COUNTIF(B$23,"W")+COUNTIF(B$24,"W")&gt;0,1,0)</f>
        <v>0</v>
      </c>
      <c r="C60" s="13">
        <f>IF(COUNTIF(B$22,"W")+COUNTIF(B$22,"W")+COUNTIF(B$23,"W")+COUNTIF(B$23,"W")+COUNTIF(B$24,"W")+COUNTIF(B$24,"W")&gt;0,1,0)</f>
        <v>0</v>
      </c>
      <c r="D60" s="13">
        <f>IF(COUNTIF(B$22,"K")+COUNTIF(B$23,"K")+COUNTIF(B$24,"K")&gt;0,1,0)</f>
        <v>0</v>
      </c>
      <c r="E60" s="13">
        <f>IF(COUNTIF(B$22,"W")+COUNTIF(B$22,"K")+COUNTIF(B$23,"W")+COUNTIF(B$23,"K")+COUNTIF(B$24,"W")+COUNTIF(B$24,"K")&gt;0,1,0)</f>
        <v>0</v>
      </c>
      <c r="F60" s="13">
        <f>IF(COUNTIF(B$22,"Q")+COUNTIF(B$23,"Q")+COUNTIF(B$24,"Q")&gt;0,1,0)</f>
        <v>0</v>
      </c>
      <c r="G60" s="13">
        <f>IF(COUNTIF(B$22,"W")+COUNTIF(B$22,"Q")+COUNTIF(B$23,"W")+COUNTIF(B$23,"Q")+COUNTIF(B$24,"W")+COUNTIF(B$24,"Q")&gt;0,1,0)</f>
        <v>0</v>
      </c>
      <c r="H60" s="13">
        <f>IF(COUNTIF(B$22,"J")+COUNTIF(B$23,"J")+COUNTIF(B$24,"J")&gt;0,1,0)</f>
        <v>0</v>
      </c>
      <c r="I60" s="13">
        <f>IF(COUNTIF(B$22,"W")+COUNTIF(B$22,"J")+COUNTIF(B$23,"W")+COUNTIF(B$23,"J")+COUNTIF(B$24,"W")+COUNTIF(B$24,"J")&gt;0,1,0)</f>
        <v>0</v>
      </c>
      <c r="J60" s="13">
        <f>IF(COUNTIF(B$22,"10")+COUNTIF(B$23,"10")+COUNTIF(B$24,"10")&gt;0,1,0)</f>
        <v>1</v>
      </c>
      <c r="K60" s="13">
        <f>IF(COUNTIF(B$22,"W")+COUNTIF(B$22,"10")+COUNTIF(B$23,"W")+COUNTIF(B$23,"10")+COUNTIF(B$24,"W")+COUNTIF(B$24,"10")&gt;0,1,0)</f>
        <v>1</v>
      </c>
      <c r="L60" s="13">
        <f>IF(COUNTIF(B$22,"9")+COUNTIF(B$23,"9")+COUNTIF(B$24,"9")&gt;0,1,0)</f>
        <v>0</v>
      </c>
      <c r="M60" s="13">
        <f>IF(COUNTIF(B$22,"W")+COUNTIF(B$22,"9")+COUNTIF(B$23,"W")+COUNTIF(B$23,"9")+COUNTIF(B$24,"W")+COUNTIF(B$24,"9")&gt;0,1,0)</f>
        <v>0</v>
      </c>
      <c r="N60" s="13">
        <f>IF(COUNTIF(C$22,"W")+COUNTIF(C$23,"W")+COUNTIF(C$24,"W")&gt;0,1,0)</f>
        <v>0</v>
      </c>
      <c r="O60" s="13">
        <f>IF(COUNTIF(C$22,"W")+COUNTIF(C$22,"W")+COUNTIF(C$23,"W")+COUNTIF(C$23,"W")+COUNTIF(C$24,"W")+COUNTIF(C$24,"W")&gt;0,1,0)</f>
        <v>0</v>
      </c>
      <c r="P60" s="13">
        <f>IF(COUNTIF(C$22,"K")+COUNTIF(C$23,"K")+COUNTIF(C$24,"K")&gt;0,1,0)</f>
        <v>0</v>
      </c>
      <c r="Q60" s="13">
        <f>IF(COUNTIF(C$22,"W")+COUNTIF(C$22,"K")+COUNTIF(C$23,"W")+COUNTIF(C$23,"K")+COUNTIF(C$24,"W")+COUNTIF(C$24,"K")&gt;0,1,0)</f>
        <v>0</v>
      </c>
      <c r="R60" s="13">
        <f>IF(COUNTIF(C$22,"Q")+COUNTIF(C$23,"Q")+COUNTIF(C$24,"Q")&gt;0,1,0)</f>
        <v>0</v>
      </c>
      <c r="S60" s="13">
        <f>IF(COUNTIF(C$22,"W")+COUNTIF(C$22,"Q")+COUNTIF(C$23,"W")+COUNTIF(C$23,"Q")+COUNTIF(C$24,"W")+COUNTIF(C$24,"Q")&gt;0,1,0)</f>
        <v>0</v>
      </c>
      <c r="T60" s="13">
        <f>IF(COUNTIF(C$22,"J")+COUNTIF(C$23,"J")+COUNTIF(C$24,"J")&gt;0,1,0)</f>
        <v>1</v>
      </c>
      <c r="U60" s="13">
        <f>IF(COUNTIF(C$22,"W")+COUNTIF(C$22,"J")+COUNTIF(C$23,"W")+COUNTIF(C$23,"J")+COUNTIF(C$24,"W")+COUNTIF(C$24,"J")&gt;0,1,0)</f>
        <v>1</v>
      </c>
      <c r="V60" s="13">
        <f>IF(COUNTIF(C$22,"10")+COUNTIF(C$23,"10")+COUNTIF(C$24,"10")&gt;0,1,0)</f>
        <v>1</v>
      </c>
      <c r="W60" s="13">
        <f>IF(COUNTIF(C$22,"W")+COUNTIF(C$22,"10")+COUNTIF(C$23,"W")+COUNTIF(C$23,"10")+COUNTIF(C$24,"W")+COUNTIF(C$24,"10")&gt;0,1,0)</f>
        <v>1</v>
      </c>
      <c r="X60" s="13">
        <f>IF(COUNTIF(C$22,"9")+COUNTIF(C$23,"9")+COUNTIF(C$24,"9")&gt;0,1,0)</f>
        <v>0</v>
      </c>
      <c r="Y60" s="13">
        <f>IF(COUNTIF(C$22,"W")+COUNTIF(C$22,"9")+COUNTIF(C$23,"W")+COUNTIF(C$23,"9")+COUNTIF(C$24,"W")+COUNTIF(C$24,"9")&gt;0,1,0)</f>
        <v>0</v>
      </c>
      <c r="Z60" s="13">
        <f>IF(COUNTIF(D$22,"W")+COUNTIF(D$23,"W")+COUNTIF(D$24,"W")&gt;0,1,0)</f>
        <v>0</v>
      </c>
      <c r="AA60" s="13">
        <f>IF(COUNTIF(D$22,"W")+COUNTIF(D$22,"W")+COUNTIF(D$23,"W")+COUNTIF(D$23,"W")+COUNTIF(D$24,"W")+COUNTIF(D$24,"W")&gt;0,1,0)</f>
        <v>0</v>
      </c>
      <c r="AB60" s="13">
        <f>IF(COUNTIF(D$22,"K")+COUNTIF(D$23,"K")+COUNTIF(D$24,"K")&gt;0,1,0)</f>
        <v>0</v>
      </c>
      <c r="AC60" s="13">
        <f>IF(COUNTIF(D$22,"W")+COUNTIF(D$22,"K")+COUNTIF(D$23,"W")+COUNTIF(D$23,"K")+COUNTIF(D$24,"W")+COUNTIF(D$24,"K")&gt;0,1,0)</f>
        <v>0</v>
      </c>
      <c r="AD60" s="13">
        <f>IF(COUNTIF(D$22,"Q")+COUNTIF(D$23,"Q")+COUNTIF(D$24,"Q")&gt;0,1,0)</f>
        <v>0</v>
      </c>
      <c r="AE60" s="13">
        <f>IF(COUNTIF(D$22,"W")+COUNTIF(D$22,"Q")+COUNTIF(D$23,"W")+COUNTIF(D$23,"Q")+COUNTIF(D$24,"W")+COUNTIF(D$24,"Q")&gt;0,1,0)</f>
        <v>0</v>
      </c>
      <c r="AF60" s="13">
        <f>IF(COUNTIF(D$22,"J")+COUNTIF(D$23,"J")+COUNTIF(D$24,"J")&gt;0,1,0)</f>
        <v>1</v>
      </c>
      <c r="AG60" s="13">
        <f>IF(COUNTIF(D$22,"W")+COUNTIF(D$22,"J")+COUNTIF(D$23,"W")+COUNTIF(D$23,"J")+COUNTIF(D$24,"W")+COUNTIF(D$24,"J")&gt;0,1,0)</f>
        <v>1</v>
      </c>
      <c r="AH60" s="13">
        <f>IF(COUNTIF(D$22,"10")+COUNTIF(D$23,"10")+COUNTIF(D$24,"10")&gt;0,1,0)</f>
        <v>1</v>
      </c>
      <c r="AI60" s="13">
        <f>IF(COUNTIF(D$22,"W")+COUNTIF(D$22,"10")+COUNTIF(D$23,"W")+COUNTIF(D$23,"10")+COUNTIF(D$24,"W")+COUNTIF(D$24,"10")&gt;0,1,0)</f>
        <v>1</v>
      </c>
      <c r="AJ60" s="13">
        <f>IF(COUNTIF(D$22,"9")+COUNTIF(D$23,"9")+COUNTIF(D$24,"9")&gt;0,1,0)</f>
        <v>0</v>
      </c>
      <c r="AK60" s="13">
        <f>IF(COUNTIF(D$22,"W")+COUNTIF(D$22,"9")+COUNTIF(D$23,"W")+COUNTIF(D$23,"9")+COUNTIF(D$24,"W")+COUNTIF(D$24,"9")&gt;0,1,0)</f>
        <v>0</v>
      </c>
      <c r="AL60" s="13">
        <f>IF(COUNTIF(E$22,"W")+COUNTIF(E$23,"W")+COUNTIF(E$24,"W")&gt;0,1,0)</f>
        <v>0</v>
      </c>
      <c r="AM60" s="13">
        <f>IF(COUNTIF(E$22,"W")+COUNTIF(E$22,"W")+COUNTIF(E$23,"W")+COUNTIF(E$23,"W")+COUNTIF(E$24,"W")+COUNTIF(E$24,"W")&gt;0,1,0)</f>
        <v>0</v>
      </c>
      <c r="AN60" s="13">
        <f>IF(COUNTIF(E$22,"K")+COUNTIF(E$23,"K")+COUNTIF(E$24,"K")&gt;0,1,0)</f>
        <v>0</v>
      </c>
      <c r="AO60" s="13">
        <f>IF(COUNTIF(E$22,"W")+COUNTIF(E$22,"K")+COUNTIF(E$23,"W")+COUNTIF(E$23,"K")+COUNTIF(E$24,"W")+COUNTIF(E$24,"K")&gt;0,1,0)</f>
        <v>0</v>
      </c>
      <c r="AP60" s="13">
        <f>IF(COUNTIF(E$22,"Q")+COUNTIF(E$23,"Q")+COUNTIF(E$24,"Q")&gt;0,1,0)</f>
        <v>0</v>
      </c>
      <c r="AQ60" s="13">
        <f>IF(COUNTIF(E$22,"W")+COUNTIF(E$22,"Q")+COUNTIF(E$23,"W")+COUNTIF(E$23,"Q")+COUNTIF(E$24,"W")+COUNTIF(E$24,"Q")&gt;0,1,0)</f>
        <v>0</v>
      </c>
      <c r="AR60" s="13">
        <f>IF(COUNTIF(E$22,"J")+COUNTIF(E$23,"J")+COUNTIF(E$24,"J")&gt;0,1,0)</f>
        <v>1</v>
      </c>
      <c r="AS60" s="13">
        <f>IF(COUNTIF(E$22,"W")+COUNTIF(E$22,"J")+COUNTIF(E$23,"W")+COUNTIF(E$23,"J")+COUNTIF(E$24,"W")+COUNTIF(E$24,"J")&gt;0,1,0)</f>
        <v>1</v>
      </c>
      <c r="AT60" s="13">
        <f>IF(COUNTIF(E$22,"10")+COUNTIF(E$23,"10")+COUNTIF(E$24,"10")&gt;0,1,0)</f>
        <v>1</v>
      </c>
      <c r="AU60" s="13">
        <f>IF(COUNTIF(E$22,"W")+COUNTIF(E$22,"10")+COUNTIF(E$23,"W")+COUNTIF(E$23,"10")+COUNTIF(E$24,"W")+COUNTIF(E$24,"10")&gt;0,1,0)</f>
        <v>1</v>
      </c>
      <c r="AV60" s="13">
        <f>IF(COUNTIF(E$22,"9")+COUNTIF(E$23,"9")+COUNTIF(E$24,"9")&gt;0,1,0)</f>
        <v>0</v>
      </c>
      <c r="AW60" s="13">
        <f>IF(COUNTIF(E$22,"W")+COUNTIF(E$22,"9")+COUNTIF(E$23,"W")+COUNTIF(E$23,"9")+COUNTIF(E$24,"W")+COUNTIF(E$24,"9")&gt;0,1,0)</f>
        <v>0</v>
      </c>
      <c r="AX60" s="13">
        <f>IF(COUNTIF(F$22,"W")+COUNTIF(F$23,"W")+COUNTIF(F$24,"W")&gt;0,1,0)</f>
        <v>0</v>
      </c>
      <c r="AY60" s="13">
        <f>IF(COUNTIF(F$22,"W")+COUNTIF(F$22,"W")+COUNTIF(F$23,"W")+COUNTIF(F$23,"W")+COUNTIF(F$24,"W")+COUNTIF(F$24,"W")&gt;0,1,0)</f>
        <v>0</v>
      </c>
      <c r="AZ60" s="13">
        <f>IF(COUNTIF(F$22,"K")+COUNTIF(F$23,"K")+COUNTIF(F$24,"K")&gt;0,1,0)</f>
        <v>0</v>
      </c>
      <c r="BA60" s="13">
        <f>IF(COUNTIF(F$22,"W")+COUNTIF(F$22,"K")+COUNTIF(F$23,"W")+COUNTIF(F$23,"K")+COUNTIF(F$24,"W")+COUNTIF(F$24,"K")&gt;0,1,0)</f>
        <v>0</v>
      </c>
      <c r="BB60" s="13">
        <f>IF(COUNTIF(F$22,"Q")+COUNTIF(F$23,"Q")+COUNTIF(F$24,"Q")&gt;0,1,0)</f>
        <v>0</v>
      </c>
      <c r="BC60" s="13">
        <f>IF(COUNTIF(F$22,"W")+COUNTIF(F$22,"Q")+COUNTIF(F$23,"W")+COUNTIF(F$23,"Q")+COUNTIF(F$24,"W")+COUNTIF(F$24,"Q")&gt;0,1,0)</f>
        <v>0</v>
      </c>
      <c r="BD60" s="13">
        <f>IF(COUNTIF(F$22,"J")+COUNTIF(F$23,"J")+COUNTIF(F$24,"J")&gt;0,1,0)</f>
        <v>1</v>
      </c>
      <c r="BE60" s="13">
        <f>IF(COUNTIF(F$22,"W")+COUNTIF(F$22,"J")+COUNTIF(F$23,"W")+COUNTIF(F$23,"J")+COUNTIF(F$24,"W")+COUNTIF(F$24,"J")&gt;0,1,0)</f>
        <v>1</v>
      </c>
      <c r="BF60" s="13">
        <f>IF(COUNTIF(F$22,"10")+COUNTIF(F$23,"10")+COUNTIF(F$24,"10")&gt;0,1,0)</f>
        <v>1</v>
      </c>
      <c r="BG60" s="13">
        <f>IF(COUNTIF(F$22,"W")+COUNTIF(F$22,"10")+COUNTIF(F$23,"W")+COUNTIF(F$23,"10")+COUNTIF(F$24,"W")+COUNTIF(F$24,"10")&gt;0,1,0)</f>
        <v>1</v>
      </c>
      <c r="BH60" s="13">
        <f>IF(COUNTIF(F$22,"9")+COUNTIF(F$23,"9")+COUNTIF(F$24,"9")&gt;0,1,0)</f>
        <v>0</v>
      </c>
      <c r="BI60" s="13">
        <f>IF(COUNTIF(F$22,"W")+COUNTIF(F$22,"9")+COUNTIF(F$23,"W")+COUNTIF(F$23,"9")+COUNTIF(F$24,"W")+COUNTIF(F$24,"9")&gt;0,1,0)</f>
        <v>0</v>
      </c>
      <c r="BJ60">
        <f>IF(COUNTIF(B$22,"S")+COUNTIF(B$23,"S")+COUNTIF(B$24,"S")&gt;0,1,0)</f>
        <v>0</v>
      </c>
      <c r="BK60">
        <f>IF(COUNTIF(C$22,"S")+COUNTIF(C$23,"S")+COUNTIF(C$24,"S")&gt;0,1,0)</f>
        <v>0</v>
      </c>
      <c r="BL60">
        <f>IF(COUNTIF(D$22,"S")+COUNTIF(D$23,"S")+COUNTIF(D$24,"S")&gt;0,1,0)</f>
        <v>0</v>
      </c>
      <c r="BM60">
        <f>IF(COUNTIF(E$22,"S")+COUNTIF(E$23,"S")+COUNTIF(E$24,"S")&gt;0,1,0)</f>
        <v>0</v>
      </c>
      <c r="BN60">
        <f>IF(COUNTIF(F$22,"S")+COUNTIF(F$23,"S")+COUNTIF(F$24,"S")&gt;0,1,0)</f>
        <v>0</v>
      </c>
    </row>
    <row r="61" ht="16.5" customHeight="1" spans="1:66">
      <c r="A61" s="2"/>
      <c r="B61" s="13">
        <f>IF(COUNTIF(B$23,"W")+COUNTIF(B$24,"W")+COUNTIF(B$25,"W")&gt;0,1,0)</f>
        <v>0</v>
      </c>
      <c r="C61" s="13">
        <f>IF(COUNTIF(B$23,"W")+COUNTIF(B$23,"W")+COUNTIF(B$24,"W")+COUNTIF(B$24,"W")+COUNTIF(B$25,"W")+COUNTIF(B$25,"W")&gt;0,1,0)</f>
        <v>0</v>
      </c>
      <c r="D61" s="13">
        <f>IF(COUNTIF(B$23,"K")+COUNTIF(B$24,"K")+COUNTIF(B$25,"K")&gt;0,1,0)</f>
        <v>0</v>
      </c>
      <c r="E61" s="13">
        <f>IF(COUNTIF(B$23,"W")+COUNTIF(B$23,"K")+COUNTIF(B$24,"W")+COUNTIF(B$24,"K")+COUNTIF(B$25,"W")+COUNTIF(B$25,"K")&gt;0,1,0)</f>
        <v>0</v>
      </c>
      <c r="F61" s="13">
        <f>IF(COUNTIF(B$23,"Q")+COUNTIF(B$24,"Q")+COUNTIF(B$25,"Q")&gt;0,1,0)</f>
        <v>0</v>
      </c>
      <c r="G61" s="13">
        <f>IF(COUNTIF(B$23,"W")+COUNTIF(B$23,"Q")+COUNTIF(B$24,"W")+COUNTIF(B$24,"Q")+COUNTIF(B$25,"W")+COUNTIF(B$25,"Q")&gt;0,1,0)</f>
        <v>0</v>
      </c>
      <c r="H61" s="13">
        <f>IF(COUNTIF(B$23,"J")+COUNTIF(B$24,"J")+COUNTIF(B$25,"J")&gt;0,1,0)</f>
        <v>0</v>
      </c>
      <c r="I61" s="13">
        <f>IF(COUNTIF(B$23,"W")+COUNTIF(B$23,"J")+COUNTIF(B$24,"W")+COUNTIF(B$24,"J")+COUNTIF(B$25,"W")+COUNTIF(B$25,"J")&gt;0,1,0)</f>
        <v>0</v>
      </c>
      <c r="J61" s="13">
        <f>IF(COUNTIF(B$23,"10")+COUNTIF(B$24,"10")+COUNTIF(B$25,"10")&gt;0,1,0)</f>
        <v>1</v>
      </c>
      <c r="K61" s="13">
        <f>IF(COUNTIF(B$23,"W")+COUNTIF(B$23,"10")+COUNTIF(B$24,"W")+COUNTIF(B$24,"10")+COUNTIF(B$25,"W")+COUNTIF(B$25,"10")&gt;0,1,0)</f>
        <v>1</v>
      </c>
      <c r="L61" s="13">
        <f>IF(COUNTIF(B$23,"9")+COUNTIF(B$24,"9")+COUNTIF(B$25,"9")&gt;0,1,0)</f>
        <v>0</v>
      </c>
      <c r="M61" s="13">
        <f>IF(COUNTIF(B$23,"W")+COUNTIF(B$23,"9")+COUNTIF(B$24,"W")+COUNTIF(B$24,"9")+COUNTIF(B$25,"W")+COUNTIF(B$25,"9")&gt;0,1,0)</f>
        <v>0</v>
      </c>
      <c r="N61" s="13">
        <f>IF(COUNTIF(C$23,"W")+COUNTIF(C$24,"W")+COUNTIF(C$25,"W")&gt;0,1,0)</f>
        <v>0</v>
      </c>
      <c r="O61" s="13">
        <f>IF(COUNTIF(C$23,"W")+COUNTIF(C$23,"W")+COUNTIF(C$24,"W")+COUNTIF(C$24,"W")+COUNTIF(C$25,"W")+COUNTIF(C$25,"W")&gt;0,1,0)</f>
        <v>0</v>
      </c>
      <c r="P61" s="13">
        <f>IF(COUNTIF(C$23,"K")+COUNTIF(C$24,"K")+COUNTIF(C$25,"K")&gt;0,1,0)</f>
        <v>0</v>
      </c>
      <c r="Q61" s="13">
        <f>IF(COUNTIF(C$23,"W")+COUNTIF(C$23,"K")+COUNTIF(C$24,"W")+COUNTIF(C$24,"K")+COUNTIF(C$25,"W")+COUNTIF(C$25,"K")&gt;0,1,0)</f>
        <v>0</v>
      </c>
      <c r="R61" s="13">
        <f>IF(COUNTIF(C$23,"Q")+COUNTIF(C$24,"Q")+COUNTIF(C$25,"Q")&gt;0,1,0)</f>
        <v>0</v>
      </c>
      <c r="S61" s="13">
        <f>IF(COUNTIF(C$23,"W")+COUNTIF(C$23,"Q")+COUNTIF(C$24,"W")+COUNTIF(C$24,"Q")+COUNTIF(C$25,"W")+COUNTIF(C$25,"Q")&gt;0,1,0)</f>
        <v>0</v>
      </c>
      <c r="T61" s="13">
        <f>IF(COUNTIF(C$23,"J")+COUNTIF(C$24,"J")+COUNTIF(C$25,"J")&gt;0,1,0)</f>
        <v>1</v>
      </c>
      <c r="U61" s="13">
        <f>IF(COUNTIF(C$23,"W")+COUNTIF(C$23,"J")+COUNTIF(C$24,"W")+COUNTIF(C$24,"J")+COUNTIF(C$25,"W")+COUNTIF(C$25,"J")&gt;0,1,0)</f>
        <v>1</v>
      </c>
      <c r="V61" s="13">
        <f>IF(COUNTIF(C$23,"10")+COUNTIF(C$24,"10")+COUNTIF(C$25,"10")&gt;0,1,0)</f>
        <v>1</v>
      </c>
      <c r="W61" s="13">
        <f>IF(COUNTIF(C$23,"W")+COUNTIF(C$23,"10")+COUNTIF(C$24,"W")+COUNTIF(C$24,"10")+COUNTIF(C$25,"W")+COUNTIF(C$25,"10")&gt;0,1,0)</f>
        <v>1</v>
      </c>
      <c r="X61" s="13">
        <f>IF(COUNTIF(C$23,"9")+COUNTIF(C$24,"9")+COUNTIF(C$25,"9")&gt;0,1,0)</f>
        <v>0</v>
      </c>
      <c r="Y61" s="13">
        <f>IF(COUNTIF(C$23,"W")+COUNTIF(C$23,"9")+COUNTIF(C$24,"W")+COUNTIF(C$24,"9")+COUNTIF(C$25,"W")+COUNTIF(C$25,"9")&gt;0,1,0)</f>
        <v>0</v>
      </c>
      <c r="Z61" s="13">
        <f>IF(COUNTIF(D$23,"W")+COUNTIF(D$24,"W")+COUNTIF(D$25,"W")&gt;0,1,0)</f>
        <v>0</v>
      </c>
      <c r="AA61" s="13">
        <f>IF(COUNTIF(D$23,"W")+COUNTIF(D$23,"W")+COUNTIF(D$24,"W")+COUNTIF(D$24,"W")+COUNTIF(D$25,"W")+COUNTIF(D$25,"W")&gt;0,1,0)</f>
        <v>0</v>
      </c>
      <c r="AB61" s="13">
        <f>IF(COUNTIF(D$23,"K")+COUNTIF(D$24,"K")+COUNTIF(D$25,"K")&gt;0,1,0)</f>
        <v>0</v>
      </c>
      <c r="AC61" s="13">
        <f>IF(COUNTIF(D$23,"W")+COUNTIF(D$23,"K")+COUNTIF(D$24,"W")+COUNTIF(D$24,"K")+COUNTIF(D$25,"W")+COUNTIF(D$25,"K")&gt;0,1,0)</f>
        <v>0</v>
      </c>
      <c r="AD61" s="13">
        <f>IF(COUNTIF(D$23,"Q")+COUNTIF(D$24,"Q")+COUNTIF(D$25,"Q")&gt;0,1,0)</f>
        <v>0</v>
      </c>
      <c r="AE61" s="13">
        <f>IF(COUNTIF(D$23,"W")+COUNTIF(D$23,"Q")+COUNTIF(D$24,"W")+COUNTIF(D$24,"Q")+COUNTIF(D$25,"W")+COUNTIF(D$25,"Q")&gt;0,1,0)</f>
        <v>0</v>
      </c>
      <c r="AF61" s="13">
        <f>IF(COUNTIF(D$23,"J")+COUNTIF(D$24,"J")+COUNTIF(D$25,"J")&gt;0,1,0)</f>
        <v>0</v>
      </c>
      <c r="AG61" s="13">
        <f>IF(COUNTIF(D$23,"W")+COUNTIF(D$23,"J")+COUNTIF(D$24,"W")+COUNTIF(D$24,"J")+COUNTIF(D$25,"W")+COUNTIF(D$25,"J")&gt;0,1,0)</f>
        <v>0</v>
      </c>
      <c r="AH61" s="13">
        <f>IF(COUNTIF(D$23,"10")+COUNTIF(D$24,"10")+COUNTIF(D$25,"10")&gt;0,1,0)</f>
        <v>1</v>
      </c>
      <c r="AI61" s="13">
        <f>IF(COUNTIF(D$23,"W")+COUNTIF(D$23,"10")+COUNTIF(D$24,"W")+COUNTIF(D$24,"10")+COUNTIF(D$25,"W")+COUNTIF(D$25,"10")&gt;0,1,0)</f>
        <v>1</v>
      </c>
      <c r="AJ61" s="13">
        <f>IF(COUNTIF(D$23,"9")+COUNTIF(D$24,"9")+COUNTIF(D$25,"9")&gt;0,1,0)</f>
        <v>0</v>
      </c>
      <c r="AK61" s="13">
        <f>IF(COUNTIF(D$23,"W")+COUNTIF(D$23,"9")+COUNTIF(D$24,"W")+COUNTIF(D$24,"9")+COUNTIF(D$25,"W")+COUNTIF(D$25,"9")&gt;0,1,0)</f>
        <v>0</v>
      </c>
      <c r="AL61" s="13">
        <f>IF(COUNTIF(E$23,"W")+COUNTIF(E$24,"W")+COUNTIF(E$25,"W")&gt;0,1,0)</f>
        <v>0</v>
      </c>
      <c r="AM61" s="13">
        <f>IF(COUNTIF(E$23,"W")+COUNTIF(E$23,"W")+COUNTIF(E$24,"W")+COUNTIF(E$24,"W")+COUNTIF(E$25,"W")+COUNTIF(E$25,"W")&gt;0,1,0)</f>
        <v>0</v>
      </c>
      <c r="AN61" s="13">
        <f>IF(COUNTIF(E$23,"K")+COUNTIF(E$24,"K")+COUNTIF(E$25,"K")&gt;0,1,0)</f>
        <v>0</v>
      </c>
      <c r="AO61" s="13">
        <f>IF(COUNTIF(E$23,"W")+COUNTIF(E$23,"K")+COUNTIF(E$24,"W")+COUNTIF(E$24,"K")+COUNTIF(E$25,"W")+COUNTIF(E$25,"K")&gt;0,1,0)</f>
        <v>0</v>
      </c>
      <c r="AP61" s="13">
        <f>IF(COUNTIF(E$23,"Q")+COUNTIF(E$24,"Q")+COUNTIF(E$25,"Q")&gt;0,1,0)</f>
        <v>0</v>
      </c>
      <c r="AQ61" s="13">
        <f>IF(COUNTIF(E$23,"W")+COUNTIF(E$23,"Q")+COUNTIF(E$24,"W")+COUNTIF(E$24,"Q")+COUNTIF(E$25,"W")+COUNTIF(E$25,"Q")&gt;0,1,0)</f>
        <v>0</v>
      </c>
      <c r="AR61" s="13">
        <f>IF(COUNTIF(E$23,"J")+COUNTIF(E$24,"J")+COUNTIF(E$25,"J")&gt;0,1,0)</f>
        <v>0</v>
      </c>
      <c r="AS61" s="13">
        <f>IF(COUNTIF(E$23,"W")+COUNTIF(E$23,"J")+COUNTIF(E$24,"W")+COUNTIF(E$24,"J")+COUNTIF(E$25,"W")+COUNTIF(E$25,"J")&gt;0,1,0)</f>
        <v>0</v>
      </c>
      <c r="AT61" s="13">
        <f>IF(COUNTIF(E$23,"10")+COUNTIF(E$24,"10")+COUNTIF(E$25,"10")&gt;0,1,0)</f>
        <v>1</v>
      </c>
      <c r="AU61" s="13">
        <f>IF(COUNTIF(E$23,"W")+COUNTIF(E$23,"10")+COUNTIF(E$24,"W")+COUNTIF(E$24,"10")+COUNTIF(E$25,"W")+COUNTIF(E$25,"10")&gt;0,1,0)</f>
        <v>1</v>
      </c>
      <c r="AV61" s="13">
        <f>IF(COUNTIF(E$23,"9")+COUNTIF(E$24,"9")+COUNTIF(E$25,"9")&gt;0,1,0)</f>
        <v>0</v>
      </c>
      <c r="AW61" s="13">
        <f>IF(COUNTIF(E$23,"W")+COUNTIF(E$23,"9")+COUNTIF(E$24,"W")+COUNTIF(E$24,"9")+COUNTIF(E$25,"W")+COUNTIF(E$25,"9")&gt;0,1,0)</f>
        <v>0</v>
      </c>
      <c r="AX61" s="13">
        <f>IF(COUNTIF(F$23,"W")+COUNTIF(F$24,"W")+COUNTIF(F$25,"W")&gt;0,1,0)</f>
        <v>0</v>
      </c>
      <c r="AY61" s="13">
        <f>IF(COUNTIF(F$23,"W")+COUNTIF(F$23,"W")+COUNTIF(F$24,"W")+COUNTIF(F$24,"W")+COUNTIF(F$25,"W")+COUNTIF(F$25,"W")&gt;0,1,0)</f>
        <v>0</v>
      </c>
      <c r="AZ61" s="13">
        <f>IF(COUNTIF(F$23,"K")+COUNTIF(F$24,"K")+COUNTIF(F$25,"K")&gt;0,1,0)</f>
        <v>0</v>
      </c>
      <c r="BA61" s="13">
        <f>IF(COUNTIF(F$23,"W")+COUNTIF(F$23,"K")+COUNTIF(F$24,"W")+COUNTIF(F$24,"K")+COUNTIF(F$25,"W")+COUNTIF(F$25,"K")&gt;0,1,0)</f>
        <v>0</v>
      </c>
      <c r="BB61" s="13">
        <f>IF(COUNTIF(F$23,"Q")+COUNTIF(F$24,"Q")+COUNTIF(F$25,"Q")&gt;0,1,0)</f>
        <v>0</v>
      </c>
      <c r="BC61" s="13">
        <f>IF(COUNTIF(F$23,"W")+COUNTIF(F$23,"Q")+COUNTIF(F$24,"W")+COUNTIF(F$24,"Q")+COUNTIF(F$25,"W")+COUNTIF(F$25,"Q")&gt;0,1,0)</f>
        <v>0</v>
      </c>
      <c r="BD61" s="13">
        <f>IF(COUNTIF(F$23,"J")+COUNTIF(F$24,"J")+COUNTIF(F$25,"J")&gt;0,1,0)</f>
        <v>0</v>
      </c>
      <c r="BE61" s="13">
        <f>IF(COUNTIF(F$23,"W")+COUNTIF(F$23,"J")+COUNTIF(F$24,"W")+COUNTIF(F$24,"J")+COUNTIF(F$25,"W")+COUNTIF(F$25,"J")&gt;0,1,0)</f>
        <v>0</v>
      </c>
      <c r="BF61" s="13">
        <f>IF(COUNTIF(F$23,"10")+COUNTIF(F$24,"10")+COUNTIF(F$25,"10")&gt;0,1,0)</f>
        <v>1</v>
      </c>
      <c r="BG61" s="13">
        <f>IF(COUNTIF(F$23,"W")+COUNTIF(F$23,"10")+COUNTIF(F$24,"W")+COUNTIF(F$24,"10")+COUNTIF(F$25,"W")+COUNTIF(F$25,"10")&gt;0,1,0)</f>
        <v>1</v>
      </c>
      <c r="BH61" s="13">
        <f>IF(COUNTIF(F$23,"9")+COUNTIF(F$24,"9")+COUNTIF(F$25,"9")&gt;0,1,0)</f>
        <v>0</v>
      </c>
      <c r="BI61" s="13">
        <f>IF(COUNTIF(F$23,"W")+COUNTIF(F$23,"9")+COUNTIF(F$24,"W")+COUNTIF(F$24,"9")+COUNTIF(F$25,"W")+COUNTIF(F$25,"9")&gt;0,1,0)</f>
        <v>0</v>
      </c>
      <c r="BJ61">
        <f>IF(COUNTIF(B$23,"S")+COUNTIF(B$24,"S")+COUNTIF(B$25,"S")&gt;0,1,0)</f>
        <v>0</v>
      </c>
      <c r="BK61">
        <f>IF(COUNTIF(C$23,"S")+COUNTIF(C$24,"S")+COUNTIF(C$25,"S")&gt;0,1,0)</f>
        <v>0</v>
      </c>
      <c r="BL61">
        <f>IF(COUNTIF(D$23,"S")+COUNTIF(D$24,"S")+COUNTIF(D$25,"S")&gt;0,1,0)</f>
        <v>0</v>
      </c>
      <c r="BM61">
        <f>IF(COUNTIF(E$23,"S")+COUNTIF(E$24,"S")+COUNTIF(E$25,"S")&gt;0,1,0)</f>
        <v>0</v>
      </c>
      <c r="BN61">
        <f>IF(COUNTIF(F$23,"S")+COUNTIF(F$24,"S")+COUNTIF(F$25,"S")&gt;0,1,0)</f>
        <v>0</v>
      </c>
    </row>
    <row r="62" ht="16.5" customHeight="1" spans="1:66">
      <c r="A62" s="2"/>
      <c r="B62" s="13">
        <f>IF(COUNTIF(B$24,"W")+COUNTIF(B$25,"W")+COUNTIF(B$26,"W")&gt;0,1,0)</f>
        <v>0</v>
      </c>
      <c r="C62" s="13">
        <f>IF(COUNTIF(B$24,"W")+COUNTIF(B$24,"W")+COUNTIF(B$25,"W")+COUNTIF(B$25,"W")+COUNTIF(B$26,"W")+COUNTIF(B$26,"W")&gt;0,1,0)</f>
        <v>0</v>
      </c>
      <c r="D62" s="13">
        <f>IF(COUNTIF(B$24,"K")+COUNTIF(B$25,"K")+COUNTIF(B$26,"K")&gt;0,1,0)</f>
        <v>0</v>
      </c>
      <c r="E62" s="13">
        <f>IF(COUNTIF(B$24,"W")+COUNTIF(B$24,"K")+COUNTIF(B$25,"W")+COUNTIF(B$25,"K")+COUNTIF(B$26,"W")+COUNTIF(B$26,"K")&gt;0,1,0)</f>
        <v>0</v>
      </c>
      <c r="F62" s="13">
        <f>IF(COUNTIF(B$24,"Q")+COUNTIF(B$25,"Q")+COUNTIF(B$26,"Q")&gt;0,1,0)</f>
        <v>0</v>
      </c>
      <c r="G62" s="13">
        <f>IF(COUNTIF(B$24,"W")+COUNTIF(B$24,"Q")+COUNTIF(B$25,"W")+COUNTIF(B$25,"Q")+COUNTIF(B$26,"W")+COUNTIF(B$26,"Q")&gt;0,1,0)</f>
        <v>0</v>
      </c>
      <c r="H62" s="13">
        <f>IF(COUNTIF(B$24,"J")+COUNTIF(B$25,"J")+COUNTIF(B$26,"J")&gt;0,1,0)</f>
        <v>0</v>
      </c>
      <c r="I62" s="13">
        <f>IF(COUNTIF(B$24,"W")+COUNTIF(B$24,"J")+COUNTIF(B$25,"W")+COUNTIF(B$25,"J")+COUNTIF(B$26,"W")+COUNTIF(B$26,"J")&gt;0,1,0)</f>
        <v>0</v>
      </c>
      <c r="J62" s="13">
        <f>IF(COUNTIF(B$24,"10")+COUNTIF(B$25,"10")+COUNTIF(B$26,"10")&gt;0,1,0)</f>
        <v>1</v>
      </c>
      <c r="K62" s="13">
        <f>IF(COUNTIF(B$24,"W")+COUNTIF(B$24,"10")+COUNTIF(B$25,"W")+COUNTIF(B$25,"10")+COUNTIF(B$26,"W")+COUNTIF(B$26,"10")&gt;0,1,0)</f>
        <v>1</v>
      </c>
      <c r="L62" s="13">
        <f>IF(COUNTIF(B$24,"9")+COUNTIF(B$25,"9")+COUNTIF(B$26,"9")&gt;0,1,0)</f>
        <v>1</v>
      </c>
      <c r="M62" s="13">
        <f>IF(COUNTIF(B$24,"W")+COUNTIF(B$24,"9")+COUNTIF(B$25,"W")+COUNTIF(B$25,"9")+COUNTIF(B$26,"W")+COUNTIF(B$26,"9")&gt;0,1,0)</f>
        <v>1</v>
      </c>
      <c r="N62" s="13">
        <f>IF(COUNTIF(C$24,"W")+COUNTIF(C$25,"W")+COUNTIF(C$26,"W")&gt;0,1,0)</f>
        <v>0</v>
      </c>
      <c r="O62" s="13">
        <f>IF(COUNTIF(C$24,"W")+COUNTIF(C$24,"W")+COUNTIF(C$25,"W")+COUNTIF(C$25,"W")+COUNTIF(C$26,"W")+COUNTIF(C$26,"W")&gt;0,1,0)</f>
        <v>0</v>
      </c>
      <c r="P62" s="13">
        <f>IF(COUNTIF(C$24,"K")+COUNTIF(C$25,"K")+COUNTIF(C$26,"K")&gt;0,1,0)</f>
        <v>0</v>
      </c>
      <c r="Q62" s="13">
        <f>IF(COUNTIF(C$24,"W")+COUNTIF(C$24,"K")+COUNTIF(C$25,"W")+COUNTIF(C$25,"K")+COUNTIF(C$26,"W")+COUNTIF(C$26,"K")&gt;0,1,0)</f>
        <v>0</v>
      </c>
      <c r="R62" s="13">
        <f>IF(COUNTIF(C$24,"Q")+COUNTIF(C$25,"Q")+COUNTIF(C$26,"Q")&gt;0,1,0)</f>
        <v>0</v>
      </c>
      <c r="S62" s="13">
        <f>IF(COUNTIF(C$24,"W")+COUNTIF(C$24,"Q")+COUNTIF(C$25,"W")+COUNTIF(C$25,"Q")+COUNTIF(C$26,"W")+COUNTIF(C$26,"Q")&gt;0,1,0)</f>
        <v>0</v>
      </c>
      <c r="T62" s="13">
        <f>IF(COUNTIF(C$24,"J")+COUNTIF(C$25,"J")+COUNTIF(C$26,"J")&gt;0,1,0)</f>
        <v>0</v>
      </c>
      <c r="U62" s="13">
        <f>IF(COUNTIF(C$24,"W")+COUNTIF(C$24,"J")+COUNTIF(C$25,"W")+COUNTIF(C$25,"J")+COUNTIF(C$26,"W")+COUNTIF(C$26,"J")&gt;0,1,0)</f>
        <v>0</v>
      </c>
      <c r="V62" s="13">
        <f>IF(COUNTIF(C$24,"10")+COUNTIF(C$25,"10")+COUNTIF(C$26,"10")&gt;0,1,0)</f>
        <v>1</v>
      </c>
      <c r="W62" s="13">
        <f>IF(COUNTIF(C$24,"W")+COUNTIF(C$24,"10")+COUNTIF(C$25,"W")+COUNTIF(C$25,"10")+COUNTIF(C$26,"W")+COUNTIF(C$26,"10")&gt;0,1,0)</f>
        <v>1</v>
      </c>
      <c r="X62" s="13">
        <f>IF(COUNTIF(C$24,"9")+COUNTIF(C$25,"9")+COUNTIF(C$26,"9")&gt;0,1,0)</f>
        <v>0</v>
      </c>
      <c r="Y62" s="13">
        <f>IF(COUNTIF(C$24,"W")+COUNTIF(C$24,"9")+COUNTIF(C$25,"W")+COUNTIF(C$25,"9")+COUNTIF(C$26,"W")+COUNTIF(C$26,"9")&gt;0,1,0)</f>
        <v>0</v>
      </c>
      <c r="Z62" s="13">
        <f>IF(COUNTIF(D$24,"W")+COUNTIF(D$25,"W")+COUNTIF(D$26,"W")&gt;0,1,0)</f>
        <v>0</v>
      </c>
      <c r="AA62" s="13">
        <f>IF(COUNTIF(D$24,"W")+COUNTIF(D$24,"W")+COUNTIF(D$25,"W")+COUNTIF(D$25,"W")+COUNTIF(D$26,"W")+COUNTIF(D$26,"W")&gt;0,1,0)</f>
        <v>0</v>
      </c>
      <c r="AB62" s="13">
        <f>IF(COUNTIF(D$24,"K")+COUNTIF(D$25,"K")+COUNTIF(D$26,"K")&gt;0,1,0)</f>
        <v>0</v>
      </c>
      <c r="AC62" s="13">
        <f>IF(COUNTIF(D$24,"W")+COUNTIF(D$24,"K")+COUNTIF(D$25,"W")+COUNTIF(D$25,"K")+COUNTIF(D$26,"W")+COUNTIF(D$26,"K")&gt;0,1,0)</f>
        <v>0</v>
      </c>
      <c r="AD62" s="13">
        <f>IF(COUNTIF(D$24,"Q")+COUNTIF(D$25,"Q")+COUNTIF(D$26,"Q")&gt;0,1,0)</f>
        <v>0</v>
      </c>
      <c r="AE62" s="13">
        <f>IF(COUNTIF(D$24,"W")+COUNTIF(D$24,"Q")+COUNTIF(D$25,"W")+COUNTIF(D$25,"Q")+COUNTIF(D$26,"W")+COUNTIF(D$26,"Q")&gt;0,1,0)</f>
        <v>0</v>
      </c>
      <c r="AF62" s="13">
        <f>IF(COUNTIF(D$24,"J")+COUNTIF(D$25,"J")+COUNTIF(D$26,"J")&gt;0,1,0)</f>
        <v>0</v>
      </c>
      <c r="AG62" s="13">
        <f>IF(COUNTIF(D$24,"W")+COUNTIF(D$24,"J")+COUNTIF(D$25,"W")+COUNTIF(D$25,"J")+COUNTIF(D$26,"W")+COUNTIF(D$26,"J")&gt;0,1,0)</f>
        <v>0</v>
      </c>
      <c r="AH62" s="13">
        <f>IF(COUNTIF(D$24,"10")+COUNTIF(D$25,"10")+COUNTIF(D$26,"10")&gt;0,1,0)</f>
        <v>1</v>
      </c>
      <c r="AI62" s="13">
        <f>IF(COUNTIF(D$24,"W")+COUNTIF(D$24,"10")+COUNTIF(D$25,"W")+COUNTIF(D$25,"10")+COUNTIF(D$26,"W")+COUNTIF(D$26,"10")&gt;0,1,0)</f>
        <v>1</v>
      </c>
      <c r="AJ62" s="13">
        <f>IF(COUNTIF(D$24,"9")+COUNTIF(D$25,"9")+COUNTIF(D$26,"9")&gt;0,1,0)</f>
        <v>0</v>
      </c>
      <c r="AK62" s="13">
        <f>IF(COUNTIF(D$24,"W")+COUNTIF(D$24,"9")+COUNTIF(D$25,"W")+COUNTIF(D$25,"9")+COUNTIF(D$26,"W")+COUNTIF(D$26,"9")&gt;0,1,0)</f>
        <v>0</v>
      </c>
      <c r="AL62" s="13">
        <f>IF(COUNTIF(E$24,"W")+COUNTIF(E$25,"W")+COUNTIF(E$26,"W")&gt;0,1,0)</f>
        <v>0</v>
      </c>
      <c r="AM62" s="13">
        <f>IF(COUNTIF(E$24,"W")+COUNTIF(E$24,"W")+COUNTIF(E$25,"W")+COUNTIF(E$25,"W")+COUNTIF(E$26,"W")+COUNTIF(E$26,"W")&gt;0,1,0)</f>
        <v>0</v>
      </c>
      <c r="AN62" s="13">
        <f>IF(COUNTIF(E$24,"K")+COUNTIF(E$25,"K")+COUNTIF(E$26,"K")&gt;0,1,0)</f>
        <v>0</v>
      </c>
      <c r="AO62" s="13">
        <f>IF(COUNTIF(E$24,"W")+COUNTIF(E$24,"K")+COUNTIF(E$25,"W")+COUNTIF(E$25,"K")+COUNTIF(E$26,"W")+COUNTIF(E$26,"K")&gt;0,1,0)</f>
        <v>0</v>
      </c>
      <c r="AP62" s="13">
        <f>IF(COUNTIF(E$24,"Q")+COUNTIF(E$25,"Q")+COUNTIF(E$26,"Q")&gt;0,1,0)</f>
        <v>0</v>
      </c>
      <c r="AQ62" s="13">
        <f>IF(COUNTIF(E$24,"W")+COUNTIF(E$24,"Q")+COUNTIF(E$25,"W")+COUNTIF(E$25,"Q")+COUNTIF(E$26,"W")+COUNTIF(E$26,"Q")&gt;0,1,0)</f>
        <v>0</v>
      </c>
      <c r="AR62" s="13">
        <f>IF(COUNTIF(E$24,"J")+COUNTIF(E$25,"J")+COUNTIF(E$26,"J")&gt;0,1,0)</f>
        <v>0</v>
      </c>
      <c r="AS62" s="13">
        <f>IF(COUNTIF(E$24,"W")+COUNTIF(E$24,"J")+COUNTIF(E$25,"W")+COUNTIF(E$25,"J")+COUNTIF(E$26,"W")+COUNTIF(E$26,"J")&gt;0,1,0)</f>
        <v>0</v>
      </c>
      <c r="AT62" s="13">
        <f>IF(COUNTIF(E$24,"10")+COUNTIF(E$25,"10")+COUNTIF(E$26,"10")&gt;0,1,0)</f>
        <v>1</v>
      </c>
      <c r="AU62" s="13">
        <f>IF(COUNTIF(E$24,"W")+COUNTIF(E$24,"10")+COUNTIF(E$25,"W")+COUNTIF(E$25,"10")+COUNTIF(E$26,"W")+COUNTIF(E$26,"10")&gt;0,1,0)</f>
        <v>1</v>
      </c>
      <c r="AV62" s="13">
        <f>IF(COUNTIF(E$24,"9")+COUNTIF(E$25,"9")+COUNTIF(E$26,"9")&gt;0,1,0)</f>
        <v>0</v>
      </c>
      <c r="AW62" s="13">
        <f>IF(COUNTIF(E$24,"W")+COUNTIF(E$24,"9")+COUNTIF(E$25,"W")+COUNTIF(E$25,"9")+COUNTIF(E$26,"W")+COUNTIF(E$26,"9")&gt;0,1,0)</f>
        <v>0</v>
      </c>
      <c r="AX62" s="13">
        <f>IF(COUNTIF(F$24,"W")+COUNTIF(F$25,"W")+COUNTIF(F$26,"W")&gt;0,1,0)</f>
        <v>0</v>
      </c>
      <c r="AY62" s="13">
        <f>IF(COUNTIF(F$24,"W")+COUNTIF(F$24,"W")+COUNTIF(F$25,"W")+COUNTIF(F$25,"W")+COUNTIF(F$26,"W")+COUNTIF(F$26,"W")&gt;0,1,0)</f>
        <v>0</v>
      </c>
      <c r="AZ62" s="13">
        <f>IF(COUNTIF(F$24,"K")+COUNTIF(F$25,"K")+COUNTIF(F$26,"K")&gt;0,1,0)</f>
        <v>0</v>
      </c>
      <c r="BA62" s="13">
        <f>IF(COUNTIF(F$24,"W")+COUNTIF(F$24,"K")+COUNTIF(F$25,"W")+COUNTIF(F$25,"K")+COUNTIF(F$26,"W")+COUNTIF(F$26,"K")&gt;0,1,0)</f>
        <v>0</v>
      </c>
      <c r="BB62" s="13">
        <f>IF(COUNTIF(F$24,"Q")+COUNTIF(F$25,"Q")+COUNTIF(F$26,"Q")&gt;0,1,0)</f>
        <v>0</v>
      </c>
      <c r="BC62" s="13">
        <f>IF(COUNTIF(F$24,"W")+COUNTIF(F$24,"Q")+COUNTIF(F$25,"W")+COUNTIF(F$25,"Q")+COUNTIF(F$26,"W")+COUNTIF(F$26,"Q")&gt;0,1,0)</f>
        <v>0</v>
      </c>
      <c r="BD62" s="13">
        <f>IF(COUNTIF(F$24,"J")+COUNTIF(F$25,"J")+COUNTIF(F$26,"J")&gt;0,1,0)</f>
        <v>0</v>
      </c>
      <c r="BE62" s="13">
        <f>IF(COUNTIF(F$24,"W")+COUNTIF(F$24,"J")+COUNTIF(F$25,"W")+COUNTIF(F$25,"J")+COUNTIF(F$26,"W")+COUNTIF(F$26,"J")&gt;0,1,0)</f>
        <v>0</v>
      </c>
      <c r="BF62" s="13">
        <f>IF(COUNTIF(F$24,"10")+COUNTIF(F$25,"10")+COUNTIF(F$26,"10")&gt;0,1,0)</f>
        <v>1</v>
      </c>
      <c r="BG62" s="13">
        <f>IF(COUNTIF(F$24,"W")+COUNTIF(F$24,"10")+COUNTIF(F$25,"W")+COUNTIF(F$25,"10")+COUNTIF(F$26,"W")+COUNTIF(F$26,"10")&gt;0,1,0)</f>
        <v>1</v>
      </c>
      <c r="BH62" s="13">
        <f>IF(COUNTIF(F$24,"9")+COUNTIF(F$25,"9")+COUNTIF(F$26,"9")&gt;0,1,0)</f>
        <v>0</v>
      </c>
      <c r="BI62" s="13">
        <f>IF(COUNTIF(F$24,"W")+COUNTIF(F$24,"9")+COUNTIF(F$25,"W")+COUNTIF(F$25,"9")+COUNTIF(F$26,"W")+COUNTIF(F$26,"9")&gt;0,1,0)</f>
        <v>0</v>
      </c>
      <c r="BJ62">
        <f>IF(COUNTIF(B$24,"S")+COUNTIF(B$25,"S")+COUNTIF(B$26,"S")&gt;0,1,0)</f>
        <v>0</v>
      </c>
      <c r="BK62">
        <f>IF(COUNTIF(C$24,"S")+COUNTIF(C$25,"S")+COUNTIF(C$26,"S")&gt;0,1,0)</f>
        <v>0</v>
      </c>
      <c r="BL62">
        <f>IF(COUNTIF(D$24,"S")+COUNTIF(D$25,"S")+COUNTIF(D$26,"S")&gt;0,1,0)</f>
        <v>0</v>
      </c>
      <c r="BM62">
        <f>IF(COUNTIF(E$24,"S")+COUNTIF(E$25,"S")+COUNTIF(E$26,"S")&gt;0,1,0)</f>
        <v>0</v>
      </c>
      <c r="BN62">
        <f>IF(COUNTIF(F$24,"S")+COUNTIF(F$25,"S")+COUNTIF(F$26,"S")&gt;0,1,0)</f>
        <v>0</v>
      </c>
    </row>
    <row r="63" ht="16.5" customHeight="1" spans="1:66">
      <c r="A63" s="2"/>
      <c r="B63" s="13">
        <f>IF(COUNTIF(B$25,"W")+COUNTIF(B$26,"W")+COUNTIF(B$27,"W")&gt;0,1,0)</f>
        <v>0</v>
      </c>
      <c r="C63" s="13">
        <f>IF(COUNTIF(B$25,"W")+COUNTIF(B$25,"W")+COUNTIF(B$26,"W")+COUNTIF(B$26,"W")+COUNTIF(B$27,"W")+COUNTIF(B$27,"W")&gt;0,1,0)</f>
        <v>0</v>
      </c>
      <c r="D63" s="13">
        <f>IF(COUNTIF(B$25,"K")+COUNTIF(B$26,"K")+COUNTIF(B$27,"K")&gt;0,1,0)</f>
        <v>0</v>
      </c>
      <c r="E63" s="13">
        <f>IF(COUNTIF(B$25,"W")+COUNTIF(B$25,"K")+COUNTIF(B$26,"W")+COUNTIF(B$26,"K")+COUNTIF(B$27,"W")+COUNTIF(B$27,"K")&gt;0,1,0)</f>
        <v>0</v>
      </c>
      <c r="F63" s="13">
        <f>IF(COUNTIF(B$25,"Q")+COUNTIF(B$26,"Q")+COUNTIF(B$27,"Q")&gt;0,1,0)</f>
        <v>0</v>
      </c>
      <c r="G63" s="13">
        <f>IF(COUNTIF(B$25,"W")+COUNTIF(B$25,"Q")+COUNTIF(B$26,"W")+COUNTIF(B$26,"Q")+COUNTIF(B$27,"W")+COUNTIF(B$27,"Q")&gt;0,1,0)</f>
        <v>0</v>
      </c>
      <c r="H63" s="13">
        <f>IF(COUNTIF(B$25,"J")+COUNTIF(B$26,"J")+COUNTIF(B$27,"J")&gt;0,1,0)</f>
        <v>0</v>
      </c>
      <c r="I63" s="13">
        <f>IF(COUNTIF(B$25,"W")+COUNTIF(B$25,"J")+COUNTIF(B$26,"W")+COUNTIF(B$26,"J")+COUNTIF(B$27,"W")+COUNTIF(B$27,"J")&gt;0,1,0)</f>
        <v>0</v>
      </c>
      <c r="J63" s="13">
        <f>IF(COUNTIF(B$25,"10")+COUNTIF(B$26,"10")+COUNTIF(B$27,"10")&gt;0,1,0)</f>
        <v>1</v>
      </c>
      <c r="K63" s="13">
        <f>IF(COUNTIF(B$25,"W")+COUNTIF(B$25,"10")+COUNTIF(B$26,"W")+COUNTIF(B$26,"10")+COUNTIF(B$27,"W")+COUNTIF(B$27,"10")&gt;0,1,0)</f>
        <v>1</v>
      </c>
      <c r="L63" s="13">
        <f>IF(COUNTIF(B$25,"9")+COUNTIF(B$26,"9")+COUNTIF(B$27,"9")&gt;0,1,0)</f>
        <v>1</v>
      </c>
      <c r="M63" s="13">
        <f>IF(COUNTIF(B$25,"W")+COUNTIF(B$25,"9")+COUNTIF(B$26,"W")+COUNTIF(B$26,"9")+COUNTIF(B$27,"W")+COUNTIF(B$27,"9")&gt;0,1,0)</f>
        <v>1</v>
      </c>
      <c r="N63" s="13">
        <f>IF(COUNTIF(C$25,"W")+COUNTIF(C$26,"W")+COUNTIF(C$27,"W")&gt;0,1,0)</f>
        <v>0</v>
      </c>
      <c r="O63" s="13">
        <f>IF(COUNTIF(C$25,"W")+COUNTIF(C$25,"W")+COUNTIF(C$26,"W")+COUNTIF(C$26,"W")+COUNTIF(C$27,"W")+COUNTIF(C$27,"W")&gt;0,1,0)</f>
        <v>0</v>
      </c>
      <c r="P63" s="13">
        <f>IF(COUNTIF(C$25,"K")+COUNTIF(C$26,"K")+COUNTIF(C$27,"K")&gt;0,1,0)</f>
        <v>0</v>
      </c>
      <c r="Q63" s="13">
        <f>IF(COUNTIF(C$25,"W")+COUNTIF(C$25,"K")+COUNTIF(C$26,"W")+COUNTIF(C$26,"K")+COUNTIF(C$27,"W")+COUNTIF(C$27,"K")&gt;0,1,0)</f>
        <v>0</v>
      </c>
      <c r="R63" s="13">
        <f>IF(COUNTIF(C$25,"Q")+COUNTIF(C$26,"Q")+COUNTIF(C$27,"Q")&gt;0,1,0)</f>
        <v>0</v>
      </c>
      <c r="S63" s="13">
        <f>IF(COUNTIF(C$25,"W")+COUNTIF(C$25,"Q")+COUNTIF(C$26,"W")+COUNTIF(C$26,"Q")+COUNTIF(C$27,"W")+COUNTIF(C$27,"Q")&gt;0,1,0)</f>
        <v>0</v>
      </c>
      <c r="T63" s="13">
        <f>IF(COUNTIF(C$25,"J")+COUNTIF(C$26,"J")+COUNTIF(C$27,"J")&gt;0,1,0)</f>
        <v>0</v>
      </c>
      <c r="U63" s="13">
        <f>IF(COUNTIF(C$25,"W")+COUNTIF(C$25,"J")+COUNTIF(C$26,"W")+COUNTIF(C$26,"J")+COUNTIF(C$27,"W")+COUNTIF(C$27,"J")&gt;0,1,0)</f>
        <v>0</v>
      </c>
      <c r="V63" s="13">
        <f>IF(COUNTIF(C$25,"10")+COUNTIF(C$26,"10")+COUNTIF(C$27,"10")&gt;0,1,0)</f>
        <v>1</v>
      </c>
      <c r="W63" s="13">
        <f>IF(COUNTIF(C$25,"W")+COUNTIF(C$25,"10")+COUNTIF(C$26,"W")+COUNTIF(C$26,"10")+COUNTIF(C$27,"W")+COUNTIF(C$27,"10")&gt;0,1,0)</f>
        <v>1</v>
      </c>
      <c r="X63" s="13">
        <f>IF(COUNTIF(C$25,"9")+COUNTIF(C$26,"9")+COUNTIF(C$27,"9")&gt;0,1,0)</f>
        <v>1</v>
      </c>
      <c r="Y63" s="13">
        <f>IF(COUNTIF(C$25,"W")+COUNTIF(C$25,"9")+COUNTIF(C$26,"W")+COUNTIF(C$26,"9")+COUNTIF(C$27,"W")+COUNTIF(C$27,"9")&gt;0,1,0)</f>
        <v>1</v>
      </c>
      <c r="Z63" s="13">
        <f>IF(COUNTIF(D$25,"W")+COUNTIF(D$26,"W")+COUNTIF(D$27,"W")&gt;0,1,0)</f>
        <v>0</v>
      </c>
      <c r="AA63" s="13">
        <f>IF(COUNTIF(D$25,"W")+COUNTIF(D$25,"W")+COUNTIF(D$26,"W")+COUNTIF(D$26,"W")+COUNTIF(D$27,"W")+COUNTIF(D$27,"W")&gt;0,1,0)</f>
        <v>0</v>
      </c>
      <c r="AB63" s="13">
        <f>IF(COUNTIF(D$25,"K")+COUNTIF(D$26,"K")+COUNTIF(D$27,"K")&gt;0,1,0)</f>
        <v>0</v>
      </c>
      <c r="AC63" s="13">
        <f>IF(COUNTIF(D$25,"W")+COUNTIF(D$25,"K")+COUNTIF(D$26,"W")+COUNTIF(D$26,"K")+COUNTIF(D$27,"W")+COUNTIF(D$27,"K")&gt;0,1,0)</f>
        <v>0</v>
      </c>
      <c r="AD63" s="13">
        <f>IF(COUNTIF(D$25,"Q")+COUNTIF(D$26,"Q")+COUNTIF(D$27,"Q")&gt;0,1,0)</f>
        <v>0</v>
      </c>
      <c r="AE63" s="13">
        <f>IF(COUNTIF(D$25,"W")+COUNTIF(D$25,"Q")+COUNTIF(D$26,"W")+COUNTIF(D$26,"Q")+COUNTIF(D$27,"W")+COUNTIF(D$27,"Q")&gt;0,1,0)</f>
        <v>0</v>
      </c>
      <c r="AF63" s="13">
        <f>IF(COUNTIF(D$25,"J")+COUNTIF(D$26,"J")+COUNTIF(D$27,"J")&gt;0,1,0)</f>
        <v>0</v>
      </c>
      <c r="AG63" s="13">
        <f>IF(COUNTIF(D$25,"W")+COUNTIF(D$25,"J")+COUNTIF(D$26,"W")+COUNTIF(D$26,"J")+COUNTIF(D$27,"W")+COUNTIF(D$27,"J")&gt;0,1,0)</f>
        <v>0</v>
      </c>
      <c r="AH63" s="13">
        <f>IF(COUNTIF(D$25,"10")+COUNTIF(D$26,"10")+COUNTIF(D$27,"10")&gt;0,1,0)</f>
        <v>1</v>
      </c>
      <c r="AI63" s="13">
        <f>IF(COUNTIF(D$25,"W")+COUNTIF(D$25,"10")+COUNTIF(D$26,"W")+COUNTIF(D$26,"10")+COUNTIF(D$27,"W")+COUNTIF(D$27,"10")&gt;0,1,0)</f>
        <v>1</v>
      </c>
      <c r="AJ63" s="13">
        <f>IF(COUNTIF(D$25,"9")+COUNTIF(D$26,"9")+COUNTIF(D$27,"9")&gt;0,1,0)</f>
        <v>1</v>
      </c>
      <c r="AK63" s="13">
        <f>IF(COUNTIF(D$25,"W")+COUNTIF(D$25,"9")+COUNTIF(D$26,"W")+COUNTIF(D$26,"9")+COUNTIF(D$27,"W")+COUNTIF(D$27,"9")&gt;0,1,0)</f>
        <v>1</v>
      </c>
      <c r="AL63" s="13">
        <f>IF(COUNTIF(E$25,"W")+COUNTIF(E$26,"W")+COUNTIF(E$27,"W")&gt;0,1,0)</f>
        <v>0</v>
      </c>
      <c r="AM63" s="13">
        <f>IF(COUNTIF(E$25,"W")+COUNTIF(E$25,"W")+COUNTIF(E$26,"W")+COUNTIF(E$26,"W")+COUNTIF(E$27,"W")+COUNTIF(E$27,"W")&gt;0,1,0)</f>
        <v>0</v>
      </c>
      <c r="AN63" s="13">
        <f>IF(COUNTIF(E$25,"K")+COUNTIF(E$26,"K")+COUNTIF(E$27,"K")&gt;0,1,0)</f>
        <v>0</v>
      </c>
      <c r="AO63" s="13">
        <f>IF(COUNTIF(E$25,"W")+COUNTIF(E$25,"K")+COUNTIF(E$26,"W")+COUNTIF(E$26,"K")+COUNTIF(E$27,"W")+COUNTIF(E$27,"K")&gt;0,1,0)</f>
        <v>0</v>
      </c>
      <c r="AP63" s="13">
        <f>IF(COUNTIF(E$25,"Q")+COUNTIF(E$26,"Q")+COUNTIF(E$27,"Q")&gt;0,1,0)</f>
        <v>0</v>
      </c>
      <c r="AQ63" s="13">
        <f>IF(COUNTIF(E$25,"W")+COUNTIF(E$25,"Q")+COUNTIF(E$26,"W")+COUNTIF(E$26,"Q")+COUNTIF(E$27,"W")+COUNTIF(E$27,"Q")&gt;0,1,0)</f>
        <v>0</v>
      </c>
      <c r="AR63" s="13">
        <f>IF(COUNTIF(E$25,"J")+COUNTIF(E$26,"J")+COUNTIF(E$27,"J")&gt;0,1,0)</f>
        <v>0</v>
      </c>
      <c r="AS63" s="13">
        <f>IF(COUNTIF(E$25,"W")+COUNTIF(E$25,"J")+COUNTIF(E$26,"W")+COUNTIF(E$26,"J")+COUNTIF(E$27,"W")+COUNTIF(E$27,"J")&gt;0,1,0)</f>
        <v>0</v>
      </c>
      <c r="AT63" s="13">
        <f>IF(COUNTIF(E$25,"10")+COUNTIF(E$26,"10")+COUNTIF(E$27,"10")&gt;0,1,0)</f>
        <v>1</v>
      </c>
      <c r="AU63" s="13">
        <f>IF(COUNTIF(E$25,"W")+COUNTIF(E$25,"10")+COUNTIF(E$26,"W")+COUNTIF(E$26,"10")+COUNTIF(E$27,"W")+COUNTIF(E$27,"10")&gt;0,1,0)</f>
        <v>1</v>
      </c>
      <c r="AV63" s="13">
        <f>IF(COUNTIF(E$25,"9")+COUNTIF(E$26,"9")+COUNTIF(E$27,"9")&gt;0,1,0)</f>
        <v>1</v>
      </c>
      <c r="AW63" s="13">
        <f>IF(COUNTIF(E$25,"W")+COUNTIF(E$25,"9")+COUNTIF(E$26,"W")+COUNTIF(E$26,"9")+COUNTIF(E$27,"W")+COUNTIF(E$27,"9")&gt;0,1,0)</f>
        <v>1</v>
      </c>
      <c r="AX63" s="13">
        <f>IF(COUNTIF(F$25,"W")+COUNTIF(F$26,"W")+COUNTIF(F$27,"W")&gt;0,1,0)</f>
        <v>0</v>
      </c>
      <c r="AY63" s="13">
        <f>IF(COUNTIF(F$25,"W")+COUNTIF(F$25,"W")+COUNTIF(F$26,"W")+COUNTIF(F$26,"W")+COUNTIF(F$27,"W")+COUNTIF(F$27,"W")&gt;0,1,0)</f>
        <v>0</v>
      </c>
      <c r="AZ63" s="13">
        <f>IF(COUNTIF(F$25,"K")+COUNTIF(F$26,"K")+COUNTIF(F$27,"K")&gt;0,1,0)</f>
        <v>0</v>
      </c>
      <c r="BA63" s="13">
        <f>IF(COUNTIF(F$25,"W")+COUNTIF(F$25,"K")+COUNTIF(F$26,"W")+COUNTIF(F$26,"K")+COUNTIF(F$27,"W")+COUNTIF(F$27,"K")&gt;0,1,0)</f>
        <v>0</v>
      </c>
      <c r="BB63" s="13">
        <f>IF(COUNTIF(F$25,"Q")+COUNTIF(F$26,"Q")+COUNTIF(F$27,"Q")&gt;0,1,0)</f>
        <v>0</v>
      </c>
      <c r="BC63" s="13">
        <f>IF(COUNTIF(F$25,"W")+COUNTIF(F$25,"Q")+COUNTIF(F$26,"W")+COUNTIF(F$26,"Q")+COUNTIF(F$27,"W")+COUNTIF(F$27,"Q")&gt;0,1,0)</f>
        <v>0</v>
      </c>
      <c r="BD63" s="13">
        <f>IF(COUNTIF(F$25,"J")+COUNTIF(F$26,"J")+COUNTIF(F$27,"J")&gt;0,1,0)</f>
        <v>0</v>
      </c>
      <c r="BE63" s="13">
        <f>IF(COUNTIF(F$25,"W")+COUNTIF(F$25,"J")+COUNTIF(F$26,"W")+COUNTIF(F$26,"J")+COUNTIF(F$27,"W")+COUNTIF(F$27,"J")&gt;0,1,0)</f>
        <v>0</v>
      </c>
      <c r="BF63" s="13">
        <f>IF(COUNTIF(F$25,"10")+COUNTIF(F$26,"10")+COUNTIF(F$27,"10")&gt;0,1,0)</f>
        <v>1</v>
      </c>
      <c r="BG63" s="13">
        <f>IF(COUNTIF(F$25,"W")+COUNTIF(F$25,"10")+COUNTIF(F$26,"W")+COUNTIF(F$26,"10")+COUNTIF(F$27,"W")+COUNTIF(F$27,"10")&gt;0,1,0)</f>
        <v>1</v>
      </c>
      <c r="BH63" s="13">
        <f>IF(COUNTIF(F$25,"9")+COUNTIF(F$26,"9")+COUNTIF(F$27,"9")&gt;0,1,0)</f>
        <v>1</v>
      </c>
      <c r="BI63" s="13">
        <f>IF(COUNTIF(F$25,"W")+COUNTIF(F$25,"9")+COUNTIF(F$26,"W")+COUNTIF(F$26,"9")+COUNTIF(F$27,"W")+COUNTIF(F$27,"9")&gt;0,1,0)</f>
        <v>1</v>
      </c>
      <c r="BJ63">
        <f>IF(COUNTIF(B$25,"S")+COUNTIF(B$26,"S")+COUNTIF(B$27,"S")&gt;0,1,0)</f>
        <v>0</v>
      </c>
      <c r="BK63">
        <f>IF(COUNTIF(C$25,"S")+COUNTIF(C$26,"S")+COUNTIF(C$27,"S")&gt;0,1,0)</f>
        <v>0</v>
      </c>
      <c r="BL63">
        <f>IF(COUNTIF(D$25,"S")+COUNTIF(D$26,"S")+COUNTIF(D$27,"S")&gt;0,1,0)</f>
        <v>0</v>
      </c>
      <c r="BM63">
        <f>IF(COUNTIF(E$25,"S")+COUNTIF(E$26,"S")+COUNTIF(E$27,"S")&gt;0,1,0)</f>
        <v>0</v>
      </c>
      <c r="BN63">
        <f>IF(COUNTIF(F$25,"S")+COUNTIF(F$26,"S")+COUNTIF(F$27,"S")&gt;0,1,0)</f>
        <v>0</v>
      </c>
    </row>
    <row r="64" ht="16.5" customHeight="1" spans="1:66">
      <c r="A64" s="2"/>
      <c r="B64" s="13">
        <f>IF(COUNTIF(B$26,"W")+COUNTIF(B$27,"W")+COUNTIF(B$28,"W")&gt;0,1,0)</f>
        <v>0</v>
      </c>
      <c r="C64" s="13">
        <f>IF(COUNTIF(B$26,"W")+COUNTIF(B$26,"W")+COUNTIF(B$27,"W")+COUNTIF(B$27,"W")+COUNTIF(B$28,"W")+COUNTIF(B$28,"W")&gt;0,1,0)</f>
        <v>0</v>
      </c>
      <c r="D64" s="13">
        <f>IF(COUNTIF(B$26,"K")+COUNTIF(B$27,"K")+COUNTIF(B$28,"K")&gt;0,1,0)</f>
        <v>0</v>
      </c>
      <c r="E64" s="13">
        <f>IF(COUNTIF(B$26,"W")+COUNTIF(B$26,"K")+COUNTIF(B$27,"W")+COUNTIF(B$27,"K")+COUNTIF(B$28,"W")+COUNTIF(B$28,"K")&gt;0,1,0)</f>
        <v>0</v>
      </c>
      <c r="F64" s="13">
        <f>IF(COUNTIF(B$26,"Q")+COUNTIF(B$27,"Q")+COUNTIF(B$28,"Q")&gt;0,1,0)</f>
        <v>0</v>
      </c>
      <c r="G64" s="13">
        <f>IF(COUNTIF(B$26,"W")+COUNTIF(B$26,"Q")+COUNTIF(B$27,"W")+COUNTIF(B$27,"Q")+COUNTIF(B$28,"W")+COUNTIF(B$28,"Q")&gt;0,1,0)</f>
        <v>0</v>
      </c>
      <c r="H64" s="13">
        <f>IF(COUNTIF(B$26,"J")+COUNTIF(B$27,"J")+COUNTIF(B$28,"J")&gt;0,1,0)</f>
        <v>0</v>
      </c>
      <c r="I64" s="13">
        <f>IF(COUNTIF(B$26,"W")+COUNTIF(B$26,"J")+COUNTIF(B$27,"W")+COUNTIF(B$27,"J")+COUNTIF(B$28,"W")+COUNTIF(B$28,"J")&gt;0,1,0)</f>
        <v>0</v>
      </c>
      <c r="J64" s="13">
        <f>IF(COUNTIF(B$26,"10")+COUNTIF(B$27,"10")+COUNTIF(B$28,"10")&gt;0,1,0)</f>
        <v>0</v>
      </c>
      <c r="K64" s="13">
        <f>IF(COUNTIF(B$26,"W")+COUNTIF(B$26,"10")+COUNTIF(B$27,"W")+COUNTIF(B$27,"10")+COUNTIF(B$28,"W")+COUNTIF(B$28,"10")&gt;0,1,0)</f>
        <v>0</v>
      </c>
      <c r="L64" s="13">
        <f>IF(COUNTIF(B$26,"9")+COUNTIF(B$27,"9")+COUNTIF(B$28,"9")&gt;0,1,0)</f>
        <v>1</v>
      </c>
      <c r="M64" s="13">
        <f>IF(COUNTIF(B$26,"W")+COUNTIF(B$26,"9")+COUNTIF(B$27,"W")+COUNTIF(B$27,"9")+COUNTIF(B$28,"W")+COUNTIF(B$28,"9")&gt;0,1,0)</f>
        <v>1</v>
      </c>
      <c r="N64" s="13">
        <f>IF(COUNTIF(C$26,"W")+COUNTIF(C$27,"W")+COUNTIF(C$28,"W")&gt;0,1,0)</f>
        <v>0</v>
      </c>
      <c r="O64" s="13">
        <f>IF(COUNTIF(C$26,"W")+COUNTIF(C$26,"W")+COUNTIF(C$27,"W")+COUNTIF(C$27,"W")+COUNTIF(C$28,"W")+COUNTIF(C$28,"W")&gt;0,1,0)</f>
        <v>0</v>
      </c>
      <c r="P64" s="13">
        <f>IF(COUNTIF(C$26,"K")+COUNTIF(C$27,"K")+COUNTIF(C$28,"K")&gt;0,1,0)</f>
        <v>0</v>
      </c>
      <c r="Q64" s="13">
        <f>IF(COUNTIF(C$26,"W")+COUNTIF(C$26,"K")+COUNTIF(C$27,"W")+COUNTIF(C$27,"K")+COUNTIF(C$28,"W")+COUNTIF(C$28,"K")&gt;0,1,0)</f>
        <v>0</v>
      </c>
      <c r="R64" s="13">
        <f>IF(COUNTIF(C$26,"Q")+COUNTIF(C$27,"Q")+COUNTIF(C$28,"Q")&gt;0,1,0)</f>
        <v>0</v>
      </c>
      <c r="S64" s="13">
        <f>IF(COUNTIF(C$26,"W")+COUNTIF(C$26,"Q")+COUNTIF(C$27,"W")+COUNTIF(C$27,"Q")+COUNTIF(C$28,"W")+COUNTIF(C$28,"Q")&gt;0,1,0)</f>
        <v>0</v>
      </c>
      <c r="T64" s="13">
        <f>IF(COUNTIF(C$26,"J")+COUNTIF(C$27,"J")+COUNTIF(C$28,"J")&gt;0,1,0)</f>
        <v>0</v>
      </c>
      <c r="U64" s="13">
        <f>IF(COUNTIF(C$26,"W")+COUNTIF(C$26,"J")+COUNTIF(C$27,"W")+COUNTIF(C$27,"J")+COUNTIF(C$28,"W")+COUNTIF(C$28,"J")&gt;0,1,0)</f>
        <v>0</v>
      </c>
      <c r="V64" s="13">
        <f>IF(COUNTIF(C$26,"10")+COUNTIF(C$27,"10")+COUNTIF(C$28,"10")&gt;0,1,0)</f>
        <v>1</v>
      </c>
      <c r="W64" s="13">
        <f>IF(COUNTIF(C$26,"W")+COUNTIF(C$26,"10")+COUNTIF(C$27,"W")+COUNTIF(C$27,"10")+COUNTIF(C$28,"W")+COUNTIF(C$28,"10")&gt;0,1,0)</f>
        <v>1</v>
      </c>
      <c r="X64" s="13">
        <f>IF(COUNTIF(C$26,"9")+COUNTIF(C$27,"9")+COUNTIF(C$28,"9")&gt;0,1,0)</f>
        <v>1</v>
      </c>
      <c r="Y64" s="13">
        <f>IF(COUNTIF(C$26,"W")+COUNTIF(C$26,"9")+COUNTIF(C$27,"W")+COUNTIF(C$27,"9")+COUNTIF(C$28,"W")+COUNTIF(C$28,"9")&gt;0,1,0)</f>
        <v>1</v>
      </c>
      <c r="Z64" s="13">
        <f>IF(COUNTIF(D$26,"W")+COUNTIF(D$27,"W")+COUNTIF(D$28,"W")&gt;0,1,0)</f>
        <v>0</v>
      </c>
      <c r="AA64" s="13">
        <f>IF(COUNTIF(D$26,"W")+COUNTIF(D$26,"W")+COUNTIF(D$27,"W")+COUNTIF(D$27,"W")+COUNTIF(D$28,"W")+COUNTIF(D$28,"W")&gt;0,1,0)</f>
        <v>0</v>
      </c>
      <c r="AB64" s="13">
        <f>IF(COUNTIF(D$26,"K")+COUNTIF(D$27,"K")+COUNTIF(D$28,"K")&gt;0,1,0)</f>
        <v>0</v>
      </c>
      <c r="AC64" s="13">
        <f>IF(COUNTIF(D$26,"W")+COUNTIF(D$26,"K")+COUNTIF(D$27,"W")+COUNTIF(D$27,"K")+COUNTIF(D$28,"W")+COUNTIF(D$28,"K")&gt;0,1,0)</f>
        <v>0</v>
      </c>
      <c r="AD64" s="13">
        <f>IF(COUNTIF(D$26,"Q")+COUNTIF(D$27,"Q")+COUNTIF(D$28,"Q")&gt;0,1,0)</f>
        <v>0</v>
      </c>
      <c r="AE64" s="13">
        <f>IF(COUNTIF(D$26,"W")+COUNTIF(D$26,"Q")+COUNTIF(D$27,"W")+COUNTIF(D$27,"Q")+COUNTIF(D$28,"W")+COUNTIF(D$28,"Q")&gt;0,1,0)</f>
        <v>0</v>
      </c>
      <c r="AF64" s="13">
        <f>IF(COUNTIF(D$26,"J")+COUNTIF(D$27,"J")+COUNTIF(D$28,"J")&gt;0,1,0)</f>
        <v>0</v>
      </c>
      <c r="AG64" s="13">
        <f>IF(COUNTIF(D$26,"W")+COUNTIF(D$26,"J")+COUNTIF(D$27,"W")+COUNTIF(D$27,"J")+COUNTIF(D$28,"W")+COUNTIF(D$28,"J")&gt;0,1,0)</f>
        <v>0</v>
      </c>
      <c r="AH64" s="13">
        <f>IF(COUNTIF(D$26,"10")+COUNTIF(D$27,"10")+COUNTIF(D$28,"10")&gt;0,1,0)</f>
        <v>1</v>
      </c>
      <c r="AI64" s="13">
        <f>IF(COUNTIF(D$26,"W")+COUNTIF(D$26,"10")+COUNTIF(D$27,"W")+COUNTIF(D$27,"10")+COUNTIF(D$28,"W")+COUNTIF(D$28,"10")&gt;0,1,0)</f>
        <v>1</v>
      </c>
      <c r="AJ64" s="13">
        <f>IF(COUNTIF(D$26,"9")+COUNTIF(D$27,"9")+COUNTIF(D$28,"9")&gt;0,1,0)</f>
        <v>1</v>
      </c>
      <c r="AK64" s="13">
        <f>IF(COUNTIF(D$26,"W")+COUNTIF(D$26,"9")+COUNTIF(D$27,"W")+COUNTIF(D$27,"9")+COUNTIF(D$28,"W")+COUNTIF(D$28,"9")&gt;0,1,0)</f>
        <v>1</v>
      </c>
      <c r="AL64" s="13">
        <f>IF(COUNTIF(E$26,"W")+COUNTIF(E$27,"W")+COUNTIF(E$28,"W")&gt;0,1,0)</f>
        <v>0</v>
      </c>
      <c r="AM64" s="13">
        <f>IF(COUNTIF(E$26,"W")+COUNTIF(E$26,"W")+COUNTIF(E$27,"W")+COUNTIF(E$27,"W")+COUNTIF(E$28,"W")+COUNTIF(E$28,"W")&gt;0,1,0)</f>
        <v>0</v>
      </c>
      <c r="AN64" s="13">
        <f>IF(COUNTIF(E$26,"K")+COUNTIF(E$27,"K")+COUNTIF(E$28,"K")&gt;0,1,0)</f>
        <v>0</v>
      </c>
      <c r="AO64" s="13">
        <f>IF(COUNTIF(E$26,"W")+COUNTIF(E$26,"K")+COUNTIF(E$27,"W")+COUNTIF(E$27,"K")+COUNTIF(E$28,"W")+COUNTIF(E$28,"K")&gt;0,1,0)</f>
        <v>0</v>
      </c>
      <c r="AP64" s="13">
        <f>IF(COUNTIF(E$26,"Q")+COUNTIF(E$27,"Q")+COUNTIF(E$28,"Q")&gt;0,1,0)</f>
        <v>0</v>
      </c>
      <c r="AQ64" s="13">
        <f>IF(COUNTIF(E$26,"W")+COUNTIF(E$26,"Q")+COUNTIF(E$27,"W")+COUNTIF(E$27,"Q")+COUNTIF(E$28,"W")+COUNTIF(E$28,"Q")&gt;0,1,0)</f>
        <v>0</v>
      </c>
      <c r="AR64" s="13">
        <f>IF(COUNTIF(E$26,"J")+COUNTIF(E$27,"J")+COUNTIF(E$28,"J")&gt;0,1,0)</f>
        <v>0</v>
      </c>
      <c r="AS64" s="13">
        <f>IF(COUNTIF(E$26,"W")+COUNTIF(E$26,"J")+COUNTIF(E$27,"W")+COUNTIF(E$27,"J")+COUNTIF(E$28,"W")+COUNTIF(E$28,"J")&gt;0,1,0)</f>
        <v>0</v>
      </c>
      <c r="AT64" s="13">
        <f>IF(COUNTIF(E$26,"10")+COUNTIF(E$27,"10")+COUNTIF(E$28,"10")&gt;0,1,0)</f>
        <v>1</v>
      </c>
      <c r="AU64" s="13">
        <f>IF(COUNTIF(E$26,"W")+COUNTIF(E$26,"10")+COUNTIF(E$27,"W")+COUNTIF(E$27,"10")+COUNTIF(E$28,"W")+COUNTIF(E$28,"10")&gt;0,1,0)</f>
        <v>1</v>
      </c>
      <c r="AV64" s="13">
        <f>IF(COUNTIF(E$26,"9")+COUNTIF(E$27,"9")+COUNTIF(E$28,"9")&gt;0,1,0)</f>
        <v>1</v>
      </c>
      <c r="AW64" s="13">
        <f>IF(COUNTIF(E$26,"W")+COUNTIF(E$26,"9")+COUNTIF(E$27,"W")+COUNTIF(E$27,"9")+COUNTIF(E$28,"W")+COUNTIF(E$28,"9")&gt;0,1,0)</f>
        <v>1</v>
      </c>
      <c r="AX64" s="13">
        <f>IF(COUNTIF(F$26,"W")+COUNTIF(F$27,"W")+COUNTIF(F$28,"W")&gt;0,1,0)</f>
        <v>0</v>
      </c>
      <c r="AY64" s="13">
        <f>IF(COUNTIF(F$26,"W")+COUNTIF(F$26,"W")+COUNTIF(F$27,"W")+COUNTIF(F$27,"W")+COUNTIF(F$28,"W")+COUNTIF(F$28,"W")&gt;0,1,0)</f>
        <v>0</v>
      </c>
      <c r="AZ64" s="13">
        <f>IF(COUNTIF(F$26,"K")+COUNTIF(F$27,"K")+COUNTIF(F$28,"K")&gt;0,1,0)</f>
        <v>0</v>
      </c>
      <c r="BA64" s="13">
        <f>IF(COUNTIF(F$26,"W")+COUNTIF(F$26,"K")+COUNTIF(F$27,"W")+COUNTIF(F$27,"K")+COUNTIF(F$28,"W")+COUNTIF(F$28,"K")&gt;0,1,0)</f>
        <v>0</v>
      </c>
      <c r="BB64" s="13">
        <f>IF(COUNTIF(F$26,"Q")+COUNTIF(F$27,"Q")+COUNTIF(F$28,"Q")&gt;0,1,0)</f>
        <v>0</v>
      </c>
      <c r="BC64" s="13">
        <f>IF(COUNTIF(F$26,"W")+COUNTIF(F$26,"Q")+COUNTIF(F$27,"W")+COUNTIF(F$27,"Q")+COUNTIF(F$28,"W")+COUNTIF(F$28,"Q")&gt;0,1,0)</f>
        <v>0</v>
      </c>
      <c r="BD64" s="13">
        <f>IF(COUNTIF(F$26,"J")+COUNTIF(F$27,"J")+COUNTIF(F$28,"J")&gt;0,1,0)</f>
        <v>0</v>
      </c>
      <c r="BE64" s="13">
        <f>IF(COUNTIF(F$26,"W")+COUNTIF(F$26,"J")+COUNTIF(F$27,"W")+COUNTIF(F$27,"J")+COUNTIF(F$28,"W")+COUNTIF(F$28,"J")&gt;0,1,0)</f>
        <v>0</v>
      </c>
      <c r="BF64" s="13">
        <f>IF(COUNTIF(F$26,"10")+COUNTIF(F$27,"10")+COUNTIF(F$28,"10")&gt;0,1,0)</f>
        <v>1</v>
      </c>
      <c r="BG64" s="13">
        <f>IF(COUNTIF(F$26,"W")+COUNTIF(F$26,"10")+COUNTIF(F$27,"W")+COUNTIF(F$27,"10")+COUNTIF(F$28,"W")+COUNTIF(F$28,"10")&gt;0,1,0)</f>
        <v>1</v>
      </c>
      <c r="BH64" s="13">
        <f>IF(COUNTIF(F$26,"9")+COUNTIF(F$27,"9")+COUNTIF(F$28,"9")&gt;0,1,0)</f>
        <v>1</v>
      </c>
      <c r="BI64" s="13">
        <f>IF(COUNTIF(F$26,"W")+COUNTIF(F$26,"9")+COUNTIF(F$27,"W")+COUNTIF(F$27,"9")+COUNTIF(F$28,"W")+COUNTIF(F$28,"9")&gt;0,1,0)</f>
        <v>1</v>
      </c>
      <c r="BJ64">
        <f>IF(COUNTIF(B$26,"S")+COUNTIF(B$27,"S")+COUNTIF(B$28,"S")&gt;0,1,0)</f>
        <v>0</v>
      </c>
      <c r="BK64">
        <f>IF(COUNTIF(C$26,"S")+COUNTIF(C$27,"S")+COUNTIF(C$28,"S")&gt;0,1,0)</f>
        <v>0</v>
      </c>
      <c r="BL64">
        <f>IF(COUNTIF(D$26,"S")+COUNTIF(D$27,"S")+COUNTIF(D$28,"S")&gt;0,1,0)</f>
        <v>0</v>
      </c>
      <c r="BM64">
        <f>IF(COUNTIF(E$26,"S")+COUNTIF(E$27,"S")+COUNTIF(E$28,"S")&gt;0,1,0)</f>
        <v>0</v>
      </c>
      <c r="BN64">
        <f>IF(COUNTIF(F$26,"S")+COUNTIF(F$27,"S")+COUNTIF(F$28,"S")&gt;0,1,0)</f>
        <v>0</v>
      </c>
    </row>
    <row r="65" ht="16.5" customHeight="1" spans="1:66">
      <c r="A65" s="2"/>
      <c r="B65" s="13">
        <f>IF(COUNTIF(B$27,"W")+COUNTIF(B$28,"W")+COUNTIF(B$29,"W")&gt;0,1,0)</f>
        <v>0</v>
      </c>
      <c r="C65" s="13">
        <f>IF(COUNTIF(B$27,"W")+COUNTIF(B$27,"W")+COUNTIF(B$28,"W")+COUNTIF(B$28,"W")+COUNTIF(B$29,"W")+COUNTIF(B$29,"W")&gt;0,1,0)</f>
        <v>0</v>
      </c>
      <c r="D65" s="13">
        <f>IF(COUNTIF(B$27,"K")+COUNTIF(B$28,"K")+COUNTIF(B$29,"K")&gt;0,1,0)</f>
        <v>0</v>
      </c>
      <c r="E65" s="13">
        <f>IF(COUNTIF(B$27,"W")+COUNTIF(B$27,"K")+COUNTIF(B$28,"W")+COUNTIF(B$28,"K")+COUNTIF(B$29,"W")+COUNTIF(B$29,"K")&gt;0,1,0)</f>
        <v>0</v>
      </c>
      <c r="F65" s="13">
        <f>IF(COUNTIF(B$27,"Q")+COUNTIF(B$28,"Q")+COUNTIF(B$29,"Q")&gt;0,1,0)</f>
        <v>0</v>
      </c>
      <c r="G65" s="13">
        <f>IF(COUNTIF(B$27,"W")+COUNTIF(B$27,"Q")+COUNTIF(B$28,"W")+COUNTIF(B$28,"Q")+COUNTIF(B$29,"W")+COUNTIF(B$29,"Q")&gt;0,1,0)</f>
        <v>0</v>
      </c>
      <c r="H65" s="13">
        <f>IF(COUNTIF(B$27,"J")+COUNTIF(B$28,"J")+COUNTIF(B$29,"J")&gt;0,1,0)</f>
        <v>0</v>
      </c>
      <c r="I65" s="13">
        <f>IF(COUNTIF(B$27,"W")+COUNTIF(B$27,"J")+COUNTIF(B$28,"W")+COUNTIF(B$28,"J")+COUNTIF(B$29,"W")+COUNTIF(B$29,"J")&gt;0,1,0)</f>
        <v>0</v>
      </c>
      <c r="J65" s="13">
        <f>IF(COUNTIF(B$27,"10")+COUNTIF(B$28,"10")+COUNTIF(B$29,"10")&gt;0,1,0)</f>
        <v>0</v>
      </c>
      <c r="K65" s="13">
        <f>IF(COUNTIF(B$27,"W")+COUNTIF(B$27,"10")+COUNTIF(B$28,"W")+COUNTIF(B$28,"10")+COUNTIF(B$29,"W")+COUNTIF(B$29,"10")&gt;0,1,0)</f>
        <v>0</v>
      </c>
      <c r="L65" s="13">
        <f>IF(COUNTIF(B$27,"9")+COUNTIF(B$28,"9")+COUNTIF(B$29,"9")&gt;0,1,0)</f>
        <v>1</v>
      </c>
      <c r="M65" s="13">
        <f>IF(COUNTIF(B$27,"W")+COUNTIF(B$27,"9")+COUNTIF(B$28,"W")+COUNTIF(B$28,"9")+COUNTIF(B$29,"W")+COUNTIF(B$29,"9")&gt;0,1,0)</f>
        <v>1</v>
      </c>
      <c r="N65" s="13">
        <f>IF(COUNTIF(C$27,"W")+COUNTIF(C$28,"W")+COUNTIF(C$29,"W")&gt;0,1,0)</f>
        <v>0</v>
      </c>
      <c r="O65" s="13">
        <f>IF(COUNTIF(C$27,"W")+COUNTIF(C$27,"W")+COUNTIF(C$28,"W")+COUNTIF(C$28,"W")+COUNTIF(C$29,"W")+COUNTIF(C$29,"W")&gt;0,1,0)</f>
        <v>0</v>
      </c>
      <c r="P65" s="13">
        <f>IF(COUNTIF(C$27,"K")+COUNTIF(C$28,"K")+COUNTIF(C$29,"K")&gt;0,1,0)</f>
        <v>0</v>
      </c>
      <c r="Q65" s="13">
        <f>IF(COUNTIF(C$27,"W")+COUNTIF(C$27,"K")+COUNTIF(C$28,"W")+COUNTIF(C$28,"K")+COUNTIF(C$29,"W")+COUNTIF(C$29,"K")&gt;0,1,0)</f>
        <v>0</v>
      </c>
      <c r="R65" s="13">
        <f>IF(COUNTIF(C$27,"Q")+COUNTIF(C$28,"Q")+COUNTIF(C$29,"Q")&gt;0,1,0)</f>
        <v>0</v>
      </c>
      <c r="S65" s="13">
        <f>IF(COUNTIF(C$27,"W")+COUNTIF(C$27,"Q")+COUNTIF(C$28,"W")+COUNTIF(C$28,"Q")+COUNTIF(C$29,"W")+COUNTIF(C$29,"Q")&gt;0,1,0)</f>
        <v>0</v>
      </c>
      <c r="T65" s="13">
        <f>IF(COUNTIF(C$27,"J")+COUNTIF(C$28,"J")+COUNTIF(C$29,"J")&gt;0,1,0)</f>
        <v>0</v>
      </c>
      <c r="U65" s="13">
        <f>IF(COUNTIF(C$27,"W")+COUNTIF(C$27,"J")+COUNTIF(C$28,"W")+COUNTIF(C$28,"J")+COUNTIF(C$29,"W")+COUNTIF(C$29,"J")&gt;0,1,0)</f>
        <v>0</v>
      </c>
      <c r="V65" s="13">
        <f>IF(COUNTIF(C$27,"10")+COUNTIF(C$28,"10")+COUNTIF(C$29,"10")&gt;0,1,0)</f>
        <v>0</v>
      </c>
      <c r="W65" s="13">
        <f>IF(COUNTIF(C$27,"W")+COUNTIF(C$27,"10")+COUNTIF(C$28,"W")+COUNTIF(C$28,"10")+COUNTIF(C$29,"W")+COUNTIF(C$29,"10")&gt;0,1,0)</f>
        <v>0</v>
      </c>
      <c r="X65" s="13">
        <f>IF(COUNTIF(C$27,"9")+COUNTIF(C$28,"9")+COUNTIF(C$29,"9")&gt;0,1,0)</f>
        <v>1</v>
      </c>
      <c r="Y65" s="13">
        <f>IF(COUNTIF(C$27,"W")+COUNTIF(C$27,"9")+COUNTIF(C$28,"W")+COUNTIF(C$28,"9")+COUNTIF(C$29,"W")+COUNTIF(C$29,"9")&gt;0,1,0)</f>
        <v>1</v>
      </c>
      <c r="Z65" s="13">
        <f>IF(COUNTIF(D$27,"W")+COUNTIF(D$28,"W")+COUNTIF(D$29,"W")&gt;0,1,0)</f>
        <v>0</v>
      </c>
      <c r="AA65" s="13">
        <f>IF(COUNTIF(D$27,"W")+COUNTIF(D$27,"W")+COUNTIF(D$28,"W")+COUNTIF(D$28,"W")+COUNTIF(D$29,"W")+COUNTIF(D$29,"W")&gt;0,1,0)</f>
        <v>0</v>
      </c>
      <c r="AB65" s="13">
        <f>IF(COUNTIF(D$27,"K")+COUNTIF(D$28,"K")+COUNTIF(D$29,"K")&gt;0,1,0)</f>
        <v>0</v>
      </c>
      <c r="AC65" s="13">
        <f>IF(COUNTIF(D$27,"W")+COUNTIF(D$27,"K")+COUNTIF(D$28,"W")+COUNTIF(D$28,"K")+COUNTIF(D$29,"W")+COUNTIF(D$29,"K")&gt;0,1,0)</f>
        <v>0</v>
      </c>
      <c r="AD65" s="13">
        <f>IF(COUNTIF(D$27,"Q")+COUNTIF(D$28,"Q")+COUNTIF(D$29,"Q")&gt;0,1,0)</f>
        <v>0</v>
      </c>
      <c r="AE65" s="13">
        <f>IF(COUNTIF(D$27,"W")+COUNTIF(D$27,"Q")+COUNTIF(D$28,"W")+COUNTIF(D$28,"Q")+COUNTIF(D$29,"W")+COUNTIF(D$29,"Q")&gt;0,1,0)</f>
        <v>0</v>
      </c>
      <c r="AF65" s="13">
        <f>IF(COUNTIF(D$27,"J")+COUNTIF(D$28,"J")+COUNTIF(D$29,"J")&gt;0,1,0)</f>
        <v>0</v>
      </c>
      <c r="AG65" s="13">
        <f>IF(COUNTIF(D$27,"W")+COUNTIF(D$27,"J")+COUNTIF(D$28,"W")+COUNTIF(D$28,"J")+COUNTIF(D$29,"W")+COUNTIF(D$29,"J")&gt;0,1,0)</f>
        <v>0</v>
      </c>
      <c r="AH65" s="13">
        <f>IF(COUNTIF(D$27,"10")+COUNTIF(D$28,"10")+COUNTIF(D$29,"10")&gt;0,1,0)</f>
        <v>0</v>
      </c>
      <c r="AI65" s="13">
        <f>IF(COUNTIF(D$27,"W")+COUNTIF(D$27,"10")+COUNTIF(D$28,"W")+COUNTIF(D$28,"10")+COUNTIF(D$29,"W")+COUNTIF(D$29,"10")&gt;0,1,0)</f>
        <v>0</v>
      </c>
      <c r="AJ65" s="13">
        <f>IF(COUNTIF(D$27,"9")+COUNTIF(D$28,"9")+COUNTIF(D$29,"9")&gt;0,1,0)</f>
        <v>1</v>
      </c>
      <c r="AK65" s="13">
        <f>IF(COUNTIF(D$27,"W")+COUNTIF(D$27,"9")+COUNTIF(D$28,"W")+COUNTIF(D$28,"9")+COUNTIF(D$29,"W")+COUNTIF(D$29,"9")&gt;0,1,0)</f>
        <v>1</v>
      </c>
      <c r="AL65" s="13">
        <f>IF(COUNTIF(E$27,"W")+COUNTIF(E$28,"W")+COUNTIF(E$29,"W")&gt;0,1,0)</f>
        <v>0</v>
      </c>
      <c r="AM65" s="13">
        <f>IF(COUNTIF(E$27,"W")+COUNTIF(E$27,"W")+COUNTIF(E$28,"W")+COUNTIF(E$28,"W")+COUNTIF(E$29,"W")+COUNTIF(E$29,"W")&gt;0,1,0)</f>
        <v>0</v>
      </c>
      <c r="AN65" s="13">
        <f>IF(COUNTIF(E$27,"K")+COUNTIF(E$28,"K")+COUNTIF(E$29,"K")&gt;0,1,0)</f>
        <v>0</v>
      </c>
      <c r="AO65" s="13">
        <f>IF(COUNTIF(E$27,"W")+COUNTIF(E$27,"K")+COUNTIF(E$28,"W")+COUNTIF(E$28,"K")+COUNTIF(E$29,"W")+COUNTIF(E$29,"K")&gt;0,1,0)</f>
        <v>0</v>
      </c>
      <c r="AP65" s="13">
        <f>IF(COUNTIF(E$27,"Q")+COUNTIF(E$28,"Q")+COUNTIF(E$29,"Q")&gt;0,1,0)</f>
        <v>0</v>
      </c>
      <c r="AQ65" s="13">
        <f>IF(COUNTIF(E$27,"W")+COUNTIF(E$27,"Q")+COUNTIF(E$28,"W")+COUNTIF(E$28,"Q")+COUNTIF(E$29,"W")+COUNTIF(E$29,"Q")&gt;0,1,0)</f>
        <v>0</v>
      </c>
      <c r="AR65" s="13">
        <f>IF(COUNTIF(E$27,"J")+COUNTIF(E$28,"J")+COUNTIF(E$29,"J")&gt;0,1,0)</f>
        <v>0</v>
      </c>
      <c r="AS65" s="13">
        <f>IF(COUNTIF(E$27,"W")+COUNTIF(E$27,"J")+COUNTIF(E$28,"W")+COUNTIF(E$28,"J")+COUNTIF(E$29,"W")+COUNTIF(E$29,"J")&gt;0,1,0)</f>
        <v>0</v>
      </c>
      <c r="AT65" s="13">
        <f>IF(COUNTIF(E$27,"10")+COUNTIF(E$28,"10")+COUNTIF(E$29,"10")&gt;0,1,0)</f>
        <v>0</v>
      </c>
      <c r="AU65" s="13">
        <f>IF(COUNTIF(E$27,"W")+COUNTIF(E$27,"10")+COUNTIF(E$28,"W")+COUNTIF(E$28,"10")+COUNTIF(E$29,"W")+COUNTIF(E$29,"10")&gt;0,1,0)</f>
        <v>0</v>
      </c>
      <c r="AV65" s="13">
        <f>IF(COUNTIF(E$27,"9")+COUNTIF(E$28,"9")+COUNTIF(E$29,"9")&gt;0,1,0)</f>
        <v>1</v>
      </c>
      <c r="AW65" s="13">
        <f>IF(COUNTIF(E$27,"W")+COUNTIF(E$27,"9")+COUNTIF(E$28,"W")+COUNTIF(E$28,"9")+COUNTIF(E$29,"W")+COUNTIF(E$29,"9")&gt;0,1,0)</f>
        <v>1</v>
      </c>
      <c r="AX65" s="13">
        <f>IF(COUNTIF(F$27,"W")+COUNTIF(F$28,"W")+COUNTIF(F$29,"W")&gt;0,1,0)</f>
        <v>0</v>
      </c>
      <c r="AY65" s="13">
        <f>IF(COUNTIF(F$27,"W")+COUNTIF(F$27,"W")+COUNTIF(F$28,"W")+COUNTIF(F$28,"W")+COUNTIF(F$29,"W")+COUNTIF(F$29,"W")&gt;0,1,0)</f>
        <v>0</v>
      </c>
      <c r="AZ65" s="13">
        <f>IF(COUNTIF(F$27,"K")+COUNTIF(F$28,"K")+COUNTIF(F$29,"K")&gt;0,1,0)</f>
        <v>0</v>
      </c>
      <c r="BA65" s="13">
        <f>IF(COUNTIF(F$27,"W")+COUNTIF(F$27,"K")+COUNTIF(F$28,"W")+COUNTIF(F$28,"K")+COUNTIF(F$29,"W")+COUNTIF(F$29,"K")&gt;0,1,0)</f>
        <v>0</v>
      </c>
      <c r="BB65" s="13">
        <f>IF(COUNTIF(F$27,"Q")+COUNTIF(F$28,"Q")+COUNTIF(F$29,"Q")&gt;0,1,0)</f>
        <v>0</v>
      </c>
      <c r="BC65" s="13">
        <f>IF(COUNTIF(F$27,"W")+COUNTIF(F$27,"Q")+COUNTIF(F$28,"W")+COUNTIF(F$28,"Q")+COUNTIF(F$29,"W")+COUNTIF(F$29,"Q")&gt;0,1,0)</f>
        <v>0</v>
      </c>
      <c r="BD65" s="13">
        <f>IF(COUNTIF(F$27,"J")+COUNTIF(F$28,"J")+COUNTIF(F$29,"J")&gt;0,1,0)</f>
        <v>0</v>
      </c>
      <c r="BE65" s="13">
        <f>IF(COUNTIF(F$27,"W")+COUNTIF(F$27,"J")+COUNTIF(F$28,"W")+COUNTIF(F$28,"J")+COUNTIF(F$29,"W")+COUNTIF(F$29,"J")&gt;0,1,0)</f>
        <v>0</v>
      </c>
      <c r="BF65" s="13">
        <f>IF(COUNTIF(F$27,"10")+COUNTIF(F$28,"10")+COUNTIF(F$29,"10")&gt;0,1,0)</f>
        <v>0</v>
      </c>
      <c r="BG65" s="13">
        <f>IF(COUNTIF(F$27,"W")+COUNTIF(F$27,"10")+COUNTIF(F$28,"W")+COUNTIF(F$28,"10")+COUNTIF(F$29,"W")+COUNTIF(F$29,"10")&gt;0,1,0)</f>
        <v>0</v>
      </c>
      <c r="BH65" s="13">
        <f>IF(COUNTIF(F$27,"9")+COUNTIF(F$28,"9")+COUNTIF(F$29,"9")&gt;0,1,0)</f>
        <v>1</v>
      </c>
      <c r="BI65" s="13">
        <f>IF(COUNTIF(F$27,"W")+COUNTIF(F$27,"9")+COUNTIF(F$28,"W")+COUNTIF(F$28,"9")+COUNTIF(F$29,"W")+COUNTIF(F$29,"9")&gt;0,1,0)</f>
        <v>1</v>
      </c>
      <c r="BJ65">
        <f>IF(COUNTIF(B$27,"S")+COUNTIF(B$28,"S")+COUNTIF(B$29,"S")&gt;0,1,0)</f>
        <v>0</v>
      </c>
      <c r="BK65">
        <f>IF(COUNTIF(C$27,"S")+COUNTIF(C$28,"S")+COUNTIF(C$29,"S")&gt;0,1,0)</f>
        <v>0</v>
      </c>
      <c r="BL65">
        <f>IF(COUNTIF(D$27,"S")+COUNTIF(D$28,"S")+COUNTIF(D$29,"S")&gt;0,1,0)</f>
        <v>0</v>
      </c>
      <c r="BM65">
        <f>IF(COUNTIF(E$27,"S")+COUNTIF(E$28,"S")+COUNTIF(E$29,"S")&gt;0,1,0)</f>
        <v>0</v>
      </c>
      <c r="BN65">
        <f>IF(COUNTIF(F$27,"S")+COUNTIF(F$28,"S")+COUNTIF(F$29,"S")&gt;0,1,0)</f>
        <v>0</v>
      </c>
    </row>
    <row r="66" ht="16.5" customHeight="1" spans="1:66">
      <c r="A66" s="2"/>
      <c r="B66" s="13">
        <f>IF(COUNTIF(B$28,"W")+COUNTIF(B$29,"W")+COUNTIF(B$30,"W")&gt;0,1,0)</f>
        <v>0</v>
      </c>
      <c r="C66" s="13">
        <f>IF(COUNTIF(B$28,"W")+COUNTIF(B$28,"W")+COUNTIF(B$29,"W")+COUNTIF(B$29,"W")+COUNTIF(B$30,"W")+COUNTIF(B$30,"W")&gt;0,1,0)</f>
        <v>0</v>
      </c>
      <c r="D66" s="13">
        <f>IF(COUNTIF(B$28,"K")+COUNTIF(B$29,"K")+COUNTIF(B$30,"K")&gt;0,1,0)</f>
        <v>0</v>
      </c>
      <c r="E66" s="13">
        <f>IF(COUNTIF(B$28,"W")+COUNTIF(B$28,"K")+COUNTIF(B$29,"W")+COUNTIF(B$29,"K")+COUNTIF(B$30,"W")+COUNTIF(B$30,"K")&gt;0,1,0)</f>
        <v>0</v>
      </c>
      <c r="F66" s="13">
        <f>IF(COUNTIF(B$28,"Q")+COUNTIF(B$29,"Q")+COUNTIF(B$30,"Q")&gt;0,1,0)</f>
        <v>0</v>
      </c>
      <c r="G66" s="13">
        <f>IF(COUNTIF(B$28,"W")+COUNTIF(B$28,"Q")+COUNTIF(B$29,"W")+COUNTIF(B$29,"Q")+COUNTIF(B$30,"W")+COUNTIF(B$30,"Q")&gt;0,1,0)</f>
        <v>0</v>
      </c>
      <c r="H66" s="13">
        <f>IF(COUNTIF(B$28,"J")+COUNTIF(B$29,"J")+COUNTIF(B$30,"J")&gt;0,1,0)</f>
        <v>0</v>
      </c>
      <c r="I66" s="13">
        <f>IF(COUNTIF(B$28,"W")+COUNTIF(B$28,"J")+COUNTIF(B$29,"W")+COUNTIF(B$29,"J")+COUNTIF(B$30,"W")+COUNTIF(B$30,"J")&gt;0,1,0)</f>
        <v>0</v>
      </c>
      <c r="J66" s="13">
        <f>IF(COUNTIF(B$28,"10")+COUNTIF(B$29,"10")+COUNTIF(B$30,"10")&gt;0,1,0)</f>
        <v>0</v>
      </c>
      <c r="K66" s="13">
        <f>IF(COUNTIF(B$28,"W")+COUNTIF(B$28,"10")+COUNTIF(B$29,"W")+COUNTIF(B$29,"10")+COUNTIF(B$30,"W")+COUNTIF(B$30,"10")&gt;0,1,0)</f>
        <v>0</v>
      </c>
      <c r="L66" s="13">
        <f>IF(COUNTIF(B$28,"9")+COUNTIF(B$29,"9")+COUNTIF(B$30,"9")&gt;0,1,0)</f>
        <v>1</v>
      </c>
      <c r="M66" s="13">
        <f>IF(COUNTIF(B$28,"W")+COUNTIF(B$28,"9")+COUNTIF(B$29,"W")+COUNTIF(B$29,"9")+COUNTIF(B$30,"W")+COUNTIF(B$30,"9")&gt;0,1,0)</f>
        <v>1</v>
      </c>
      <c r="N66" s="13">
        <f>IF(COUNTIF(C$28,"W")+COUNTIF(C$29,"W")+COUNTIF(C$30,"W")&gt;0,1,0)</f>
        <v>0</v>
      </c>
      <c r="O66" s="13">
        <f>IF(COUNTIF(C$28,"W")+COUNTIF(C$28,"W")+COUNTIF(C$29,"W")+COUNTIF(C$29,"W")+COUNTIF(C$30,"W")+COUNTIF(C$30,"W")&gt;0,1,0)</f>
        <v>0</v>
      </c>
      <c r="P66" s="13">
        <f>IF(COUNTIF(C$28,"K")+COUNTIF(C$29,"K")+COUNTIF(C$30,"K")&gt;0,1,0)</f>
        <v>0</v>
      </c>
      <c r="Q66" s="13">
        <f>IF(COUNTIF(C$28,"W")+COUNTIF(C$28,"K")+COUNTIF(C$29,"W")+COUNTIF(C$29,"K")+COUNTIF(C$30,"W")+COUNTIF(C$30,"K")&gt;0,1,0)</f>
        <v>0</v>
      </c>
      <c r="R66" s="13">
        <f>IF(COUNTIF(C$28,"Q")+COUNTIF(C$29,"Q")+COUNTIF(C$30,"Q")&gt;0,1,0)</f>
        <v>0</v>
      </c>
      <c r="S66" s="13">
        <f>IF(COUNTIF(C$28,"W")+COUNTIF(C$28,"Q")+COUNTIF(C$29,"W")+COUNTIF(C$29,"Q")+COUNTIF(C$30,"W")+COUNTIF(C$30,"Q")&gt;0,1,0)</f>
        <v>0</v>
      </c>
      <c r="T66" s="13">
        <f>IF(COUNTIF(C$28,"J")+COUNTIF(C$29,"J")+COUNTIF(C$30,"J")&gt;0,1,0)</f>
        <v>0</v>
      </c>
      <c r="U66" s="13">
        <f>IF(COUNTIF(C$28,"W")+COUNTIF(C$28,"J")+COUNTIF(C$29,"W")+COUNTIF(C$29,"J")+COUNTIF(C$30,"W")+COUNTIF(C$30,"J")&gt;0,1,0)</f>
        <v>0</v>
      </c>
      <c r="V66" s="13">
        <f>IF(COUNTIF(C$28,"10")+COUNTIF(C$29,"10")+COUNTIF(C$30,"10")&gt;0,1,0)</f>
        <v>0</v>
      </c>
      <c r="W66" s="13">
        <f>IF(COUNTIF(C$28,"W")+COUNTIF(C$28,"10")+COUNTIF(C$29,"W")+COUNTIF(C$29,"10")+COUNTIF(C$30,"W")+COUNTIF(C$30,"10")&gt;0,1,0)</f>
        <v>0</v>
      </c>
      <c r="X66" s="13">
        <f>IF(COUNTIF(C$28,"9")+COUNTIF(C$29,"9")+COUNTIF(C$30,"9")&gt;0,1,0)</f>
        <v>1</v>
      </c>
      <c r="Y66" s="13">
        <f>IF(COUNTIF(C$28,"W")+COUNTIF(C$28,"9")+COUNTIF(C$29,"W")+COUNTIF(C$29,"9")+COUNTIF(C$30,"W")+COUNTIF(C$30,"9")&gt;0,1,0)</f>
        <v>1</v>
      </c>
      <c r="Z66" s="13">
        <f>IF(COUNTIF(D$28,"W")+COUNTIF(D$29,"W")+COUNTIF(D$30,"W")&gt;0,1,0)</f>
        <v>0</v>
      </c>
      <c r="AA66" s="13">
        <f>IF(COUNTIF(D$28,"W")+COUNTIF(D$28,"W")+COUNTIF(D$29,"W")+COUNTIF(D$29,"W")+COUNTIF(D$30,"W")+COUNTIF(D$30,"W")&gt;0,1,0)</f>
        <v>0</v>
      </c>
      <c r="AB66" s="13">
        <f>IF(COUNTIF(D$28,"K")+COUNTIF(D$29,"K")+COUNTIF(D$30,"K")&gt;0,1,0)</f>
        <v>0</v>
      </c>
      <c r="AC66" s="13">
        <f>IF(COUNTIF(D$28,"W")+COUNTIF(D$28,"K")+COUNTIF(D$29,"W")+COUNTIF(D$29,"K")+COUNTIF(D$30,"W")+COUNTIF(D$30,"K")&gt;0,1,0)</f>
        <v>0</v>
      </c>
      <c r="AD66" s="13">
        <f>IF(COUNTIF(D$28,"Q")+COUNTIF(D$29,"Q")+COUNTIF(D$30,"Q")&gt;0,1,0)</f>
        <v>0</v>
      </c>
      <c r="AE66" s="13">
        <f>IF(COUNTIF(D$28,"W")+COUNTIF(D$28,"Q")+COUNTIF(D$29,"W")+COUNTIF(D$29,"Q")+COUNTIF(D$30,"W")+COUNTIF(D$30,"Q")&gt;0,1,0)</f>
        <v>0</v>
      </c>
      <c r="AF66" s="13">
        <f>IF(COUNTIF(D$28,"J")+COUNTIF(D$29,"J")+COUNTIF(D$30,"J")&gt;0,1,0)</f>
        <v>0</v>
      </c>
      <c r="AG66" s="13">
        <f>IF(COUNTIF(D$28,"W")+COUNTIF(D$28,"J")+COUNTIF(D$29,"W")+COUNTIF(D$29,"J")+COUNTIF(D$30,"W")+COUNTIF(D$30,"J")&gt;0,1,0)</f>
        <v>0</v>
      </c>
      <c r="AH66" s="13">
        <f>IF(COUNTIF(D$28,"10")+COUNTIF(D$29,"10")+COUNTIF(D$30,"10")&gt;0,1,0)</f>
        <v>0</v>
      </c>
      <c r="AI66" s="13">
        <f>IF(COUNTIF(D$28,"W")+COUNTIF(D$28,"10")+COUNTIF(D$29,"W")+COUNTIF(D$29,"10")+COUNTIF(D$30,"W")+COUNTIF(D$30,"10")&gt;0,1,0)</f>
        <v>0</v>
      </c>
      <c r="AJ66" s="13">
        <f>IF(COUNTIF(D$28,"9")+COUNTIF(D$29,"9")+COUNTIF(D$30,"9")&gt;0,1,0)</f>
        <v>1</v>
      </c>
      <c r="AK66" s="13">
        <f>IF(COUNTIF(D$28,"W")+COUNTIF(D$28,"9")+COUNTIF(D$29,"W")+COUNTIF(D$29,"9")+COUNTIF(D$30,"W")+COUNTIF(D$30,"9")&gt;0,1,0)</f>
        <v>1</v>
      </c>
      <c r="AL66" s="13">
        <f>IF(COUNTIF(E$28,"W")+COUNTIF(E$29,"W")+COUNTIF(E$30,"W")&gt;0,1,0)</f>
        <v>0</v>
      </c>
      <c r="AM66" s="13">
        <f>IF(COUNTIF(E$28,"W")+COUNTIF(E$28,"W")+COUNTIF(E$29,"W")+COUNTIF(E$29,"W")+COUNTIF(E$30,"W")+COUNTIF(E$30,"W")&gt;0,1,0)</f>
        <v>0</v>
      </c>
      <c r="AN66" s="13">
        <f>IF(COUNTIF(E$28,"K")+COUNTIF(E$29,"K")+COUNTIF(E$30,"K")&gt;0,1,0)</f>
        <v>0</v>
      </c>
      <c r="AO66" s="13">
        <f>IF(COUNTIF(E$28,"W")+COUNTIF(E$28,"K")+COUNTIF(E$29,"W")+COUNTIF(E$29,"K")+COUNTIF(E$30,"W")+COUNTIF(E$30,"K")&gt;0,1,0)</f>
        <v>0</v>
      </c>
      <c r="AP66" s="13">
        <f>IF(COUNTIF(E$28,"Q")+COUNTIF(E$29,"Q")+COUNTIF(E$30,"Q")&gt;0,1,0)</f>
        <v>0</v>
      </c>
      <c r="AQ66" s="13">
        <f>IF(COUNTIF(E$28,"W")+COUNTIF(E$28,"Q")+COUNTIF(E$29,"W")+COUNTIF(E$29,"Q")+COUNTIF(E$30,"W")+COUNTIF(E$30,"Q")&gt;0,1,0)</f>
        <v>0</v>
      </c>
      <c r="AR66" s="13">
        <f>IF(COUNTIF(E$28,"J")+COUNTIF(E$29,"J")+COUNTIF(E$30,"J")&gt;0,1,0)</f>
        <v>0</v>
      </c>
      <c r="AS66" s="13">
        <f>IF(COUNTIF(E$28,"W")+COUNTIF(E$28,"J")+COUNTIF(E$29,"W")+COUNTIF(E$29,"J")+COUNTIF(E$30,"W")+COUNTIF(E$30,"J")&gt;0,1,0)</f>
        <v>0</v>
      </c>
      <c r="AT66" s="13">
        <f>IF(COUNTIF(E$28,"10")+COUNTIF(E$29,"10")+COUNTIF(E$30,"10")&gt;0,1,0)</f>
        <v>0</v>
      </c>
      <c r="AU66" s="13">
        <f>IF(COUNTIF(E$28,"W")+COUNTIF(E$28,"10")+COUNTIF(E$29,"W")+COUNTIF(E$29,"10")+COUNTIF(E$30,"W")+COUNTIF(E$30,"10")&gt;0,1,0)</f>
        <v>0</v>
      </c>
      <c r="AV66" s="13">
        <f>IF(COUNTIF(E$28,"9")+COUNTIF(E$29,"9")+COUNTIF(E$30,"9")&gt;0,1,0)</f>
        <v>1</v>
      </c>
      <c r="AW66" s="13">
        <f>IF(COUNTIF(E$28,"W")+COUNTIF(E$28,"9")+COUNTIF(E$29,"W")+COUNTIF(E$29,"9")+COUNTIF(E$30,"W")+COUNTIF(E$30,"9")&gt;0,1,0)</f>
        <v>1</v>
      </c>
      <c r="AX66" s="13">
        <f>IF(COUNTIF(F$28,"W")+COUNTIF(F$29,"W")+COUNTIF(F$30,"W")&gt;0,1,0)</f>
        <v>0</v>
      </c>
      <c r="AY66" s="13">
        <f>IF(COUNTIF(F$28,"W")+COUNTIF(F$28,"W")+COUNTIF(F$29,"W")+COUNTIF(F$29,"W")+COUNTIF(F$30,"W")+COUNTIF(F$30,"W")&gt;0,1,0)</f>
        <v>0</v>
      </c>
      <c r="AZ66" s="13">
        <f>IF(COUNTIF(F$28,"K")+COUNTIF(F$29,"K")+COUNTIF(F$30,"K")&gt;0,1,0)</f>
        <v>0</v>
      </c>
      <c r="BA66" s="13">
        <f>IF(COUNTIF(F$28,"W")+COUNTIF(F$28,"K")+COUNTIF(F$29,"W")+COUNTIF(F$29,"K")+COUNTIF(F$30,"W")+COUNTIF(F$30,"K")&gt;0,1,0)</f>
        <v>0</v>
      </c>
      <c r="BB66" s="13">
        <f>IF(COUNTIF(F$28,"Q")+COUNTIF(F$29,"Q")+COUNTIF(F$30,"Q")&gt;0,1,0)</f>
        <v>0</v>
      </c>
      <c r="BC66" s="13">
        <f>IF(COUNTIF(F$28,"W")+COUNTIF(F$28,"Q")+COUNTIF(F$29,"W")+COUNTIF(F$29,"Q")+COUNTIF(F$30,"W")+COUNTIF(F$30,"Q")&gt;0,1,0)</f>
        <v>0</v>
      </c>
      <c r="BD66" s="13">
        <f>IF(COUNTIF(F$28,"J")+COUNTIF(F$29,"J")+COUNTIF(F$30,"J")&gt;0,1,0)</f>
        <v>0</v>
      </c>
      <c r="BE66" s="13">
        <f>IF(COUNTIF(F$28,"W")+COUNTIF(F$28,"J")+COUNTIF(F$29,"W")+COUNTIF(F$29,"J")+COUNTIF(F$30,"W")+COUNTIF(F$30,"J")&gt;0,1,0)</f>
        <v>0</v>
      </c>
      <c r="BF66" s="13">
        <f>IF(COUNTIF(F$28,"10")+COUNTIF(F$29,"10")+COUNTIF(F$30,"10")&gt;0,1,0)</f>
        <v>0</v>
      </c>
      <c r="BG66" s="13">
        <f>IF(COUNTIF(F$28,"W")+COUNTIF(F$28,"10")+COUNTIF(F$29,"W")+COUNTIF(F$29,"10")+COUNTIF(F$30,"W")+COUNTIF(F$30,"10")&gt;0,1,0)</f>
        <v>0</v>
      </c>
      <c r="BH66" s="13">
        <f>IF(COUNTIF(F$28,"9")+COUNTIF(F$29,"9")+COUNTIF(F$30,"9")&gt;0,1,0)</f>
        <v>1</v>
      </c>
      <c r="BI66" s="13">
        <f>IF(COUNTIF(F$28,"W")+COUNTIF(F$28,"9")+COUNTIF(F$29,"W")+COUNTIF(F$29,"9")+COUNTIF(F$30,"W")+COUNTIF(F$30,"9")&gt;0,1,0)</f>
        <v>1</v>
      </c>
      <c r="BJ66">
        <f>IF(COUNTIF(B$28,"S")+COUNTIF(B$29,"S")+COUNTIF(B$30,"S")&gt;0,1,0)</f>
        <v>0</v>
      </c>
      <c r="BK66">
        <f>IF(COUNTIF(C$28,"S")+COUNTIF(C$29,"S")+COUNTIF(C$30,"S")&gt;0,1,0)</f>
        <v>0</v>
      </c>
      <c r="BL66">
        <f>IF(COUNTIF(D$28,"S")+COUNTIF(D$29,"S")+COUNTIF(D$30,"S")&gt;0,1,0)</f>
        <v>0</v>
      </c>
      <c r="BM66">
        <f>IF(COUNTIF(E$28,"S")+COUNTIF(E$29,"S")+COUNTIF(E$30,"S")&gt;0,1,0)</f>
        <v>0</v>
      </c>
      <c r="BN66">
        <f>IF(COUNTIF(F$28,"S")+COUNTIF(F$29,"S")+COUNTIF(F$30,"S")&gt;0,1,0)</f>
        <v>0</v>
      </c>
    </row>
    <row r="67" ht="16.5" customHeight="1" spans="1:66">
      <c r="A67" s="2"/>
      <c r="B67" s="13">
        <f>IF(COUNTIF(B$29,"W")+COUNTIF(B$30,"W")+COUNTIF(B$31,"W")&gt;0,1,0)</f>
        <v>0</v>
      </c>
      <c r="C67" s="13">
        <f>IF(COUNTIF(B$29,"W")+COUNTIF(B$29,"W")+COUNTIF(B$30,"W")+COUNTIF(B$30,"W")+COUNTIF(B$31,"W")+COUNTIF(B$31,"W")&gt;0,1,0)</f>
        <v>0</v>
      </c>
      <c r="D67" s="13">
        <f>IF(COUNTIF(B$29,"K")+COUNTIF(B$30,"K")+COUNTIF(B$31,"K")&gt;0,1,0)</f>
        <v>0</v>
      </c>
      <c r="E67" s="13">
        <f>IF(COUNTIF(B$29,"W")+COUNTIF(B$29,"K")+COUNTIF(B$30,"W")+COUNTIF(B$30,"K")+COUNTIF(B$31,"W")+COUNTIF(B$31,"K")&gt;0,1,0)</f>
        <v>0</v>
      </c>
      <c r="F67" s="13">
        <f>IF(COUNTIF(B$29,"Q")+COUNTIF(B$30,"Q")+COUNTIF(B$31,"Q")&gt;0,1,0)</f>
        <v>0</v>
      </c>
      <c r="G67" s="13">
        <f>IF(COUNTIF(B$29,"W")+COUNTIF(B$29,"Q")+COUNTIF(B$30,"W")+COUNTIF(B$30,"Q")+COUNTIF(B$31,"W")+COUNTIF(B$31,"Q")&gt;0,1,0)</f>
        <v>0</v>
      </c>
      <c r="H67" s="13">
        <f>IF(COUNTIF(B$29,"J")+COUNTIF(B$30,"J")+COUNTIF(B$31,"J")&gt;0,1,0)</f>
        <v>0</v>
      </c>
      <c r="I67" s="13">
        <f>IF(COUNTIF(B$29,"W")+COUNTIF(B$29,"J")+COUNTIF(B$30,"W")+COUNTIF(B$30,"J")+COUNTIF(B$31,"W")+COUNTIF(B$31,"J")&gt;0,1,0)</f>
        <v>0</v>
      </c>
      <c r="J67" s="13">
        <f>IF(COUNTIF(B$29,"10")+COUNTIF(B$30,"10")+COUNTIF(B$31,"10")&gt;0,1,0)</f>
        <v>0</v>
      </c>
      <c r="K67" s="13">
        <f>IF(COUNTIF(B$29,"W")+COUNTIF(B$29,"10")+COUNTIF(B$30,"W")+COUNTIF(B$30,"10")+COUNTIF(B$31,"W")+COUNTIF(B$31,"10")&gt;0,1,0)</f>
        <v>0</v>
      </c>
      <c r="L67" s="13">
        <f>IF(COUNTIF(B$29,"9")+COUNTIF(B$30,"9")+COUNTIF(B$31,"9")&gt;0,1,0)</f>
        <v>1</v>
      </c>
      <c r="M67" s="13">
        <f>IF(COUNTIF(B$29,"W")+COUNTIF(B$29,"9")+COUNTIF(B$30,"W")+COUNTIF(B$30,"9")+COUNTIF(B$31,"W")+COUNTIF(B$31,"9")&gt;0,1,0)</f>
        <v>1</v>
      </c>
      <c r="N67" s="13">
        <f>IF(COUNTIF(C$29,"W")+COUNTIF(C$30,"W")+COUNTIF(C$31,"W")&gt;0,1,0)</f>
        <v>0</v>
      </c>
      <c r="O67" s="13">
        <f>IF(COUNTIF(C$29,"W")+COUNTIF(C$29,"W")+COUNTIF(C$30,"W")+COUNTIF(C$30,"W")+COUNTIF(C$31,"W")+COUNTIF(C$31,"W")&gt;0,1,0)</f>
        <v>0</v>
      </c>
      <c r="P67" s="13">
        <f>IF(COUNTIF(C$29,"K")+COUNTIF(C$30,"K")+COUNTIF(C$31,"K")&gt;0,1,0)</f>
        <v>0</v>
      </c>
      <c r="Q67" s="13">
        <f>IF(COUNTIF(C$29,"W")+COUNTIF(C$29,"K")+COUNTIF(C$30,"W")+COUNTIF(C$30,"K")+COUNTIF(C$31,"W")+COUNTIF(C$31,"K")&gt;0,1,0)</f>
        <v>0</v>
      </c>
      <c r="R67" s="13">
        <f>IF(COUNTIF(C$29,"Q")+COUNTIF(C$30,"Q")+COUNTIF(C$31,"Q")&gt;0,1,0)</f>
        <v>0</v>
      </c>
      <c r="S67" s="13">
        <f>IF(COUNTIF(C$29,"W")+COUNTIF(C$29,"Q")+COUNTIF(C$30,"W")+COUNTIF(C$30,"Q")+COUNTIF(C$31,"W")+COUNTIF(C$31,"Q")&gt;0,1,0)</f>
        <v>0</v>
      </c>
      <c r="T67" s="13">
        <f>IF(COUNTIF(C$29,"J")+COUNTIF(C$30,"J")+COUNTIF(C$31,"J")&gt;0,1,0)</f>
        <v>0</v>
      </c>
      <c r="U67" s="13">
        <f>IF(COUNTIF(C$29,"W")+COUNTIF(C$29,"J")+COUNTIF(C$30,"W")+COUNTIF(C$30,"J")+COUNTIF(C$31,"W")+COUNTIF(C$31,"J")&gt;0,1,0)</f>
        <v>0</v>
      </c>
      <c r="V67" s="13">
        <f>IF(COUNTIF(C$29,"10")+COUNTIF(C$30,"10")+COUNTIF(C$31,"10")&gt;0,1,0)</f>
        <v>0</v>
      </c>
      <c r="W67" s="13">
        <f>IF(COUNTIF(C$29,"W")+COUNTIF(C$29,"10")+COUNTIF(C$30,"W")+COUNTIF(C$30,"10")+COUNTIF(C$31,"W")+COUNTIF(C$31,"10")&gt;0,1,0)</f>
        <v>0</v>
      </c>
      <c r="X67" s="13">
        <f>IF(COUNTIF(C$29,"9")+COUNTIF(C$30,"9")+COUNTIF(C$31,"9")&gt;0,1,0)</f>
        <v>1</v>
      </c>
      <c r="Y67" s="13">
        <f>IF(COUNTIF(C$29,"W")+COUNTIF(C$29,"9")+COUNTIF(C$30,"W")+COUNTIF(C$30,"9")+COUNTIF(C$31,"W")+COUNTIF(C$31,"9")&gt;0,1,0)</f>
        <v>1</v>
      </c>
      <c r="Z67" s="13">
        <f>IF(COUNTIF(D$29,"W")+COUNTIF(D$30,"W")+COUNTIF(D$31,"W")&gt;0,1,0)</f>
        <v>0</v>
      </c>
      <c r="AA67" s="13">
        <f>IF(COUNTIF(D$29,"W")+COUNTIF(D$29,"W")+COUNTIF(D$30,"W")+COUNTIF(D$30,"W")+COUNTIF(D$31,"W")+COUNTIF(D$31,"W")&gt;0,1,0)</f>
        <v>0</v>
      </c>
      <c r="AB67" s="13">
        <f>IF(COUNTIF(D$29,"K")+COUNTIF(D$30,"K")+COUNTIF(D$31,"K")&gt;0,1,0)</f>
        <v>0</v>
      </c>
      <c r="AC67" s="13">
        <f>IF(COUNTIF(D$29,"W")+COUNTIF(D$29,"K")+COUNTIF(D$30,"W")+COUNTIF(D$30,"K")+COUNTIF(D$31,"W")+COUNTIF(D$31,"K")&gt;0,1,0)</f>
        <v>0</v>
      </c>
      <c r="AD67" s="13">
        <f>IF(COUNTIF(D$29,"Q")+COUNTIF(D$30,"Q")+COUNTIF(D$31,"Q")&gt;0,1,0)</f>
        <v>0</v>
      </c>
      <c r="AE67" s="13">
        <f>IF(COUNTIF(D$29,"W")+COUNTIF(D$29,"Q")+COUNTIF(D$30,"W")+COUNTIF(D$30,"Q")+COUNTIF(D$31,"W")+COUNTIF(D$31,"Q")&gt;0,1,0)</f>
        <v>0</v>
      </c>
      <c r="AF67" s="13">
        <f>IF(COUNTIF(D$29,"J")+COUNTIF(D$30,"J")+COUNTIF(D$31,"J")&gt;0,1,0)</f>
        <v>0</v>
      </c>
      <c r="AG67" s="13">
        <f>IF(COUNTIF(D$29,"W")+COUNTIF(D$29,"J")+COUNTIF(D$30,"W")+COUNTIF(D$30,"J")+COUNTIF(D$31,"W")+COUNTIF(D$31,"J")&gt;0,1,0)</f>
        <v>0</v>
      </c>
      <c r="AH67" s="13">
        <f>IF(COUNTIF(D$29,"10")+COUNTIF(D$30,"10")+COUNTIF(D$31,"10")&gt;0,1,0)</f>
        <v>0</v>
      </c>
      <c r="AI67" s="13">
        <f>IF(COUNTIF(D$29,"W")+COUNTIF(D$29,"10")+COUNTIF(D$30,"W")+COUNTIF(D$30,"10")+COUNTIF(D$31,"W")+COUNTIF(D$31,"10")&gt;0,1,0)</f>
        <v>0</v>
      </c>
      <c r="AJ67" s="13">
        <f>IF(COUNTIF(D$29,"9")+COUNTIF(D$30,"9")+COUNTIF(D$31,"9")&gt;0,1,0)</f>
        <v>1</v>
      </c>
      <c r="AK67" s="13">
        <f>IF(COUNTIF(D$29,"W")+COUNTIF(D$29,"9")+COUNTIF(D$30,"W")+COUNTIF(D$30,"9")+COUNTIF(D$31,"W")+COUNTIF(D$31,"9")&gt;0,1,0)</f>
        <v>1</v>
      </c>
      <c r="AL67" s="13">
        <f>IF(COUNTIF(E$29,"W")+COUNTIF(E$30,"W")+COUNTIF(E$31,"W")&gt;0,1,0)</f>
        <v>0</v>
      </c>
      <c r="AM67" s="13">
        <f>IF(COUNTIF(E$29,"W")+COUNTIF(E$29,"W")+COUNTIF(E$30,"W")+COUNTIF(E$30,"W")+COUNTIF(E$31,"W")+COUNTIF(E$31,"W")&gt;0,1,0)</f>
        <v>0</v>
      </c>
      <c r="AN67" s="13">
        <f>IF(COUNTIF(E$29,"K")+COUNTIF(E$30,"K")+COUNTIF(E$31,"K")&gt;0,1,0)</f>
        <v>0</v>
      </c>
      <c r="AO67" s="13">
        <f>IF(COUNTIF(E$29,"W")+COUNTIF(E$29,"K")+COUNTIF(E$30,"W")+COUNTIF(E$30,"K")+COUNTIF(E$31,"W")+COUNTIF(E$31,"K")&gt;0,1,0)</f>
        <v>0</v>
      </c>
      <c r="AP67" s="13">
        <f>IF(COUNTIF(E$29,"Q")+COUNTIF(E$30,"Q")+COUNTIF(E$31,"Q")&gt;0,1,0)</f>
        <v>0</v>
      </c>
      <c r="AQ67" s="13">
        <f>IF(COUNTIF(E$29,"W")+COUNTIF(E$29,"Q")+COUNTIF(E$30,"W")+COUNTIF(E$30,"Q")+COUNTIF(E$31,"W")+COUNTIF(E$31,"Q")&gt;0,1,0)</f>
        <v>0</v>
      </c>
      <c r="AR67" s="13">
        <f>IF(COUNTIF(E$29,"J")+COUNTIF(E$30,"J")+COUNTIF(E$31,"J")&gt;0,1,0)</f>
        <v>0</v>
      </c>
      <c r="AS67" s="13">
        <f>IF(COUNTIF(E$29,"W")+COUNTIF(E$29,"J")+COUNTIF(E$30,"W")+COUNTIF(E$30,"J")+COUNTIF(E$31,"W")+COUNTIF(E$31,"J")&gt;0,1,0)</f>
        <v>0</v>
      </c>
      <c r="AT67" s="13">
        <f>IF(COUNTIF(E$29,"10")+COUNTIF(E$30,"10")+COUNTIF(E$31,"10")&gt;0,1,0)</f>
        <v>0</v>
      </c>
      <c r="AU67" s="13">
        <f>IF(COUNTIF(E$29,"W")+COUNTIF(E$29,"10")+COUNTIF(E$30,"W")+COUNTIF(E$30,"10")+COUNTIF(E$31,"W")+COUNTIF(E$31,"10")&gt;0,1,0)</f>
        <v>0</v>
      </c>
      <c r="AV67" s="13">
        <f>IF(COUNTIF(E$29,"9")+COUNTIF(E$30,"9")+COUNTIF(E$31,"9")&gt;0,1,0)</f>
        <v>1</v>
      </c>
      <c r="AW67" s="13">
        <f>IF(COUNTIF(E$29,"W")+COUNTIF(E$29,"9")+COUNTIF(E$30,"W")+COUNTIF(E$30,"9")+COUNTIF(E$31,"W")+COUNTIF(E$31,"9")&gt;0,1,0)</f>
        <v>1</v>
      </c>
      <c r="AX67" s="13">
        <f>IF(COUNTIF(F$29,"W")+COUNTIF(F$30,"W")+COUNTIF(F$31,"W")&gt;0,1,0)</f>
        <v>0</v>
      </c>
      <c r="AY67" s="13">
        <f>IF(COUNTIF(F$29,"W")+COUNTIF(F$29,"W")+COUNTIF(F$30,"W")+COUNTIF(F$30,"W")+COUNTIF(F$31,"W")+COUNTIF(F$31,"W")&gt;0,1,0)</f>
        <v>0</v>
      </c>
      <c r="AZ67" s="13">
        <f>IF(COUNTIF(F$29,"K")+COUNTIF(F$30,"K")+COUNTIF(F$31,"K")&gt;0,1,0)</f>
        <v>0</v>
      </c>
      <c r="BA67" s="13">
        <f>IF(COUNTIF(F$29,"W")+COUNTIF(F$29,"K")+COUNTIF(F$30,"W")+COUNTIF(F$30,"K")+COUNTIF(F$31,"W")+COUNTIF(F$31,"K")&gt;0,1,0)</f>
        <v>0</v>
      </c>
      <c r="BB67" s="13">
        <f>IF(COUNTIF(F$29,"Q")+COUNTIF(F$30,"Q")+COUNTIF(F$31,"Q")&gt;0,1,0)</f>
        <v>0</v>
      </c>
      <c r="BC67" s="13">
        <f>IF(COUNTIF(F$29,"W")+COUNTIF(F$29,"Q")+COUNTIF(F$30,"W")+COUNTIF(F$30,"Q")+COUNTIF(F$31,"W")+COUNTIF(F$31,"Q")&gt;0,1,0)</f>
        <v>0</v>
      </c>
      <c r="BD67" s="13">
        <f>IF(COUNTIF(F$29,"J")+COUNTIF(F$30,"J")+COUNTIF(F$31,"J")&gt;0,1,0)</f>
        <v>0</v>
      </c>
      <c r="BE67" s="13">
        <f>IF(COUNTIF(F$29,"W")+COUNTIF(F$29,"J")+COUNTIF(F$30,"W")+COUNTIF(F$30,"J")+COUNTIF(F$31,"W")+COUNTIF(F$31,"J")&gt;0,1,0)</f>
        <v>0</v>
      </c>
      <c r="BF67" s="13">
        <f>IF(COUNTIF(F$29,"10")+COUNTIF(F$30,"10")+COUNTIF(F$31,"10")&gt;0,1,0)</f>
        <v>0</v>
      </c>
      <c r="BG67" s="13">
        <f>IF(COUNTIF(F$29,"W")+COUNTIF(F$29,"10")+COUNTIF(F$30,"W")+COUNTIF(F$30,"10")+COUNTIF(F$31,"W")+COUNTIF(F$31,"10")&gt;0,1,0)</f>
        <v>0</v>
      </c>
      <c r="BH67" s="13">
        <f>IF(COUNTIF(F$29,"9")+COUNTIF(F$30,"9")+COUNTIF(F$31,"9")&gt;0,1,0)</f>
        <v>1</v>
      </c>
      <c r="BI67" s="13">
        <f>IF(COUNTIF(F$29,"W")+COUNTIF(F$29,"9")+COUNTIF(F$30,"W")+COUNTIF(F$30,"9")+COUNTIF(F$31,"W")+COUNTIF(F$31,"9")&gt;0,1,0)</f>
        <v>1</v>
      </c>
      <c r="BJ67">
        <f>IF(COUNTIF(B$29,"S")+COUNTIF(B$30,"S")+COUNTIF(B$31,"S")&gt;0,1,0)</f>
        <v>0</v>
      </c>
      <c r="BK67">
        <f>IF(COUNTIF(C$29,"S")+COUNTIF(C$30,"S")+COUNTIF(C$31,"S")&gt;0,1,0)</f>
        <v>1</v>
      </c>
      <c r="BL67">
        <f>IF(COUNTIF(D$29,"S")+COUNTIF(D$30,"S")+COUNTIF(D$31,"S")&gt;0,1,0)</f>
        <v>1</v>
      </c>
      <c r="BM67">
        <f>IF(COUNTIF(E$29,"S")+COUNTIF(E$30,"S")+COUNTIF(E$31,"S")&gt;0,1,0)</f>
        <v>1</v>
      </c>
      <c r="BN67">
        <f>IF(COUNTIF(F$29,"S")+COUNTIF(F$30,"S")+COUNTIF(F$31,"S")&gt;0,1,0)</f>
        <v>1</v>
      </c>
    </row>
    <row r="68" ht="16.5" customHeight="1" spans="1:66">
      <c r="A68" s="2"/>
      <c r="B68" s="13">
        <f>IF(COUNTIF(B$30,"W")+COUNTIF(B$31,"W")+COUNTIF(B$33,"W")&gt;0,1,0)</f>
        <v>0</v>
      </c>
      <c r="C68" s="13">
        <f>IF(COUNTIF(B$30,"W")+COUNTIF(B$30,"W")+COUNTIF(B$31,"W")+COUNTIF(B$31,"W")+COUNTIF(B$33,"W")+COUNTIF(B$33,"W")&gt;0,1,0)</f>
        <v>0</v>
      </c>
      <c r="D68" s="13">
        <f>IF(COUNTIF(B$30,"K")+COUNTIF(B$31,"K")+COUNTIF(B$33,"K")&gt;0,1,0)</f>
        <v>1</v>
      </c>
      <c r="E68" s="13">
        <f>IF(COUNTIF(B$30,"W")+COUNTIF(B$30,"K")+COUNTIF(B$31,"W")+COUNTIF(B$31,"K")+COUNTIF(B$33,"W")+COUNTIF(B$33,"K")&gt;0,1,0)</f>
        <v>1</v>
      </c>
      <c r="F68" s="13">
        <f>IF(COUNTIF(B$30,"Q")+COUNTIF(B$31,"Q")+COUNTIF(B$33,"Q")&gt;0,1,0)</f>
        <v>0</v>
      </c>
      <c r="G68" s="13">
        <f>IF(COUNTIF(B$30,"W")+COUNTIF(B$30,"Q")+COUNTIF(B$31,"W")+COUNTIF(B$31,"Q")+COUNTIF(B$33,"W")+COUNTIF(B$33,"Q")&gt;0,1,0)</f>
        <v>0</v>
      </c>
      <c r="H68" s="13">
        <f>IF(COUNTIF(B$30,"J")+COUNTIF(B$31,"J")+COUNTIF(B$33,"J")&gt;0,1,0)</f>
        <v>0</v>
      </c>
      <c r="I68" s="13">
        <f>IF(COUNTIF(B$30,"W")+COUNTIF(B$30,"J")+COUNTIF(B$31,"W")+COUNTIF(B$31,"J")+COUNTIF(B$33,"W")+COUNTIF(B$33,"J")&gt;0,1,0)</f>
        <v>0</v>
      </c>
      <c r="J68" s="13">
        <f>IF(COUNTIF(B$30,"10")+COUNTIF(B$31,"10")+COUNTIF(B$33,"10")&gt;0,1,0)</f>
        <v>0</v>
      </c>
      <c r="K68" s="13">
        <f>IF(COUNTIF(B$30,"W")+COUNTIF(B$30,"10")+COUNTIF(B$31,"W")+COUNTIF(B$31,"10")+COUNTIF(B$33,"W")+COUNTIF(B$33,"10")&gt;0,1,0)</f>
        <v>0</v>
      </c>
      <c r="L68" s="13">
        <f>IF(COUNTIF(B$30,"9")+COUNTIF(B$31,"9")+COUNTIF(B$33,"9")&gt;0,1,0)</f>
        <v>1</v>
      </c>
      <c r="M68" s="13">
        <f>IF(COUNTIF(B$30,"W")+COUNTIF(B$30,"9")+COUNTIF(B$31,"W")+COUNTIF(B$31,"9")+COUNTIF(B$33,"W")+COUNTIF(B$33,"9")&gt;0,1,0)</f>
        <v>1</v>
      </c>
      <c r="N68" s="13">
        <f>IF(COUNTIF(C$30,"W")+COUNTIF(C$31,"W")+COUNTIF(C$33,"W")&gt;0,1,0)</f>
        <v>0</v>
      </c>
      <c r="O68" s="13">
        <f>IF(COUNTIF(C$30,"W")+COUNTIF(C$30,"W")+COUNTIF(C$31,"W")+COUNTIF(C$31,"W")+COUNTIF(C$33,"W")+COUNTIF(C$33,"W")&gt;0,1,0)</f>
        <v>0</v>
      </c>
      <c r="P68" s="13">
        <f>IF(COUNTIF(C$30,"K")+COUNTIF(C$31,"K")+COUNTIF(C$33,"K")&gt;0,1,0)</f>
        <v>1</v>
      </c>
      <c r="Q68" s="13">
        <f>IF(COUNTIF(C$30,"W")+COUNTIF(C$30,"K")+COUNTIF(C$31,"W")+COUNTIF(C$31,"K")+COUNTIF(C$33,"W")+COUNTIF(C$33,"K")&gt;0,1,0)</f>
        <v>1</v>
      </c>
      <c r="R68" s="13">
        <f>IF(COUNTIF(C$30,"Q")+COUNTIF(C$31,"Q")+COUNTIF(C$33,"Q")&gt;0,1,0)</f>
        <v>0</v>
      </c>
      <c r="S68" s="13">
        <f>IF(COUNTIF(C$30,"W")+COUNTIF(C$30,"Q")+COUNTIF(C$31,"W")+COUNTIF(C$31,"Q")+COUNTIF(C$33,"W")+COUNTIF(C$33,"Q")&gt;0,1,0)</f>
        <v>0</v>
      </c>
      <c r="T68" s="13">
        <f>IF(COUNTIF(C$30,"J")+COUNTIF(C$31,"J")+COUNTIF(C$33,"J")&gt;0,1,0)</f>
        <v>0</v>
      </c>
      <c r="U68" s="13">
        <f>IF(COUNTIF(C$30,"W")+COUNTIF(C$30,"J")+COUNTIF(C$31,"W")+COUNTIF(C$31,"J")+COUNTIF(C$33,"W")+COUNTIF(C$33,"J")&gt;0,1,0)</f>
        <v>0</v>
      </c>
      <c r="V68" s="13">
        <f>IF(COUNTIF(C$30,"10")+COUNTIF(C$31,"10")+COUNTIF(C$33,"10")&gt;0,1,0)</f>
        <v>0</v>
      </c>
      <c r="W68" s="13">
        <f>IF(COUNTIF(C$30,"W")+COUNTIF(C$30,"10")+COUNTIF(C$31,"W")+COUNTIF(C$31,"10")+COUNTIF(C$33,"W")+COUNTIF(C$33,"10")&gt;0,1,0)</f>
        <v>0</v>
      </c>
      <c r="X68" s="13">
        <f>IF(COUNTIF(C$30,"9")+COUNTIF(C$31,"9")+COUNTIF(C$33,"9")&gt;0,1,0)</f>
        <v>1</v>
      </c>
      <c r="Y68" s="13">
        <f>IF(COUNTIF(C$30,"W")+COUNTIF(C$30,"9")+COUNTIF(C$31,"W")+COUNTIF(C$31,"9")+COUNTIF(C$33,"W")+COUNTIF(C$33,"9")&gt;0,1,0)</f>
        <v>1</v>
      </c>
      <c r="Z68" s="13">
        <f>IF(COUNTIF(D$30,"W")+COUNTIF(D$31,"W")+COUNTIF(D$33,"W")&gt;0,1,0)</f>
        <v>0</v>
      </c>
      <c r="AA68" s="13">
        <f>IF(COUNTIF(D$30,"W")+COUNTIF(D$30,"W")+COUNTIF(D$31,"W")+COUNTIF(D$31,"W")+COUNTIF(D$33,"W")+COUNTIF(D$33,"W")&gt;0,1,0)</f>
        <v>0</v>
      </c>
      <c r="AB68" s="13">
        <f>IF(COUNTIF(D$30,"K")+COUNTIF(D$31,"K")+COUNTIF(D$33,"K")&gt;0,1,0)</f>
        <v>1</v>
      </c>
      <c r="AC68" s="13">
        <f>IF(COUNTIF(D$30,"W")+COUNTIF(D$30,"K")+COUNTIF(D$31,"W")+COUNTIF(D$31,"K")+COUNTIF(D$33,"W")+COUNTIF(D$33,"K")&gt;0,1,0)</f>
        <v>1</v>
      </c>
      <c r="AD68" s="13">
        <f>IF(COUNTIF(D$30,"Q")+COUNTIF(D$31,"Q")+COUNTIF(D$33,"Q")&gt;0,1,0)</f>
        <v>0</v>
      </c>
      <c r="AE68" s="13">
        <f>IF(COUNTIF(D$30,"W")+COUNTIF(D$30,"Q")+COUNTIF(D$31,"W")+COUNTIF(D$31,"Q")+COUNTIF(D$33,"W")+COUNTIF(D$33,"Q")&gt;0,1,0)</f>
        <v>0</v>
      </c>
      <c r="AF68" s="13">
        <f>IF(COUNTIF(D$30,"J")+COUNTIF(D$31,"J")+COUNTIF(D$33,"J")&gt;0,1,0)</f>
        <v>0</v>
      </c>
      <c r="AG68" s="13">
        <f>IF(COUNTIF(D$30,"W")+COUNTIF(D$30,"J")+COUNTIF(D$31,"W")+COUNTIF(D$31,"J")+COUNTIF(D$33,"W")+COUNTIF(D$33,"J")&gt;0,1,0)</f>
        <v>0</v>
      </c>
      <c r="AH68" s="13">
        <f>IF(COUNTIF(D$30,"10")+COUNTIF(D$31,"10")+COUNTIF(D$33,"10")&gt;0,1,0)</f>
        <v>0</v>
      </c>
      <c r="AI68" s="13">
        <f>IF(COUNTIF(D$30,"W")+COUNTIF(D$30,"10")+COUNTIF(D$31,"W")+COUNTIF(D$31,"10")+COUNTIF(D$33,"W")+COUNTIF(D$33,"10")&gt;0,1,0)</f>
        <v>0</v>
      </c>
      <c r="AJ68" s="13">
        <f>IF(COUNTIF(D$30,"9")+COUNTIF(D$31,"9")+COUNTIF(D$33,"9")&gt;0,1,0)</f>
        <v>1</v>
      </c>
      <c r="AK68" s="13">
        <f>IF(COUNTIF(D$30,"W")+COUNTIF(D$30,"9")+COUNTIF(D$31,"W")+COUNTIF(D$31,"9")+COUNTIF(D$33,"W")+COUNTIF(D$33,"9")&gt;0,1,0)</f>
        <v>1</v>
      </c>
      <c r="AL68" s="13">
        <f>IF(COUNTIF(E$30,"W")+COUNTIF(E$31,"W")+COUNTIF(E$33,"W")&gt;0,1,0)</f>
        <v>0</v>
      </c>
      <c r="AM68" s="13">
        <f>IF(COUNTIF(E$30,"W")+COUNTIF(E$30,"W")+COUNTIF(E$31,"W")+COUNTIF(E$31,"W")+COUNTIF(E$33,"W")+COUNTIF(E$33,"W")&gt;0,1,0)</f>
        <v>0</v>
      </c>
      <c r="AN68" s="13">
        <f>IF(COUNTIF(E$30,"K")+COUNTIF(E$31,"K")+COUNTIF(E$33,"K")&gt;0,1,0)</f>
        <v>1</v>
      </c>
      <c r="AO68" s="13">
        <f>IF(COUNTIF(E$30,"W")+COUNTIF(E$30,"K")+COUNTIF(E$31,"W")+COUNTIF(E$31,"K")+COUNTIF(E$33,"W")+COUNTIF(E$33,"K")&gt;0,1,0)</f>
        <v>1</v>
      </c>
      <c r="AP68" s="13">
        <f>IF(COUNTIF(E$30,"Q")+COUNTIF(E$31,"Q")+COUNTIF(E$33,"Q")&gt;0,1,0)</f>
        <v>0</v>
      </c>
      <c r="AQ68" s="13">
        <f>IF(COUNTIF(E$30,"W")+COUNTIF(E$30,"Q")+COUNTIF(E$31,"W")+COUNTIF(E$31,"Q")+COUNTIF(E$33,"W")+COUNTIF(E$33,"Q")&gt;0,1,0)</f>
        <v>0</v>
      </c>
      <c r="AR68" s="13">
        <f>IF(COUNTIF(E$30,"J")+COUNTIF(E$31,"J")+COUNTIF(E$33,"J")&gt;0,1,0)</f>
        <v>0</v>
      </c>
      <c r="AS68" s="13">
        <f>IF(COUNTIF(E$30,"W")+COUNTIF(E$30,"J")+COUNTIF(E$31,"W")+COUNTIF(E$31,"J")+COUNTIF(E$33,"W")+COUNTIF(E$33,"J")&gt;0,1,0)</f>
        <v>0</v>
      </c>
      <c r="AT68" s="13">
        <f>IF(COUNTIF(E$30,"10")+COUNTIF(E$31,"10")+COUNTIF(E$33,"10")&gt;0,1,0)</f>
        <v>0</v>
      </c>
      <c r="AU68" s="13">
        <f>IF(COUNTIF(E$30,"W")+COUNTIF(E$30,"10")+COUNTIF(E$31,"W")+COUNTIF(E$31,"10")+COUNTIF(E$33,"W")+COUNTIF(E$33,"10")&gt;0,1,0)</f>
        <v>0</v>
      </c>
      <c r="AV68" s="13">
        <f>IF(COUNTIF(E$30,"9")+COUNTIF(E$31,"9")+COUNTIF(E$33,"9")&gt;0,1,0)</f>
        <v>1</v>
      </c>
      <c r="AW68" s="13">
        <f>IF(COUNTIF(E$30,"W")+COUNTIF(E$30,"9")+COUNTIF(E$31,"W")+COUNTIF(E$31,"9")+COUNTIF(E$33,"W")+COUNTIF(E$33,"9")&gt;0,1,0)</f>
        <v>1</v>
      </c>
      <c r="AX68" s="13">
        <f>IF(COUNTIF(F$30,"W")+COUNTIF(F$31,"W")+COUNTIF(F$33,"W")&gt;0,1,0)</f>
        <v>0</v>
      </c>
      <c r="AY68" s="13">
        <f>IF(COUNTIF(F$30,"W")+COUNTIF(F$30,"W")+COUNTIF(F$31,"W")+COUNTIF(F$31,"W")+COUNTIF(F$33,"W")+COUNTIF(F$33,"W")&gt;0,1,0)</f>
        <v>0</v>
      </c>
      <c r="AZ68" s="13">
        <f>IF(COUNTIF(F$30,"K")+COUNTIF(F$31,"K")+COUNTIF(F$33,"K")&gt;0,1,0)</f>
        <v>1</v>
      </c>
      <c r="BA68" s="13">
        <f>IF(COUNTIF(F$30,"W")+COUNTIF(F$30,"K")+COUNTIF(F$31,"W")+COUNTIF(F$31,"K")+COUNTIF(F$33,"W")+COUNTIF(F$33,"K")&gt;0,1,0)</f>
        <v>1</v>
      </c>
      <c r="BB68" s="13">
        <f>IF(COUNTIF(F$30,"Q")+COUNTIF(F$31,"Q")+COUNTIF(F$33,"Q")&gt;0,1,0)</f>
        <v>0</v>
      </c>
      <c r="BC68" s="13">
        <f>IF(COUNTIF(F$30,"W")+COUNTIF(F$30,"Q")+COUNTIF(F$31,"W")+COUNTIF(F$31,"Q")+COUNTIF(F$33,"W")+COUNTIF(F$33,"Q")&gt;0,1,0)</f>
        <v>0</v>
      </c>
      <c r="BD68" s="13">
        <f>IF(COUNTIF(F$30,"J")+COUNTIF(F$31,"J")+COUNTIF(F$33,"J")&gt;0,1,0)</f>
        <v>0</v>
      </c>
      <c r="BE68" s="13">
        <f>IF(COUNTIF(F$30,"W")+COUNTIF(F$30,"J")+COUNTIF(F$31,"W")+COUNTIF(F$31,"J")+COUNTIF(F$33,"W")+COUNTIF(F$33,"J")&gt;0,1,0)</f>
        <v>0</v>
      </c>
      <c r="BF68" s="13">
        <f>IF(COUNTIF(F$30,"10")+COUNTIF(F$31,"10")+COUNTIF(F$33,"10")&gt;0,1,0)</f>
        <v>0</v>
      </c>
      <c r="BG68" s="13">
        <f>IF(COUNTIF(F$30,"W")+COUNTIF(F$30,"10")+COUNTIF(F$31,"W")+COUNTIF(F$31,"10")+COUNTIF(F$33,"W")+COUNTIF(F$33,"10")&gt;0,1,0)</f>
        <v>0</v>
      </c>
      <c r="BH68" s="13">
        <f>IF(COUNTIF(F$30,"9")+COUNTIF(F$31,"9")+COUNTIF(F$33,"9")&gt;0,1,0)</f>
        <v>1</v>
      </c>
      <c r="BI68" s="13">
        <f>IF(COUNTIF(F$30,"W")+COUNTIF(F$30,"9")+COUNTIF(F$31,"W")+COUNTIF(F$31,"9")+COUNTIF(F$33,"W")+COUNTIF(F$33,"9")&gt;0,1,0)</f>
        <v>1</v>
      </c>
      <c r="BJ68">
        <f>IF(COUNTIF(B$30,"S")+COUNTIF(B$31,"S")+COUNTIF(B$33,"S")&gt;0,1,0)</f>
        <v>0</v>
      </c>
      <c r="BK68">
        <f>IF(COUNTIF(C$30,"S")+COUNTIF(C$31,"S")+COUNTIF(C$33,"S")&gt;0,1,0)</f>
        <v>1</v>
      </c>
      <c r="BL68">
        <f>IF(COUNTIF(D$30,"S")+COUNTIF(D$31,"S")+COUNTIF(D$33,"S")&gt;0,1,0)</f>
        <v>1</v>
      </c>
      <c r="BM68">
        <f>IF(COUNTIF(E$30,"S")+COUNTIF(E$31,"S")+COUNTIF(E$33,"S")&gt;0,1,0)</f>
        <v>1</v>
      </c>
      <c r="BN68">
        <f>IF(COUNTIF(F$30,"S")+COUNTIF(F$31,"S")+COUNTIF(F$33,"S")&gt;0,1,0)</f>
        <v>1</v>
      </c>
    </row>
    <row r="69" ht="16.5" customHeight="1" spans="1:66">
      <c r="A69" s="2"/>
      <c r="B69" s="13">
        <f>IF(COUNTIF(B$31,"W")+COUNTIF(B$33,"W")+COUNTIF(B$34,"W")&gt;0,1,0)</f>
        <v>0</v>
      </c>
      <c r="C69" s="13">
        <f>IF(COUNTIF(B$31,"W")+COUNTIF(B$31,"W")+COUNTIF(B$33,"W")+COUNTIF(B$33,"W")+COUNTIF(B$34,"W")+COUNTIF(B$34,"W")&gt;0,1,0)</f>
        <v>0</v>
      </c>
      <c r="D69" s="13">
        <f>IF(COUNTIF(B$31,"K")+COUNTIF(B$33,"K")+COUNTIF(B$34,"K")&gt;0,1,0)</f>
        <v>1</v>
      </c>
      <c r="E69" s="13">
        <f>IF(COUNTIF(B$31,"W")+COUNTIF(B$31,"K")+COUNTIF(B$33,"W")+COUNTIF(B$33,"K")+COUNTIF(B$34,"W")+COUNTIF(B$34,"K")&gt;0,1,0)</f>
        <v>1</v>
      </c>
      <c r="F69" s="13">
        <f>IF(COUNTIF(B$31,"Q")+COUNTIF(B$33,"Q")+COUNTIF(B$34,"Q")&gt;0,1,0)</f>
        <v>0</v>
      </c>
      <c r="G69" s="13">
        <f>IF(COUNTIF(B$31,"W")+COUNTIF(B$31,"Q")+COUNTIF(B$33,"W")+COUNTIF(B$33,"Q")+COUNTIF(B$34,"W")+COUNTIF(B$34,"Q")&gt;0,1,0)</f>
        <v>0</v>
      </c>
      <c r="H69" s="13">
        <f>IF(COUNTIF(B$31,"J")+COUNTIF(B$33,"J")+COUNTIF(B$34,"J")&gt;0,1,0)</f>
        <v>0</v>
      </c>
      <c r="I69" s="13">
        <f>IF(COUNTIF(B$31,"W")+COUNTIF(B$31,"J")+COUNTIF(B$33,"W")+COUNTIF(B$33,"J")+COUNTIF(B$34,"W")+COUNTIF(B$34,"J")&gt;0,1,0)</f>
        <v>0</v>
      </c>
      <c r="J69" s="13">
        <f>IF(COUNTIF(B$31,"10")+COUNTIF(B$33,"10")+COUNTIF(B$34,"10")&gt;0,1,0)</f>
        <v>0</v>
      </c>
      <c r="K69" s="13">
        <f>IF(COUNTIF(B$31,"W")+COUNTIF(B$31,"10")+COUNTIF(B$33,"W")+COUNTIF(B$33,"10")+COUNTIF(B$34,"W")+COUNTIF(B$34,"10")&gt;0,1,0)</f>
        <v>0</v>
      </c>
      <c r="L69" s="13">
        <f>IF(COUNTIF(B$31,"9")+COUNTIF(B$33,"9")+COUNTIF(B$34,"9")&gt;0,1,0)</f>
        <v>1</v>
      </c>
      <c r="M69" s="13">
        <f>IF(COUNTIF(B$31,"W")+COUNTIF(B$31,"9")+COUNTIF(B$33,"W")+COUNTIF(B$33,"9")+COUNTIF(B$34,"W")+COUNTIF(B$34,"9")&gt;0,1,0)</f>
        <v>1</v>
      </c>
      <c r="N69" s="13">
        <f>IF(COUNTIF(C$31,"W")+COUNTIF(C$33,"W")+COUNTIF(C$34,"W")&gt;0,1,0)</f>
        <v>0</v>
      </c>
      <c r="O69" s="13">
        <f>IF(COUNTIF(C$31,"W")+COUNTIF(C$31,"W")+COUNTIF(C$33,"W")+COUNTIF(C$33,"W")+COUNTIF(C$34,"W")+COUNTIF(C$34,"W")&gt;0,1,0)</f>
        <v>0</v>
      </c>
      <c r="P69" s="13">
        <f>IF(COUNTIF(C$31,"K")+COUNTIF(C$33,"K")+COUNTIF(C$34,"K")&gt;0,1,0)</f>
        <v>1</v>
      </c>
      <c r="Q69" s="13">
        <f>IF(COUNTIF(C$31,"W")+COUNTIF(C$31,"K")+COUNTIF(C$33,"W")+COUNTIF(C$33,"K")+COUNTIF(C$34,"W")+COUNTIF(C$34,"K")&gt;0,1,0)</f>
        <v>1</v>
      </c>
      <c r="R69" s="13">
        <f>IF(COUNTIF(C$31,"Q")+COUNTIF(C$33,"Q")+COUNTIF(C$34,"Q")&gt;0,1,0)</f>
        <v>0</v>
      </c>
      <c r="S69" s="13">
        <f>IF(COUNTIF(C$31,"W")+COUNTIF(C$31,"Q")+COUNTIF(C$33,"W")+COUNTIF(C$33,"Q")+COUNTIF(C$34,"W")+COUNTIF(C$34,"Q")&gt;0,1,0)</f>
        <v>0</v>
      </c>
      <c r="T69" s="13">
        <f>IF(COUNTIF(C$31,"J")+COUNTIF(C$33,"J")+COUNTIF(C$34,"J")&gt;0,1,0)</f>
        <v>0</v>
      </c>
      <c r="U69" s="13">
        <f>IF(COUNTIF(C$31,"W")+COUNTIF(C$31,"J")+COUNTIF(C$33,"W")+COUNTIF(C$33,"J")+COUNTIF(C$34,"W")+COUNTIF(C$34,"J")&gt;0,1,0)</f>
        <v>0</v>
      </c>
      <c r="V69" s="13">
        <f>IF(COUNTIF(C$31,"10")+COUNTIF(C$33,"10")+COUNTIF(C$34,"10")&gt;0,1,0)</f>
        <v>0</v>
      </c>
      <c r="W69" s="13">
        <f>IF(COUNTIF(C$31,"W")+COUNTIF(C$31,"10")+COUNTIF(C$33,"W")+COUNTIF(C$33,"10")+COUNTIF(C$34,"W")+COUNTIF(C$34,"10")&gt;0,1,0)</f>
        <v>0</v>
      </c>
      <c r="X69" s="13">
        <f>IF(COUNTIF(C$31,"9")+COUNTIF(C$33,"9")+COUNTIF(C$34,"9")&gt;0,1,0)</f>
        <v>0</v>
      </c>
      <c r="Y69" s="13">
        <f>IF(COUNTIF(C$31,"W")+COUNTIF(C$31,"9")+COUNTIF(C$33,"W")+COUNTIF(C$33,"9")+COUNTIF(C$34,"W")+COUNTIF(C$34,"9")&gt;0,1,0)</f>
        <v>0</v>
      </c>
      <c r="Z69" s="13">
        <f>IF(COUNTIF(D$31,"W")+COUNTIF(D$33,"W")+COUNTIF(D$34,"W")&gt;0,1,0)</f>
        <v>0</v>
      </c>
      <c r="AA69" s="13">
        <f>IF(COUNTIF(D$31,"W")+COUNTIF(D$31,"W")+COUNTIF(D$33,"W")+COUNTIF(D$33,"W")+COUNTIF(D$34,"W")+COUNTIF(D$34,"W")&gt;0,1,0)</f>
        <v>0</v>
      </c>
      <c r="AB69" s="13">
        <f>IF(COUNTIF(D$31,"K")+COUNTIF(D$33,"K")+COUNTIF(D$34,"K")&gt;0,1,0)</f>
        <v>1</v>
      </c>
      <c r="AC69" s="13">
        <f>IF(COUNTIF(D$31,"W")+COUNTIF(D$31,"K")+COUNTIF(D$33,"W")+COUNTIF(D$33,"K")+COUNTIF(D$34,"W")+COUNTIF(D$34,"K")&gt;0,1,0)</f>
        <v>1</v>
      </c>
      <c r="AD69" s="13">
        <f>IF(COUNTIF(D$31,"Q")+COUNTIF(D$33,"Q")+COUNTIF(D$34,"Q")&gt;0,1,0)</f>
        <v>0</v>
      </c>
      <c r="AE69" s="13">
        <f>IF(COUNTIF(D$31,"W")+COUNTIF(D$31,"Q")+COUNTIF(D$33,"W")+COUNTIF(D$33,"Q")+COUNTIF(D$34,"W")+COUNTIF(D$34,"Q")&gt;0,1,0)</f>
        <v>0</v>
      </c>
      <c r="AF69" s="13">
        <f>IF(COUNTIF(D$31,"J")+COUNTIF(D$33,"J")+COUNTIF(D$34,"J")&gt;0,1,0)</f>
        <v>0</v>
      </c>
      <c r="AG69" s="13">
        <f>IF(COUNTIF(D$31,"W")+COUNTIF(D$31,"J")+COUNTIF(D$33,"W")+COUNTIF(D$33,"J")+COUNTIF(D$34,"W")+COUNTIF(D$34,"J")&gt;0,1,0)</f>
        <v>0</v>
      </c>
      <c r="AH69" s="13">
        <f>IF(COUNTIF(D$31,"10")+COUNTIF(D$33,"10")+COUNTIF(D$34,"10")&gt;0,1,0)</f>
        <v>0</v>
      </c>
      <c r="AI69" s="13">
        <f>IF(COUNTIF(D$31,"W")+COUNTIF(D$31,"10")+COUNTIF(D$33,"W")+COUNTIF(D$33,"10")+COUNTIF(D$34,"W")+COUNTIF(D$34,"10")&gt;0,1,0)</f>
        <v>0</v>
      </c>
      <c r="AJ69" s="13">
        <f>IF(COUNTIF(D$31,"9")+COUNTIF(D$33,"9")+COUNTIF(D$34,"9")&gt;0,1,0)</f>
        <v>0</v>
      </c>
      <c r="AK69" s="13">
        <f>IF(COUNTIF(D$31,"W")+COUNTIF(D$31,"9")+COUNTIF(D$33,"W")+COUNTIF(D$33,"9")+COUNTIF(D$34,"W")+COUNTIF(D$34,"9")&gt;0,1,0)</f>
        <v>0</v>
      </c>
      <c r="AL69" s="13">
        <f>IF(COUNTIF(E$31,"W")+COUNTIF(E$33,"W")+COUNTIF(E$34,"W")&gt;0,1,0)</f>
        <v>0</v>
      </c>
      <c r="AM69" s="13">
        <f>IF(COUNTIF(E$31,"W")+COUNTIF(E$31,"W")+COUNTIF(E$33,"W")+COUNTIF(E$33,"W")+COUNTIF(E$34,"W")+COUNTIF(E$34,"W")&gt;0,1,0)</f>
        <v>0</v>
      </c>
      <c r="AN69" s="13">
        <f>IF(COUNTIF(E$31,"K")+COUNTIF(E$33,"K")+COUNTIF(E$34,"K")&gt;0,1,0)</f>
        <v>1</v>
      </c>
      <c r="AO69" s="13">
        <f>IF(COUNTIF(E$31,"W")+COUNTIF(E$31,"K")+COUNTIF(E$33,"W")+COUNTIF(E$33,"K")+COUNTIF(E$34,"W")+COUNTIF(E$34,"K")&gt;0,1,0)</f>
        <v>1</v>
      </c>
      <c r="AP69" s="13">
        <f>IF(COUNTIF(E$31,"Q")+COUNTIF(E$33,"Q")+COUNTIF(E$34,"Q")&gt;0,1,0)</f>
        <v>0</v>
      </c>
      <c r="AQ69" s="13">
        <f>IF(COUNTIF(E$31,"W")+COUNTIF(E$31,"Q")+COUNTIF(E$33,"W")+COUNTIF(E$33,"Q")+COUNTIF(E$34,"W")+COUNTIF(E$34,"Q")&gt;0,1,0)</f>
        <v>0</v>
      </c>
      <c r="AR69" s="13">
        <f>IF(COUNTIF(E$31,"J")+COUNTIF(E$33,"J")+COUNTIF(E$34,"J")&gt;0,1,0)</f>
        <v>0</v>
      </c>
      <c r="AS69" s="13">
        <f>IF(COUNTIF(E$31,"W")+COUNTIF(E$31,"J")+COUNTIF(E$33,"W")+COUNTIF(E$33,"J")+COUNTIF(E$34,"W")+COUNTIF(E$34,"J")&gt;0,1,0)</f>
        <v>0</v>
      </c>
      <c r="AT69" s="13">
        <f>IF(COUNTIF(E$31,"10")+COUNTIF(E$33,"10")+COUNTIF(E$34,"10")&gt;0,1,0)</f>
        <v>0</v>
      </c>
      <c r="AU69" s="13">
        <f>IF(COUNTIF(E$31,"W")+COUNTIF(E$31,"10")+COUNTIF(E$33,"W")+COUNTIF(E$33,"10")+COUNTIF(E$34,"W")+COUNTIF(E$34,"10")&gt;0,1,0)</f>
        <v>0</v>
      </c>
      <c r="AV69" s="13">
        <f>IF(COUNTIF(E$31,"9")+COUNTIF(E$33,"9")+COUNTIF(E$34,"9")&gt;0,1,0)</f>
        <v>0</v>
      </c>
      <c r="AW69" s="13">
        <f>IF(COUNTIF(E$31,"W")+COUNTIF(E$31,"9")+COUNTIF(E$33,"W")+COUNTIF(E$33,"9")+COUNTIF(E$34,"W")+COUNTIF(E$34,"9")&gt;0,1,0)</f>
        <v>0</v>
      </c>
      <c r="AX69" s="13">
        <f>IF(COUNTIF(F$31,"W")+COUNTIF(F$33,"W")+COUNTIF(F$34,"W")&gt;0,1,0)</f>
        <v>0</v>
      </c>
      <c r="AY69" s="13">
        <f>IF(COUNTIF(F$31,"W")+COUNTIF(F$31,"W")+COUNTIF(F$33,"W")+COUNTIF(F$33,"W")+COUNTIF(F$34,"W")+COUNTIF(F$34,"W")&gt;0,1,0)</f>
        <v>0</v>
      </c>
      <c r="AZ69" s="13">
        <f>IF(COUNTIF(F$31,"K")+COUNTIF(F$33,"K")+COUNTIF(F$34,"K")&gt;0,1,0)</f>
        <v>1</v>
      </c>
      <c r="BA69" s="13">
        <f>IF(COUNTIF(F$31,"W")+COUNTIF(F$31,"K")+COUNTIF(F$33,"W")+COUNTIF(F$33,"K")+COUNTIF(F$34,"W")+COUNTIF(F$34,"K")&gt;0,1,0)</f>
        <v>1</v>
      </c>
      <c r="BB69" s="13">
        <f>IF(COUNTIF(F$31,"Q")+COUNTIF(F$33,"Q")+COUNTIF(F$34,"Q")&gt;0,1,0)</f>
        <v>0</v>
      </c>
      <c r="BC69" s="13">
        <f>IF(COUNTIF(F$31,"W")+COUNTIF(F$31,"Q")+COUNTIF(F$33,"W")+COUNTIF(F$33,"Q")+COUNTIF(F$34,"W")+COUNTIF(F$34,"Q")&gt;0,1,0)</f>
        <v>0</v>
      </c>
      <c r="BD69" s="13">
        <f>IF(COUNTIF(F$31,"J")+COUNTIF(F$33,"J")+COUNTIF(F$34,"J")&gt;0,1,0)</f>
        <v>0</v>
      </c>
      <c r="BE69" s="13">
        <f>IF(COUNTIF(F$31,"W")+COUNTIF(F$31,"J")+COUNTIF(F$33,"W")+COUNTIF(F$33,"J")+COUNTIF(F$34,"W")+COUNTIF(F$34,"J")&gt;0,1,0)</f>
        <v>0</v>
      </c>
      <c r="BF69" s="13">
        <f>IF(COUNTIF(F$31,"10")+COUNTIF(F$33,"10")+COUNTIF(F$34,"10")&gt;0,1,0)</f>
        <v>0</v>
      </c>
      <c r="BG69" s="13">
        <f>IF(COUNTIF(F$31,"W")+COUNTIF(F$31,"10")+COUNTIF(F$33,"W")+COUNTIF(F$33,"10")+COUNTIF(F$34,"W")+COUNTIF(F$34,"10")&gt;0,1,0)</f>
        <v>0</v>
      </c>
      <c r="BH69" s="13">
        <f>IF(COUNTIF(F$31,"9")+COUNTIF(F$33,"9")+COUNTIF(F$34,"9")&gt;0,1,0)</f>
        <v>0</v>
      </c>
      <c r="BI69" s="13">
        <f>IF(COUNTIF(F$31,"W")+COUNTIF(F$31,"9")+COUNTIF(F$33,"W")+COUNTIF(F$33,"9")+COUNTIF(F$34,"W")+COUNTIF(F$34,"9")&gt;0,1,0)</f>
        <v>0</v>
      </c>
      <c r="BJ69">
        <f>IF(COUNTIF(B$31,"S")+COUNTIF(B$33,"S")+COUNTIF(B$34,"S")&gt;0,1,0)</f>
        <v>0</v>
      </c>
      <c r="BK69">
        <f>IF(COUNTIF(C$31,"S")+COUNTIF(C$33,"S")+COUNTIF(C$34,"S")&gt;0,1,0)</f>
        <v>1</v>
      </c>
      <c r="BL69">
        <f>IF(COUNTIF(D$31,"S")+COUNTIF(D$33,"S")+COUNTIF(D$34,"S")&gt;0,1,0)</f>
        <v>1</v>
      </c>
      <c r="BM69">
        <f>IF(COUNTIF(E$31,"S")+COUNTIF(E$33,"S")+COUNTIF(E$34,"S")&gt;0,1,0)</f>
        <v>1</v>
      </c>
      <c r="BN69">
        <f>IF(COUNTIF(F$31,"S")+COUNTIF(F$33,"S")+COUNTIF(F$34,"S")&gt;0,1,0)</f>
        <v>1</v>
      </c>
    </row>
    <row r="70" ht="15" customHeight="1" spans="1:66">
      <c r="A70" s="14" t="s">
        <v>266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ht="16.5" customHeight="1" spans="1:66">
      <c r="A71" s="3"/>
      <c r="B71" s="3">
        <f t="shared" ref="B71:BM71" si="5">SUM(B50:B69)</f>
        <v>0</v>
      </c>
      <c r="C71" s="3">
        <f t="shared" si="5"/>
        <v>0</v>
      </c>
      <c r="D71" s="3">
        <f t="shared" si="5"/>
        <v>4</v>
      </c>
      <c r="E71" s="3">
        <f t="shared" si="5"/>
        <v>4</v>
      </c>
      <c r="F71" s="3">
        <f t="shared" si="5"/>
        <v>5</v>
      </c>
      <c r="G71" s="3">
        <f t="shared" si="5"/>
        <v>5</v>
      </c>
      <c r="H71" s="3">
        <f t="shared" si="5"/>
        <v>6</v>
      </c>
      <c r="I71" s="3">
        <f t="shared" si="5"/>
        <v>6</v>
      </c>
      <c r="J71" s="3">
        <f t="shared" si="5"/>
        <v>7</v>
      </c>
      <c r="K71" s="3">
        <f t="shared" si="5"/>
        <v>7</v>
      </c>
      <c r="L71" s="3">
        <f t="shared" si="5"/>
        <v>8</v>
      </c>
      <c r="M71" s="3">
        <f t="shared" si="5"/>
        <v>8</v>
      </c>
      <c r="N71" s="3">
        <f t="shared" si="5"/>
        <v>3</v>
      </c>
      <c r="O71" s="3">
        <f t="shared" si="5"/>
        <v>3</v>
      </c>
      <c r="P71" s="3">
        <f t="shared" si="5"/>
        <v>5</v>
      </c>
      <c r="Q71" s="3">
        <f t="shared" si="5"/>
        <v>6</v>
      </c>
      <c r="R71" s="12">
        <f t="shared" si="5"/>
        <v>5</v>
      </c>
      <c r="S71" s="12">
        <f t="shared" si="5"/>
        <v>6</v>
      </c>
      <c r="T71" s="12">
        <f t="shared" si="5"/>
        <v>7</v>
      </c>
      <c r="U71" s="12">
        <f t="shared" si="5"/>
        <v>10</v>
      </c>
      <c r="V71" s="12">
        <f t="shared" si="5"/>
        <v>5</v>
      </c>
      <c r="W71" s="12">
        <f t="shared" si="5"/>
        <v>8</v>
      </c>
      <c r="X71" s="12">
        <f t="shared" si="5"/>
        <v>6</v>
      </c>
      <c r="Y71" s="12">
        <f t="shared" si="5"/>
        <v>9</v>
      </c>
      <c r="Z71" s="12">
        <f t="shared" si="5"/>
        <v>3</v>
      </c>
      <c r="AA71" s="12">
        <f t="shared" si="5"/>
        <v>3</v>
      </c>
      <c r="AB71" s="12">
        <f t="shared" si="5"/>
        <v>5</v>
      </c>
      <c r="AC71" s="12">
        <f t="shared" si="5"/>
        <v>6</v>
      </c>
      <c r="AD71" s="12">
        <f t="shared" si="5"/>
        <v>5</v>
      </c>
      <c r="AE71" s="12">
        <f t="shared" si="5"/>
        <v>6</v>
      </c>
      <c r="AF71" s="12">
        <f t="shared" si="5"/>
        <v>6</v>
      </c>
      <c r="AG71" s="12">
        <f t="shared" si="5"/>
        <v>9</v>
      </c>
      <c r="AH71" s="12">
        <f t="shared" si="5"/>
        <v>6</v>
      </c>
      <c r="AI71" s="12">
        <f t="shared" si="5"/>
        <v>9</v>
      </c>
      <c r="AJ71" s="12">
        <f t="shared" si="5"/>
        <v>6</v>
      </c>
      <c r="AK71" s="12">
        <f t="shared" si="5"/>
        <v>9</v>
      </c>
      <c r="AL71" s="12">
        <f t="shared" si="5"/>
        <v>3</v>
      </c>
      <c r="AM71" s="12">
        <f t="shared" si="5"/>
        <v>3</v>
      </c>
      <c r="AN71" s="12">
        <f t="shared" si="5"/>
        <v>5</v>
      </c>
      <c r="AO71" s="12">
        <f t="shared" si="5"/>
        <v>6</v>
      </c>
      <c r="AP71" s="12">
        <f t="shared" si="5"/>
        <v>5</v>
      </c>
      <c r="AQ71" s="12">
        <f t="shared" si="5"/>
        <v>6</v>
      </c>
      <c r="AR71" s="12">
        <f t="shared" si="5"/>
        <v>6</v>
      </c>
      <c r="AS71" s="12">
        <f t="shared" si="5"/>
        <v>9</v>
      </c>
      <c r="AT71" s="12">
        <f t="shared" si="5"/>
        <v>6</v>
      </c>
      <c r="AU71" s="12">
        <f t="shared" si="5"/>
        <v>9</v>
      </c>
      <c r="AV71" s="12">
        <f t="shared" si="5"/>
        <v>6</v>
      </c>
      <c r="AW71" s="12">
        <f t="shared" si="5"/>
        <v>9</v>
      </c>
      <c r="AX71" s="12">
        <f t="shared" si="5"/>
        <v>3</v>
      </c>
      <c r="AY71" s="12">
        <f t="shared" si="5"/>
        <v>3</v>
      </c>
      <c r="AZ71" s="12">
        <f t="shared" si="5"/>
        <v>5</v>
      </c>
      <c r="BA71" s="12">
        <f t="shared" si="5"/>
        <v>6</v>
      </c>
      <c r="BB71" s="12">
        <f t="shared" si="5"/>
        <v>5</v>
      </c>
      <c r="BC71" s="12">
        <f t="shared" si="5"/>
        <v>6</v>
      </c>
      <c r="BD71" s="12">
        <f t="shared" si="5"/>
        <v>6</v>
      </c>
      <c r="BE71" s="12">
        <f t="shared" si="5"/>
        <v>9</v>
      </c>
      <c r="BF71" s="12">
        <f t="shared" si="5"/>
        <v>6</v>
      </c>
      <c r="BG71" s="12">
        <f t="shared" si="5"/>
        <v>9</v>
      </c>
      <c r="BH71" s="12">
        <f t="shared" si="5"/>
        <v>6</v>
      </c>
      <c r="BI71" s="12">
        <f t="shared" si="5"/>
        <v>9</v>
      </c>
      <c r="BJ71">
        <f t="shared" si="5"/>
        <v>0</v>
      </c>
      <c r="BK71">
        <f t="shared" si="5"/>
        <v>3</v>
      </c>
      <c r="BL71">
        <f t="shared" si="5"/>
        <v>3</v>
      </c>
      <c r="BM71">
        <f t="shared" si="5"/>
        <v>3</v>
      </c>
      <c r="BN71">
        <f>SUM(BN50:BN69)</f>
        <v>3</v>
      </c>
    </row>
    <row r="72" ht="16.5" customHeight="1" spans="1:6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ht="16.5" customHeight="1" spans="1:66">
      <c r="A73" s="1" t="s">
        <v>267</v>
      </c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ht="16.5" customHeight="1" spans="1:66">
      <c r="A74" s="3" t="s">
        <v>268</v>
      </c>
      <c r="B74" s="15">
        <f>PRODUCT($B$35:$F$35)</f>
        <v>3200000</v>
      </c>
      <c r="C74" s="3"/>
      <c r="D74" s="12"/>
      <c r="E74" s="12"/>
      <c r="F74" s="12"/>
      <c r="G74" s="1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ht="16.5" customHeight="1" spans="1:66">
      <c r="A75" s="8" t="s">
        <v>269</v>
      </c>
      <c r="B75" s="4">
        <v>50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ht="16.5" customHeight="1" spans="1:6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ht="16.5" customHeight="1" spans="1:66">
      <c r="A77" s="9" t="s">
        <v>270</v>
      </c>
      <c r="B77" s="9" t="s">
        <v>82</v>
      </c>
      <c r="C77" s="9" t="s">
        <v>271</v>
      </c>
      <c r="D77" s="9" t="s">
        <v>84</v>
      </c>
      <c r="E77" s="9" t="s">
        <v>85</v>
      </c>
      <c r="F77" s="9" t="s">
        <v>86</v>
      </c>
      <c r="G77" s="9" t="s">
        <v>272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ht="16.5" customHeight="1" spans="1:66">
      <c r="A78" s="4" t="s">
        <v>273</v>
      </c>
      <c r="B78" s="4" t="s">
        <v>94</v>
      </c>
      <c r="C78" s="4">
        <v>5</v>
      </c>
      <c r="D78" s="16">
        <f>PRODUCT(3*($B$38+$B$39),3*($C$38+$C$39),3*($D$38+$D$39),3*($E$38+$E$39),3*($F$38+$F$39))</f>
        <v>124416</v>
      </c>
      <c r="E78" s="17">
        <f t="shared" ref="E78:E108" si="6">D78/$B$74</f>
        <v>0.03888</v>
      </c>
      <c r="F78" s="16">
        <f t="shared" ref="F78:F108" si="7">INDEX($B$3:$D$8,MATCH($B78,$A$3:$A$8,0),MATCH($C78,$B$2:$D$2,0))</f>
        <v>100</v>
      </c>
      <c r="G78" s="18">
        <f t="shared" ref="G78:G108" si="8">E78*F78</f>
        <v>3.888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ht="16.5" customHeight="1" spans="1:66">
      <c r="A79" s="4" t="s">
        <v>273</v>
      </c>
      <c r="B79" s="4" t="s">
        <v>94</v>
      </c>
      <c r="C79" s="4">
        <v>4</v>
      </c>
      <c r="D79" s="16">
        <f>PRODUCT(3*($B$38+$B$39),3*($C$38+$C$39),3*($D$38+$D$39),3*($E$38+$E$39),($F$35-$BA$71))</f>
        <v>145152</v>
      </c>
      <c r="E79" s="17">
        <f t="shared" si="6"/>
        <v>0.04536</v>
      </c>
      <c r="F79" s="16">
        <f t="shared" si="7"/>
        <v>30</v>
      </c>
      <c r="G79" s="18">
        <f t="shared" si="8"/>
        <v>1.3608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ht="16.5" customHeight="1" spans="1:66">
      <c r="A80" s="4" t="s">
        <v>273</v>
      </c>
      <c r="B80" s="4" t="s">
        <v>94</v>
      </c>
      <c r="C80" s="4">
        <v>3</v>
      </c>
      <c r="D80" s="16">
        <f>PRODUCT(3*($B$38+$B$39),3*($C$38+$C$39),3*($D$38+$D$39),($E$35-$AO$71),$F$35)</f>
        <v>241920</v>
      </c>
      <c r="E80" s="17">
        <f t="shared" si="6"/>
        <v>0.0756</v>
      </c>
      <c r="F80" s="16">
        <f t="shared" si="7"/>
        <v>5</v>
      </c>
      <c r="G80" s="18">
        <f t="shared" si="8"/>
        <v>0.378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ht="16.5" customHeight="1" spans="1:61">
      <c r="A81" s="4" t="s">
        <v>273</v>
      </c>
      <c r="B81" s="4" t="s">
        <v>108</v>
      </c>
      <c r="C81" s="4">
        <v>5</v>
      </c>
      <c r="D81" s="16">
        <f>PRODUCT(3*($B$38+$B$40),3*($C$38+$C$40),3*($D$38+$D$40),3*($E$38+$E$40),3*($F$38+$F$40))</f>
        <v>186624</v>
      </c>
      <c r="E81" s="17">
        <f t="shared" si="6"/>
        <v>0.05832</v>
      </c>
      <c r="F81" s="16">
        <f t="shared" si="7"/>
        <v>100</v>
      </c>
      <c r="G81" s="18">
        <f t="shared" si="8"/>
        <v>5.832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ht="16.5" customHeight="1" spans="1:61">
      <c r="A82" s="4" t="s">
        <v>273</v>
      </c>
      <c r="B82" s="4" t="s">
        <v>108</v>
      </c>
      <c r="C82" s="4">
        <v>4</v>
      </c>
      <c r="D82" s="16">
        <f>PRODUCT(3*($B$38+$B$40),3*($C$38+$C$40),3*($D$38+$D$40),3*($E$38+$E$40),($F$35-$BC$71))</f>
        <v>217728</v>
      </c>
      <c r="E82" s="17">
        <f t="shared" si="6"/>
        <v>0.06804</v>
      </c>
      <c r="F82" s="16">
        <f t="shared" si="7"/>
        <v>25</v>
      </c>
      <c r="G82" s="18">
        <f t="shared" si="8"/>
        <v>1.701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ht="16.5" customHeight="1" spans="1:61">
      <c r="A83" s="4" t="s">
        <v>273</v>
      </c>
      <c r="B83" s="4" t="s">
        <v>108</v>
      </c>
      <c r="C83" s="4">
        <v>3</v>
      </c>
      <c r="D83" s="16">
        <f>PRODUCT(3*($B$38+$B$40),3*($C$38+$C$40),3*($D$38+$D$40),($E$35-$AQ$71),$F$35)</f>
        <v>362880</v>
      </c>
      <c r="E83" s="17">
        <f t="shared" si="6"/>
        <v>0.1134</v>
      </c>
      <c r="F83" s="16">
        <f t="shared" si="7"/>
        <v>5</v>
      </c>
      <c r="G83" s="18">
        <f t="shared" si="8"/>
        <v>0.567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ht="16.5" customHeight="1" spans="1:61">
      <c r="A84" s="4" t="s">
        <v>273</v>
      </c>
      <c r="B84" s="4" t="s">
        <v>119</v>
      </c>
      <c r="C84" s="4">
        <v>5</v>
      </c>
      <c r="D84" s="16">
        <f>PRODUCT(3*($B$38+$B$41),3*($C$38+$C$41),3*($D$38+$D$41),3*($E$38+$E$41),3*($F$38+$F$41))</f>
        <v>729000</v>
      </c>
      <c r="E84" s="17">
        <f t="shared" si="6"/>
        <v>0.2278125</v>
      </c>
      <c r="F84" s="16">
        <f t="shared" si="7"/>
        <v>75</v>
      </c>
      <c r="G84" s="18">
        <f t="shared" si="8"/>
        <v>17.0859375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ht="16.5" customHeight="1" spans="1:61">
      <c r="A85" s="4" t="s">
        <v>273</v>
      </c>
      <c r="B85" s="4" t="s">
        <v>119</v>
      </c>
      <c r="C85" s="4">
        <v>4</v>
      </c>
      <c r="D85" s="16">
        <f>PRODUCT(3*($B$38+$B$41),3*($C$38+$C$41),3*($D$38+$D$41),3*($E$38+$E$41),($F$35-$BE$71))</f>
        <v>534600</v>
      </c>
      <c r="E85" s="17">
        <f t="shared" si="6"/>
        <v>0.1670625</v>
      </c>
      <c r="F85" s="16">
        <f t="shared" si="7"/>
        <v>20</v>
      </c>
      <c r="G85" s="18">
        <f t="shared" si="8"/>
        <v>3.34125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ht="16.5" customHeight="1" spans="1:61">
      <c r="A86" s="4" t="s">
        <v>273</v>
      </c>
      <c r="B86" s="4" t="s">
        <v>119</v>
      </c>
      <c r="C86" s="4">
        <v>3</v>
      </c>
      <c r="D86" s="16">
        <f>PRODUCT(3*($B$38+$B$41),3*($C$38+$C$41),3*($D$38+$D$41),($E$35-$AS$71),$F$35)</f>
        <v>712800</v>
      </c>
      <c r="E86" s="17">
        <f t="shared" si="6"/>
        <v>0.22275</v>
      </c>
      <c r="F86" s="16">
        <f t="shared" si="7"/>
        <v>5</v>
      </c>
      <c r="G86" s="18">
        <f t="shared" si="8"/>
        <v>1.11375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ht="16.5" customHeight="1" spans="1:61">
      <c r="A87" s="4" t="s">
        <v>273</v>
      </c>
      <c r="B87" s="4" t="s">
        <v>131</v>
      </c>
      <c r="C87" s="4">
        <v>5</v>
      </c>
      <c r="D87" s="16">
        <f>PRODUCT(3*($B$38+$B$42),3*($C$38+$C$42),3*($D$38+$D$42),3*($E$38+$E$42),3*($F$38+$F$42))</f>
        <v>607500</v>
      </c>
      <c r="E87" s="17">
        <f t="shared" si="6"/>
        <v>0.18984375</v>
      </c>
      <c r="F87" s="16">
        <f t="shared" si="7"/>
        <v>75</v>
      </c>
      <c r="G87" s="18">
        <f t="shared" si="8"/>
        <v>14.23828125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ht="16.5" customHeight="1" spans="1:61">
      <c r="A88" s="4" t="s">
        <v>273</v>
      </c>
      <c r="B88" s="4" t="s">
        <v>131</v>
      </c>
      <c r="C88" s="4">
        <v>4</v>
      </c>
      <c r="D88" s="16">
        <f>PRODUCT(3*($B$38+$B$42),3*($C$38+$C$42),3*($D$38+$D$42),3*($E$38+$E$42),($F$35-$BG$71))</f>
        <v>445500</v>
      </c>
      <c r="E88" s="17">
        <f t="shared" si="6"/>
        <v>0.13921875</v>
      </c>
      <c r="F88" s="16">
        <f t="shared" si="7"/>
        <v>20</v>
      </c>
      <c r="G88" s="18">
        <f t="shared" si="8"/>
        <v>2.784375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ht="16.5" customHeight="1" spans="1:61">
      <c r="A89" s="4" t="s">
        <v>273</v>
      </c>
      <c r="B89" s="4" t="s">
        <v>131</v>
      </c>
      <c r="C89" s="4">
        <v>3</v>
      </c>
      <c r="D89" s="16">
        <f>PRODUCT(3*($B$38+$B$42),3*($C$38+$C$42),3*($D$38+$D$42),($E$35-$AU$71),$F$35)</f>
        <v>594000</v>
      </c>
      <c r="E89" s="17">
        <f t="shared" si="6"/>
        <v>0.185625</v>
      </c>
      <c r="F89" s="16">
        <f t="shared" si="7"/>
        <v>5</v>
      </c>
      <c r="G89" s="18">
        <f t="shared" si="8"/>
        <v>0.928125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ht="16.5" customHeight="1" spans="1:61">
      <c r="A90" s="4" t="s">
        <v>273</v>
      </c>
      <c r="B90" s="4" t="s">
        <v>135</v>
      </c>
      <c r="C90" s="4">
        <v>5</v>
      </c>
      <c r="D90" s="16">
        <f>PRODUCT(3*($B$38+$B$43),3*($C$38+$C$43),3*($D$38+$D$43),3*($E$38+$E$43),3*($F$38+$F$43))</f>
        <v>911250</v>
      </c>
      <c r="E90" s="17">
        <f t="shared" si="6"/>
        <v>0.284765625</v>
      </c>
      <c r="F90" s="16">
        <f t="shared" si="7"/>
        <v>50</v>
      </c>
      <c r="G90" s="18">
        <f t="shared" si="8"/>
        <v>14.23828125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ht="16.5" customHeight="1" spans="1:61">
      <c r="A91" s="4" t="s">
        <v>273</v>
      </c>
      <c r="B91" s="4" t="s">
        <v>135</v>
      </c>
      <c r="C91" s="4">
        <v>4</v>
      </c>
      <c r="D91" s="16">
        <f>PRODUCT(3*($B$38+$B$43),3*($C$38+$C$43),3*($D$38+$D$43),3*($E$38+$E$43),($F$35-$BI$71))</f>
        <v>668250</v>
      </c>
      <c r="E91" s="17">
        <f t="shared" si="6"/>
        <v>0.208828125</v>
      </c>
      <c r="F91" s="16">
        <f t="shared" si="7"/>
        <v>10</v>
      </c>
      <c r="G91" s="18">
        <f t="shared" si="8"/>
        <v>2.08828125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ht="16.5" customHeight="1" spans="1:61">
      <c r="A92" s="4" t="s">
        <v>273</v>
      </c>
      <c r="B92" s="4" t="s">
        <v>135</v>
      </c>
      <c r="C92" s="4">
        <v>3</v>
      </c>
      <c r="D92" s="16">
        <f>PRODUCT(3*($B$38+$B$43),3*($C$38+$C$43),3*($D$38+$D$43),($E$35-$AW$71),$F$35)</f>
        <v>891000</v>
      </c>
      <c r="E92" s="17">
        <f t="shared" si="6"/>
        <v>0.2784375</v>
      </c>
      <c r="F92" s="16">
        <f t="shared" si="7"/>
        <v>5</v>
      </c>
      <c r="G92" s="18">
        <f t="shared" si="8"/>
        <v>1.3921875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ht="16.5" customHeight="1" spans="1:61">
      <c r="A93" s="4" t="s">
        <v>273</v>
      </c>
      <c r="B93" s="4" t="s">
        <v>88</v>
      </c>
      <c r="C93" s="4">
        <v>3</v>
      </c>
      <c r="D93" s="16">
        <f>(($BK$71*$BL$71*$BM$71+$BK$71*$BL$71*$BN$71+$BK$71*$BM$71*$BN$71+$BL$71*$BM$71*$BN$71)*$B$35*$B$35)-(3*$BK$71*$BL$71*$BM$71*$BN$71*$B$35)</f>
        <v>38340</v>
      </c>
      <c r="E93" s="17">
        <f t="shared" si="6"/>
        <v>0.01198125</v>
      </c>
      <c r="F93" s="16">
        <f t="shared" si="7"/>
        <v>50</v>
      </c>
      <c r="G93" s="18">
        <f t="shared" si="8"/>
        <v>0.5990625</v>
      </c>
      <c r="H93" s="2" t="s">
        <v>274</v>
      </c>
    </row>
    <row r="94" ht="16.5" customHeight="1" spans="1:61">
      <c r="A94" s="4" t="s">
        <v>275</v>
      </c>
      <c r="B94" s="4" t="s">
        <v>94</v>
      </c>
      <c r="C94" s="4">
        <v>5</v>
      </c>
      <c r="D94" s="16">
        <f>PRODUCT($B$39,$C$39,$D$39,$E$39,$F$39)</f>
        <v>162</v>
      </c>
      <c r="E94" s="17">
        <f t="shared" si="6"/>
        <v>5.0625e-5</v>
      </c>
      <c r="F94" s="16">
        <f t="shared" si="7"/>
        <v>100</v>
      </c>
      <c r="G94" s="18">
        <f t="shared" si="8"/>
        <v>0.0050625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ht="16.5" customHeight="1" spans="1:61">
      <c r="A95" s="4" t="s">
        <v>275</v>
      </c>
      <c r="B95" s="4" t="s">
        <v>94</v>
      </c>
      <c r="C95" s="4">
        <v>4</v>
      </c>
      <c r="D95" s="16">
        <f>PRODUCT($B$39,$C$39,$D$39,$E$39,($F$45-$F$38-$F$39))</f>
        <v>864</v>
      </c>
      <c r="E95" s="17">
        <f t="shared" si="6"/>
        <v>0.00027</v>
      </c>
      <c r="F95" s="16">
        <f t="shared" si="7"/>
        <v>30</v>
      </c>
      <c r="G95" s="18">
        <f t="shared" si="8"/>
        <v>0.0081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ht="16.5" customHeight="1" spans="1:61">
      <c r="A96" s="4" t="s">
        <v>275</v>
      </c>
      <c r="B96" s="4" t="s">
        <v>94</v>
      </c>
      <c r="C96" s="4">
        <v>3</v>
      </c>
      <c r="D96" s="16">
        <f>PRODUCT($B$39,$C$39,$D$39,($E$45-$E$38-$E$39),$F$45)</f>
        <v>5760</v>
      </c>
      <c r="E96" s="17">
        <f t="shared" si="6"/>
        <v>0.0018</v>
      </c>
      <c r="F96" s="16">
        <f t="shared" si="7"/>
        <v>5</v>
      </c>
      <c r="G96" s="18">
        <f t="shared" si="8"/>
        <v>0.009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ht="16.5" customHeight="1" spans="1:61">
      <c r="A97" s="4" t="s">
        <v>275</v>
      </c>
      <c r="B97" s="4" t="s">
        <v>108</v>
      </c>
      <c r="C97" s="4">
        <v>5</v>
      </c>
      <c r="D97" s="16">
        <f>PRODUCT($B$40,$C$40,$D$40,$E$40,$F$40)</f>
        <v>243</v>
      </c>
      <c r="E97" s="17">
        <f t="shared" si="6"/>
        <v>7.59375e-5</v>
      </c>
      <c r="F97" s="16">
        <f t="shared" si="7"/>
        <v>100</v>
      </c>
      <c r="G97" s="18">
        <f t="shared" si="8"/>
        <v>0.00759375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ht="16.5" customHeight="1" spans="1:61">
      <c r="A98" s="4" t="s">
        <v>275</v>
      </c>
      <c r="B98" s="4" t="s">
        <v>108</v>
      </c>
      <c r="C98" s="4">
        <v>4</v>
      </c>
      <c r="D98" s="16">
        <f>PRODUCT($B$40,$C$40,$D$40,$E$40,($F$45-$F$38-$F$40))</f>
        <v>1296</v>
      </c>
      <c r="E98" s="17">
        <f t="shared" si="6"/>
        <v>0.000405</v>
      </c>
      <c r="F98" s="16">
        <f t="shared" si="7"/>
        <v>25</v>
      </c>
      <c r="G98" s="18">
        <f t="shared" si="8"/>
        <v>0.010125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ht="16.5" customHeight="1" spans="1:61">
      <c r="A99" s="4" t="s">
        <v>275</v>
      </c>
      <c r="B99" s="4" t="s">
        <v>108</v>
      </c>
      <c r="C99" s="4">
        <v>3</v>
      </c>
      <c r="D99" s="16">
        <f>PRODUCT($B$40,$C$40,$D$40,($E$45-$E$38-$E$40),$F$45)</f>
        <v>8640</v>
      </c>
      <c r="E99" s="17">
        <f t="shared" si="6"/>
        <v>0.0027</v>
      </c>
      <c r="F99" s="16">
        <f t="shared" si="7"/>
        <v>5</v>
      </c>
      <c r="G99" s="18">
        <f t="shared" si="8"/>
        <v>0.0135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ht="16.5" customHeight="1" spans="1:61">
      <c r="A100" s="4" t="s">
        <v>275</v>
      </c>
      <c r="B100" s="4" t="s">
        <v>119</v>
      </c>
      <c r="C100" s="4">
        <v>5</v>
      </c>
      <c r="D100" s="16">
        <f>PRODUCT($B$41,$C$41,$D$41,$E$41,$F$41)</f>
        <v>1280</v>
      </c>
      <c r="E100" s="17">
        <f t="shared" si="6"/>
        <v>0.0004</v>
      </c>
      <c r="F100" s="16">
        <f t="shared" si="7"/>
        <v>75</v>
      </c>
      <c r="G100" s="18">
        <f t="shared" si="8"/>
        <v>0.03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ht="16.5" customHeight="1" spans="1:61">
      <c r="A101" s="4" t="s">
        <v>275</v>
      </c>
      <c r="B101" s="4" t="s">
        <v>119</v>
      </c>
      <c r="C101" s="4">
        <v>4</v>
      </c>
      <c r="D101" s="16">
        <f>PRODUCT($B$41,$C$41,$D$41,$E$41,($F$45-$F$38-$F$41))</f>
        <v>4800</v>
      </c>
      <c r="E101" s="17">
        <f t="shared" si="6"/>
        <v>0.0015</v>
      </c>
      <c r="F101" s="16">
        <f t="shared" si="7"/>
        <v>20</v>
      </c>
      <c r="G101" s="18">
        <f t="shared" si="8"/>
        <v>0.03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ht="16.5" customHeight="1" spans="1:61">
      <c r="A102" s="4" t="s">
        <v>275</v>
      </c>
      <c r="B102" s="4" t="s">
        <v>119</v>
      </c>
      <c r="C102" s="4">
        <v>3</v>
      </c>
      <c r="D102" s="16">
        <f>PRODUCT($B$41,$C$41,$D$41,($E$45-$E$38-$E$41),$F$45)</f>
        <v>24000</v>
      </c>
      <c r="E102" s="17">
        <f t="shared" si="6"/>
        <v>0.0075</v>
      </c>
      <c r="F102" s="16">
        <f t="shared" si="7"/>
        <v>5</v>
      </c>
      <c r="G102" s="18">
        <f t="shared" si="8"/>
        <v>0.0375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ht="16.5" customHeight="1" spans="1:61">
      <c r="A103" s="4" t="s">
        <v>275</v>
      </c>
      <c r="B103" s="4" t="s">
        <v>131</v>
      </c>
      <c r="C103" s="4">
        <v>5</v>
      </c>
      <c r="D103" s="16">
        <f>PRODUCT($B$42,$C$42,$D$42,$E$42,$F$42)</f>
        <v>960</v>
      </c>
      <c r="E103" s="17">
        <f t="shared" si="6"/>
        <v>0.0003</v>
      </c>
      <c r="F103" s="16">
        <f t="shared" si="7"/>
        <v>75</v>
      </c>
      <c r="G103" s="18">
        <f t="shared" si="8"/>
        <v>0.0225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ht="16.5" customHeight="1" spans="1:61">
      <c r="A104" s="4" t="s">
        <v>275</v>
      </c>
      <c r="B104" s="4" t="s">
        <v>131</v>
      </c>
      <c r="C104" s="4">
        <v>4</v>
      </c>
      <c r="D104" s="16">
        <f>PRODUCT($B$42,$C$42,$D$42,$E$42,($F$45-$F$38-$F$42))</f>
        <v>3600</v>
      </c>
      <c r="E104" s="17">
        <f t="shared" si="6"/>
        <v>0.001125</v>
      </c>
      <c r="F104" s="16">
        <f t="shared" si="7"/>
        <v>20</v>
      </c>
      <c r="G104" s="18">
        <f t="shared" si="8"/>
        <v>0.0225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ht="16.5" customHeight="1" spans="1:61">
      <c r="A105" s="4" t="s">
        <v>275</v>
      </c>
      <c r="B105" s="4" t="s">
        <v>131</v>
      </c>
      <c r="C105" s="4">
        <v>3</v>
      </c>
      <c r="D105" s="16">
        <f>PRODUCT($B$42,$C$42,$D$42,($E$45-$E$38-$E$42),$F$45)</f>
        <v>18000</v>
      </c>
      <c r="E105" s="17">
        <f t="shared" si="6"/>
        <v>0.005625</v>
      </c>
      <c r="F105" s="16">
        <f t="shared" si="7"/>
        <v>5</v>
      </c>
      <c r="G105" s="18">
        <f t="shared" si="8"/>
        <v>0.028125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ht="16.5" customHeight="1" spans="1:61">
      <c r="A106" s="4" t="s">
        <v>275</v>
      </c>
      <c r="B106" s="4" t="s">
        <v>135</v>
      </c>
      <c r="C106" s="4">
        <v>5</v>
      </c>
      <c r="D106" s="16">
        <f>PRODUCT($B$43,$C$43,$D$43,$E$43,$F$43)</f>
        <v>1536</v>
      </c>
      <c r="E106" s="17">
        <f t="shared" si="6"/>
        <v>0.00048</v>
      </c>
      <c r="F106" s="16">
        <f t="shared" si="7"/>
        <v>50</v>
      </c>
      <c r="G106" s="18">
        <f t="shared" si="8"/>
        <v>0.024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ht="16.5" customHeight="1" spans="1:61">
      <c r="A107" s="4" t="s">
        <v>275</v>
      </c>
      <c r="B107" s="4" t="s">
        <v>135</v>
      </c>
      <c r="C107" s="4">
        <v>4</v>
      </c>
      <c r="D107" s="16">
        <f>PRODUCT($B$43,$C$43,$D$43,$E$43,($F$45-$F$38-$F$43))</f>
        <v>5760</v>
      </c>
      <c r="E107" s="17">
        <f t="shared" si="6"/>
        <v>0.0018</v>
      </c>
      <c r="F107" s="16">
        <f t="shared" si="7"/>
        <v>10</v>
      </c>
      <c r="G107" s="18">
        <f t="shared" si="8"/>
        <v>0.018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ht="16.5" customHeight="1" spans="1:61">
      <c r="A108" s="4" t="s">
        <v>275</v>
      </c>
      <c r="B108" s="4" t="s">
        <v>135</v>
      </c>
      <c r="C108" s="4">
        <v>3</v>
      </c>
      <c r="D108" s="16">
        <f>PRODUCT($B$43,$C$43,$D$43,($E$45-$E$38-$E$43),$F$45)</f>
        <v>28800</v>
      </c>
      <c r="E108" s="17">
        <f t="shared" si="6"/>
        <v>0.009</v>
      </c>
      <c r="F108" s="16">
        <f t="shared" si="7"/>
        <v>5</v>
      </c>
      <c r="G108" s="18">
        <f t="shared" si="8"/>
        <v>0.045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ht="16.5" customHeight="1" spans="1:6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ht="16.5" customHeight="1" spans="1:61">
      <c r="A110" s="8" t="s">
        <v>276</v>
      </c>
      <c r="B110" s="2"/>
      <c r="C110" s="2"/>
      <c r="D110" s="2"/>
      <c r="E110" s="2"/>
      <c r="F110" s="2"/>
      <c r="G110" s="19">
        <f>SUMIF($A$78:$A$108,"Way",$G$78:$G$108)/$B$75</f>
        <v>1.430726625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ht="16.5" spans="1:61">
      <c r="A111" s="8" t="s">
        <v>277</v>
      </c>
      <c r="B111" s="2"/>
      <c r="C111" s="2"/>
      <c r="D111" s="2"/>
      <c r="E111" s="2"/>
      <c r="F111" s="2"/>
      <c r="G111" s="20">
        <f>SUMIF($A$78:$A$108,"Line",$G$78:$G$108)</f>
        <v>0.31100625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PartIV 视窗统计+Way计算→RTP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2026-09-27T16:06:00Z</dcterms:created>
  <dcterms:modified xsi:type="dcterms:W3CDTF">2026-09-29T15:57:41Z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8BE6AEBFDB0E4CF9997D42733E13E3E8_12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