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Goodness Quainoo\Desktop\Capstone Projects\Excel Projects\"/>
    </mc:Choice>
  </mc:AlternateContent>
  <xr:revisionPtr revIDLastSave="0" documentId="13_ncr:1_{38844F37-58CB-4017-967C-A9E6DC6E96A1}" xr6:coauthVersionLast="47" xr6:coauthVersionMax="47" xr10:uidLastSave="{00000000-0000-0000-0000-000000000000}"/>
  <bookViews>
    <workbookView xWindow="-120" yWindow="-120" windowWidth="20730" windowHeight="11040" activeTab="3" xr2:uid="{20569173-E756-4F02-87E5-7C864F4D2640}"/>
  </bookViews>
  <sheets>
    <sheet name="Pivot Table" sheetId="3" r:id="rId1"/>
    <sheet name="Charts" sheetId="4" r:id="rId2"/>
    <sheet name="Supply Chain" sheetId="1" r:id="rId3"/>
    <sheet name="Dahboard" sheetId="7" r:id="rId4"/>
  </sheets>
  <definedNames>
    <definedName name="Slicer_Location">#N/A</definedName>
    <definedName name="Slicer_Stockout_Risk">#N/A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F29" i="3"/>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G6" i="3"/>
  <c r="F6" i="3"/>
  <c r="D7" i="3"/>
</calcChain>
</file>

<file path=xl/sharedStrings.xml><?xml version="1.0" encoding="utf-8"?>
<sst xmlns="http://schemas.openxmlformats.org/spreadsheetml/2006/main" count="3988" uniqueCount="547">
  <si>
    <t>Product type</t>
  </si>
  <si>
    <t>SKU</t>
  </si>
  <si>
    <t>Price</t>
  </si>
  <si>
    <t>Availability</t>
  </si>
  <si>
    <t>Number of products sold</t>
  </si>
  <si>
    <t>Lead times</t>
  </si>
  <si>
    <t>Order quantities</t>
  </si>
  <si>
    <t>Shipping times</t>
  </si>
  <si>
    <t>Shipping carriers</t>
  </si>
  <si>
    <t>Shipping costs</t>
  </si>
  <si>
    <t>Supplier name</t>
  </si>
  <si>
    <t>Location</t>
  </si>
  <si>
    <t>Supplier Lead time</t>
  </si>
  <si>
    <t>Production volumes</t>
  </si>
  <si>
    <t>Manufacturing lead time</t>
  </si>
  <si>
    <t>Manufacturing costs</t>
  </si>
  <si>
    <t>Inspection results</t>
  </si>
  <si>
    <t>Defect rates</t>
  </si>
  <si>
    <t>Transportation modes</t>
  </si>
  <si>
    <t>Routes</t>
  </si>
  <si>
    <t>Revenue</t>
  </si>
  <si>
    <t>haircare</t>
  </si>
  <si>
    <t>SKU0</t>
  </si>
  <si>
    <t>Carrier C</t>
  </si>
  <si>
    <t>Supplier 4</t>
  </si>
  <si>
    <t>New York</t>
  </si>
  <si>
    <t>Pass</t>
  </si>
  <si>
    <t>Road</t>
  </si>
  <si>
    <t>Route B</t>
  </si>
  <si>
    <t>skincare</t>
  </si>
  <si>
    <t>SKU1</t>
  </si>
  <si>
    <t>Carrier A</t>
  </si>
  <si>
    <t>Supplier 5</t>
  </si>
  <si>
    <t>Michigan</t>
  </si>
  <si>
    <t>Pending</t>
  </si>
  <si>
    <t>Air</t>
  </si>
  <si>
    <t>SKU2</t>
  </si>
  <si>
    <t>nan</t>
  </si>
  <si>
    <t>Supplier 1</t>
  </si>
  <si>
    <t>Route A</t>
  </si>
  <si>
    <t>SKU3</t>
  </si>
  <si>
    <t>Supplier 2</t>
  </si>
  <si>
    <t>SKU4</t>
  </si>
  <si>
    <t>Carrier B</t>
  </si>
  <si>
    <t>Supplier 3</t>
  </si>
  <si>
    <t>SKU5</t>
  </si>
  <si>
    <t>Alaska</t>
  </si>
  <si>
    <t>Rail</t>
  </si>
  <si>
    <t>SKU6</t>
  </si>
  <si>
    <t>Texas</t>
  </si>
  <si>
    <t>SKU7</t>
  </si>
  <si>
    <t>Fail</t>
  </si>
  <si>
    <t>SKU8</t>
  </si>
  <si>
    <t>Route C</t>
  </si>
  <si>
    <t>SKU9</t>
  </si>
  <si>
    <t>Washington</t>
  </si>
  <si>
    <t>SKU10</t>
  </si>
  <si>
    <t>SKU11</t>
  </si>
  <si>
    <t>SKU12</t>
  </si>
  <si>
    <t>SKU13</t>
  </si>
  <si>
    <t>SKU14</t>
  </si>
  <si>
    <t>SKU15</t>
  </si>
  <si>
    <t>Arizona</t>
  </si>
  <si>
    <t>SKU16</t>
  </si>
  <si>
    <t>SKU17</t>
  </si>
  <si>
    <t>SKU18</t>
  </si>
  <si>
    <t>SKU19</t>
  </si>
  <si>
    <t>SKU20</t>
  </si>
  <si>
    <t>SKU21</t>
  </si>
  <si>
    <t>SKU22</t>
  </si>
  <si>
    <t>SKU23</t>
  </si>
  <si>
    <t>SKU24</t>
  </si>
  <si>
    <t>SKU25</t>
  </si>
  <si>
    <t>SKU26</t>
  </si>
  <si>
    <t>SKU27</t>
  </si>
  <si>
    <t>SKU28</t>
  </si>
  <si>
    <t>SKU29</t>
  </si>
  <si>
    <t>SKU30</t>
  </si>
  <si>
    <t>SKU32</t>
  </si>
  <si>
    <t>SKU33</t>
  </si>
  <si>
    <t>SKU34</t>
  </si>
  <si>
    <t>SKU35</t>
  </si>
  <si>
    <t>SKU36</t>
  </si>
  <si>
    <t>SKU37</t>
  </si>
  <si>
    <t>SKU38</t>
  </si>
  <si>
    <t>SKU39</t>
  </si>
  <si>
    <t>SKU40</t>
  </si>
  <si>
    <t>SKU41</t>
  </si>
  <si>
    <t>SKU42</t>
  </si>
  <si>
    <t>SKU43</t>
  </si>
  <si>
    <t>SKU44</t>
  </si>
  <si>
    <t>SKU45</t>
  </si>
  <si>
    <t>SKU46</t>
  </si>
  <si>
    <t>SKU48</t>
  </si>
  <si>
    <t>SKU49</t>
  </si>
  <si>
    <t>SKU50</t>
  </si>
  <si>
    <t>SKU51</t>
  </si>
  <si>
    <t>SKU52</t>
  </si>
  <si>
    <t>SKU53</t>
  </si>
  <si>
    <t>SKU54</t>
  </si>
  <si>
    <t>SKU55</t>
  </si>
  <si>
    <t>SKU56</t>
  </si>
  <si>
    <t>SKU57</t>
  </si>
  <si>
    <t>SKU58</t>
  </si>
  <si>
    <t>SKU59</t>
  </si>
  <si>
    <t>SKU60</t>
  </si>
  <si>
    <t>SKU61</t>
  </si>
  <si>
    <t>SKU62</t>
  </si>
  <si>
    <t>SKU63</t>
  </si>
  <si>
    <t>SKU64</t>
  </si>
  <si>
    <t>SKU65</t>
  </si>
  <si>
    <t>SKU68</t>
  </si>
  <si>
    <t>Unknown</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</si>
  <si>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</si>
  <si>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</si>
  <si>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</si>
  <si>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</si>
  <si>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</si>
  <si>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</si>
  <si>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</si>
  <si>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</si>
  <si>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</si>
  <si>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</si>
  <si>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</si>
  <si>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</si>
  <si>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</si>
  <si>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</si>
  <si>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</si>
  <si>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</si>
  <si>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</si>
  <si>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</si>
  <si>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</si>
  <si>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</si>
  <si>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</si>
  <si>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SKU91</t>
  </si>
  <si>
    <t>SKU92</t>
  </si>
  <si>
    <t>SKU93</t>
  </si>
  <si>
    <t>SKU94</t>
  </si>
  <si>
    <t>SKU95</t>
  </si>
  <si>
    <t>SKU96</t>
  </si>
  <si>
    <t>SKU97</t>
  </si>
  <si>
    <t>SKU98</t>
  </si>
  <si>
    <t>SKU99</t>
  </si>
  <si>
    <t>SKU100</t>
  </si>
  <si>
    <t>SKU101</t>
  </si>
  <si>
    <t>SKU102</t>
  </si>
  <si>
    <t>SKU103</t>
  </si>
  <si>
    <t>SKU104</t>
  </si>
  <si>
    <t>SKU105</t>
  </si>
  <si>
    <t>SKU106</t>
  </si>
  <si>
    <t>SKU107</t>
  </si>
  <si>
    <t>SKU108</t>
  </si>
  <si>
    <t>SKU109</t>
  </si>
  <si>
    <t>SKU110</t>
  </si>
  <si>
    <t>SKU111</t>
  </si>
  <si>
    <t>SKU112</t>
  </si>
  <si>
    <t>SKU113</t>
  </si>
  <si>
    <t>SKU114</t>
  </si>
  <si>
    <t>SKU115</t>
  </si>
  <si>
    <t>SKU116</t>
  </si>
  <si>
    <t>SKU117</t>
  </si>
  <si>
    <t>SKU118</t>
  </si>
  <si>
    <t>SKU120</t>
  </si>
  <si>
    <t>SKU121</t>
  </si>
  <si>
    <t>SKU122</t>
  </si>
  <si>
    <t>SKU123</t>
  </si>
  <si>
    <t>SKU124</t>
  </si>
  <si>
    <t>SKU125</t>
  </si>
  <si>
    <t>SKU126</t>
  </si>
  <si>
    <t>SKU127</t>
  </si>
  <si>
    <t>SKU128</t>
  </si>
  <si>
    <t>SKU129</t>
  </si>
  <si>
    <t>SKU130</t>
  </si>
  <si>
    <t>SKU131</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</si>
  <si>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</si>
  <si>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</si>
  <si>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</si>
  <si>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</si>
  <si>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</si>
  <si>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</si>
  <si>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</si>
  <si>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</si>
  <si>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</si>
  <si>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</si>
  <si>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</si>
  <si>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</si>
  <si>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</si>
  <si>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</si>
  <si>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</si>
  <si>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</si>
  <si>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</si>
  <si>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</si>
  <si>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</si>
  <si>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</si>
  <si>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</si>
  <si>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</si>
  <si>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</si>
  <si>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</si>
  <si>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</si>
  <si>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</si>
  <si>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</si>
  <si>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</si>
  <si>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</si>
  <si>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</si>
  <si>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</si>
  <si>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</si>
  <si>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</si>
  <si>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</si>
  <si>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</si>
  <si>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</si>
  <si>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</si>
  <si>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</si>
  <si>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</si>
  <si>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</si>
  <si>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</si>
  <si>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</si>
  <si>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</si>
  <si>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</si>
  <si>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</si>
  <si>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</si>
  <si>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</si>
  <si>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</si>
  <si>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</si>
  <si>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</si>
  <si>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</si>
  <si>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</si>
  <si>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</si>
  <si>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</si>
  <si>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</si>
  <si>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</si>
  <si>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</si>
  <si>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</si>
  <si>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</si>
  <si>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</si>
  <si>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</si>
  <si>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</si>
  <si>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</si>
  <si>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</si>
  <si>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</si>
  <si>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</si>
  <si>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</si>
  <si>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</si>
  <si>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</si>
  <si>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</si>
  <si>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</si>
  <si>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</si>
  <si>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</si>
  <si>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</si>
  <si>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</si>
  <si>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</si>
  <si>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</si>
  <si>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</si>
  <si>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</si>
  <si>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</si>
  <si>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</si>
  <si>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</si>
  <si>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</si>
  <si>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</si>
  <si>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</si>
  <si>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</si>
  <si>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</si>
  <si>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</si>
  <si>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</si>
  <si>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</si>
  <si>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</si>
  <si>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</si>
  <si>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</si>
  <si>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</si>
  <si>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</si>
  <si>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</si>
  <si>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</si>
  <si>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</si>
  <si>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</si>
  <si>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</si>
  <si>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</si>
  <si>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</si>
  <si>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</si>
  <si>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</si>
  <si>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</si>
  <si>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</si>
  <si>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</si>
  <si>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</si>
  <si>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</si>
  <si>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</si>
  <si>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</si>
  <si>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</si>
  <si>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</si>
  <si>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</si>
  <si>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</si>
  <si>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</si>
  <si>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</si>
  <si>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</si>
  <si>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</si>
  <si>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</si>
  <si>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</si>
  <si>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</si>
  <si>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</si>
  <si>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</si>
  <si>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</si>
  <si>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</si>
  <si>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</si>
  <si>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</si>
  <si>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</si>
  <si>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</si>
  <si>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</si>
  <si>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</si>
  <si>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</si>
  <si>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</si>
  <si>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</si>
  <si>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</si>
  <si>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</si>
  <si>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</si>
  <si>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</si>
  <si>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</si>
  <si>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</si>
  <si>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</si>
  <si>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</si>
  <si>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</si>
  <si>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</si>
  <si>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</si>
  <si>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</si>
  <si>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</si>
  <si>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</si>
  <si>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</si>
  <si>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</si>
  <si>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</si>
  <si>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</si>
  <si>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</si>
  <si>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</si>
  <si>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</si>
  <si>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</si>
  <si>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</si>
  <si>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</si>
  <si>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</si>
  <si>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</si>
  <si>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</si>
  <si>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</si>
  <si>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</si>
  <si>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</si>
  <si>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</si>
  <si>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</si>
  <si>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</si>
  <si>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</si>
  <si>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</si>
  <si>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</si>
  <si>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</si>
  <si>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</si>
  <si>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</si>
  <si>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</si>
  <si>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</si>
  <si>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</si>
  <si>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</si>
  <si>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</si>
  <si>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</si>
  <si>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</si>
  <si>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</si>
  <si>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</si>
  <si>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</si>
  <si>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</si>
  <si>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</si>
  <si>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</si>
  <si>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</si>
  <si>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</si>
  <si>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</si>
  <si>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</si>
  <si>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</si>
  <si>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</si>
  <si>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</si>
  <si>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</si>
  <si>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</si>
  <si>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</si>
  <si>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</si>
  <si>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</si>
  <si>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</si>
  <si>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</si>
  <si>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</si>
  <si>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</si>
  <si>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</si>
  <si>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</si>
  <si>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</si>
  <si>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</si>
  <si>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</si>
  <si>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</si>
  <si>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SKU346</t>
  </si>
  <si>
    <t>SKU347</t>
  </si>
  <si>
    <t>SKU348</t>
  </si>
  <si>
    <t>SKU349</t>
  </si>
  <si>
    <t>SKU350</t>
  </si>
  <si>
    <t>SKU351</t>
  </si>
  <si>
    <t>SKU352</t>
  </si>
  <si>
    <t>SKU353</t>
  </si>
  <si>
    <t>SKU354</t>
  </si>
  <si>
    <t>SKU355</t>
  </si>
  <si>
    <t>SKU356</t>
  </si>
  <si>
    <t>SKU357</t>
  </si>
  <si>
    <t>SKU358</t>
  </si>
  <si>
    <t>SKU359</t>
  </si>
  <si>
    <t>SKU360</t>
  </si>
  <si>
    <t>SKU361</t>
  </si>
  <si>
    <t>SKU362</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</si>
  <si>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</si>
  <si>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</si>
  <si>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</si>
  <si>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</si>
  <si>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</si>
  <si>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</si>
  <si>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</si>
  <si>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</si>
  <si>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</si>
  <si>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</si>
  <si>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</si>
  <si>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</si>
  <si>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</si>
  <si>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</si>
  <si>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</si>
  <si>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</si>
  <si>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</si>
  <si>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</si>
  <si>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</si>
  <si>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</si>
  <si>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</si>
  <si>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</si>
  <si>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</si>
  <si>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</si>
  <si>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</si>
  <si>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</si>
  <si>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</si>
  <si>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</si>
  <si>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</si>
  <si>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</si>
  <si>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</si>
  <si>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</si>
  <si>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</si>
  <si>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</si>
  <si>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</si>
  <si>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</si>
  <si>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</si>
  <si>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</si>
  <si>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</si>
  <si>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</si>
  <si>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</si>
  <si>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</si>
  <si>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</si>
  <si>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</si>
  <si>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</si>
  <si>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</si>
  <si>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</si>
  <si>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</si>
  <si>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</si>
  <si>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</si>
  <si>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</si>
  <si>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</si>
  <si>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</si>
  <si>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</si>
  <si>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</si>
  <si>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</si>
  <si>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</si>
  <si>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</si>
  <si>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</si>
  <si>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</si>
  <si>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</si>
  <si>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</si>
  <si>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</si>
  <si>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</si>
  <si>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</si>
  <si>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</si>
  <si>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</si>
  <si>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</si>
  <si>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</si>
  <si>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</si>
  <si>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</si>
  <si>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</si>
  <si>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</si>
  <si>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</si>
  <si>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</si>
  <si>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</si>
  <si>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</si>
  <si>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</si>
  <si>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</si>
  <si>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</si>
  <si>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</si>
  <si>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</si>
  <si>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</si>
  <si>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</si>
  <si>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</si>
  <si>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</si>
  <si>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</si>
  <si>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</si>
  <si>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</si>
  <si>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</si>
  <si>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</si>
  <si>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</si>
  <si>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</si>
  <si>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</si>
  <si>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</si>
  <si>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</si>
  <si>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</si>
  <si>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</si>
  <si>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</si>
  <si>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</si>
  <si>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</si>
  <si>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</si>
  <si>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</si>
  <si>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</si>
  <si>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</si>
  <si>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</si>
  <si>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</si>
  <si>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</si>
  <si>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</si>
  <si>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</si>
  <si>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</si>
  <si>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</si>
  <si>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</si>
  <si>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</si>
  <si>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</si>
  <si>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</si>
  <si>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</si>
  <si>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SKU484</t>
  </si>
  <si>
    <t>SKU485</t>
  </si>
  <si>
    <t>SKU486</t>
  </si>
  <si>
    <t>SKU487</t>
  </si>
  <si>
    <t>SKU488</t>
  </si>
  <si>
    <t>SKU489</t>
  </si>
  <si>
    <t>SKU490</t>
  </si>
  <si>
    <t>SKU491</t>
  </si>
  <si>
    <t>SKU492</t>
  </si>
  <si>
    <t>SKU493</t>
  </si>
  <si>
    <t>SKU494</t>
  </si>
  <si>
    <t>SKU495</t>
  </si>
  <si>
    <t>SKU496</t>
  </si>
  <si>
    <t>SKU497</t>
  </si>
  <si>
    <t>SKU498</t>
  </si>
  <si>
    <t>SKU499</t>
  </si>
  <si>
    <t>SKU47</t>
  </si>
  <si>
    <t>SKU67</t>
  </si>
  <si>
    <t>SKU31</t>
  </si>
  <si>
    <t>Stockout Risk</t>
  </si>
  <si>
    <t>Row Labels</t>
  </si>
  <si>
    <t>Average of Shipping costs</t>
  </si>
  <si>
    <t>Average of Lead times</t>
  </si>
  <si>
    <t>Column Labels</t>
  </si>
  <si>
    <t>Average of Defect rates</t>
  </si>
  <si>
    <t>Average of Manufacturing lead time</t>
  </si>
  <si>
    <t>Profit</t>
  </si>
  <si>
    <t>Sum of Profit</t>
  </si>
  <si>
    <t>Risk Sign</t>
  </si>
  <si>
    <t>Count of SKU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</si>
</sst>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EAF4F8"/>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 fontId="0" fillId="0" borderId="0" xfId="0" applyNumberFormat="1"/>
  </cellXfs>
  <cellStyles count="1">
    <cellStyle name="Normal" xfId="0" builtinId="0"/>
  </cellStyles>
  <dxfs count="3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fill>
        <patternFill>
          <bgColor rgb="FF1A3C51"/>
        </patternFill>
      </fill>
    </dxf>
    <dxf>
      <fill>
        <patternFill>
          <bgColor rgb="FF1A3C51"/>
        </patternFill>
      </fill>
    </dxf>
  </dxfs>
  <tableStyles count="2" defaultTableStyle="TableStyleMedium2" defaultPivotStyle="PivotStyleLight16">
    <tableStyle name="Slicer Style 1" pivot="0" table="0" count="3" xr9:uid="{C147400F-FE93-41A6-928B-31AC319FA799}">
      <tableStyleElement type="headerRow" dxfId="33"/>
    </tableStyle>
    <tableStyle name="Slicer Style 2" pivot="0" table="0" count="2" xr9:uid="{1DEECC26-A892-4D07-BADB-E7DA8CFA0A7A}">
      <tableStyleElement type="headerRow" dxfId="32"/>
    </tableStyle>
  </tableStyles>
  <colors>
    <mruColors>
      <color rgb="FF2C91C8"/>
      <color rgb="FFF5FAFC"/>
      <color rgb="FF1A3C51"/>
      <color rgb="FFEAF4F8"/>
      <color rgb="FF76E4F7"/>
      <color rgb="FF6BE6C1"/>
      <color rgb="FF215D94"/>
      <color rgb="FF4DB3E6"/>
      <color rgb="FF1D6B59"/>
      <color rgb="FF2E8D78"/>
    </mruColors>
  </colors>
  <extLst>
    <ext xmlns:x14="http://schemas.microsoft.com/office/spreadsheetml/2009/9/main" uri="{46F421CA-312F-682f-3DD2-61675219B42D}">
      <x14:dxfs count="3">
        <dxf>
          <fill>
            <patternFill>
              <bgColor rgb="FFF5FAFC"/>
            </patternFill>
          </fill>
        </dxf>
        <dxf>
          <fill>
            <patternFill>
              <bgColor rgb="FF76E4F7"/>
            </patternFill>
          </fill>
        </dxf>
        <dxf>
          <fill>
            <patternFill>
              <bgColor rgb="FFEAF4F8"/>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Shipping Cost by Route</a:t>
            </a:r>
            <a:endParaRPr lang="en-US"/>
          </a:p>
        </c:rich>
      </c:tx>
      <c:layout>
        <c:manualLayout>
          <c:xMode val="edge"/>
          <c:yMode val="edge"/>
          <c:x val="0.14869752367827976"/>
          <c:y val="8.5235879990949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F46-49EE-9434-DB411998BA9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F46-49EE-9434-DB411998BA9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F46-49EE-9434-DB411998BA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3"/>
                <c:pt idx="0">
                  <c:v>Route A</c:v>
                </c:pt>
                <c:pt idx="1">
                  <c:v>Route C</c:v>
                </c:pt>
                <c:pt idx="2">
                  <c:v>Route B</c:v>
                </c:pt>
              </c:strCache>
            </c:strRef>
          </c:cat>
          <c:val>
            <c:numRef>
              <c:f>'Pivot Table'!$B$4:$B$6</c:f>
              <c:numCache>
                <c:formatCode>0.00</c:formatCode>
                <c:ptCount val="3"/>
                <c:pt idx="0">
                  <c:v>5.6978866611562502</c:v>
                </c:pt>
                <c:pt idx="1">
                  <c:v>5.5236530608940395</c:v>
                </c:pt>
                <c:pt idx="2">
                  <c:v>5.2537699484047646</c:v>
                </c:pt>
              </c:numCache>
            </c:numRef>
          </c:val>
          <c:extLst>
            <c:ext xmlns:c16="http://schemas.microsoft.com/office/drawing/2014/chart" uri="{C3380CC4-5D6E-409C-BE32-E72D297353CC}">
              <c16:uniqueId val="{00000006-3F46-49EE-9434-DB411998BA9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Table!PivotTable8</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4DB3E6"/>
          </a:solidFill>
          <a:ln w="19050">
            <a:solidFill>
              <a:schemeClr val="lt1"/>
            </a:solidFill>
          </a:ln>
          <a:effectLst/>
        </c:spPr>
      </c:pivotFmt>
      <c:pivotFmt>
        <c:idx val="15"/>
        <c:spPr>
          <a:solidFill>
            <a:srgbClr val="2C91C8"/>
          </a:solidFill>
          <a:ln w="19050">
            <a:solidFill>
              <a:schemeClr val="lt1"/>
            </a:solidFill>
          </a:ln>
          <a:effectLst/>
        </c:spPr>
      </c:pivotFmt>
      <c:pivotFmt>
        <c:idx val="16"/>
        <c:spPr>
          <a:solidFill>
            <a:srgbClr val="76E4F7"/>
          </a:solidFill>
          <a:ln w="19050">
            <a:solidFill>
              <a:schemeClr val="lt1"/>
            </a:solidFill>
          </a:ln>
          <a:effectLst/>
        </c:spPr>
      </c:pivotFmt>
    </c:pivotFmts>
    <c:plotArea>
      <c:layout>
        <c:manualLayout>
          <c:layoutTarget val="inner"/>
          <c:xMode val="edge"/>
          <c:yMode val="edge"/>
          <c:x val="0.1807833480274425"/>
          <c:y val="4.4424802630896432E-2"/>
          <c:w val="0.70535737086918193"/>
          <c:h val="0.72208521365659328"/>
        </c:manualLayout>
      </c:layout>
      <c:doughnutChart>
        <c:varyColors val="1"/>
        <c:ser>
          <c:idx val="0"/>
          <c:order val="0"/>
          <c:tx>
            <c:strRef>
              <c:f>'Pivot Table'!$B$57</c:f>
              <c:strCache>
                <c:ptCount val="1"/>
                <c:pt idx="0">
                  <c:v>Total</c:v>
                </c:pt>
              </c:strCache>
            </c:strRef>
          </c:tx>
          <c:dPt>
            <c:idx val="0"/>
            <c:bubble3D val="0"/>
            <c:spPr>
              <a:solidFill>
                <a:srgbClr val="4DB3E6"/>
              </a:solidFill>
              <a:ln w="19050">
                <a:solidFill>
                  <a:schemeClr val="lt1"/>
                </a:solidFill>
              </a:ln>
              <a:effectLst/>
            </c:spPr>
            <c:extLst>
              <c:ext xmlns:c16="http://schemas.microsoft.com/office/drawing/2014/chart" uri="{C3380CC4-5D6E-409C-BE32-E72D297353CC}">
                <c16:uniqueId val="{00000001-6686-4258-A515-34D0575AE7B4}"/>
              </c:ext>
            </c:extLst>
          </c:dPt>
          <c:dPt>
            <c:idx val="1"/>
            <c:bubble3D val="0"/>
            <c:spPr>
              <a:solidFill>
                <a:srgbClr val="2C91C8"/>
              </a:solidFill>
              <a:ln w="19050">
                <a:solidFill>
                  <a:schemeClr val="lt1"/>
                </a:solidFill>
              </a:ln>
              <a:effectLst/>
            </c:spPr>
            <c:extLst>
              <c:ext xmlns:c16="http://schemas.microsoft.com/office/drawing/2014/chart" uri="{C3380CC4-5D6E-409C-BE32-E72D297353CC}">
                <c16:uniqueId val="{00000003-6686-4258-A515-34D0575AE7B4}"/>
              </c:ext>
            </c:extLst>
          </c:dPt>
          <c:dPt>
            <c:idx val="2"/>
            <c:bubble3D val="0"/>
            <c:spPr>
              <a:solidFill>
                <a:srgbClr val="76E4F7"/>
              </a:solidFill>
              <a:ln w="19050">
                <a:solidFill>
                  <a:schemeClr val="lt1"/>
                </a:solidFill>
              </a:ln>
              <a:effectLst/>
            </c:spPr>
            <c:extLst>
              <c:ext xmlns:c16="http://schemas.microsoft.com/office/drawing/2014/chart" uri="{C3380CC4-5D6E-409C-BE32-E72D297353CC}">
                <c16:uniqueId val="{00000005-6686-4258-A515-34D0575AE7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Table'!$A$58:$A$60</c:f>
              <c:strCache>
                <c:ptCount val="3"/>
                <c:pt idx="0">
                  <c:v>Air</c:v>
                </c:pt>
                <c:pt idx="1">
                  <c:v>Rail</c:v>
                </c:pt>
                <c:pt idx="2">
                  <c:v>Road</c:v>
                </c:pt>
              </c:strCache>
            </c:strRef>
          </c:cat>
          <c:val>
            <c:numRef>
              <c:f>'Pivot Table'!$B$58:$B$60</c:f>
              <c:numCache>
                <c:formatCode>0.00</c:formatCode>
                <c:ptCount val="3"/>
                <c:pt idx="0">
                  <c:v>5.5392410607473108</c:v>
                </c:pt>
                <c:pt idx="1">
                  <c:v>5.4830200805570488</c:v>
                </c:pt>
                <c:pt idx="2">
                  <c:v>5.3916277024967316</c:v>
                </c:pt>
              </c:numCache>
            </c:numRef>
          </c:val>
          <c:extLst>
            <c:ext xmlns:c16="http://schemas.microsoft.com/office/drawing/2014/chart" uri="{C3380CC4-5D6E-409C-BE32-E72D297353CC}">
              <c16:uniqueId val="{00000006-6686-4258-A515-34D0575AE7B4}"/>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Table!PivotTable3</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rgbClr val="76E4F7"/>
          </a:solidFill>
          <a:ln w="25400">
            <a:solidFill>
              <a:schemeClr val="lt1"/>
            </a:solidFill>
          </a:ln>
          <a:effectLst/>
          <a:sp3d contourW="25400">
            <a:contourClr>
              <a:schemeClr val="lt1"/>
            </a:contourClr>
          </a:sp3d>
        </c:spPr>
        <c:marker>
          <c:symbol val="none"/>
        </c:marker>
        <c:dLbl>
          <c:idx val="0"/>
          <c:spPr>
            <a:solidFill>
              <a:srgbClr val="E0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4DB3E6"/>
          </a:solidFill>
          <a:ln w="25400">
            <a:solidFill>
              <a:schemeClr val="lt1"/>
            </a:solidFill>
          </a:ln>
          <a:effectLst/>
          <a:sp3d contourW="25400">
            <a:contourClr>
              <a:schemeClr val="lt1"/>
            </a:contourClr>
          </a:sp3d>
        </c:spPr>
      </c:pivotFmt>
      <c:pivotFmt>
        <c:idx val="15"/>
        <c:spPr>
          <a:solidFill>
            <a:srgbClr val="2C91C8"/>
          </a:solidFill>
          <a:ln w="25400">
            <a:solidFill>
              <a:schemeClr val="lt1"/>
            </a:solidFill>
          </a:ln>
          <a:effectLst/>
          <a:sp3d contourW="25400">
            <a:contourClr>
              <a:schemeClr val="lt1"/>
            </a:contourClr>
          </a:sp3d>
        </c:spPr>
      </c:pivotFmt>
      <c:pivotFmt>
        <c:idx val="16"/>
        <c:spPr>
          <a:solidFill>
            <a:srgbClr val="76E4F7"/>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76348202375664"/>
          <c:y val="0"/>
          <c:w val="0.8717936788816546"/>
          <c:h val="1"/>
        </c:manualLayout>
      </c:layout>
      <c:pie3DChart>
        <c:varyColors val="1"/>
        <c:ser>
          <c:idx val="0"/>
          <c:order val="0"/>
          <c:tx>
            <c:strRef>
              <c:f>'Pivot Table'!$B$12</c:f>
              <c:strCache>
                <c:ptCount val="1"/>
                <c:pt idx="0">
                  <c:v>Total</c:v>
                </c:pt>
              </c:strCache>
            </c:strRef>
          </c:tx>
          <c:spPr>
            <a:solidFill>
              <a:srgbClr val="76E4F7"/>
            </a:solidFill>
          </c:spPr>
          <c:dPt>
            <c:idx val="0"/>
            <c:bubble3D val="0"/>
            <c:spPr>
              <a:solidFill>
                <a:srgbClr val="4DB3E6"/>
              </a:solidFill>
              <a:ln w="25400">
                <a:solidFill>
                  <a:schemeClr val="lt1"/>
                </a:solidFill>
              </a:ln>
              <a:effectLst/>
              <a:sp3d contourW="25400">
                <a:contourClr>
                  <a:schemeClr val="lt1"/>
                </a:contourClr>
              </a:sp3d>
            </c:spPr>
            <c:extLst>
              <c:ext xmlns:c16="http://schemas.microsoft.com/office/drawing/2014/chart" uri="{C3380CC4-5D6E-409C-BE32-E72D297353CC}">
                <c16:uniqueId val="{00000001-7049-4FF3-8207-44362EC5472A}"/>
              </c:ext>
            </c:extLst>
          </c:dPt>
          <c:dPt>
            <c:idx val="1"/>
            <c:bubble3D val="0"/>
            <c:spPr>
              <a:solidFill>
                <a:srgbClr val="2C91C8"/>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49-4FF3-8207-44362EC5472A}"/>
              </c:ext>
            </c:extLst>
          </c:dPt>
          <c:dPt>
            <c:idx val="2"/>
            <c:bubble3D val="0"/>
            <c:spPr>
              <a:solidFill>
                <a:srgbClr val="76E4F7"/>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49-4FF3-8207-44362EC5472A}"/>
              </c:ext>
            </c:extLst>
          </c:dPt>
          <c:dLbls>
            <c:spPr>
              <a:solidFill>
                <a:srgbClr val="E0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Table'!$A$13:$A$15</c:f>
              <c:strCache>
                <c:ptCount val="3"/>
                <c:pt idx="0">
                  <c:v>Route C</c:v>
                </c:pt>
                <c:pt idx="1">
                  <c:v>Route A</c:v>
                </c:pt>
                <c:pt idx="2">
                  <c:v>Route B</c:v>
                </c:pt>
              </c:strCache>
            </c:strRef>
          </c:cat>
          <c:val>
            <c:numRef>
              <c:f>'Pivot Table'!$B$13:$B$15</c:f>
              <c:numCache>
                <c:formatCode>0.00</c:formatCode>
                <c:ptCount val="3"/>
                <c:pt idx="0">
                  <c:v>16.05298013245033</c:v>
                </c:pt>
                <c:pt idx="1">
                  <c:v>15.9625</c:v>
                </c:pt>
                <c:pt idx="2">
                  <c:v>15.297619047619047</c:v>
                </c:pt>
              </c:numCache>
            </c:numRef>
          </c:val>
          <c:extLst>
            <c:ext xmlns:c16="http://schemas.microsoft.com/office/drawing/2014/chart" uri="{C3380CC4-5D6E-409C-BE32-E72D297353CC}">
              <c16:uniqueId val="{00000006-7049-4FF3-8207-44362EC5472A}"/>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76E4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4DB3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2C91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Route C</c:v>
                </c:pt>
              </c:strCache>
            </c:strRef>
          </c:tx>
          <c:spPr>
            <a:solidFill>
              <a:srgbClr val="76E4F7"/>
            </a:solidFill>
            <a:ln>
              <a:noFill/>
            </a:ln>
            <a:effectLst/>
          </c:spPr>
          <c:invertIfNegative val="0"/>
          <c:cat>
            <c:strRef>
              <c:f>'Pivot Table'!$A$20:$A$24</c:f>
              <c:strCache>
                <c:ptCount val="5"/>
                <c:pt idx="0">
                  <c:v>Supplier 1</c:v>
                </c:pt>
                <c:pt idx="1">
                  <c:v>Supplier 2</c:v>
                </c:pt>
                <c:pt idx="2">
                  <c:v>Supplier 3</c:v>
                </c:pt>
                <c:pt idx="3">
                  <c:v>Supplier 4</c:v>
                </c:pt>
                <c:pt idx="4">
                  <c:v>Supplier 5</c:v>
                </c:pt>
              </c:strCache>
            </c:strRef>
          </c:cat>
          <c:val>
            <c:numRef>
              <c:f>'Pivot Table'!$B$20:$B$24</c:f>
              <c:numCache>
                <c:formatCode>General</c:formatCode>
                <c:ptCount val="5"/>
                <c:pt idx="0">
                  <c:v>13.961538461538462</c:v>
                </c:pt>
                <c:pt idx="1">
                  <c:v>15.694444444444445</c:v>
                </c:pt>
                <c:pt idx="2">
                  <c:v>16.083333333333332</c:v>
                </c:pt>
                <c:pt idx="3">
                  <c:v>18.782608695652176</c:v>
                </c:pt>
                <c:pt idx="4">
                  <c:v>16.571428571428573</c:v>
                </c:pt>
              </c:numCache>
            </c:numRef>
          </c:val>
          <c:extLst>
            <c:ext xmlns:c16="http://schemas.microsoft.com/office/drawing/2014/chart" uri="{C3380CC4-5D6E-409C-BE32-E72D297353CC}">
              <c16:uniqueId val="{00000000-6B86-4D07-B7B1-C29DD0A6C008}"/>
            </c:ext>
          </c:extLst>
        </c:ser>
        <c:ser>
          <c:idx val="1"/>
          <c:order val="1"/>
          <c:tx>
            <c:strRef>
              <c:f>'Pivot Table'!$C$18:$C$19</c:f>
              <c:strCache>
                <c:ptCount val="1"/>
                <c:pt idx="0">
                  <c:v>Route A</c:v>
                </c:pt>
              </c:strCache>
            </c:strRef>
          </c:tx>
          <c:spPr>
            <a:solidFill>
              <a:srgbClr val="4DB3E6"/>
            </a:solidFill>
            <a:ln>
              <a:noFill/>
            </a:ln>
            <a:effectLst/>
          </c:spPr>
          <c:invertIfNegative val="0"/>
          <c:cat>
            <c:strRef>
              <c:f>'Pivot Table'!$A$20:$A$24</c:f>
              <c:strCache>
                <c:ptCount val="5"/>
                <c:pt idx="0">
                  <c:v>Supplier 1</c:v>
                </c:pt>
                <c:pt idx="1">
                  <c:v>Supplier 2</c:v>
                </c:pt>
                <c:pt idx="2">
                  <c:v>Supplier 3</c:v>
                </c:pt>
                <c:pt idx="3">
                  <c:v>Supplier 4</c:v>
                </c:pt>
                <c:pt idx="4">
                  <c:v>Supplier 5</c:v>
                </c:pt>
              </c:strCache>
            </c:strRef>
          </c:cat>
          <c:val>
            <c:numRef>
              <c:f>'Pivot Table'!$C$20:$C$24</c:f>
              <c:numCache>
                <c:formatCode>General</c:formatCode>
                <c:ptCount val="5"/>
                <c:pt idx="0">
                  <c:v>16.086956521739129</c:v>
                </c:pt>
                <c:pt idx="1">
                  <c:v>15.515151515151516</c:v>
                </c:pt>
                <c:pt idx="2">
                  <c:v>14.025641025641026</c:v>
                </c:pt>
                <c:pt idx="3">
                  <c:v>16.344827586206897</c:v>
                </c:pt>
                <c:pt idx="4">
                  <c:v>17.90909090909091</c:v>
                </c:pt>
              </c:numCache>
            </c:numRef>
          </c:val>
          <c:extLst>
            <c:ext xmlns:c16="http://schemas.microsoft.com/office/drawing/2014/chart" uri="{C3380CC4-5D6E-409C-BE32-E72D297353CC}">
              <c16:uniqueId val="{00000001-6B86-4D07-B7B1-C29DD0A6C008}"/>
            </c:ext>
          </c:extLst>
        </c:ser>
        <c:ser>
          <c:idx val="2"/>
          <c:order val="2"/>
          <c:tx>
            <c:strRef>
              <c:f>'Pivot Table'!$D$18:$D$19</c:f>
              <c:strCache>
                <c:ptCount val="1"/>
                <c:pt idx="0">
                  <c:v>Route B</c:v>
                </c:pt>
              </c:strCache>
            </c:strRef>
          </c:tx>
          <c:spPr>
            <a:solidFill>
              <a:srgbClr val="2C91C8"/>
            </a:solidFill>
            <a:ln>
              <a:noFill/>
            </a:ln>
            <a:effectLst/>
          </c:spPr>
          <c:invertIfNegative val="0"/>
          <c:cat>
            <c:strRef>
              <c:f>'Pivot Table'!$A$20:$A$24</c:f>
              <c:strCache>
                <c:ptCount val="5"/>
                <c:pt idx="0">
                  <c:v>Supplier 1</c:v>
                </c:pt>
                <c:pt idx="1">
                  <c:v>Supplier 2</c:v>
                </c:pt>
                <c:pt idx="2">
                  <c:v>Supplier 3</c:v>
                </c:pt>
                <c:pt idx="3">
                  <c:v>Supplier 4</c:v>
                </c:pt>
                <c:pt idx="4">
                  <c:v>Supplier 5</c:v>
                </c:pt>
              </c:strCache>
            </c:strRef>
          </c:cat>
          <c:val>
            <c:numRef>
              <c:f>'Pivot Table'!$D$20:$D$24</c:f>
              <c:numCache>
                <c:formatCode>General</c:formatCode>
                <c:ptCount val="5"/>
                <c:pt idx="0">
                  <c:v>13.117647058823529</c:v>
                </c:pt>
                <c:pt idx="1">
                  <c:v>15.5</c:v>
                </c:pt>
                <c:pt idx="2">
                  <c:v>16</c:v>
                </c:pt>
                <c:pt idx="3">
                  <c:v>16.387096774193548</c:v>
                </c:pt>
                <c:pt idx="4">
                  <c:v>15.666666666666666</c:v>
                </c:pt>
              </c:numCache>
            </c:numRef>
          </c:val>
          <c:extLst>
            <c:ext xmlns:c16="http://schemas.microsoft.com/office/drawing/2014/chart" uri="{C3380CC4-5D6E-409C-BE32-E72D297353CC}">
              <c16:uniqueId val="{00000002-6B86-4D07-B7B1-C29DD0A6C008}"/>
            </c:ext>
          </c:extLst>
        </c:ser>
        <c:dLbls>
          <c:showLegendKey val="0"/>
          <c:showVal val="0"/>
          <c:showCatName val="0"/>
          <c:showSerName val="0"/>
          <c:showPercent val="0"/>
          <c:showBubbleSize val="0"/>
        </c:dLbls>
        <c:gapWidth val="219"/>
        <c:overlap val="-27"/>
        <c:axId val="256125423"/>
        <c:axId val="256126671"/>
      </c:barChart>
      <c:catAx>
        <c:axId val="2561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A3C51"/>
                </a:solidFill>
                <a:latin typeface="+mn-lt"/>
                <a:ea typeface="+mn-ea"/>
                <a:cs typeface="+mn-cs"/>
              </a:defRPr>
            </a:pPr>
            <a:endParaRPr lang="en-GH"/>
          </a:p>
        </c:txPr>
        <c:crossAx val="256126671"/>
        <c:crosses val="autoZero"/>
        <c:auto val="1"/>
        <c:lblAlgn val="ctr"/>
        <c:lblOffset val="100"/>
        <c:noMultiLvlLbl val="0"/>
      </c:catAx>
      <c:valAx>
        <c:axId val="25612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5612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rgbClr val="53D6A9"/>
          </a:solidFill>
          <a:ln>
            <a:noFill/>
          </a:ln>
          <a:effectLst/>
        </c:spPr>
      </c:pivotFmt>
      <c:pivotFmt>
        <c:idx val="12"/>
        <c:spPr>
          <a:solidFill>
            <a:srgbClr val="38B393"/>
          </a:solidFill>
          <a:ln>
            <a:noFill/>
          </a:ln>
          <a:effectLst/>
        </c:spPr>
      </c:pivotFmt>
      <c:pivotFmt>
        <c:idx val="13"/>
        <c:spPr>
          <a:solidFill>
            <a:srgbClr val="2E8D78"/>
          </a:solidFill>
          <a:ln>
            <a:noFill/>
          </a:ln>
          <a:effectLst/>
        </c:spPr>
      </c:pivotFmt>
      <c:pivotFmt>
        <c:idx val="14"/>
        <c:spPr>
          <a:solidFill>
            <a:srgbClr val="1D6B59"/>
          </a:solidFill>
          <a:ln>
            <a:noFill/>
          </a:ln>
          <a:effectLst/>
        </c:spPr>
      </c:pivotFmt>
    </c:pivotFmts>
    <c:plotArea>
      <c:layout/>
      <c:barChart>
        <c:barDir val="col"/>
        <c:grouping val="clustered"/>
        <c:varyColors val="0"/>
        <c:ser>
          <c:idx val="0"/>
          <c:order val="0"/>
          <c:tx>
            <c:strRef>
              <c:f>'Pivot Table'!$B$44</c:f>
              <c:strCache>
                <c:ptCount val="1"/>
                <c:pt idx="0">
                  <c:v>Total</c:v>
                </c:pt>
              </c:strCache>
            </c:strRef>
          </c:tx>
          <c:spPr>
            <a:solidFill>
              <a:schemeClr val="accent1"/>
            </a:solidFill>
            <a:ln>
              <a:noFill/>
            </a:ln>
            <a:effectLst/>
          </c:spPr>
          <c:invertIfNegative val="0"/>
          <c:dPt>
            <c:idx val="6"/>
            <c:invertIfNegative val="0"/>
            <c:bubble3D val="0"/>
            <c:spPr>
              <a:solidFill>
                <a:srgbClr val="53D6A9"/>
              </a:solidFill>
              <a:ln>
                <a:noFill/>
              </a:ln>
              <a:effectLst/>
            </c:spPr>
            <c:extLst>
              <c:ext xmlns:c16="http://schemas.microsoft.com/office/drawing/2014/chart" uri="{C3380CC4-5D6E-409C-BE32-E72D297353CC}">
                <c16:uniqueId val="{00000008-9578-4AA3-9382-E85B35EFB1FC}"/>
              </c:ext>
            </c:extLst>
          </c:dPt>
          <c:dPt>
            <c:idx val="7"/>
            <c:invertIfNegative val="0"/>
            <c:bubble3D val="0"/>
            <c:spPr>
              <a:solidFill>
                <a:srgbClr val="38B393"/>
              </a:solidFill>
              <a:ln>
                <a:noFill/>
              </a:ln>
              <a:effectLst/>
            </c:spPr>
            <c:extLst>
              <c:ext xmlns:c16="http://schemas.microsoft.com/office/drawing/2014/chart" uri="{C3380CC4-5D6E-409C-BE32-E72D297353CC}">
                <c16:uniqueId val="{00000009-9578-4AA3-9382-E85B35EFB1FC}"/>
              </c:ext>
            </c:extLst>
          </c:dPt>
          <c:dPt>
            <c:idx val="8"/>
            <c:invertIfNegative val="0"/>
            <c:bubble3D val="0"/>
            <c:spPr>
              <a:solidFill>
                <a:srgbClr val="2E8D78"/>
              </a:solidFill>
              <a:ln>
                <a:noFill/>
              </a:ln>
              <a:effectLst/>
            </c:spPr>
            <c:extLst>
              <c:ext xmlns:c16="http://schemas.microsoft.com/office/drawing/2014/chart" uri="{C3380CC4-5D6E-409C-BE32-E72D297353CC}">
                <c16:uniqueId val="{0000000A-9578-4AA3-9382-E85B35EFB1FC}"/>
              </c:ext>
            </c:extLst>
          </c:dPt>
          <c:dPt>
            <c:idx val="9"/>
            <c:invertIfNegative val="0"/>
            <c:bubble3D val="0"/>
            <c:spPr>
              <a:solidFill>
                <a:srgbClr val="1D6B59"/>
              </a:solidFill>
              <a:ln>
                <a:noFill/>
              </a:ln>
              <a:effectLst/>
            </c:spPr>
            <c:extLst>
              <c:ext xmlns:c16="http://schemas.microsoft.com/office/drawing/2014/chart" uri="{C3380CC4-5D6E-409C-BE32-E72D297353CC}">
                <c16:uniqueId val="{0000000B-9578-4AA3-9382-E85B35EFB1FC}"/>
              </c:ext>
            </c:extLst>
          </c:dPt>
          <c:cat>
            <c:strRef>
              <c:f>'Pivot Table'!$A$45:$A$54</c:f>
              <c:strCache>
                <c:ptCount val="10"/>
                <c:pt idx="0">
                  <c:v>SKU198</c:v>
                </c:pt>
                <c:pt idx="1">
                  <c:v>SKU146</c:v>
                </c:pt>
                <c:pt idx="2">
                  <c:v>SKU393</c:v>
                </c:pt>
                <c:pt idx="3">
                  <c:v>SKU208</c:v>
                </c:pt>
                <c:pt idx="4">
                  <c:v>SKU378</c:v>
                </c:pt>
                <c:pt idx="5">
                  <c:v>SKU275</c:v>
                </c:pt>
                <c:pt idx="6">
                  <c:v>SKU40</c:v>
                </c:pt>
                <c:pt idx="7">
                  <c:v>SKU223</c:v>
                </c:pt>
                <c:pt idx="8">
                  <c:v>SKU43</c:v>
                </c:pt>
                <c:pt idx="9">
                  <c:v>SKU267</c:v>
                </c:pt>
              </c:strCache>
            </c:strRef>
          </c:cat>
          <c:val>
            <c:numRef>
              <c:f>'Pivot Table'!$B$45:$B$54</c:f>
              <c:numCache>
                <c:formatCode>General</c:formatCode>
                <c:ptCount val="10"/>
                <c:pt idx="0">
                  <c:v>976.02035283400005</c:v>
                </c:pt>
                <c:pt idx="1">
                  <c:v>968.79876385199998</c:v>
                </c:pt>
                <c:pt idx="2">
                  <c:v>960.14858457300011</c:v>
                </c:pt>
                <c:pt idx="3">
                  <c:v>956.35533908399998</c:v>
                </c:pt>
                <c:pt idx="4">
                  <c:v>948.35676174000002</c:v>
                </c:pt>
                <c:pt idx="5">
                  <c:v>945.72638379599994</c:v>
                </c:pt>
                <c:pt idx="6">
                  <c:v>944.76048504100004</c:v>
                </c:pt>
                <c:pt idx="7">
                  <c:v>939.721468254</c:v>
                </c:pt>
                <c:pt idx="8">
                  <c:v>929.50840539299998</c:v>
                </c:pt>
                <c:pt idx="9">
                  <c:v>929.40765167300003</c:v>
                </c:pt>
              </c:numCache>
            </c:numRef>
          </c:val>
          <c:extLst>
            <c:ext xmlns:c16="http://schemas.microsoft.com/office/drawing/2014/chart" uri="{C3380CC4-5D6E-409C-BE32-E72D297353CC}">
              <c16:uniqueId val="{00000000-9578-4AA3-9382-E85B35EFB1FC}"/>
            </c:ext>
          </c:extLst>
        </c:ser>
        <c:dLbls>
          <c:showLegendKey val="0"/>
          <c:showVal val="0"/>
          <c:showCatName val="0"/>
          <c:showSerName val="0"/>
          <c:showPercent val="0"/>
          <c:showBubbleSize val="0"/>
        </c:dLbls>
        <c:gapWidth val="219"/>
        <c:overlap val="-27"/>
        <c:axId val="221395535"/>
        <c:axId val="221406767"/>
      </c:barChart>
      <c:catAx>
        <c:axId val="22139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21406767"/>
        <c:crosses val="autoZero"/>
        <c:auto val="1"/>
        <c:lblAlgn val="ctr"/>
        <c:lblOffset val="100"/>
        <c:noMultiLvlLbl val="0"/>
      </c:catAx>
      <c:valAx>
        <c:axId val="22140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2139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76E4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4DB3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2C91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Table'!$B$27:$B$28</c:f>
              <c:strCache>
                <c:ptCount val="1"/>
                <c:pt idx="0">
                  <c:v>Route A</c:v>
                </c:pt>
              </c:strCache>
            </c:strRef>
          </c:tx>
          <c:spPr>
            <a:solidFill>
              <a:srgbClr val="76E4F7"/>
            </a:solidFill>
            <a:ln>
              <a:noFill/>
            </a:ln>
            <a:effectLst/>
          </c:spPr>
          <c:invertIfNegative val="0"/>
          <c:cat>
            <c:strRef>
              <c:f>'Pivot Table'!$A$29:$A$33</c:f>
              <c:strCache>
                <c:ptCount val="5"/>
                <c:pt idx="0">
                  <c:v>Supplier 1</c:v>
                </c:pt>
                <c:pt idx="1">
                  <c:v>Supplier 2</c:v>
                </c:pt>
                <c:pt idx="2">
                  <c:v>Supplier 3</c:v>
                </c:pt>
                <c:pt idx="3">
                  <c:v>Supplier 4</c:v>
                </c:pt>
                <c:pt idx="4">
                  <c:v>Supplier 5</c:v>
                </c:pt>
              </c:strCache>
            </c:strRef>
          </c:cat>
          <c:val>
            <c:numRef>
              <c:f>'Pivot Table'!$B$29:$B$33</c:f>
              <c:numCache>
                <c:formatCode>General</c:formatCode>
                <c:ptCount val="5"/>
                <c:pt idx="0">
                  <c:v>6.0951531404347836</c:v>
                </c:pt>
                <c:pt idx="1">
                  <c:v>5.6871302756060613</c:v>
                </c:pt>
                <c:pt idx="2">
                  <c:v>5.5064777255128199</c:v>
                </c:pt>
                <c:pt idx="3">
                  <c:v>5.6183011912413781</c:v>
                </c:pt>
                <c:pt idx="4">
                  <c:v>5.8147890696969711</c:v>
                </c:pt>
              </c:numCache>
            </c:numRef>
          </c:val>
          <c:extLst>
            <c:ext xmlns:c16="http://schemas.microsoft.com/office/drawing/2014/chart" uri="{C3380CC4-5D6E-409C-BE32-E72D297353CC}">
              <c16:uniqueId val="{00000000-A3E9-4FE6-AB5D-0E8FC1018B7E}"/>
            </c:ext>
          </c:extLst>
        </c:ser>
        <c:ser>
          <c:idx val="1"/>
          <c:order val="1"/>
          <c:tx>
            <c:strRef>
              <c:f>'Pivot Table'!$C$27:$C$28</c:f>
              <c:strCache>
                <c:ptCount val="1"/>
                <c:pt idx="0">
                  <c:v>Route B</c:v>
                </c:pt>
              </c:strCache>
            </c:strRef>
          </c:tx>
          <c:spPr>
            <a:solidFill>
              <a:srgbClr val="4DB3E6"/>
            </a:solidFill>
            <a:ln>
              <a:noFill/>
            </a:ln>
            <a:effectLst/>
          </c:spPr>
          <c:invertIfNegative val="0"/>
          <c:cat>
            <c:strRef>
              <c:f>'Pivot Table'!$A$29:$A$33</c:f>
              <c:strCache>
                <c:ptCount val="5"/>
                <c:pt idx="0">
                  <c:v>Supplier 1</c:v>
                </c:pt>
                <c:pt idx="1">
                  <c:v>Supplier 2</c:v>
                </c:pt>
                <c:pt idx="2">
                  <c:v>Supplier 3</c:v>
                </c:pt>
                <c:pt idx="3">
                  <c:v>Supplier 4</c:v>
                </c:pt>
                <c:pt idx="4">
                  <c:v>Supplier 5</c:v>
                </c:pt>
              </c:strCache>
            </c:strRef>
          </c:cat>
          <c:val>
            <c:numRef>
              <c:f>'Pivot Table'!$C$29:$C$33</c:f>
              <c:numCache>
                <c:formatCode>General</c:formatCode>
                <c:ptCount val="5"/>
                <c:pt idx="0">
                  <c:v>5.1997726915294109</c:v>
                </c:pt>
                <c:pt idx="1">
                  <c:v>4.8291144688333336</c:v>
                </c:pt>
                <c:pt idx="2">
                  <c:v>5.4249220261081081</c:v>
                </c:pt>
                <c:pt idx="3">
                  <c:v>5.0373192389032253</c:v>
                </c:pt>
                <c:pt idx="4">
                  <c:v>5.7723708912592597</c:v>
                </c:pt>
              </c:numCache>
            </c:numRef>
          </c:val>
          <c:extLst>
            <c:ext xmlns:c16="http://schemas.microsoft.com/office/drawing/2014/chart" uri="{C3380CC4-5D6E-409C-BE32-E72D297353CC}">
              <c16:uniqueId val="{00000001-A3E9-4FE6-AB5D-0E8FC1018B7E}"/>
            </c:ext>
          </c:extLst>
        </c:ser>
        <c:ser>
          <c:idx val="2"/>
          <c:order val="2"/>
          <c:tx>
            <c:strRef>
              <c:f>'Pivot Table'!$D$27:$D$28</c:f>
              <c:strCache>
                <c:ptCount val="1"/>
                <c:pt idx="0">
                  <c:v>Route C</c:v>
                </c:pt>
              </c:strCache>
            </c:strRef>
          </c:tx>
          <c:spPr>
            <a:solidFill>
              <a:srgbClr val="2C91C8"/>
            </a:solidFill>
            <a:ln>
              <a:noFill/>
            </a:ln>
            <a:effectLst/>
          </c:spPr>
          <c:invertIfNegative val="0"/>
          <c:cat>
            <c:strRef>
              <c:f>'Pivot Table'!$A$29:$A$33</c:f>
              <c:strCache>
                <c:ptCount val="5"/>
                <c:pt idx="0">
                  <c:v>Supplier 1</c:v>
                </c:pt>
                <c:pt idx="1">
                  <c:v>Supplier 2</c:v>
                </c:pt>
                <c:pt idx="2">
                  <c:v>Supplier 3</c:v>
                </c:pt>
                <c:pt idx="3">
                  <c:v>Supplier 4</c:v>
                </c:pt>
                <c:pt idx="4">
                  <c:v>Supplier 5</c:v>
                </c:pt>
              </c:strCache>
            </c:strRef>
          </c:cat>
          <c:val>
            <c:numRef>
              <c:f>'Pivot Table'!$D$29:$D$33</c:f>
              <c:numCache>
                <c:formatCode>General</c:formatCode>
                <c:ptCount val="5"/>
                <c:pt idx="0">
                  <c:v>5.1372233577307691</c:v>
                </c:pt>
                <c:pt idx="1">
                  <c:v>5.5336904147500015</c:v>
                </c:pt>
                <c:pt idx="2">
                  <c:v>5.810271752166666</c:v>
                </c:pt>
                <c:pt idx="3">
                  <c:v>5.4256738756956526</c:v>
                </c:pt>
                <c:pt idx="4">
                  <c:v>5.6012087086071416</c:v>
                </c:pt>
              </c:numCache>
            </c:numRef>
          </c:val>
          <c:extLst>
            <c:ext xmlns:c16="http://schemas.microsoft.com/office/drawing/2014/chart" uri="{C3380CC4-5D6E-409C-BE32-E72D297353CC}">
              <c16:uniqueId val="{00000002-A3E9-4FE6-AB5D-0E8FC1018B7E}"/>
            </c:ext>
          </c:extLst>
        </c:ser>
        <c:dLbls>
          <c:showLegendKey val="0"/>
          <c:showVal val="0"/>
          <c:showCatName val="0"/>
          <c:showSerName val="0"/>
          <c:showPercent val="0"/>
          <c:showBubbleSize val="0"/>
        </c:dLbls>
        <c:gapWidth val="219"/>
        <c:overlap val="-27"/>
        <c:axId val="256121679"/>
        <c:axId val="256115855"/>
      </c:barChart>
      <c:catAx>
        <c:axId val="25612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crossAx val="256115855"/>
        <c:crosses val="autoZero"/>
        <c:auto val="1"/>
        <c:lblAlgn val="ctr"/>
        <c:lblOffset val="100"/>
        <c:noMultiLvlLbl val="0"/>
      </c:catAx>
      <c:valAx>
        <c:axId val="2561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crossAx val="25612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C91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rgbClr val="215D94"/>
          </a:solidFill>
          <a:ln>
            <a:noFill/>
          </a:ln>
          <a:effectLst/>
        </c:spPr>
      </c:pivotFmt>
      <c:pivotFmt>
        <c:idx val="14"/>
        <c:spPr>
          <a:solidFill>
            <a:srgbClr val="2C91C8"/>
          </a:solidFill>
          <a:ln>
            <a:noFill/>
          </a:ln>
          <a:effectLst/>
        </c:spPr>
      </c:pivotFmt>
      <c:pivotFmt>
        <c:idx val="15"/>
        <c:spPr>
          <a:ln w="28575" cap="rnd">
            <a:solidFill>
              <a:srgbClr val="2C91C8"/>
            </a:solidFill>
            <a:round/>
          </a:ln>
          <a:effectLst/>
        </c:spPr>
        <c:marker>
          <c:symbol val="none"/>
        </c:marker>
      </c:pivotFmt>
      <c:pivotFmt>
        <c:idx val="16"/>
        <c:spPr>
          <a:ln w="28575" cap="rnd">
            <a:solidFill>
              <a:srgbClr val="2C91C8"/>
            </a:solidFill>
            <a:round/>
          </a:ln>
          <a:effectLst/>
        </c:spPr>
        <c:marker>
          <c:symbol val="none"/>
        </c:marker>
      </c:pivotFmt>
    </c:pivotFmts>
    <c:plotArea>
      <c:layout/>
      <c:barChart>
        <c:barDir val="col"/>
        <c:grouping val="clustered"/>
        <c:varyColors val="0"/>
        <c:ser>
          <c:idx val="0"/>
          <c:order val="0"/>
          <c:tx>
            <c:strRef>
              <c:f>'Pivot Table'!$B$36</c:f>
              <c:strCache>
                <c:ptCount val="1"/>
                <c:pt idx="0">
                  <c:v>Average of Defect rates</c:v>
                </c:pt>
              </c:strCache>
            </c:strRef>
          </c:tx>
          <c:spPr>
            <a:solidFill>
              <a:schemeClr val="accent1"/>
            </a:solidFill>
            <a:ln>
              <a:noFill/>
            </a:ln>
            <a:effectLst/>
          </c:spPr>
          <c:invertIfNegative val="0"/>
          <c:dPt>
            <c:idx val="3"/>
            <c:invertIfNegative val="0"/>
            <c:bubble3D val="0"/>
            <c:spPr>
              <a:solidFill>
                <a:srgbClr val="215D94"/>
              </a:solidFill>
              <a:ln>
                <a:noFill/>
              </a:ln>
              <a:effectLst/>
            </c:spPr>
            <c:extLst>
              <c:ext xmlns:c16="http://schemas.microsoft.com/office/drawing/2014/chart" uri="{C3380CC4-5D6E-409C-BE32-E72D297353CC}">
                <c16:uniqueId val="{00000006-15FE-4467-B0EE-C38CD7B716B7}"/>
              </c:ext>
            </c:extLst>
          </c:dPt>
          <c:dPt>
            <c:idx val="4"/>
            <c:invertIfNegative val="0"/>
            <c:bubble3D val="0"/>
            <c:spPr>
              <a:solidFill>
                <a:srgbClr val="2C91C8"/>
              </a:solidFill>
              <a:ln>
                <a:noFill/>
              </a:ln>
              <a:effectLst/>
            </c:spPr>
            <c:extLst>
              <c:ext xmlns:c16="http://schemas.microsoft.com/office/drawing/2014/chart" uri="{C3380CC4-5D6E-409C-BE32-E72D297353CC}">
                <c16:uniqueId val="{00000007-15FE-4467-B0EE-C38CD7B716B7}"/>
              </c:ext>
            </c:extLst>
          </c:dPt>
          <c:cat>
            <c:strRef>
              <c:f>'Pivot Table'!$A$37:$A$41</c:f>
              <c:strCache>
                <c:ptCount val="5"/>
                <c:pt idx="0">
                  <c:v>Supplier 1</c:v>
                </c:pt>
                <c:pt idx="1">
                  <c:v>Supplier 2</c:v>
                </c:pt>
                <c:pt idx="2">
                  <c:v>Supplier 3</c:v>
                </c:pt>
                <c:pt idx="3">
                  <c:v>Supplier 4</c:v>
                </c:pt>
                <c:pt idx="4">
                  <c:v>Supplier 5</c:v>
                </c:pt>
              </c:strCache>
            </c:strRef>
          </c:cat>
          <c:val>
            <c:numRef>
              <c:f>'Pivot Table'!$B$37:$B$41</c:f>
              <c:numCache>
                <c:formatCode>General</c:formatCode>
                <c:ptCount val="5"/>
                <c:pt idx="0">
                  <c:v>2.7996253694302329</c:v>
                </c:pt>
                <c:pt idx="1">
                  <c:v>2.6000047144500003</c:v>
                </c:pt>
                <c:pt idx="2">
                  <c:v>2.7222198359203529</c:v>
                </c:pt>
                <c:pt idx="3">
                  <c:v>2.3540339976666678</c:v>
                </c:pt>
                <c:pt idx="4">
                  <c:v>2.5261553421111107</c:v>
                </c:pt>
              </c:numCache>
            </c:numRef>
          </c:val>
          <c:extLst>
            <c:ext xmlns:c16="http://schemas.microsoft.com/office/drawing/2014/chart" uri="{C3380CC4-5D6E-409C-BE32-E72D297353CC}">
              <c16:uniqueId val="{00000000-15FE-4467-B0EE-C38CD7B716B7}"/>
            </c:ext>
          </c:extLst>
        </c:ser>
        <c:dLbls>
          <c:showLegendKey val="0"/>
          <c:showVal val="0"/>
          <c:showCatName val="0"/>
          <c:showSerName val="0"/>
          <c:showPercent val="0"/>
          <c:showBubbleSize val="0"/>
        </c:dLbls>
        <c:gapWidth val="219"/>
        <c:overlap val="-27"/>
        <c:axId val="1954315215"/>
        <c:axId val="1954309391"/>
      </c:barChart>
      <c:lineChart>
        <c:grouping val="standard"/>
        <c:varyColors val="0"/>
        <c:ser>
          <c:idx val="1"/>
          <c:order val="1"/>
          <c:tx>
            <c:strRef>
              <c:f>'Pivot Table'!$C$36</c:f>
              <c:strCache>
                <c:ptCount val="1"/>
                <c:pt idx="0">
                  <c:v>Average of Manufacturing lead time</c:v>
                </c:pt>
              </c:strCache>
            </c:strRef>
          </c:tx>
          <c:spPr>
            <a:ln w="28575" cap="rnd">
              <a:solidFill>
                <a:srgbClr val="2C91C8"/>
              </a:solidFill>
              <a:round/>
            </a:ln>
            <a:effectLst/>
          </c:spPr>
          <c:marker>
            <c:symbol val="none"/>
          </c:marker>
          <c:dPt>
            <c:idx val="3"/>
            <c:marker>
              <c:symbol val="none"/>
            </c:marker>
            <c:bubble3D val="0"/>
            <c:spPr>
              <a:ln w="28575" cap="rnd">
                <a:solidFill>
                  <a:srgbClr val="2C91C8"/>
                </a:solidFill>
                <a:round/>
              </a:ln>
              <a:effectLst/>
            </c:spPr>
            <c:extLst>
              <c:ext xmlns:c16="http://schemas.microsoft.com/office/drawing/2014/chart" uri="{C3380CC4-5D6E-409C-BE32-E72D297353CC}">
                <c16:uniqueId val="{0000000A-15FE-4467-B0EE-C38CD7B716B7}"/>
              </c:ext>
            </c:extLst>
          </c:dPt>
          <c:dPt>
            <c:idx val="4"/>
            <c:marker>
              <c:symbol val="none"/>
            </c:marker>
            <c:bubble3D val="0"/>
            <c:spPr>
              <a:ln w="28575" cap="rnd">
                <a:solidFill>
                  <a:srgbClr val="2C91C8"/>
                </a:solidFill>
                <a:round/>
              </a:ln>
              <a:effectLst/>
            </c:spPr>
            <c:extLst>
              <c:ext xmlns:c16="http://schemas.microsoft.com/office/drawing/2014/chart" uri="{C3380CC4-5D6E-409C-BE32-E72D297353CC}">
                <c16:uniqueId val="{00000008-15FE-4467-B0EE-C38CD7B716B7}"/>
              </c:ext>
            </c:extLst>
          </c:dPt>
          <c:cat>
            <c:strRef>
              <c:f>'Pivot Table'!$A$37:$A$41</c:f>
              <c:strCache>
                <c:ptCount val="5"/>
                <c:pt idx="0">
                  <c:v>Supplier 1</c:v>
                </c:pt>
                <c:pt idx="1">
                  <c:v>Supplier 2</c:v>
                </c:pt>
                <c:pt idx="2">
                  <c:v>Supplier 3</c:v>
                </c:pt>
                <c:pt idx="3">
                  <c:v>Supplier 4</c:v>
                </c:pt>
                <c:pt idx="4">
                  <c:v>Supplier 5</c:v>
                </c:pt>
              </c:strCache>
            </c:strRef>
          </c:cat>
          <c:val>
            <c:numRef>
              <c:f>'Pivot Table'!$C$37:$C$41</c:f>
              <c:numCache>
                <c:formatCode>General</c:formatCode>
                <c:ptCount val="5"/>
                <c:pt idx="0">
                  <c:v>14.732558139534884</c:v>
                </c:pt>
                <c:pt idx="1">
                  <c:v>14.2</c:v>
                </c:pt>
                <c:pt idx="2">
                  <c:v>14.486725663716815</c:v>
                </c:pt>
                <c:pt idx="3">
                  <c:v>16.345238095238095</c:v>
                </c:pt>
                <c:pt idx="4">
                  <c:v>14.6</c:v>
                </c:pt>
              </c:numCache>
            </c:numRef>
          </c:val>
          <c:smooth val="0"/>
          <c:extLst>
            <c:ext xmlns:c16="http://schemas.microsoft.com/office/drawing/2014/chart" uri="{C3380CC4-5D6E-409C-BE32-E72D297353CC}">
              <c16:uniqueId val="{00000001-15FE-4467-B0EE-C38CD7B716B7}"/>
            </c:ext>
          </c:extLst>
        </c:ser>
        <c:dLbls>
          <c:showLegendKey val="0"/>
          <c:showVal val="0"/>
          <c:showCatName val="0"/>
          <c:showSerName val="0"/>
          <c:showPercent val="0"/>
          <c:showBubbleSize val="0"/>
        </c:dLbls>
        <c:marker val="1"/>
        <c:smooth val="0"/>
        <c:axId val="205113055"/>
        <c:axId val="205101823"/>
      </c:lineChart>
      <c:catAx>
        <c:axId val="195431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4309391"/>
        <c:crosses val="autoZero"/>
        <c:auto val="1"/>
        <c:lblAlgn val="ctr"/>
        <c:lblOffset val="100"/>
        <c:noMultiLvlLbl val="0"/>
      </c:catAx>
      <c:valAx>
        <c:axId val="195430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4315215"/>
        <c:crosses val="autoZero"/>
        <c:crossBetween val="between"/>
      </c:valAx>
      <c:valAx>
        <c:axId val="2051018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5113055"/>
        <c:crosses val="max"/>
        <c:crossBetween val="between"/>
      </c:valAx>
      <c:catAx>
        <c:axId val="205113055"/>
        <c:scaling>
          <c:orientation val="minMax"/>
        </c:scaling>
        <c:delete val="1"/>
        <c:axPos val="b"/>
        <c:numFmt formatCode="General" sourceLinked="1"/>
        <c:majorTickMark val="out"/>
        <c:minorTickMark val="none"/>
        <c:tickLblPos val="nextTo"/>
        <c:crossAx val="2051018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AFC"/>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lead time bt route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D5-4156-A107-D54ACB341E4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CD5-4156-A107-D54ACB341E4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CD5-4156-A107-D54ACB341E4E}"/>
              </c:ext>
            </c:extLst>
          </c:dPt>
          <c:cat>
            <c:strRef>
              <c:f>'Pivot Table'!$A$13:$A$15</c:f>
              <c:strCache>
                <c:ptCount val="3"/>
                <c:pt idx="0">
                  <c:v>Route C</c:v>
                </c:pt>
                <c:pt idx="1">
                  <c:v>Route A</c:v>
                </c:pt>
                <c:pt idx="2">
                  <c:v>Route B</c:v>
                </c:pt>
              </c:strCache>
            </c:strRef>
          </c:cat>
          <c:val>
            <c:numRef>
              <c:f>'Pivot Table'!$B$13:$B$15</c:f>
              <c:numCache>
                <c:formatCode>0.00</c:formatCode>
                <c:ptCount val="3"/>
                <c:pt idx="0">
                  <c:v>16.05298013245033</c:v>
                </c:pt>
                <c:pt idx="1">
                  <c:v>15.9625</c:v>
                </c:pt>
                <c:pt idx="2">
                  <c:v>15.297619047619047</c:v>
                </c:pt>
              </c:numCache>
            </c:numRef>
          </c:val>
          <c:extLst>
            <c:ext xmlns:c16="http://schemas.microsoft.com/office/drawing/2014/chart" uri="{C3380CC4-5D6E-409C-BE32-E72D297353CC}">
              <c16:uniqueId val="{00000006-7CD5-4156-A107-D54ACB341E4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Route C</c:v>
                </c:pt>
              </c:strCache>
            </c:strRef>
          </c:tx>
          <c:spPr>
            <a:solidFill>
              <a:schemeClr val="accent1"/>
            </a:solidFill>
            <a:ln>
              <a:noFill/>
            </a:ln>
            <a:effectLst/>
          </c:spPr>
          <c:invertIfNegative val="0"/>
          <c:cat>
            <c:strRef>
              <c:f>'Pivot Table'!$A$20:$A$24</c:f>
              <c:strCache>
                <c:ptCount val="5"/>
                <c:pt idx="0">
                  <c:v>Supplier 1</c:v>
                </c:pt>
                <c:pt idx="1">
                  <c:v>Supplier 2</c:v>
                </c:pt>
                <c:pt idx="2">
                  <c:v>Supplier 3</c:v>
                </c:pt>
                <c:pt idx="3">
                  <c:v>Supplier 4</c:v>
                </c:pt>
                <c:pt idx="4">
                  <c:v>Supplier 5</c:v>
                </c:pt>
              </c:strCache>
            </c:strRef>
          </c:cat>
          <c:val>
            <c:numRef>
              <c:f>'Pivot Table'!$B$20:$B$24</c:f>
              <c:numCache>
                <c:formatCode>General</c:formatCode>
                <c:ptCount val="5"/>
                <c:pt idx="0">
                  <c:v>13.961538461538462</c:v>
                </c:pt>
                <c:pt idx="1">
                  <c:v>15.694444444444445</c:v>
                </c:pt>
                <c:pt idx="2">
                  <c:v>16.083333333333332</c:v>
                </c:pt>
                <c:pt idx="3">
                  <c:v>18.782608695652176</c:v>
                </c:pt>
                <c:pt idx="4">
                  <c:v>16.571428571428573</c:v>
                </c:pt>
              </c:numCache>
            </c:numRef>
          </c:val>
          <c:extLst>
            <c:ext xmlns:c16="http://schemas.microsoft.com/office/drawing/2014/chart" uri="{C3380CC4-5D6E-409C-BE32-E72D297353CC}">
              <c16:uniqueId val="{00000000-EC6D-4E2C-9E78-AA8E4D0C62E1}"/>
            </c:ext>
          </c:extLst>
        </c:ser>
        <c:ser>
          <c:idx val="1"/>
          <c:order val="1"/>
          <c:tx>
            <c:strRef>
              <c:f>'Pivot Table'!$C$18:$C$19</c:f>
              <c:strCache>
                <c:ptCount val="1"/>
                <c:pt idx="0">
                  <c:v>Route A</c:v>
                </c:pt>
              </c:strCache>
            </c:strRef>
          </c:tx>
          <c:spPr>
            <a:solidFill>
              <a:schemeClr val="accent2"/>
            </a:solidFill>
            <a:ln>
              <a:noFill/>
            </a:ln>
            <a:effectLst/>
          </c:spPr>
          <c:invertIfNegative val="0"/>
          <c:cat>
            <c:strRef>
              <c:f>'Pivot Table'!$A$20:$A$24</c:f>
              <c:strCache>
                <c:ptCount val="5"/>
                <c:pt idx="0">
                  <c:v>Supplier 1</c:v>
                </c:pt>
                <c:pt idx="1">
                  <c:v>Supplier 2</c:v>
                </c:pt>
                <c:pt idx="2">
                  <c:v>Supplier 3</c:v>
                </c:pt>
                <c:pt idx="3">
                  <c:v>Supplier 4</c:v>
                </c:pt>
                <c:pt idx="4">
                  <c:v>Supplier 5</c:v>
                </c:pt>
              </c:strCache>
            </c:strRef>
          </c:cat>
          <c:val>
            <c:numRef>
              <c:f>'Pivot Table'!$C$20:$C$24</c:f>
              <c:numCache>
                <c:formatCode>General</c:formatCode>
                <c:ptCount val="5"/>
                <c:pt idx="0">
                  <c:v>16.086956521739129</c:v>
                </c:pt>
                <c:pt idx="1">
                  <c:v>15.515151515151516</c:v>
                </c:pt>
                <c:pt idx="2">
                  <c:v>14.025641025641026</c:v>
                </c:pt>
                <c:pt idx="3">
                  <c:v>16.344827586206897</c:v>
                </c:pt>
                <c:pt idx="4">
                  <c:v>17.90909090909091</c:v>
                </c:pt>
              </c:numCache>
            </c:numRef>
          </c:val>
          <c:extLst>
            <c:ext xmlns:c16="http://schemas.microsoft.com/office/drawing/2014/chart" uri="{C3380CC4-5D6E-409C-BE32-E72D297353CC}">
              <c16:uniqueId val="{00000001-EC6D-4E2C-9E78-AA8E4D0C62E1}"/>
            </c:ext>
          </c:extLst>
        </c:ser>
        <c:ser>
          <c:idx val="2"/>
          <c:order val="2"/>
          <c:tx>
            <c:strRef>
              <c:f>'Pivot Table'!$D$18:$D$19</c:f>
              <c:strCache>
                <c:ptCount val="1"/>
                <c:pt idx="0">
                  <c:v>Route B</c:v>
                </c:pt>
              </c:strCache>
            </c:strRef>
          </c:tx>
          <c:spPr>
            <a:solidFill>
              <a:schemeClr val="accent3"/>
            </a:solidFill>
            <a:ln>
              <a:noFill/>
            </a:ln>
            <a:effectLst/>
          </c:spPr>
          <c:invertIfNegative val="0"/>
          <c:cat>
            <c:strRef>
              <c:f>'Pivot Table'!$A$20:$A$24</c:f>
              <c:strCache>
                <c:ptCount val="5"/>
                <c:pt idx="0">
                  <c:v>Supplier 1</c:v>
                </c:pt>
                <c:pt idx="1">
                  <c:v>Supplier 2</c:v>
                </c:pt>
                <c:pt idx="2">
                  <c:v>Supplier 3</c:v>
                </c:pt>
                <c:pt idx="3">
                  <c:v>Supplier 4</c:v>
                </c:pt>
                <c:pt idx="4">
                  <c:v>Supplier 5</c:v>
                </c:pt>
              </c:strCache>
            </c:strRef>
          </c:cat>
          <c:val>
            <c:numRef>
              <c:f>'Pivot Table'!$D$20:$D$24</c:f>
              <c:numCache>
                <c:formatCode>General</c:formatCode>
                <c:ptCount val="5"/>
                <c:pt idx="0">
                  <c:v>13.117647058823529</c:v>
                </c:pt>
                <c:pt idx="1">
                  <c:v>15.5</c:v>
                </c:pt>
                <c:pt idx="2">
                  <c:v>16</c:v>
                </c:pt>
                <c:pt idx="3">
                  <c:v>16.387096774193548</c:v>
                </c:pt>
                <c:pt idx="4">
                  <c:v>15.666666666666666</c:v>
                </c:pt>
              </c:numCache>
            </c:numRef>
          </c:val>
          <c:extLst>
            <c:ext xmlns:c16="http://schemas.microsoft.com/office/drawing/2014/chart" uri="{C3380CC4-5D6E-409C-BE32-E72D297353CC}">
              <c16:uniqueId val="{00000004-EC6D-4E2C-9E78-AA8E4D0C62E1}"/>
            </c:ext>
          </c:extLst>
        </c:ser>
        <c:dLbls>
          <c:showLegendKey val="0"/>
          <c:showVal val="0"/>
          <c:showCatName val="0"/>
          <c:showSerName val="0"/>
          <c:showPercent val="0"/>
          <c:showBubbleSize val="0"/>
        </c:dLbls>
        <c:gapWidth val="219"/>
        <c:overlap val="-27"/>
        <c:axId val="256125423"/>
        <c:axId val="256126671"/>
      </c:barChart>
      <c:catAx>
        <c:axId val="2561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56126671"/>
        <c:crosses val="autoZero"/>
        <c:auto val="1"/>
        <c:lblAlgn val="ctr"/>
        <c:lblOffset val="100"/>
        <c:noMultiLvlLbl val="0"/>
      </c:catAx>
      <c:valAx>
        <c:axId val="25612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5612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Table'!$B$27:$B$28</c:f>
              <c:strCache>
                <c:ptCount val="1"/>
                <c:pt idx="0">
                  <c:v>Route A</c:v>
                </c:pt>
              </c:strCache>
            </c:strRef>
          </c:tx>
          <c:spPr>
            <a:solidFill>
              <a:schemeClr val="accent1"/>
            </a:solidFill>
            <a:ln>
              <a:noFill/>
            </a:ln>
            <a:effectLst/>
          </c:spPr>
          <c:invertIfNegative val="0"/>
          <c:cat>
            <c:strRef>
              <c:f>'Pivot Table'!$A$29:$A$33</c:f>
              <c:strCache>
                <c:ptCount val="5"/>
                <c:pt idx="0">
                  <c:v>Supplier 1</c:v>
                </c:pt>
                <c:pt idx="1">
                  <c:v>Supplier 2</c:v>
                </c:pt>
                <c:pt idx="2">
                  <c:v>Supplier 3</c:v>
                </c:pt>
                <c:pt idx="3">
                  <c:v>Supplier 4</c:v>
                </c:pt>
                <c:pt idx="4">
                  <c:v>Supplier 5</c:v>
                </c:pt>
              </c:strCache>
            </c:strRef>
          </c:cat>
          <c:val>
            <c:numRef>
              <c:f>'Pivot Table'!$B$29:$B$33</c:f>
              <c:numCache>
                <c:formatCode>General</c:formatCode>
                <c:ptCount val="5"/>
                <c:pt idx="0">
                  <c:v>6.0951531404347836</c:v>
                </c:pt>
                <c:pt idx="1">
                  <c:v>5.6871302756060613</c:v>
                </c:pt>
                <c:pt idx="2">
                  <c:v>5.5064777255128199</c:v>
                </c:pt>
                <c:pt idx="3">
                  <c:v>5.6183011912413781</c:v>
                </c:pt>
                <c:pt idx="4">
                  <c:v>5.8147890696969711</c:v>
                </c:pt>
              </c:numCache>
            </c:numRef>
          </c:val>
          <c:extLst>
            <c:ext xmlns:c16="http://schemas.microsoft.com/office/drawing/2014/chart" uri="{C3380CC4-5D6E-409C-BE32-E72D297353CC}">
              <c16:uniqueId val="{00000000-0BA7-459E-AB83-48B8E2F37C07}"/>
            </c:ext>
          </c:extLst>
        </c:ser>
        <c:ser>
          <c:idx val="1"/>
          <c:order val="1"/>
          <c:tx>
            <c:strRef>
              <c:f>'Pivot Table'!$C$27:$C$28</c:f>
              <c:strCache>
                <c:ptCount val="1"/>
                <c:pt idx="0">
                  <c:v>Route B</c:v>
                </c:pt>
              </c:strCache>
            </c:strRef>
          </c:tx>
          <c:spPr>
            <a:solidFill>
              <a:schemeClr val="accent2"/>
            </a:solidFill>
            <a:ln>
              <a:noFill/>
            </a:ln>
            <a:effectLst/>
          </c:spPr>
          <c:invertIfNegative val="0"/>
          <c:cat>
            <c:strRef>
              <c:f>'Pivot Table'!$A$29:$A$33</c:f>
              <c:strCache>
                <c:ptCount val="5"/>
                <c:pt idx="0">
                  <c:v>Supplier 1</c:v>
                </c:pt>
                <c:pt idx="1">
                  <c:v>Supplier 2</c:v>
                </c:pt>
                <c:pt idx="2">
                  <c:v>Supplier 3</c:v>
                </c:pt>
                <c:pt idx="3">
                  <c:v>Supplier 4</c:v>
                </c:pt>
                <c:pt idx="4">
                  <c:v>Supplier 5</c:v>
                </c:pt>
              </c:strCache>
            </c:strRef>
          </c:cat>
          <c:val>
            <c:numRef>
              <c:f>'Pivot Table'!$C$29:$C$33</c:f>
              <c:numCache>
                <c:formatCode>General</c:formatCode>
                <c:ptCount val="5"/>
                <c:pt idx="0">
                  <c:v>5.1997726915294109</c:v>
                </c:pt>
                <c:pt idx="1">
                  <c:v>4.8291144688333336</c:v>
                </c:pt>
                <c:pt idx="2">
                  <c:v>5.4249220261081081</c:v>
                </c:pt>
                <c:pt idx="3">
                  <c:v>5.0373192389032253</c:v>
                </c:pt>
                <c:pt idx="4">
                  <c:v>5.7723708912592597</c:v>
                </c:pt>
              </c:numCache>
            </c:numRef>
          </c:val>
          <c:extLst>
            <c:ext xmlns:c16="http://schemas.microsoft.com/office/drawing/2014/chart" uri="{C3380CC4-5D6E-409C-BE32-E72D297353CC}">
              <c16:uniqueId val="{00000001-0BA7-459E-AB83-48B8E2F37C07}"/>
            </c:ext>
          </c:extLst>
        </c:ser>
        <c:ser>
          <c:idx val="2"/>
          <c:order val="2"/>
          <c:tx>
            <c:strRef>
              <c:f>'Pivot Table'!$D$27:$D$28</c:f>
              <c:strCache>
                <c:ptCount val="1"/>
                <c:pt idx="0">
                  <c:v>Route C</c:v>
                </c:pt>
              </c:strCache>
            </c:strRef>
          </c:tx>
          <c:spPr>
            <a:solidFill>
              <a:schemeClr val="accent3"/>
            </a:solidFill>
            <a:ln>
              <a:noFill/>
            </a:ln>
            <a:effectLst/>
          </c:spPr>
          <c:invertIfNegative val="0"/>
          <c:cat>
            <c:strRef>
              <c:f>'Pivot Table'!$A$29:$A$33</c:f>
              <c:strCache>
                <c:ptCount val="5"/>
                <c:pt idx="0">
                  <c:v>Supplier 1</c:v>
                </c:pt>
                <c:pt idx="1">
                  <c:v>Supplier 2</c:v>
                </c:pt>
                <c:pt idx="2">
                  <c:v>Supplier 3</c:v>
                </c:pt>
                <c:pt idx="3">
                  <c:v>Supplier 4</c:v>
                </c:pt>
                <c:pt idx="4">
                  <c:v>Supplier 5</c:v>
                </c:pt>
              </c:strCache>
            </c:strRef>
          </c:cat>
          <c:val>
            <c:numRef>
              <c:f>'Pivot Table'!$D$29:$D$33</c:f>
              <c:numCache>
                <c:formatCode>General</c:formatCode>
                <c:ptCount val="5"/>
                <c:pt idx="0">
                  <c:v>5.1372233577307691</c:v>
                </c:pt>
                <c:pt idx="1">
                  <c:v>5.5336904147500015</c:v>
                </c:pt>
                <c:pt idx="2">
                  <c:v>5.810271752166666</c:v>
                </c:pt>
                <c:pt idx="3">
                  <c:v>5.4256738756956526</c:v>
                </c:pt>
                <c:pt idx="4">
                  <c:v>5.6012087086071416</c:v>
                </c:pt>
              </c:numCache>
            </c:numRef>
          </c:val>
          <c:extLst>
            <c:ext xmlns:c16="http://schemas.microsoft.com/office/drawing/2014/chart" uri="{C3380CC4-5D6E-409C-BE32-E72D297353CC}">
              <c16:uniqueId val="{00000004-0BA7-459E-AB83-48B8E2F37C07}"/>
            </c:ext>
          </c:extLst>
        </c:ser>
        <c:dLbls>
          <c:showLegendKey val="0"/>
          <c:showVal val="0"/>
          <c:showCatName val="0"/>
          <c:showSerName val="0"/>
          <c:showPercent val="0"/>
          <c:showBubbleSize val="0"/>
        </c:dLbls>
        <c:gapWidth val="219"/>
        <c:overlap val="-27"/>
        <c:axId val="256121679"/>
        <c:axId val="256115855"/>
      </c:barChart>
      <c:catAx>
        <c:axId val="25612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56115855"/>
        <c:crosses val="autoZero"/>
        <c:auto val="1"/>
        <c:lblAlgn val="ctr"/>
        <c:lblOffset val="100"/>
        <c:noMultiLvlLbl val="0"/>
      </c:catAx>
      <c:valAx>
        <c:axId val="2561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5612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c:f>
              <c:strCache>
                <c:ptCount val="1"/>
                <c:pt idx="0">
                  <c:v>Average of Defect rates</c:v>
                </c:pt>
              </c:strCache>
            </c:strRef>
          </c:tx>
          <c:spPr>
            <a:solidFill>
              <a:schemeClr val="accent1"/>
            </a:solidFill>
            <a:ln>
              <a:noFill/>
            </a:ln>
            <a:effectLst/>
          </c:spPr>
          <c:invertIfNegative val="0"/>
          <c:cat>
            <c:strRef>
              <c:f>'Pivot Table'!$A$37:$A$41</c:f>
              <c:strCache>
                <c:ptCount val="5"/>
                <c:pt idx="0">
                  <c:v>Supplier 1</c:v>
                </c:pt>
                <c:pt idx="1">
                  <c:v>Supplier 2</c:v>
                </c:pt>
                <c:pt idx="2">
                  <c:v>Supplier 3</c:v>
                </c:pt>
                <c:pt idx="3">
                  <c:v>Supplier 4</c:v>
                </c:pt>
                <c:pt idx="4">
                  <c:v>Supplier 5</c:v>
                </c:pt>
              </c:strCache>
            </c:strRef>
          </c:cat>
          <c:val>
            <c:numRef>
              <c:f>'Pivot Table'!$B$37:$B$41</c:f>
              <c:numCache>
                <c:formatCode>General</c:formatCode>
                <c:ptCount val="5"/>
                <c:pt idx="0">
                  <c:v>2.7996253694302329</c:v>
                </c:pt>
                <c:pt idx="1">
                  <c:v>2.6000047144500003</c:v>
                </c:pt>
                <c:pt idx="2">
                  <c:v>2.7222198359203529</c:v>
                </c:pt>
                <c:pt idx="3">
                  <c:v>2.3540339976666678</c:v>
                </c:pt>
                <c:pt idx="4">
                  <c:v>2.5261553421111107</c:v>
                </c:pt>
              </c:numCache>
            </c:numRef>
          </c:val>
          <c:extLst>
            <c:ext xmlns:c16="http://schemas.microsoft.com/office/drawing/2014/chart" uri="{C3380CC4-5D6E-409C-BE32-E72D297353CC}">
              <c16:uniqueId val="{00000000-0BED-4026-9598-539A1C63037F}"/>
            </c:ext>
          </c:extLst>
        </c:ser>
        <c:dLbls>
          <c:showLegendKey val="0"/>
          <c:showVal val="0"/>
          <c:showCatName val="0"/>
          <c:showSerName val="0"/>
          <c:showPercent val="0"/>
          <c:showBubbleSize val="0"/>
        </c:dLbls>
        <c:gapWidth val="219"/>
        <c:overlap val="-27"/>
        <c:axId val="1954315215"/>
        <c:axId val="1954309391"/>
      </c:barChart>
      <c:lineChart>
        <c:grouping val="standard"/>
        <c:varyColors val="0"/>
        <c:ser>
          <c:idx val="1"/>
          <c:order val="1"/>
          <c:tx>
            <c:strRef>
              <c:f>'Pivot Table'!$C$36</c:f>
              <c:strCache>
                <c:ptCount val="1"/>
                <c:pt idx="0">
                  <c:v>Average of Manufacturing lead time</c:v>
                </c:pt>
              </c:strCache>
            </c:strRef>
          </c:tx>
          <c:spPr>
            <a:ln w="28575" cap="rnd">
              <a:solidFill>
                <a:schemeClr val="accent2"/>
              </a:solidFill>
              <a:round/>
            </a:ln>
            <a:effectLst/>
          </c:spPr>
          <c:marker>
            <c:symbol val="none"/>
          </c:marker>
          <c:cat>
            <c:strRef>
              <c:f>'Pivot Table'!$A$37:$A$41</c:f>
              <c:strCache>
                <c:ptCount val="5"/>
                <c:pt idx="0">
                  <c:v>Supplier 1</c:v>
                </c:pt>
                <c:pt idx="1">
                  <c:v>Supplier 2</c:v>
                </c:pt>
                <c:pt idx="2">
                  <c:v>Supplier 3</c:v>
                </c:pt>
                <c:pt idx="3">
                  <c:v>Supplier 4</c:v>
                </c:pt>
                <c:pt idx="4">
                  <c:v>Supplier 5</c:v>
                </c:pt>
              </c:strCache>
            </c:strRef>
          </c:cat>
          <c:val>
            <c:numRef>
              <c:f>'Pivot Table'!$C$37:$C$41</c:f>
              <c:numCache>
                <c:formatCode>General</c:formatCode>
                <c:ptCount val="5"/>
                <c:pt idx="0">
                  <c:v>14.732558139534884</c:v>
                </c:pt>
                <c:pt idx="1">
                  <c:v>14.2</c:v>
                </c:pt>
                <c:pt idx="2">
                  <c:v>14.486725663716815</c:v>
                </c:pt>
                <c:pt idx="3">
                  <c:v>16.345238095238095</c:v>
                </c:pt>
                <c:pt idx="4">
                  <c:v>14.6</c:v>
                </c:pt>
              </c:numCache>
            </c:numRef>
          </c:val>
          <c:smooth val="0"/>
          <c:extLst>
            <c:ext xmlns:c16="http://schemas.microsoft.com/office/drawing/2014/chart" uri="{C3380CC4-5D6E-409C-BE32-E72D297353CC}">
              <c16:uniqueId val="{00000001-0BED-4026-9598-539A1C63037F}"/>
            </c:ext>
          </c:extLst>
        </c:ser>
        <c:dLbls>
          <c:showLegendKey val="0"/>
          <c:showVal val="0"/>
          <c:showCatName val="0"/>
          <c:showSerName val="0"/>
          <c:showPercent val="0"/>
          <c:showBubbleSize val="0"/>
        </c:dLbls>
        <c:marker val="1"/>
        <c:smooth val="0"/>
        <c:axId val="205113055"/>
        <c:axId val="205101823"/>
      </c:lineChart>
      <c:catAx>
        <c:axId val="195431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4309391"/>
        <c:crosses val="autoZero"/>
        <c:auto val="1"/>
        <c:lblAlgn val="ctr"/>
        <c:lblOffset val="100"/>
        <c:noMultiLvlLbl val="0"/>
      </c:catAx>
      <c:valAx>
        <c:axId val="195430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4315215"/>
        <c:crosses val="autoZero"/>
        <c:crossBetween val="between"/>
      </c:valAx>
      <c:valAx>
        <c:axId val="2051018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5113055"/>
        <c:crosses val="max"/>
        <c:crossBetween val="between"/>
      </c:valAx>
      <c:catAx>
        <c:axId val="205113055"/>
        <c:scaling>
          <c:orientation val="minMax"/>
        </c:scaling>
        <c:delete val="1"/>
        <c:axPos val="b"/>
        <c:numFmt formatCode="General" sourceLinked="1"/>
        <c:majorTickMark val="out"/>
        <c:minorTickMark val="none"/>
        <c:tickLblPos val="nextTo"/>
        <c:crossAx val="2051018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c:f>
              <c:strCache>
                <c:ptCount val="1"/>
                <c:pt idx="0">
                  <c:v>Total</c:v>
                </c:pt>
              </c:strCache>
            </c:strRef>
          </c:tx>
          <c:spPr>
            <a:solidFill>
              <a:schemeClr val="accent1"/>
            </a:solidFill>
            <a:ln>
              <a:noFill/>
            </a:ln>
            <a:effectLst/>
          </c:spPr>
          <c:invertIfNegative val="0"/>
          <c:cat>
            <c:strRef>
              <c:f>'Pivot Table'!$A$45:$A$54</c:f>
              <c:strCache>
                <c:ptCount val="10"/>
                <c:pt idx="0">
                  <c:v>SKU198</c:v>
                </c:pt>
                <c:pt idx="1">
                  <c:v>SKU146</c:v>
                </c:pt>
                <c:pt idx="2">
                  <c:v>SKU393</c:v>
                </c:pt>
                <c:pt idx="3">
                  <c:v>SKU208</c:v>
                </c:pt>
                <c:pt idx="4">
                  <c:v>SKU378</c:v>
                </c:pt>
                <c:pt idx="5">
                  <c:v>SKU275</c:v>
                </c:pt>
                <c:pt idx="6">
                  <c:v>SKU40</c:v>
                </c:pt>
                <c:pt idx="7">
                  <c:v>SKU223</c:v>
                </c:pt>
                <c:pt idx="8">
                  <c:v>SKU43</c:v>
                </c:pt>
                <c:pt idx="9">
                  <c:v>SKU267</c:v>
                </c:pt>
              </c:strCache>
            </c:strRef>
          </c:cat>
          <c:val>
            <c:numRef>
              <c:f>'Pivot Table'!$B$45:$B$54</c:f>
              <c:numCache>
                <c:formatCode>General</c:formatCode>
                <c:ptCount val="10"/>
                <c:pt idx="0">
                  <c:v>976.02035283400005</c:v>
                </c:pt>
                <c:pt idx="1">
                  <c:v>968.79876385199998</c:v>
                </c:pt>
                <c:pt idx="2">
                  <c:v>960.14858457300011</c:v>
                </c:pt>
                <c:pt idx="3">
                  <c:v>956.35533908399998</c:v>
                </c:pt>
                <c:pt idx="4">
                  <c:v>948.35676174000002</c:v>
                </c:pt>
                <c:pt idx="5">
                  <c:v>945.72638379599994</c:v>
                </c:pt>
                <c:pt idx="6">
                  <c:v>944.76048504100004</c:v>
                </c:pt>
                <c:pt idx="7">
                  <c:v>939.721468254</c:v>
                </c:pt>
                <c:pt idx="8">
                  <c:v>929.50840539299998</c:v>
                </c:pt>
                <c:pt idx="9">
                  <c:v>929.40765167300003</c:v>
                </c:pt>
              </c:numCache>
            </c:numRef>
          </c:val>
          <c:extLst>
            <c:ext xmlns:c16="http://schemas.microsoft.com/office/drawing/2014/chart" uri="{C3380CC4-5D6E-409C-BE32-E72D297353CC}">
              <c16:uniqueId val="{00000000-8FA7-443C-9FDF-E61218959B98}"/>
            </c:ext>
          </c:extLst>
        </c:ser>
        <c:dLbls>
          <c:showLegendKey val="0"/>
          <c:showVal val="0"/>
          <c:showCatName val="0"/>
          <c:showSerName val="0"/>
          <c:showPercent val="0"/>
          <c:showBubbleSize val="0"/>
        </c:dLbls>
        <c:gapWidth val="219"/>
        <c:overlap val="-27"/>
        <c:axId val="221395535"/>
        <c:axId val="221406767"/>
      </c:barChart>
      <c:catAx>
        <c:axId val="22139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21406767"/>
        <c:crosses val="autoZero"/>
        <c:auto val="1"/>
        <c:lblAlgn val="ctr"/>
        <c:lblOffset val="100"/>
        <c:noMultiLvlLbl val="0"/>
      </c:catAx>
      <c:valAx>
        <c:axId val="22140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2139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20-4A28-8415-A3E5BC75E9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20-4A28-8415-A3E5BC75E9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20-4A28-8415-A3E5BC75E963}"/>
              </c:ext>
            </c:extLst>
          </c:dPt>
          <c:cat>
            <c:strRef>
              <c:f>'Pivot Table'!$A$58:$A$60</c:f>
              <c:strCache>
                <c:ptCount val="3"/>
                <c:pt idx="0">
                  <c:v>Air</c:v>
                </c:pt>
                <c:pt idx="1">
                  <c:v>Rail</c:v>
                </c:pt>
                <c:pt idx="2">
                  <c:v>Road</c:v>
                </c:pt>
              </c:strCache>
            </c:strRef>
          </c:cat>
          <c:val>
            <c:numRef>
              <c:f>'Pivot Table'!$B$58:$B$60</c:f>
              <c:numCache>
                <c:formatCode>0.00</c:formatCode>
                <c:ptCount val="3"/>
                <c:pt idx="0">
                  <c:v>5.5392410607473108</c:v>
                </c:pt>
                <c:pt idx="1">
                  <c:v>5.4830200805570488</c:v>
                </c:pt>
                <c:pt idx="2">
                  <c:v>5.3916277024967316</c:v>
                </c:pt>
              </c:numCache>
            </c:numRef>
          </c:val>
          <c:extLst>
            <c:ext xmlns:c16="http://schemas.microsoft.com/office/drawing/2014/chart" uri="{C3380CC4-5D6E-409C-BE32-E72D297353CC}">
              <c16:uniqueId val="{00000006-1A20-4A28-8415-A3E5BC75E96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23-464D-A456-DD0A3B7146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23-464D-A456-DD0A3B7146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23-464D-A456-DD0A3B71468F}"/>
              </c:ext>
            </c:extLst>
          </c:dPt>
          <c:cat>
            <c:strRef>
              <c:f>'Pivot Table'!$A$13:$A$15</c:f>
              <c:strCache>
                <c:ptCount val="3"/>
                <c:pt idx="0">
                  <c:v>Route C</c:v>
                </c:pt>
                <c:pt idx="1">
                  <c:v>Route A</c:v>
                </c:pt>
                <c:pt idx="2">
                  <c:v>Route B</c:v>
                </c:pt>
              </c:strCache>
            </c:strRef>
          </c:cat>
          <c:val>
            <c:numRef>
              <c:f>'Pivot Table'!$B$13:$B$15</c:f>
              <c:numCache>
                <c:formatCode>0.00</c:formatCode>
                <c:ptCount val="3"/>
                <c:pt idx="0">
                  <c:v>16.05298013245033</c:v>
                </c:pt>
                <c:pt idx="1">
                  <c:v>15.9625</c:v>
                </c:pt>
                <c:pt idx="2">
                  <c:v>15.297619047619047</c:v>
                </c:pt>
              </c:numCache>
            </c:numRef>
          </c:val>
          <c:extLst>
            <c:ext xmlns:c16="http://schemas.microsoft.com/office/drawing/2014/chart" uri="{C3380CC4-5D6E-409C-BE32-E72D297353CC}">
              <c16:uniqueId val="{00000006-1323-464D-A456-DD0A3B7146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 Table!PivotTable2</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solidFill>
              <a:srgbClr val="E0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4DB3E6"/>
          </a:solidFill>
          <a:ln w="25400">
            <a:solidFill>
              <a:schemeClr val="lt1"/>
            </a:solidFill>
          </a:ln>
          <a:effectLst/>
          <a:sp3d contourW="25400">
            <a:contourClr>
              <a:schemeClr val="lt1"/>
            </a:contourClr>
          </a:sp3d>
        </c:spPr>
      </c:pivotFmt>
      <c:pivotFmt>
        <c:idx val="15"/>
        <c:spPr>
          <a:solidFill>
            <a:srgbClr val="2C91C8"/>
          </a:solidFill>
          <a:ln w="25400">
            <a:solidFill>
              <a:schemeClr val="lt1"/>
            </a:solidFill>
          </a:ln>
          <a:effectLst/>
          <a:sp3d contourW="25400">
            <a:contourClr>
              <a:schemeClr val="lt1"/>
            </a:contourClr>
          </a:sp3d>
        </c:spPr>
      </c:pivotFmt>
      <c:pivotFmt>
        <c:idx val="16"/>
        <c:spPr>
          <a:solidFill>
            <a:srgbClr val="76E4F7"/>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436703491911421E-2"/>
          <c:y val="0"/>
          <c:w val="0.90629981138289273"/>
          <c:h val="1"/>
        </c:manualLayout>
      </c:layout>
      <c:pie3DChart>
        <c:varyColors val="1"/>
        <c:ser>
          <c:idx val="0"/>
          <c:order val="0"/>
          <c:tx>
            <c:strRef>
              <c:f>'Pivot Table'!$B$3</c:f>
              <c:strCache>
                <c:ptCount val="1"/>
                <c:pt idx="0">
                  <c:v>Total</c:v>
                </c:pt>
              </c:strCache>
            </c:strRef>
          </c:tx>
          <c:dPt>
            <c:idx val="0"/>
            <c:bubble3D val="0"/>
            <c:spPr>
              <a:solidFill>
                <a:srgbClr val="4DB3E6"/>
              </a:solidFill>
              <a:ln w="25400">
                <a:solidFill>
                  <a:schemeClr val="lt1"/>
                </a:solidFill>
              </a:ln>
              <a:effectLst/>
              <a:sp3d contourW="25400">
                <a:contourClr>
                  <a:schemeClr val="lt1"/>
                </a:contourClr>
              </a:sp3d>
            </c:spPr>
            <c:extLst>
              <c:ext xmlns:c16="http://schemas.microsoft.com/office/drawing/2014/chart" uri="{C3380CC4-5D6E-409C-BE32-E72D297353CC}">
                <c16:uniqueId val="{00000001-FDB6-4D8C-82A4-864A05C5900D}"/>
              </c:ext>
            </c:extLst>
          </c:dPt>
          <c:dPt>
            <c:idx val="1"/>
            <c:bubble3D val="0"/>
            <c:spPr>
              <a:solidFill>
                <a:srgbClr val="2C91C8"/>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B6-4D8C-82A4-864A05C5900D}"/>
              </c:ext>
            </c:extLst>
          </c:dPt>
          <c:dPt>
            <c:idx val="2"/>
            <c:bubble3D val="0"/>
            <c:spPr>
              <a:solidFill>
                <a:srgbClr val="76E4F7"/>
              </a:solidFill>
              <a:ln w="25400">
                <a:solidFill>
                  <a:schemeClr val="lt1"/>
                </a:solidFill>
              </a:ln>
              <a:effectLst/>
              <a:sp3d contourW="25400">
                <a:contourClr>
                  <a:schemeClr val="lt1"/>
                </a:contourClr>
              </a:sp3d>
            </c:spPr>
            <c:extLst>
              <c:ext xmlns:c16="http://schemas.microsoft.com/office/drawing/2014/chart" uri="{C3380CC4-5D6E-409C-BE32-E72D297353CC}">
                <c16:uniqueId val="{00000005-FDB6-4D8C-82A4-864A05C5900D}"/>
              </c:ext>
            </c:extLst>
          </c:dPt>
          <c:dLbls>
            <c:spPr>
              <a:solidFill>
                <a:srgbClr val="E0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Table'!$A$4:$A$6</c:f>
              <c:strCache>
                <c:ptCount val="3"/>
                <c:pt idx="0">
                  <c:v>Route A</c:v>
                </c:pt>
                <c:pt idx="1">
                  <c:v>Route C</c:v>
                </c:pt>
                <c:pt idx="2">
                  <c:v>Route B</c:v>
                </c:pt>
              </c:strCache>
            </c:strRef>
          </c:cat>
          <c:val>
            <c:numRef>
              <c:f>'Pivot Table'!$B$4:$B$6</c:f>
              <c:numCache>
                <c:formatCode>0.00</c:formatCode>
                <c:ptCount val="3"/>
                <c:pt idx="0">
                  <c:v>5.6978866611562502</c:v>
                </c:pt>
                <c:pt idx="1">
                  <c:v>5.5236530608940395</c:v>
                </c:pt>
                <c:pt idx="2">
                  <c:v>5.2537699484047646</c:v>
                </c:pt>
              </c:numCache>
            </c:numRef>
          </c:val>
          <c:extLst>
            <c:ext xmlns:c16="http://schemas.microsoft.com/office/drawing/2014/chart" uri="{C3380CC4-5D6E-409C-BE32-E72D297353CC}">
              <c16:uniqueId val="{00000006-FDB6-4D8C-82A4-864A05C5900D}"/>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66675</xdr:colOff>
      <xdr:row>9</xdr:row>
      <xdr:rowOff>9524</xdr:rowOff>
    </xdr:to>
    <xdr:graphicFrame macro="">
      <xdr:nvGraphicFramePr>
        <xdr:cNvPr id="2" name="Chart 1">
          <a:extLst>
            <a:ext uri="{FF2B5EF4-FFF2-40B4-BE49-F238E27FC236}">
              <a16:creationId xmlns:a16="http://schemas.microsoft.com/office/drawing/2014/main" id="{1E63F10C-6713-41D0-A5FD-A82A5FFC7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0</xdr:row>
      <xdr:rowOff>66676</xdr:rowOff>
    </xdr:from>
    <xdr:to>
      <xdr:col>10</xdr:col>
      <xdr:colOff>390525</xdr:colOff>
      <xdr:row>8</xdr:row>
      <xdr:rowOff>180976</xdr:rowOff>
    </xdr:to>
    <xdr:graphicFrame macro="">
      <xdr:nvGraphicFramePr>
        <xdr:cNvPr id="3" name="Chart 2">
          <a:extLst>
            <a:ext uri="{FF2B5EF4-FFF2-40B4-BE49-F238E27FC236}">
              <a16:creationId xmlns:a16="http://schemas.microsoft.com/office/drawing/2014/main" id="{D839B163-CF39-43D9-96F7-1EFBEC38A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12</xdr:row>
      <xdr:rowOff>9525</xdr:rowOff>
    </xdr:from>
    <xdr:to>
      <xdr:col>10</xdr:col>
      <xdr:colOff>600075</xdr:colOff>
      <xdr:row>21</xdr:row>
      <xdr:rowOff>0</xdr:rowOff>
    </xdr:to>
    <xdr:graphicFrame macro="">
      <xdr:nvGraphicFramePr>
        <xdr:cNvPr id="4" name="Chart 3">
          <a:extLst>
            <a:ext uri="{FF2B5EF4-FFF2-40B4-BE49-F238E27FC236}">
              <a16:creationId xmlns:a16="http://schemas.microsoft.com/office/drawing/2014/main" id="{375A7ED0-ABC0-4A8F-BCD7-D6278D3C6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190499</xdr:rowOff>
    </xdr:from>
    <xdr:to>
      <xdr:col>4</xdr:col>
      <xdr:colOff>466725</xdr:colOff>
      <xdr:row>21</xdr:row>
      <xdr:rowOff>28574</xdr:rowOff>
    </xdr:to>
    <xdr:graphicFrame macro="">
      <xdr:nvGraphicFramePr>
        <xdr:cNvPr id="5" name="Chart 4">
          <a:extLst>
            <a:ext uri="{FF2B5EF4-FFF2-40B4-BE49-F238E27FC236}">
              <a16:creationId xmlns:a16="http://schemas.microsoft.com/office/drawing/2014/main" id="{868CDA36-08B5-4429-9A11-E452FFE9F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0</xdr:rowOff>
    </xdr:from>
    <xdr:to>
      <xdr:col>4</xdr:col>
      <xdr:colOff>123825</xdr:colOff>
      <xdr:row>34</xdr:row>
      <xdr:rowOff>9525</xdr:rowOff>
    </xdr:to>
    <xdr:graphicFrame macro="">
      <xdr:nvGraphicFramePr>
        <xdr:cNvPr id="6" name="Chart 5">
          <a:extLst>
            <a:ext uri="{FF2B5EF4-FFF2-40B4-BE49-F238E27FC236}">
              <a16:creationId xmlns:a16="http://schemas.microsoft.com/office/drawing/2014/main" id="{4C299A4F-B4DD-4E2C-A197-590E599CF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26</xdr:row>
      <xdr:rowOff>0</xdr:rowOff>
    </xdr:from>
    <xdr:to>
      <xdr:col>14</xdr:col>
      <xdr:colOff>47625</xdr:colOff>
      <xdr:row>40</xdr:row>
      <xdr:rowOff>76200</xdr:rowOff>
    </xdr:to>
    <xdr:graphicFrame macro="">
      <xdr:nvGraphicFramePr>
        <xdr:cNvPr id="7" name="Chart 6">
          <a:extLst>
            <a:ext uri="{FF2B5EF4-FFF2-40B4-BE49-F238E27FC236}">
              <a16:creationId xmlns:a16="http://schemas.microsoft.com/office/drawing/2014/main" id="{7DFB1263-8082-4CB7-B619-CD8E03A42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45</xdr:row>
      <xdr:rowOff>0</xdr:rowOff>
    </xdr:from>
    <xdr:to>
      <xdr:col>6</xdr:col>
      <xdr:colOff>209550</xdr:colOff>
      <xdr:row>55</xdr:row>
      <xdr:rowOff>128588</xdr:rowOff>
    </xdr:to>
    <xdr:graphicFrame macro="">
      <xdr:nvGraphicFramePr>
        <xdr:cNvPr id="8" name="Chart 7">
          <a:extLst>
            <a:ext uri="{FF2B5EF4-FFF2-40B4-BE49-F238E27FC236}">
              <a16:creationId xmlns:a16="http://schemas.microsoft.com/office/drawing/2014/main" id="{D2EBA356-1909-4777-B16E-8AF8D2C6E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9</xdr:row>
      <xdr:rowOff>0</xdr:rowOff>
    </xdr:from>
    <xdr:to>
      <xdr:col>17</xdr:col>
      <xdr:colOff>228600</xdr:colOff>
      <xdr:row>23</xdr:row>
      <xdr:rowOff>76200</xdr:rowOff>
    </xdr:to>
    <xdr:graphicFrame macro="">
      <xdr:nvGraphicFramePr>
        <xdr:cNvPr id="9" name="Chart 8">
          <a:extLst>
            <a:ext uri="{FF2B5EF4-FFF2-40B4-BE49-F238E27FC236}">
              <a16:creationId xmlns:a16="http://schemas.microsoft.com/office/drawing/2014/main" id="{BB1851C0-68B9-410E-8D23-9C9C35BC3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38100</xdr:rowOff>
    </xdr:from>
    <xdr:to>
      <xdr:col>10</xdr:col>
      <xdr:colOff>66675</xdr:colOff>
      <xdr:row>2</xdr:row>
      <xdr:rowOff>180975</xdr:rowOff>
    </xdr:to>
    <xdr:sp macro="" textlink="">
      <xdr:nvSpPr>
        <xdr:cNvPr id="2" name="TextBox 1">
          <a:extLst>
            <a:ext uri="{FF2B5EF4-FFF2-40B4-BE49-F238E27FC236}">
              <a16:creationId xmlns:a16="http://schemas.microsoft.com/office/drawing/2014/main" id="{279EF700-0FB1-4D73-BB88-E8449FBC26C3}"/>
            </a:ext>
          </a:extLst>
        </xdr:cNvPr>
        <xdr:cNvSpPr txBox="1"/>
      </xdr:nvSpPr>
      <xdr:spPr>
        <a:xfrm>
          <a:off x="104775" y="38100"/>
          <a:ext cx="60579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rgbClr val="1A3C51"/>
              </a:solidFill>
            </a:rPr>
            <a:t>SUPPLY</a:t>
          </a:r>
          <a:r>
            <a:rPr lang="en-US" sz="2400" b="1" baseline="0">
              <a:solidFill>
                <a:srgbClr val="1A3C51"/>
              </a:solidFill>
            </a:rPr>
            <a:t> CHAIN OPTIMIZATION DASHBOARD</a:t>
          </a:r>
          <a:endParaRPr lang="en-GH" sz="2400" b="1">
            <a:solidFill>
              <a:srgbClr val="1A3C51"/>
            </a:solidFill>
          </a:endParaRPr>
        </a:p>
      </xdr:txBody>
    </xdr:sp>
    <xdr:clientData/>
  </xdr:twoCellAnchor>
  <xdr:twoCellAnchor>
    <xdr:from>
      <xdr:col>0</xdr:col>
      <xdr:colOff>19051</xdr:colOff>
      <xdr:row>2</xdr:row>
      <xdr:rowOff>133349</xdr:rowOff>
    </xdr:from>
    <xdr:to>
      <xdr:col>2</xdr:col>
      <xdr:colOff>76201</xdr:colOff>
      <xdr:row>18</xdr:row>
      <xdr:rowOff>9524</xdr:rowOff>
    </xdr:to>
    <xdr:sp macro="" textlink="">
      <xdr:nvSpPr>
        <xdr:cNvPr id="3" name="Rectangle 2">
          <a:extLst>
            <a:ext uri="{FF2B5EF4-FFF2-40B4-BE49-F238E27FC236}">
              <a16:creationId xmlns:a16="http://schemas.microsoft.com/office/drawing/2014/main" id="{638B52D5-C424-4D4D-88C0-4EB2743CA717}"/>
            </a:ext>
          </a:extLst>
        </xdr:cNvPr>
        <xdr:cNvSpPr/>
      </xdr:nvSpPr>
      <xdr:spPr>
        <a:xfrm>
          <a:off x="19051" y="514349"/>
          <a:ext cx="1276350" cy="2924175"/>
        </a:xfrm>
        <a:prstGeom prst="rect">
          <a:avLst/>
        </a:prstGeom>
        <a:solidFill>
          <a:srgbClr val="F5F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114300</xdr:colOff>
      <xdr:row>2</xdr:row>
      <xdr:rowOff>133351</xdr:rowOff>
    </xdr:from>
    <xdr:to>
      <xdr:col>4</xdr:col>
      <xdr:colOff>333375</xdr:colOff>
      <xdr:row>5</xdr:row>
      <xdr:rowOff>171451</xdr:rowOff>
    </xdr:to>
    <xdr:sp macro="" textlink="">
      <xdr:nvSpPr>
        <xdr:cNvPr id="4" name="Rectangle 3">
          <a:extLst>
            <a:ext uri="{FF2B5EF4-FFF2-40B4-BE49-F238E27FC236}">
              <a16:creationId xmlns:a16="http://schemas.microsoft.com/office/drawing/2014/main" id="{7006DA6E-974E-49E4-BF8C-CE4A423727F6}"/>
            </a:ext>
          </a:extLst>
        </xdr:cNvPr>
        <xdr:cNvSpPr/>
      </xdr:nvSpPr>
      <xdr:spPr>
        <a:xfrm>
          <a:off x="1333500" y="514351"/>
          <a:ext cx="1438275" cy="609600"/>
        </a:xfrm>
        <a:prstGeom prst="rect">
          <a:avLst/>
        </a:prstGeom>
        <a:solidFill>
          <a:srgbClr val="F5FA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A3C51"/>
              </a:solidFill>
            </a:rPr>
            <a:t>Avg</a:t>
          </a:r>
          <a:r>
            <a:rPr lang="en-US" sz="1200" b="1" baseline="0">
              <a:solidFill>
                <a:srgbClr val="1A3C51"/>
              </a:solidFill>
            </a:rPr>
            <a:t> Shipping Cost</a:t>
          </a:r>
          <a:endParaRPr lang="en-GH" sz="1200" b="1">
            <a:solidFill>
              <a:srgbClr val="1A3C51"/>
            </a:solidFill>
          </a:endParaRPr>
        </a:p>
      </xdr:txBody>
    </xdr:sp>
    <xdr:clientData/>
  </xdr:twoCellAnchor>
  <xdr:twoCellAnchor>
    <xdr:from>
      <xdr:col>4</xdr:col>
      <xdr:colOff>381000</xdr:colOff>
      <xdr:row>2</xdr:row>
      <xdr:rowOff>133350</xdr:rowOff>
    </xdr:from>
    <xdr:to>
      <xdr:col>7</xdr:col>
      <xdr:colOff>47625</xdr:colOff>
      <xdr:row>5</xdr:row>
      <xdr:rowOff>180975</xdr:rowOff>
    </xdr:to>
    <xdr:sp macro="" textlink="">
      <xdr:nvSpPr>
        <xdr:cNvPr id="5" name="Rectangle 4">
          <a:extLst>
            <a:ext uri="{FF2B5EF4-FFF2-40B4-BE49-F238E27FC236}">
              <a16:creationId xmlns:a16="http://schemas.microsoft.com/office/drawing/2014/main" id="{13782B70-28C5-4374-B9D7-7264E43C5600}"/>
            </a:ext>
          </a:extLst>
        </xdr:cNvPr>
        <xdr:cNvSpPr/>
      </xdr:nvSpPr>
      <xdr:spPr>
        <a:xfrm>
          <a:off x="2819400" y="514350"/>
          <a:ext cx="1495425" cy="619125"/>
        </a:xfrm>
        <a:prstGeom prst="rect">
          <a:avLst/>
        </a:prstGeom>
        <a:solidFill>
          <a:srgbClr val="F5FA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rgbClr val="1A3C51"/>
              </a:solidFill>
              <a:effectLst/>
              <a:latin typeface="+mn-lt"/>
              <a:ea typeface="+mn-ea"/>
              <a:cs typeface="+mn-cs"/>
            </a:rPr>
            <a:t>Total</a:t>
          </a:r>
          <a:r>
            <a:rPr lang="en-US" sz="1200" b="1" baseline="0">
              <a:solidFill>
                <a:srgbClr val="1A3C51"/>
              </a:solidFill>
              <a:effectLst/>
              <a:latin typeface="+mn-lt"/>
              <a:ea typeface="+mn-ea"/>
              <a:cs typeface="+mn-cs"/>
            </a:rPr>
            <a:t> Products</a:t>
          </a:r>
          <a:endParaRPr lang="en-GH" sz="1200" b="1">
            <a:solidFill>
              <a:srgbClr val="1A3C51"/>
            </a:solidFill>
            <a:effectLst/>
          </a:endParaRPr>
        </a:p>
        <a:p>
          <a:pPr algn="l"/>
          <a:endParaRPr lang="en-GH" sz="1100"/>
        </a:p>
      </xdr:txBody>
    </xdr:sp>
    <xdr:clientData/>
  </xdr:twoCellAnchor>
  <xdr:twoCellAnchor>
    <xdr:from>
      <xdr:col>7</xdr:col>
      <xdr:colOff>76200</xdr:colOff>
      <xdr:row>2</xdr:row>
      <xdr:rowOff>133348</xdr:rowOff>
    </xdr:from>
    <xdr:to>
      <xdr:col>9</xdr:col>
      <xdr:colOff>361950</xdr:colOff>
      <xdr:row>5</xdr:row>
      <xdr:rowOff>176212</xdr:rowOff>
    </xdr:to>
    <xdr:sp macro="" textlink="">
      <xdr:nvSpPr>
        <xdr:cNvPr id="6" name="Rectangle 5">
          <a:extLst>
            <a:ext uri="{FF2B5EF4-FFF2-40B4-BE49-F238E27FC236}">
              <a16:creationId xmlns:a16="http://schemas.microsoft.com/office/drawing/2014/main" id="{2B7C216C-3172-4C9C-BE87-2D3DCA599EBF}"/>
            </a:ext>
          </a:extLst>
        </xdr:cNvPr>
        <xdr:cNvSpPr/>
      </xdr:nvSpPr>
      <xdr:spPr>
        <a:xfrm>
          <a:off x="4343400" y="514348"/>
          <a:ext cx="1504950" cy="614364"/>
        </a:xfrm>
        <a:prstGeom prst="rect">
          <a:avLst/>
        </a:prstGeom>
        <a:solidFill>
          <a:srgbClr val="F5FA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baseline="0">
              <a:solidFill>
                <a:srgbClr val="1A3C51"/>
              </a:solidFill>
              <a:effectLst/>
              <a:latin typeface="+mn-lt"/>
              <a:ea typeface="+mn-ea"/>
              <a:cs typeface="+mn-cs"/>
            </a:rPr>
            <a:t>Avg Manufacturing Lead Time</a:t>
          </a:r>
          <a:r>
            <a:rPr lang="en-US" sz="1200" b="1" baseline="0">
              <a:solidFill>
                <a:schemeClr val="lt1"/>
              </a:solidFill>
              <a:effectLst/>
              <a:latin typeface="+mn-lt"/>
              <a:ea typeface="+mn-ea"/>
              <a:cs typeface="+mn-cs"/>
            </a:rPr>
            <a:t>ts</a:t>
          </a:r>
          <a:endParaRPr lang="en-GH" sz="1400">
            <a:effectLst/>
          </a:endParaRPr>
        </a:p>
        <a:p>
          <a:pPr marL="0" indent="0" algn="l"/>
          <a:endParaRPr lang="en-GH" sz="1200" b="1">
            <a:solidFill>
              <a:srgbClr val="1A3C51"/>
            </a:solidFill>
            <a:effectLst/>
            <a:latin typeface="+mn-lt"/>
            <a:ea typeface="+mn-ea"/>
            <a:cs typeface="+mn-cs"/>
          </a:endParaRPr>
        </a:p>
      </xdr:txBody>
    </xdr:sp>
    <xdr:clientData/>
  </xdr:twoCellAnchor>
  <xdr:twoCellAnchor>
    <xdr:from>
      <xdr:col>2</xdr:col>
      <xdr:colOff>95250</xdr:colOff>
      <xdr:row>6</xdr:row>
      <xdr:rowOff>9525</xdr:rowOff>
    </xdr:from>
    <xdr:to>
      <xdr:col>9</xdr:col>
      <xdr:colOff>361950</xdr:colOff>
      <xdr:row>18</xdr:row>
      <xdr:rowOff>9525</xdr:rowOff>
    </xdr:to>
    <xdr:sp macro="" textlink="">
      <xdr:nvSpPr>
        <xdr:cNvPr id="7" name="Rectangle 6">
          <a:extLst>
            <a:ext uri="{FF2B5EF4-FFF2-40B4-BE49-F238E27FC236}">
              <a16:creationId xmlns:a16="http://schemas.microsoft.com/office/drawing/2014/main" id="{2667D4D5-CC4F-44A1-9598-1990C5BA8FBB}"/>
            </a:ext>
          </a:extLst>
        </xdr:cNvPr>
        <xdr:cNvSpPr/>
      </xdr:nvSpPr>
      <xdr:spPr>
        <a:xfrm>
          <a:off x="1314450" y="1152525"/>
          <a:ext cx="4533900" cy="2286000"/>
        </a:xfrm>
        <a:prstGeom prst="rect">
          <a:avLst/>
        </a:prstGeom>
        <a:solidFill>
          <a:srgbClr val="F5FA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400050</xdr:colOff>
      <xdr:row>2</xdr:row>
      <xdr:rowOff>110325</xdr:rowOff>
    </xdr:from>
    <xdr:to>
      <xdr:col>13</xdr:col>
      <xdr:colOff>460050</xdr:colOff>
      <xdr:row>18</xdr:row>
      <xdr:rowOff>5550</xdr:rowOff>
    </xdr:to>
    <xdr:sp macro="" textlink="">
      <xdr:nvSpPr>
        <xdr:cNvPr id="8" name="Rectangle 7">
          <a:extLst>
            <a:ext uri="{FF2B5EF4-FFF2-40B4-BE49-F238E27FC236}">
              <a16:creationId xmlns:a16="http://schemas.microsoft.com/office/drawing/2014/main" id="{AC86AA19-8787-4FB8-A5E4-9ADCAC92EA44}"/>
            </a:ext>
          </a:extLst>
        </xdr:cNvPr>
        <xdr:cNvSpPr/>
      </xdr:nvSpPr>
      <xdr:spPr>
        <a:xfrm>
          <a:off x="5886450" y="491325"/>
          <a:ext cx="2498400" cy="2943225"/>
        </a:xfrm>
        <a:prstGeom prst="rect">
          <a:avLst/>
        </a:prstGeom>
        <a:solidFill>
          <a:srgbClr val="F5FA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13</xdr:col>
      <xdr:colOff>495300</xdr:colOff>
      <xdr:row>2</xdr:row>
      <xdr:rowOff>109537</xdr:rowOff>
    </xdr:from>
    <xdr:to>
      <xdr:col>17</xdr:col>
      <xdr:colOff>555300</xdr:colOff>
      <xdr:row>18</xdr:row>
      <xdr:rowOff>6337</xdr:rowOff>
    </xdr:to>
    <xdr:sp macro="" textlink="">
      <xdr:nvSpPr>
        <xdr:cNvPr id="9" name="Rectangle 8">
          <a:extLst>
            <a:ext uri="{FF2B5EF4-FFF2-40B4-BE49-F238E27FC236}">
              <a16:creationId xmlns:a16="http://schemas.microsoft.com/office/drawing/2014/main" id="{C2E3DB93-14B1-4AD7-AFDF-C785D2B81920}"/>
            </a:ext>
          </a:extLst>
        </xdr:cNvPr>
        <xdr:cNvSpPr/>
      </xdr:nvSpPr>
      <xdr:spPr>
        <a:xfrm>
          <a:off x="8420100" y="490537"/>
          <a:ext cx="2498400" cy="2944800"/>
        </a:xfrm>
        <a:prstGeom prst="rect">
          <a:avLst/>
        </a:prstGeom>
        <a:solidFill>
          <a:srgbClr val="F5FA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17</xdr:col>
      <xdr:colOff>600075</xdr:colOff>
      <xdr:row>2</xdr:row>
      <xdr:rowOff>109537</xdr:rowOff>
    </xdr:from>
    <xdr:to>
      <xdr:col>22</xdr:col>
      <xdr:colOff>50475</xdr:colOff>
      <xdr:row>18</xdr:row>
      <xdr:rowOff>6337</xdr:rowOff>
    </xdr:to>
    <xdr:sp macro="" textlink="">
      <xdr:nvSpPr>
        <xdr:cNvPr id="10" name="Rectangle 9">
          <a:extLst>
            <a:ext uri="{FF2B5EF4-FFF2-40B4-BE49-F238E27FC236}">
              <a16:creationId xmlns:a16="http://schemas.microsoft.com/office/drawing/2014/main" id="{A28F2172-0260-46FC-B02E-62583246E7F9}"/>
            </a:ext>
          </a:extLst>
        </xdr:cNvPr>
        <xdr:cNvSpPr/>
      </xdr:nvSpPr>
      <xdr:spPr>
        <a:xfrm>
          <a:off x="10963275" y="490537"/>
          <a:ext cx="2498400" cy="2944800"/>
        </a:xfrm>
        <a:prstGeom prst="rect">
          <a:avLst/>
        </a:prstGeom>
        <a:solidFill>
          <a:srgbClr val="F5FA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0</xdr:col>
      <xdr:colOff>28574</xdr:colOff>
      <xdr:row>18</xdr:row>
      <xdr:rowOff>53024</xdr:rowOff>
    </xdr:from>
    <xdr:to>
      <xdr:col>7</xdr:col>
      <xdr:colOff>228599</xdr:colOff>
      <xdr:row>30</xdr:row>
      <xdr:rowOff>62550</xdr:rowOff>
    </xdr:to>
    <xdr:sp macro="" textlink="">
      <xdr:nvSpPr>
        <xdr:cNvPr id="11" name="Rectangle 10">
          <a:extLst>
            <a:ext uri="{FF2B5EF4-FFF2-40B4-BE49-F238E27FC236}">
              <a16:creationId xmlns:a16="http://schemas.microsoft.com/office/drawing/2014/main" id="{7D38DA34-FEB6-41DB-89F2-EE956D58CB91}"/>
            </a:ext>
          </a:extLst>
        </xdr:cNvPr>
        <xdr:cNvSpPr/>
      </xdr:nvSpPr>
      <xdr:spPr>
        <a:xfrm>
          <a:off x="28574" y="3482024"/>
          <a:ext cx="4467225" cy="2295526"/>
        </a:xfrm>
        <a:prstGeom prst="rect">
          <a:avLst/>
        </a:prstGeom>
        <a:solidFill>
          <a:srgbClr val="EAF4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7</xdr:col>
      <xdr:colOff>247649</xdr:colOff>
      <xdr:row>18</xdr:row>
      <xdr:rowOff>61912</xdr:rowOff>
    </xdr:from>
    <xdr:to>
      <xdr:col>14</xdr:col>
      <xdr:colOff>447674</xdr:colOff>
      <xdr:row>30</xdr:row>
      <xdr:rowOff>72712</xdr:rowOff>
    </xdr:to>
    <xdr:sp macro="" textlink="">
      <xdr:nvSpPr>
        <xdr:cNvPr id="12" name="Rectangle 11">
          <a:extLst>
            <a:ext uri="{FF2B5EF4-FFF2-40B4-BE49-F238E27FC236}">
              <a16:creationId xmlns:a16="http://schemas.microsoft.com/office/drawing/2014/main" id="{F22707AA-93A2-4C4B-91C5-C34A579157B8}"/>
            </a:ext>
          </a:extLst>
        </xdr:cNvPr>
        <xdr:cNvSpPr/>
      </xdr:nvSpPr>
      <xdr:spPr>
        <a:xfrm>
          <a:off x="4514849" y="3490912"/>
          <a:ext cx="4467225" cy="2296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14</xdr:col>
      <xdr:colOff>466724</xdr:colOff>
      <xdr:row>18</xdr:row>
      <xdr:rowOff>61912</xdr:rowOff>
    </xdr:from>
    <xdr:to>
      <xdr:col>22</xdr:col>
      <xdr:colOff>57149</xdr:colOff>
      <xdr:row>30</xdr:row>
      <xdr:rowOff>72712</xdr:rowOff>
    </xdr:to>
    <xdr:sp macro="" textlink="">
      <xdr:nvSpPr>
        <xdr:cNvPr id="13" name="Rectangle 12">
          <a:extLst>
            <a:ext uri="{FF2B5EF4-FFF2-40B4-BE49-F238E27FC236}">
              <a16:creationId xmlns:a16="http://schemas.microsoft.com/office/drawing/2014/main" id="{DB53EF5F-E14B-4332-8609-E4B21B941581}"/>
            </a:ext>
          </a:extLst>
        </xdr:cNvPr>
        <xdr:cNvSpPr/>
      </xdr:nvSpPr>
      <xdr:spPr>
        <a:xfrm>
          <a:off x="9001124" y="3490912"/>
          <a:ext cx="4467225" cy="2296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457200</xdr:colOff>
      <xdr:row>5</xdr:row>
      <xdr:rowOff>85725</xdr:rowOff>
    </xdr:from>
    <xdr:to>
      <xdr:col>13</xdr:col>
      <xdr:colOff>523875</xdr:colOff>
      <xdr:row>18</xdr:row>
      <xdr:rowOff>19049</xdr:rowOff>
    </xdr:to>
    <xdr:graphicFrame macro="">
      <xdr:nvGraphicFramePr>
        <xdr:cNvPr id="14" name="Chart 13">
          <a:extLst>
            <a:ext uri="{FF2B5EF4-FFF2-40B4-BE49-F238E27FC236}">
              <a16:creationId xmlns:a16="http://schemas.microsoft.com/office/drawing/2014/main" id="{E6405835-51EE-4C04-BDB9-9119FB861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3</xdr:row>
      <xdr:rowOff>133351</xdr:rowOff>
    </xdr:from>
    <xdr:to>
      <xdr:col>13</xdr:col>
      <xdr:colOff>390525</xdr:colOff>
      <xdr:row>5</xdr:row>
      <xdr:rowOff>47625</xdr:rowOff>
    </xdr:to>
    <xdr:sp macro="" textlink="">
      <xdr:nvSpPr>
        <xdr:cNvPr id="16" name="TextBox 15">
          <a:extLst>
            <a:ext uri="{FF2B5EF4-FFF2-40B4-BE49-F238E27FC236}">
              <a16:creationId xmlns:a16="http://schemas.microsoft.com/office/drawing/2014/main" id="{37E25359-FFA3-4D5C-931F-917049EBBFF5}"/>
            </a:ext>
          </a:extLst>
        </xdr:cNvPr>
        <xdr:cNvSpPr txBox="1"/>
      </xdr:nvSpPr>
      <xdr:spPr>
        <a:xfrm>
          <a:off x="6143625" y="704851"/>
          <a:ext cx="21717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A3C51"/>
              </a:solidFill>
            </a:rPr>
            <a:t>Avg Shipping Cost by</a:t>
          </a:r>
          <a:r>
            <a:rPr lang="en-US" sz="1100" b="1" baseline="0">
              <a:solidFill>
                <a:srgbClr val="1A3C51"/>
              </a:solidFill>
            </a:rPr>
            <a:t> Routes</a:t>
          </a:r>
          <a:endParaRPr lang="en-GH" sz="1100" b="1">
            <a:solidFill>
              <a:srgbClr val="1A3C51"/>
            </a:solidFill>
          </a:endParaRPr>
        </a:p>
      </xdr:txBody>
    </xdr:sp>
    <xdr:clientData/>
  </xdr:twoCellAnchor>
  <xdr:twoCellAnchor>
    <xdr:from>
      <xdr:col>13</xdr:col>
      <xdr:colOff>504825</xdr:colOff>
      <xdr:row>5</xdr:row>
      <xdr:rowOff>85724</xdr:rowOff>
    </xdr:from>
    <xdr:to>
      <xdr:col>17</xdr:col>
      <xdr:colOff>533400</xdr:colOff>
      <xdr:row>18</xdr:row>
      <xdr:rowOff>19049</xdr:rowOff>
    </xdr:to>
    <xdr:graphicFrame macro="">
      <xdr:nvGraphicFramePr>
        <xdr:cNvPr id="17" name="Chart 16">
          <a:extLst>
            <a:ext uri="{FF2B5EF4-FFF2-40B4-BE49-F238E27FC236}">
              <a16:creationId xmlns:a16="http://schemas.microsoft.com/office/drawing/2014/main" id="{1E8EA1DB-167C-40A9-A591-8ED8B55CC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28574</xdr:colOff>
      <xdr:row>4</xdr:row>
      <xdr:rowOff>123825</xdr:rowOff>
    </xdr:from>
    <xdr:to>
      <xdr:col>21</xdr:col>
      <xdr:colOff>561975</xdr:colOff>
      <xdr:row>17</xdr:row>
      <xdr:rowOff>161925</xdr:rowOff>
    </xdr:to>
    <xdr:graphicFrame macro="">
      <xdr:nvGraphicFramePr>
        <xdr:cNvPr id="18" name="Chart 17">
          <a:extLst>
            <a:ext uri="{FF2B5EF4-FFF2-40B4-BE49-F238E27FC236}">
              <a16:creationId xmlns:a16="http://schemas.microsoft.com/office/drawing/2014/main" id="{49903D68-5A71-4184-8DDF-46F68C12D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38099</xdr:colOff>
      <xdr:row>3</xdr:row>
      <xdr:rowOff>104775</xdr:rowOff>
    </xdr:from>
    <xdr:to>
      <xdr:col>22</xdr:col>
      <xdr:colOff>9524</xdr:colOff>
      <xdr:row>5</xdr:row>
      <xdr:rowOff>18975</xdr:rowOff>
    </xdr:to>
    <xdr:sp macro="" textlink="">
      <xdr:nvSpPr>
        <xdr:cNvPr id="19" name="TextBox 18">
          <a:extLst>
            <a:ext uri="{FF2B5EF4-FFF2-40B4-BE49-F238E27FC236}">
              <a16:creationId xmlns:a16="http://schemas.microsoft.com/office/drawing/2014/main" id="{9F75FB20-639B-4F7B-B66E-34B1AB89D053}"/>
            </a:ext>
          </a:extLst>
        </xdr:cNvPr>
        <xdr:cNvSpPr txBox="1"/>
      </xdr:nvSpPr>
      <xdr:spPr>
        <a:xfrm>
          <a:off x="11010899" y="676275"/>
          <a:ext cx="2409825" cy="295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A3C51"/>
              </a:solidFill>
            </a:rPr>
            <a:t>Average Delivery Lead Time by</a:t>
          </a:r>
          <a:r>
            <a:rPr lang="en-US" sz="1100" b="1" baseline="0">
              <a:solidFill>
                <a:srgbClr val="1A3C51"/>
              </a:solidFill>
            </a:rPr>
            <a:t> Routes</a:t>
          </a:r>
          <a:endParaRPr lang="en-GH" sz="1100" b="1">
            <a:solidFill>
              <a:srgbClr val="1A3C51"/>
            </a:solidFill>
          </a:endParaRPr>
        </a:p>
      </xdr:txBody>
    </xdr:sp>
    <xdr:clientData/>
  </xdr:twoCellAnchor>
  <xdr:twoCellAnchor>
    <xdr:from>
      <xdr:col>13</xdr:col>
      <xdr:colOff>504825</xdr:colOff>
      <xdr:row>3</xdr:row>
      <xdr:rowOff>123825</xdr:rowOff>
    </xdr:from>
    <xdr:to>
      <xdr:col>17</xdr:col>
      <xdr:colOff>571500</xdr:colOff>
      <xdr:row>5</xdr:row>
      <xdr:rowOff>123825</xdr:rowOff>
    </xdr:to>
    <xdr:sp macro="" textlink="">
      <xdr:nvSpPr>
        <xdr:cNvPr id="20" name="TextBox 19">
          <a:extLst>
            <a:ext uri="{FF2B5EF4-FFF2-40B4-BE49-F238E27FC236}">
              <a16:creationId xmlns:a16="http://schemas.microsoft.com/office/drawing/2014/main" id="{FBAE14EC-F797-4E6E-AA86-FCB9D23D1FF5}"/>
            </a:ext>
          </a:extLst>
        </xdr:cNvPr>
        <xdr:cNvSpPr txBox="1"/>
      </xdr:nvSpPr>
      <xdr:spPr>
        <a:xfrm>
          <a:off x="8429625" y="695325"/>
          <a:ext cx="25050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A3C51"/>
              </a:solidFill>
            </a:rPr>
            <a:t>Avg Shipping</a:t>
          </a:r>
          <a:r>
            <a:rPr lang="en-US" sz="1100" b="1" baseline="0">
              <a:solidFill>
                <a:srgbClr val="1A3C51"/>
              </a:solidFill>
            </a:rPr>
            <a:t> Cost by Transportation Mode</a:t>
          </a:r>
          <a:endParaRPr lang="en-GH" sz="1100" b="1">
            <a:solidFill>
              <a:srgbClr val="1A3C51"/>
            </a:solidFill>
          </a:endParaRPr>
        </a:p>
      </xdr:txBody>
    </xdr:sp>
    <xdr:clientData/>
  </xdr:twoCellAnchor>
  <xdr:twoCellAnchor>
    <xdr:from>
      <xdr:col>0</xdr:col>
      <xdr:colOff>76200</xdr:colOff>
      <xdr:row>20</xdr:row>
      <xdr:rowOff>91124</xdr:rowOff>
    </xdr:from>
    <xdr:to>
      <xdr:col>7</xdr:col>
      <xdr:colOff>200025</xdr:colOff>
      <xdr:row>30</xdr:row>
      <xdr:rowOff>47625</xdr:rowOff>
    </xdr:to>
    <xdr:graphicFrame macro="">
      <xdr:nvGraphicFramePr>
        <xdr:cNvPr id="21" name="Chart 20">
          <a:extLst>
            <a:ext uri="{FF2B5EF4-FFF2-40B4-BE49-F238E27FC236}">
              <a16:creationId xmlns:a16="http://schemas.microsoft.com/office/drawing/2014/main" id="{27A1ECB4-86D8-4BE0-B67A-81A4D846B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428624</xdr:colOff>
      <xdr:row>18</xdr:row>
      <xdr:rowOff>167324</xdr:rowOff>
    </xdr:from>
    <xdr:to>
      <xdr:col>5</xdr:col>
      <xdr:colOff>161924</xdr:colOff>
      <xdr:row>20</xdr:row>
      <xdr:rowOff>81598</xdr:rowOff>
    </xdr:to>
    <xdr:sp macro="" textlink="">
      <xdr:nvSpPr>
        <xdr:cNvPr id="23" name="TextBox 22">
          <a:extLst>
            <a:ext uri="{FF2B5EF4-FFF2-40B4-BE49-F238E27FC236}">
              <a16:creationId xmlns:a16="http://schemas.microsoft.com/office/drawing/2014/main" id="{6623A4D2-49C3-45BC-B831-0F4D144A7C7B}"/>
            </a:ext>
          </a:extLst>
        </xdr:cNvPr>
        <xdr:cNvSpPr txBox="1"/>
      </xdr:nvSpPr>
      <xdr:spPr>
        <a:xfrm>
          <a:off x="1038224" y="3596324"/>
          <a:ext cx="21717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A3C51"/>
              </a:solidFill>
            </a:rPr>
            <a:t>Avg Shipping Cost by</a:t>
          </a:r>
          <a:r>
            <a:rPr lang="en-US" sz="1100" b="1" baseline="0">
              <a:solidFill>
                <a:srgbClr val="1A3C51"/>
              </a:solidFill>
            </a:rPr>
            <a:t> Routes</a:t>
          </a:r>
          <a:endParaRPr lang="en-GH" sz="1100" b="1">
            <a:solidFill>
              <a:srgbClr val="1A3C51"/>
            </a:solidFill>
          </a:endParaRPr>
        </a:p>
      </xdr:txBody>
    </xdr:sp>
    <xdr:clientData/>
  </xdr:twoCellAnchor>
  <xdr:twoCellAnchor>
    <xdr:from>
      <xdr:col>7</xdr:col>
      <xdr:colOff>266700</xdr:colOff>
      <xdr:row>20</xdr:row>
      <xdr:rowOff>9525</xdr:rowOff>
    </xdr:from>
    <xdr:to>
      <xdr:col>14</xdr:col>
      <xdr:colOff>447675</xdr:colOff>
      <xdr:row>30</xdr:row>
      <xdr:rowOff>71437</xdr:rowOff>
    </xdr:to>
    <xdr:graphicFrame macro="">
      <xdr:nvGraphicFramePr>
        <xdr:cNvPr id="24" name="Chart 23">
          <a:extLst>
            <a:ext uri="{FF2B5EF4-FFF2-40B4-BE49-F238E27FC236}">
              <a16:creationId xmlns:a16="http://schemas.microsoft.com/office/drawing/2014/main" id="{C83069F0-4A6E-4082-B7AA-A9C52D2B3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57148</xdr:colOff>
      <xdr:row>18</xdr:row>
      <xdr:rowOff>100012</xdr:rowOff>
    </xdr:from>
    <xdr:to>
      <xdr:col>13</xdr:col>
      <xdr:colOff>438149</xdr:colOff>
      <xdr:row>20</xdr:row>
      <xdr:rowOff>14286</xdr:rowOff>
    </xdr:to>
    <xdr:sp macro="" textlink="">
      <xdr:nvSpPr>
        <xdr:cNvPr id="25" name="TextBox 24">
          <a:extLst>
            <a:ext uri="{FF2B5EF4-FFF2-40B4-BE49-F238E27FC236}">
              <a16:creationId xmlns:a16="http://schemas.microsoft.com/office/drawing/2014/main" id="{6427769E-6B2F-473E-B5FB-69A73B23DDDA}"/>
            </a:ext>
          </a:extLst>
        </xdr:cNvPr>
        <xdr:cNvSpPr txBox="1"/>
      </xdr:nvSpPr>
      <xdr:spPr>
        <a:xfrm>
          <a:off x="5543548" y="3529012"/>
          <a:ext cx="28194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A3C51"/>
              </a:solidFill>
            </a:rPr>
            <a:t>Avg Lead</a:t>
          </a:r>
          <a:r>
            <a:rPr lang="en-US" sz="1100" b="1" baseline="0">
              <a:solidFill>
                <a:srgbClr val="1A3C51"/>
              </a:solidFill>
            </a:rPr>
            <a:t> Time by Supplier and Route</a:t>
          </a:r>
          <a:endParaRPr lang="en-GH" sz="1100" b="1">
            <a:solidFill>
              <a:srgbClr val="1A3C51"/>
            </a:solidFill>
          </a:endParaRPr>
        </a:p>
      </xdr:txBody>
    </xdr:sp>
    <xdr:clientData/>
  </xdr:twoCellAnchor>
  <xdr:twoCellAnchor>
    <xdr:from>
      <xdr:col>14</xdr:col>
      <xdr:colOff>504826</xdr:colOff>
      <xdr:row>20</xdr:row>
      <xdr:rowOff>1</xdr:rowOff>
    </xdr:from>
    <xdr:to>
      <xdr:col>22</xdr:col>
      <xdr:colOff>19050</xdr:colOff>
      <xdr:row>30</xdr:row>
      <xdr:rowOff>76201</xdr:rowOff>
    </xdr:to>
    <xdr:graphicFrame macro="">
      <xdr:nvGraphicFramePr>
        <xdr:cNvPr id="26" name="Chart 25">
          <a:extLst>
            <a:ext uri="{FF2B5EF4-FFF2-40B4-BE49-F238E27FC236}">
              <a16:creationId xmlns:a16="http://schemas.microsoft.com/office/drawing/2014/main" id="{DFDC1EE1-B816-4A24-8B79-8566D19DF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466723</xdr:colOff>
      <xdr:row>18</xdr:row>
      <xdr:rowOff>42862</xdr:rowOff>
    </xdr:from>
    <xdr:to>
      <xdr:col>20</xdr:col>
      <xdr:colOff>85724</xdr:colOff>
      <xdr:row>19</xdr:row>
      <xdr:rowOff>147636</xdr:rowOff>
    </xdr:to>
    <xdr:sp macro="" textlink="">
      <xdr:nvSpPr>
        <xdr:cNvPr id="30" name="TextBox 29">
          <a:extLst>
            <a:ext uri="{FF2B5EF4-FFF2-40B4-BE49-F238E27FC236}">
              <a16:creationId xmlns:a16="http://schemas.microsoft.com/office/drawing/2014/main" id="{1533C065-0AB4-4500-8CFB-2B311388DEB9}"/>
            </a:ext>
          </a:extLst>
        </xdr:cNvPr>
        <xdr:cNvSpPr txBox="1"/>
      </xdr:nvSpPr>
      <xdr:spPr>
        <a:xfrm>
          <a:off x="9610723" y="3471862"/>
          <a:ext cx="2667001" cy="295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100" b="1">
              <a:solidFill>
                <a:srgbClr val="1A3C51"/>
              </a:solidFill>
              <a:latin typeface="+mn-lt"/>
              <a:ea typeface="+mn-ea"/>
              <a:cs typeface="+mn-cs"/>
            </a:rPr>
            <a:t>Avg Shipping Cost</a:t>
          </a:r>
          <a:r>
            <a:rPr lang="en-US" sz="1100" b="1" baseline="0">
              <a:solidFill>
                <a:srgbClr val="1A3C51"/>
              </a:solidFill>
              <a:latin typeface="+mn-lt"/>
              <a:ea typeface="+mn-ea"/>
              <a:cs typeface="+mn-cs"/>
            </a:rPr>
            <a:t> by Supplier and Route</a:t>
          </a:r>
          <a:endParaRPr lang="en-GH" sz="1100" b="1">
            <a:solidFill>
              <a:srgbClr val="1A3C51"/>
            </a:solidFill>
            <a:latin typeface="+mn-lt"/>
            <a:ea typeface="+mn-ea"/>
            <a:cs typeface="+mn-cs"/>
          </a:endParaRPr>
        </a:p>
      </xdr:txBody>
    </xdr:sp>
    <xdr:clientData/>
  </xdr:twoCellAnchor>
  <xdr:twoCellAnchor>
    <xdr:from>
      <xdr:col>2</xdr:col>
      <xdr:colOff>114301</xdr:colOff>
      <xdr:row>8</xdr:row>
      <xdr:rowOff>28575</xdr:rowOff>
    </xdr:from>
    <xdr:to>
      <xdr:col>9</xdr:col>
      <xdr:colOff>333375</xdr:colOff>
      <xdr:row>18</xdr:row>
      <xdr:rowOff>0</xdr:rowOff>
    </xdr:to>
    <xdr:graphicFrame macro="">
      <xdr:nvGraphicFramePr>
        <xdr:cNvPr id="31" name="Chart 30">
          <a:extLst>
            <a:ext uri="{FF2B5EF4-FFF2-40B4-BE49-F238E27FC236}">
              <a16:creationId xmlns:a16="http://schemas.microsoft.com/office/drawing/2014/main" id="{ECB075D4-A97B-48AE-9776-F0900C4AF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104774</xdr:colOff>
      <xdr:row>6</xdr:row>
      <xdr:rowOff>38100</xdr:rowOff>
    </xdr:from>
    <xdr:to>
      <xdr:col>9</xdr:col>
      <xdr:colOff>209549</xdr:colOff>
      <xdr:row>8</xdr:row>
      <xdr:rowOff>9525</xdr:rowOff>
    </xdr:to>
    <xdr:sp macro="" textlink="">
      <xdr:nvSpPr>
        <xdr:cNvPr id="34" name="TextBox 33">
          <a:extLst>
            <a:ext uri="{FF2B5EF4-FFF2-40B4-BE49-F238E27FC236}">
              <a16:creationId xmlns:a16="http://schemas.microsoft.com/office/drawing/2014/main" id="{E4B19608-E198-4381-B4E4-196FC8AC10B1}"/>
            </a:ext>
          </a:extLst>
        </xdr:cNvPr>
        <xdr:cNvSpPr txBox="1"/>
      </xdr:nvSpPr>
      <xdr:spPr>
        <a:xfrm>
          <a:off x="1933574" y="1181100"/>
          <a:ext cx="37623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A3C51"/>
              </a:solidFill>
            </a:rPr>
            <a:t>Avg Manufacturing Lead Time And Avg Defect Rates</a:t>
          </a:r>
          <a:endParaRPr lang="en-GH" sz="1100" b="1">
            <a:solidFill>
              <a:srgbClr val="1A3C51"/>
            </a:solidFill>
          </a:endParaRPr>
        </a:p>
      </xdr:txBody>
    </xdr:sp>
    <xdr:clientData/>
  </xdr:twoCellAnchor>
  <xdr:twoCellAnchor>
    <xdr:from>
      <xdr:col>2</xdr:col>
      <xdr:colOff>523875</xdr:colOff>
      <xdr:row>4</xdr:row>
      <xdr:rowOff>19050</xdr:rowOff>
    </xdr:from>
    <xdr:to>
      <xdr:col>3</xdr:col>
      <xdr:colOff>523875</xdr:colOff>
      <xdr:row>5</xdr:row>
      <xdr:rowOff>142875</xdr:rowOff>
    </xdr:to>
    <xdr:sp macro="" textlink="'Pivot Table'!D7">
      <xdr:nvSpPr>
        <xdr:cNvPr id="35" name="TextBox 34">
          <a:extLst>
            <a:ext uri="{FF2B5EF4-FFF2-40B4-BE49-F238E27FC236}">
              <a16:creationId xmlns:a16="http://schemas.microsoft.com/office/drawing/2014/main" id="{503944D0-64D2-4975-A856-B54AB964106C}"/>
            </a:ext>
          </a:extLst>
        </xdr:cNvPr>
        <xdr:cNvSpPr txBox="1"/>
      </xdr:nvSpPr>
      <xdr:spPr>
        <a:xfrm>
          <a:off x="1743075" y="781050"/>
          <a:ext cx="6096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A0DFBC-0B2E-4596-BC91-6993DA0555EF}" type="TxLink">
            <a:rPr lang="en-US" sz="2000" b="1" i="0" u="none" strike="noStrike">
              <a:solidFill>
                <a:srgbClr val="1A3C51"/>
              </a:solidFill>
              <a:latin typeface="Calibri"/>
              <a:ea typeface="Calibri"/>
              <a:cs typeface="Calibri"/>
            </a:rPr>
            <a:pPr/>
            <a:t>5.48</a:t>
          </a:fld>
          <a:endParaRPr lang="en-GH" sz="2000" b="1">
            <a:solidFill>
              <a:srgbClr val="1A3C51"/>
            </a:solidFill>
          </a:endParaRPr>
        </a:p>
      </xdr:txBody>
    </xdr:sp>
    <xdr:clientData/>
  </xdr:twoCellAnchor>
  <xdr:twoCellAnchor>
    <xdr:from>
      <xdr:col>5</xdr:col>
      <xdr:colOff>180975</xdr:colOff>
      <xdr:row>4</xdr:row>
      <xdr:rowOff>23811</xdr:rowOff>
    </xdr:from>
    <xdr:to>
      <xdr:col>6</xdr:col>
      <xdr:colOff>180975</xdr:colOff>
      <xdr:row>5</xdr:row>
      <xdr:rowOff>147636</xdr:rowOff>
    </xdr:to>
    <xdr:sp macro="" textlink="'Pivot Table'!G6">
      <xdr:nvSpPr>
        <xdr:cNvPr id="38" name="TextBox 37">
          <a:extLst>
            <a:ext uri="{FF2B5EF4-FFF2-40B4-BE49-F238E27FC236}">
              <a16:creationId xmlns:a16="http://schemas.microsoft.com/office/drawing/2014/main" id="{23590077-ACCE-48D0-955A-6408FBD5D114}"/>
            </a:ext>
          </a:extLst>
        </xdr:cNvPr>
        <xdr:cNvSpPr txBox="1"/>
      </xdr:nvSpPr>
      <xdr:spPr>
        <a:xfrm>
          <a:off x="3228975" y="785811"/>
          <a:ext cx="6096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AB026B-1CB0-4C9D-8875-A91BF2260758}" type="TxLink">
            <a:rPr lang="en-US" sz="2000" b="1" i="0" u="none" strike="noStrike">
              <a:solidFill>
                <a:srgbClr val="1A3C51"/>
              </a:solidFill>
              <a:latin typeface="Calibri"/>
              <a:ea typeface="Calibri"/>
              <a:cs typeface="Calibri"/>
            </a:rPr>
            <a:pPr/>
            <a:t>488</a:t>
          </a:fld>
          <a:endParaRPr lang="en-US" sz="2000" b="1" i="0" u="none" strike="noStrike">
            <a:solidFill>
              <a:srgbClr val="1A3C51"/>
            </a:solidFill>
            <a:latin typeface="Calibri"/>
            <a:ea typeface="Calibri"/>
            <a:cs typeface="Calibri"/>
          </a:endParaRPr>
        </a:p>
      </xdr:txBody>
    </xdr:sp>
    <xdr:clientData/>
  </xdr:twoCellAnchor>
  <xdr:twoCellAnchor>
    <xdr:from>
      <xdr:col>7</xdr:col>
      <xdr:colOff>523875</xdr:colOff>
      <xdr:row>4</xdr:row>
      <xdr:rowOff>42861</xdr:rowOff>
    </xdr:from>
    <xdr:to>
      <xdr:col>8</xdr:col>
      <xdr:colOff>523875</xdr:colOff>
      <xdr:row>5</xdr:row>
      <xdr:rowOff>166686</xdr:rowOff>
    </xdr:to>
    <xdr:sp macro="" textlink="'Pivot Table'!F6">
      <xdr:nvSpPr>
        <xdr:cNvPr id="39" name="TextBox 38">
          <a:extLst>
            <a:ext uri="{FF2B5EF4-FFF2-40B4-BE49-F238E27FC236}">
              <a16:creationId xmlns:a16="http://schemas.microsoft.com/office/drawing/2014/main" id="{35B400EB-9F7C-418F-B348-5B60D9101B42}"/>
            </a:ext>
          </a:extLst>
        </xdr:cNvPr>
        <xdr:cNvSpPr txBox="1"/>
      </xdr:nvSpPr>
      <xdr:spPr>
        <a:xfrm>
          <a:off x="4791075" y="804861"/>
          <a:ext cx="6096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4EC955-BC0A-43FB-B2AB-6D81933968D5}" type="TxLink">
            <a:rPr lang="en-US" sz="2000" b="1" i="0" u="none" strike="noStrike">
              <a:solidFill>
                <a:srgbClr val="1A3C51"/>
              </a:solidFill>
              <a:latin typeface="Calibri"/>
              <a:ea typeface="Calibri"/>
              <a:cs typeface="Calibri"/>
            </a:rPr>
            <a:pPr/>
            <a:t>15</a:t>
          </a:fld>
          <a:endParaRPr lang="en-US" sz="2000" b="1" i="0" u="none" strike="noStrike">
            <a:solidFill>
              <a:srgbClr val="1A3C51"/>
            </a:solidFill>
            <a:latin typeface="Calibri"/>
            <a:ea typeface="Calibri"/>
            <a:cs typeface="Calibri"/>
          </a:endParaRPr>
        </a:p>
      </xdr:txBody>
    </xdr:sp>
    <xdr:clientData/>
  </xdr:twoCellAnchor>
  <xdr:twoCellAnchor editAs="oneCell">
    <xdr:from>
      <xdr:col>0</xdr:col>
      <xdr:colOff>0</xdr:colOff>
      <xdr:row>2</xdr:row>
      <xdr:rowOff>152399</xdr:rowOff>
    </xdr:from>
    <xdr:to>
      <xdr:col>2</xdr:col>
      <xdr:colOff>76199</xdr:colOff>
      <xdr:row>8</xdr:row>
      <xdr:rowOff>171449</xdr:rowOff>
    </xdr:to>
    <mc:AlternateContent xmlns:mc="http://schemas.openxmlformats.org/markup-compatibility/2006" xmlns:a14="http://schemas.microsoft.com/office/drawing/2010/main">
      <mc:Choice Requires="a14">
        <xdr:graphicFrame macro="">
          <xdr:nvGraphicFramePr>
            <xdr:cNvPr id="41" name="Stockout Risk">
              <a:extLst>
                <a:ext uri="{FF2B5EF4-FFF2-40B4-BE49-F238E27FC236}">
                  <a16:creationId xmlns:a16="http://schemas.microsoft.com/office/drawing/2014/main" id="{20B7D110-AE82-4CA5-A63F-5FCE7BA04CF6}"/>
                </a:ext>
              </a:extLst>
            </xdr:cNvPr>
            <xdr:cNvGraphicFramePr/>
          </xdr:nvGraphicFramePr>
          <xdr:xfrm>
            <a:off x="0" y="0"/>
            <a:ext cx="0" cy="0"/>
          </xdr:xfrm>
          <a:graphic>
            <a:graphicData uri="http://schemas.microsoft.com/office/drawing/2010/slicer">
              <sle:slicer xmlns:sle="http://schemas.microsoft.com/office/drawing/2010/slicer" name="Stockout Risk"/>
            </a:graphicData>
          </a:graphic>
        </xdr:graphicFrame>
      </mc:Choice>
      <mc:Fallback xmlns="">
        <xdr:sp macro="" textlink="">
          <xdr:nvSpPr>
            <xdr:cNvPr id="0" name=""/>
            <xdr:cNvSpPr>
              <a:spLocks noTextEdit="1"/>
            </xdr:cNvSpPr>
          </xdr:nvSpPr>
          <xdr:spPr>
            <a:xfrm>
              <a:off x="0" y="533399"/>
              <a:ext cx="1295399" cy="11620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85726</xdr:colOff>
      <xdr:row>8</xdr:row>
      <xdr:rowOff>161924</xdr:rowOff>
    </xdr:from>
    <xdr:to>
      <xdr:col>2</xdr:col>
      <xdr:colOff>66676</xdr:colOff>
      <xdr:row>18</xdr:row>
      <xdr:rowOff>9525</xdr:rowOff>
    </xdr:to>
    <mc:AlternateContent xmlns:mc="http://schemas.openxmlformats.org/markup-compatibility/2006" xmlns:a14="http://schemas.microsoft.com/office/drawing/2010/main">
      <mc:Choice Requires="a14">
        <xdr:graphicFrame macro="">
          <xdr:nvGraphicFramePr>
            <xdr:cNvPr id="42" name="Location">
              <a:extLst>
                <a:ext uri="{FF2B5EF4-FFF2-40B4-BE49-F238E27FC236}">
                  <a16:creationId xmlns:a16="http://schemas.microsoft.com/office/drawing/2014/main" id="{2D0A07C5-57B2-470B-95D4-7EF7A8F0453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5726" y="1685924"/>
              <a:ext cx="1200150" cy="175260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ness Quainoo" refreshedDate="45792.647254629628" createdVersion="7" refreshedVersion="7" minRefreshableVersion="3" recordCount="488" xr:uid="{FB63BA94-F6B8-4929-9ED2-A5E00BE9ACD2}">
  <cacheSource type="worksheet">
    <worksheetSource name="Table1"/>
  </cacheSource>
  <cacheFields count="24">
    <cacheField name="Product type" numFmtId="0">
      <sharedItems/>
    </cacheField>
    <cacheField name="SKU" numFmtId="0">
      <sharedItems count="488">
        <s v="SKU0"/>
        <s v="SKU1"/>
        <s v="SKU2"/>
        <s v="SKU3"/>
        <s v="SKU4"/>
        <s v="SKU5"/>
        <s v="SKU6"/>
        <s v="SKU7"/>
        <s v="SKU8"/>
        <s v="SKU9"/>
        <s v="SKU10"/>
        <s v="SKU11"/>
        <s v="SKU12"/>
        <s v="SKU13"/>
        <s v="SKU14"/>
        <s v="SKU15"/>
        <s v="SKU16"/>
        <s v="SKU17"/>
        <s v="SKU18"/>
        <s v="SKU19"/>
        <s v="SKU20"/>
        <s v="SKU21"/>
        <s v="SKU22"/>
        <s v="SKU23"/>
        <s v="SKU24"/>
        <s v="SKU25"/>
        <s v="SKU26"/>
        <s v="SKU27"/>
        <s v="SKU28"/>
        <s v="SKU29"/>
        <s v="SKU30"/>
        <s v="SKU32"/>
        <s v="SKU33"/>
        <s v="SKU34"/>
        <s v="SKU35"/>
        <s v="SKU36"/>
        <s v="SKU37"/>
        <s v="SKU38"/>
        <s v="SKU39"/>
        <s v="SKU40"/>
        <s v="SKU41"/>
        <s v="SKU42"/>
        <s v="SKU43"/>
        <s v="SKU44"/>
        <s v="SKU45"/>
        <s v="SKU46"/>
        <s v="SKU48"/>
        <s v="SKU49"/>
        <s v="SKU50"/>
        <s v="SKU51"/>
        <s v="SKU52"/>
        <s v="SKU53"/>
        <s v="SKU54"/>
        <s v="SKU55"/>
        <s v="SKU56"/>
        <s v="SKU57"/>
        <s v="SKU58"/>
        <s v="SKU59"/>
        <s v="SKU60"/>
        <s v="SKU61"/>
        <s v="SKU62"/>
        <s v="SKU63"/>
        <s v="SKU64"/>
        <s v="SKU65"/>
        <s v="SKU68"/>
        <s v="SKU69"/>
        <s v="SKU70"/>
        <s v="SKU71"/>
        <s v="SKU72"/>
        <s v="SKU73"/>
        <s v="SKU74"/>
        <s v="SKU75"/>
        <s v="SKU76"/>
        <s v="SKU77"/>
        <s v="SKU78"/>
        <s v="SKU79"/>
        <s v="SKU80"/>
        <s v="SKU81"/>
        <s v="SKU82"/>
        <s v="SKU83"/>
        <s v="SKU84"/>
        <s v="SKU85"/>
        <s v="SKU86"/>
        <s v="SKU87"/>
        <s v="SKU88"/>
        <s v="SKU89"/>
        <s v="SKU91"/>
        <s v="SKU92"/>
        <s v="SKU93"/>
        <s v="SKU94"/>
        <s v="SKU95"/>
        <s v="SKU96"/>
        <s v="SKU97"/>
        <s v="SKU98"/>
        <s v="SKU99"/>
        <s v="SKU100"/>
        <s v="SKU101"/>
        <s v="SKU102"/>
        <s v="SKU103"/>
        <s v="SKU104"/>
        <s v="SKU105"/>
        <s v="SKU106"/>
        <s v="SKU107"/>
        <s v="SKU108"/>
        <s v="SKU109"/>
        <s v="SKU110"/>
        <s v="SKU111"/>
        <s v="SKU112"/>
        <s v="SKU113"/>
        <s v="SKU114"/>
        <s v="SKU115"/>
        <s v="SKU116"/>
        <s v="SKU117"/>
        <s v="SKU118"/>
        <s v="SKU120"/>
        <s v="SKU121"/>
        <s v="SKU122"/>
        <s v="SKU123"/>
        <s v="SKU124"/>
        <s v="SKU125"/>
        <s v="SKU126"/>
        <s v="SKU127"/>
        <s v="SKU128"/>
        <s v="SKU129"/>
        <s v="SKU130"/>
        <s v="SKU131"/>
        <s v="SKU133"/>
        <s v="SKU134"/>
        <s v="SKU135"/>
        <s v="SKU136"/>
        <s v="SKU137"/>
        <s v="SKU138"/>
        <s v="SKU139"/>
        <s v="SKU140"/>
        <s v="SKU141"/>
        <s v="SKU142"/>
        <s v="SKU143"/>
        <s v="SKU144"/>
        <s v="SKU145"/>
        <s v="SKU146"/>
        <s v="SKU147"/>
        <s v="SKU148"/>
        <s v="SKU149"/>
        <s v="SKU150"/>
        <s v="SKU151"/>
        <s v="SKU152"/>
        <s v="SKU153"/>
        <s v="SKU154"/>
        <s v="SKU155"/>
        <s v="SKU156"/>
        <s v="SKU157"/>
        <s v="SKU158"/>
        <s v="SKU159"/>
        <s v="SKU160"/>
        <s v="SKU161"/>
        <s v="SKU162"/>
        <s v="SKU163"/>
        <s v="SKU164"/>
        <s v="SKU165"/>
        <s v="SKU166"/>
        <s v="SKU167"/>
        <s v="SKU168"/>
        <s v="SKU169"/>
        <s v="SKU170"/>
        <s v="SKU171"/>
        <s v="SKU172"/>
        <s v="SKU173"/>
        <s v="SKU174"/>
        <s v="SKU175"/>
        <s v="SKU176"/>
        <s v="SKU177"/>
        <s v="SKU178"/>
        <s v="SKU179"/>
        <s v="SKU180"/>
        <s v="SKU181"/>
        <s v="SKU182"/>
        <s v="SKU183"/>
        <s v="SKU184"/>
        <s v="SKU185"/>
        <s v="SKU186"/>
        <s v="SKU187"/>
        <s v="SKU188"/>
        <s v="SKU189"/>
        <s v="SKU190"/>
        <s v="SKU191"/>
        <s v="SKU192"/>
        <s v="SKU193"/>
        <s v="SKU194"/>
        <s v="SKU195"/>
        <s v="SKU196"/>
        <s v="SKU197"/>
        <s v="SKU198"/>
        <s v="SKU199"/>
        <s v="SKU200"/>
        <s v="SKU201"/>
        <s v="SKU202"/>
        <s v="SKU203"/>
        <s v="SKU204"/>
        <s v="SKU205"/>
        <s v="SKU206"/>
        <s v="SKU207"/>
        <s v="SKU208"/>
        <s v="SKU209"/>
        <s v="SKU210"/>
        <s v="SKU211"/>
        <s v="SKU212"/>
        <s v="SKU213"/>
        <s v="SKU214"/>
        <s v="SKU215"/>
        <s v="SKU216"/>
        <s v="SKU217"/>
        <s v="SKU219"/>
        <s v="SKU220"/>
        <s v="SKU221"/>
        <s v="SKU222"/>
        <s v="SKU223"/>
        <s v="SKU224"/>
        <s v="SKU225"/>
        <s v="SKU226"/>
        <s v="SKU227"/>
        <s v="SKU228"/>
        <s v="SKU229"/>
        <s v="SKU230"/>
        <s v="SKU231"/>
        <s v="SKU232"/>
        <s v="SKU233"/>
        <s v="SKU234"/>
        <s v="SKU235"/>
        <s v="SKU236"/>
        <s v="SKU237"/>
        <s v="SKU238"/>
        <s v="SKU239"/>
        <s v="SKU240"/>
        <s v="SKU241"/>
        <s v="SKU242"/>
        <s v="SKU243"/>
        <s v="SKU244"/>
        <s v="SKU245"/>
        <s v="SKU246"/>
        <s v="SKU247"/>
        <s v="SKU248"/>
        <s v="SKU249"/>
        <s v="SKU250"/>
        <s v="SKU251"/>
        <s v="SKU252"/>
        <s v="SKU253"/>
        <s v="SKU254"/>
        <s v="SKU255"/>
        <s v="SKU256"/>
        <s v="SKU257"/>
        <s v="SKU258"/>
        <s v="SKU259"/>
        <s v="SKU260"/>
        <s v="SKU261"/>
        <s v="SKU262"/>
        <s v="SKU263"/>
        <s v="SKU264"/>
        <s v="SKU265"/>
        <s v="SKU266"/>
        <s v="SKU267"/>
        <s v="SKU268"/>
        <s v="SKU269"/>
        <s v="SKU270"/>
        <s v="SKU271"/>
        <s v="SKU272"/>
        <s v="SKU273"/>
        <s v="SKU274"/>
        <s v="SKU275"/>
        <s v="SKU276"/>
        <s v="SKU277"/>
        <s v="SKU278"/>
        <s v="SKU279"/>
        <s v="SKU280"/>
        <s v="SKU281"/>
        <s v="SKU282"/>
        <s v="SKU283"/>
        <s v="SKU284"/>
        <s v="SKU285"/>
        <s v="SKU286"/>
        <s v="SKU287"/>
        <s v="SKU288"/>
        <s v="SKU289"/>
        <s v="SKU290"/>
        <s v="SKU291"/>
        <s v="SKU292"/>
        <s v="SKU294"/>
        <s v="SKU295"/>
        <s v="SKU296"/>
        <s v="SKU297"/>
        <s v="SKU298"/>
        <s v="SKU299"/>
        <s v="SKU300"/>
        <s v="SKU301"/>
        <s v="SKU302"/>
        <s v="SKU303"/>
        <s v="SKU304"/>
        <s v="SKU305"/>
        <s v="SKU306"/>
        <s v="SKU307"/>
        <s v="SKU308"/>
        <s v="SKU309"/>
        <s v="SKU310"/>
        <s v="SKU311"/>
        <s v="SKU312"/>
        <s v="SKU313"/>
        <s v="SKU314"/>
        <s v="SKU315"/>
        <s v="SKU316"/>
        <s v="SKU317"/>
        <s v="SKU318"/>
        <s v="SKU319"/>
        <s v="SKU320"/>
        <s v="SKU321"/>
        <s v="SKU322"/>
        <s v="SKU323"/>
        <s v="SKU324"/>
        <s v="SKU325"/>
        <s v="SKU326"/>
        <s v="SKU327"/>
        <s v="SKU328"/>
        <s v="SKU329"/>
        <s v="SKU330"/>
        <s v="SKU331"/>
        <s v="SKU332"/>
        <s v="SKU333"/>
        <s v="SKU334"/>
        <s v="SKU335"/>
        <s v="SKU336"/>
        <s v="SKU337"/>
        <s v="SKU338"/>
        <s v="SKU339"/>
        <s v="SKU340"/>
        <s v="SKU341"/>
        <s v="SKU342"/>
        <s v="SKU343"/>
        <s v="SKU346"/>
        <s v="SKU347"/>
        <s v="SKU348"/>
        <s v="SKU349"/>
        <s v="SKU350"/>
        <s v="SKU351"/>
        <s v="SKU352"/>
        <s v="SKU353"/>
        <s v="SKU354"/>
        <s v="SKU355"/>
        <s v="SKU356"/>
        <s v="SKU357"/>
        <s v="SKU358"/>
        <s v="SKU359"/>
        <s v="SKU360"/>
        <s v="SKU361"/>
        <s v="SKU362"/>
        <s v="SKU364"/>
        <s v="SKU365"/>
        <s v="SKU366"/>
        <s v="SKU367"/>
        <s v="SKU368"/>
        <s v="SKU369"/>
        <s v="SKU370"/>
        <s v="SKU371"/>
        <s v="SKU372"/>
        <s v="SKU373"/>
        <s v="SKU374"/>
        <s v="SKU375"/>
        <s v="SKU376"/>
        <s v="SKU377"/>
        <s v="SKU378"/>
        <s v="SKU379"/>
        <s v="SKU380"/>
        <s v="SKU381"/>
        <s v="SKU382"/>
        <s v="SKU383"/>
        <s v="SKU384"/>
        <s v="SKU385"/>
        <s v="SKU386"/>
        <s v="SKU387"/>
        <s v="SKU388"/>
        <s v="SKU389"/>
        <s v="SKU390"/>
        <s v="SKU391"/>
        <s v="SKU392"/>
        <s v="SKU393"/>
        <s v="SKU394"/>
        <s v="SKU395"/>
        <s v="SKU396"/>
        <s v="SKU397"/>
        <s v="SKU398"/>
        <s v="SKU399"/>
        <s v="SKU400"/>
        <s v="SKU401"/>
        <s v="SKU402"/>
        <s v="SKU403"/>
        <s v="SKU404"/>
        <s v="SKU405"/>
        <s v="SKU406"/>
        <s v="SKU407"/>
        <s v="SKU408"/>
        <s v="SKU409"/>
        <s v="SKU410"/>
        <s v="SKU411"/>
        <s v="SKU412"/>
        <s v="SKU413"/>
        <s v="SKU414"/>
        <s v="SKU415"/>
        <s v="SKU416"/>
        <s v="SKU417"/>
        <s v="SKU418"/>
        <s v="SKU419"/>
        <s v="SKU421"/>
        <s v="SKU422"/>
        <s v="SKU423"/>
        <s v="SKU424"/>
        <s v="SKU425"/>
        <s v="SKU426"/>
        <s v="SKU427"/>
        <s v="SKU428"/>
        <s v="SKU429"/>
        <s v="SKU430"/>
        <s v="SKU431"/>
        <s v="SKU432"/>
        <s v="SKU433"/>
        <s v="SKU434"/>
        <s v="SKU435"/>
        <s v="SKU436"/>
        <s v="SKU437"/>
        <s v="SKU438"/>
        <s v="SKU439"/>
        <s v="SKU440"/>
        <s v="SKU441"/>
        <s v="SKU442"/>
        <s v="SKU443"/>
        <s v="SKU445"/>
        <s v="SKU446"/>
        <s v="SKU447"/>
        <s v="SKU448"/>
        <s v="SKU449"/>
        <s v="SKU450"/>
        <s v="SKU451"/>
        <s v="SKU452"/>
        <s v="SKU453"/>
        <s v="SKU454"/>
        <s v="SKU455"/>
        <s v="SKU456"/>
        <s v="SKU457"/>
        <s v="SKU458"/>
        <s v="SKU459"/>
        <s v="SKU460"/>
        <s v="SKU461"/>
        <s v="SKU462"/>
        <s v="SKU463"/>
        <s v="SKU464"/>
        <s v="SKU465"/>
        <s v="SKU466"/>
        <s v="SKU467"/>
        <s v="SKU468"/>
        <s v="SKU469"/>
        <s v="SKU470"/>
        <s v="SKU471"/>
        <s v="SKU472"/>
        <s v="SKU473"/>
        <s v="SKU474"/>
        <s v="SKU475"/>
        <s v="SKU476"/>
        <s v="SKU477"/>
        <s v="SKU478"/>
        <s v="SKU479"/>
        <s v="SKU480"/>
        <s v="SKU481"/>
        <s v="SKU482"/>
        <s v="SKU484"/>
        <s v="SKU485"/>
        <s v="SKU486"/>
        <s v="SKU487"/>
        <s v="SKU488"/>
        <s v="SKU489"/>
        <s v="SKU490"/>
        <s v="SKU491"/>
        <s v="SKU492"/>
        <s v="SKU493"/>
        <s v="SKU494"/>
        <s v="SKU495"/>
        <s v="SKU496"/>
        <s v="SKU497"/>
        <s v="SKU498"/>
        <s v="SKU499"/>
        <s v="SKU47"/>
        <s v="SKU67"/>
        <s v="SKU31"/>
      </sharedItems>
    </cacheField>
    <cacheField name="Price" numFmtId="2">
      <sharedItems containsSemiMixedTypes="0" containsString="0" containsNumber="1" minValue="5.44" maxValue="99.97"/>
    </cacheField>
    <cacheField name="Availability" numFmtId="0">
      <sharedItems containsSemiMixedTypes="0" containsString="0" containsNumber="1" containsInteger="1" minValue="0" maxValue="99"/>
    </cacheField>
    <cacheField name="Number of products sold" numFmtId="0">
      <sharedItems containsSemiMixedTypes="0" containsString="0" containsNumber="1" containsInteger="1" minValue="0" maxValue="996"/>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9"/>
    </cacheField>
    <cacheField name="Shipping times" numFmtId="0">
      <sharedItems containsSemiMixedTypes="0" containsString="0" containsNumber="1" containsInteger="1" minValue="1" maxValue="9"/>
    </cacheField>
    <cacheField name="Shipping carriers" numFmtId="0">
      <sharedItems count="4">
        <s v="Carrier C"/>
        <s v="Carrier A"/>
        <s v="nan"/>
        <s v="Carrier B"/>
      </sharedItems>
    </cacheField>
    <cacheField name="Shipping costs" numFmtId="0">
      <sharedItems containsSemiMixedTypes="0" containsString="0" containsNumber="1" minValue="1.0020433440000001" maxValue="9.9725447569999996"/>
    </cacheField>
    <cacheField name="Supplier name" numFmtId="0">
      <sharedItems count="6">
        <s v="Supplier 4"/>
        <s v="Supplier 5"/>
        <s v="Supplier 1"/>
        <s v="Supplier 2"/>
        <s v="Supplier 3"/>
        <s v="nan"/>
      </sharedItems>
    </cacheField>
    <cacheField name="Location" numFmtId="0">
      <sharedItems count="6">
        <s v="New York"/>
        <s v="Michigan"/>
        <s v="Alaska"/>
        <s v="Texas"/>
        <s v="Washington"/>
        <s v="Arizona"/>
      </sharedItems>
    </cacheField>
    <cacheField name="Supplier Lead time" numFmtId="0">
      <sharedItems containsSemiMixedTypes="0" containsString="0" containsNumber="1" containsInteger="1" minValue="1" maxValue="30"/>
    </cacheField>
    <cacheField name="Production volumes" numFmtId="0">
      <sharedItems containsSemiMixedTypes="0" containsString="0" containsNumber="1" containsInteger="1" minValue="105" maxValue="999"/>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4241183" maxValue="99.977640710000003"/>
    </cacheField>
    <cacheField name="Inspection results" numFmtId="0">
      <sharedItems/>
    </cacheField>
    <cacheField name="Defect rates" numFmtId="0">
      <sharedItems containsSemiMixedTypes="0" containsString="0" containsNumber="1" minValue="0.10887896599999999" maxValue="4.9987322340000002"/>
    </cacheField>
    <cacheField name="Transportation modes" numFmtId="0">
      <sharedItems count="3">
        <s v="Road"/>
        <s v="Air"/>
        <s v="Rail"/>
      </sharedItems>
    </cacheField>
    <cacheField name="Routes" numFmtId="0">
      <sharedItems count="4">
        <s v="Route B"/>
        <s v="Route A"/>
        <s v="Route C"/>
        <s v="nan"/>
      </sharedItems>
    </cacheField>
    <cacheField name="Revenue" numFmtId="0">
      <sharedItems containsSemiMixedTypes="0" containsString="0" containsNumber="1" minValue="102.4310952" maxValue="999.54671540000004"/>
    </cacheField>
    <cacheField name="Stockout Risk" numFmtId="0">
      <sharedItems count="3">
        <s v="Low Risk"/>
        <s v="High Risk"/>
        <s v="Moderate"/>
      </sharedItems>
    </cacheField>
    <cacheField name="Risk Sign" numFmtId="0">
      <sharedItems containsSemiMixedTypes="0" containsString="0" containsNumber="1" containsInteger="1" minValue="-96" maxValue="93"/>
    </cacheField>
    <cacheField name="Profit" numFmtId="0">
      <sharedItems containsSemiMixedTypes="0" containsString="0" containsNumber="1" minValue="10.080273851000001" maxValue="976.02035283400005"/>
    </cacheField>
  </cacheFields>
  <extLst>
    <ext xmlns:x14="http://schemas.microsoft.com/office/spreadsheetml/2009/9/main" uri="{725AE2AE-9491-48be-B2B4-4EB974FC3084}">
      <x14:pivotCacheDefinition pivotCacheId="5194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s v="haircare"/>
    <x v="0"/>
    <n v="71.33"/>
    <n v="46"/>
    <n v="317"/>
    <n v="9"/>
    <n v="39"/>
    <n v="8"/>
    <x v="0"/>
    <n v="6.3942375250000003"/>
    <x v="0"/>
    <x v="0"/>
    <n v="20"/>
    <n v="389"/>
    <n v="27"/>
    <n v="73.791933839999999"/>
    <s v="Pass"/>
    <n v="2.8629484559999998"/>
    <x v="0"/>
    <x v="0"/>
    <n v="238.65548759999999"/>
    <x v="0"/>
    <n v="7"/>
    <n v="158.46931623500001"/>
  </r>
  <r>
    <s v="skincare"/>
    <x v="1"/>
    <n v="55.93"/>
    <n v="11"/>
    <n v="110"/>
    <n v="16"/>
    <n v="60"/>
    <n v="6"/>
    <x v="1"/>
    <n v="7.557906558"/>
    <x v="1"/>
    <x v="1"/>
    <n v="12"/>
    <n v="779"/>
    <n v="9"/>
    <n v="26.009181590000001"/>
    <s v="Pending"/>
    <n v="2.6305772749999998"/>
    <x v="1"/>
    <x v="0"/>
    <n v="662.63148260000003"/>
    <x v="1"/>
    <n v="-49"/>
    <n v="629.06439445199999"/>
  </r>
  <r>
    <s v="skincare"/>
    <x v="2"/>
    <n v="34.409999999999997"/>
    <n v="61"/>
    <n v="250"/>
    <n v="19"/>
    <n v="28"/>
    <n v="6"/>
    <x v="2"/>
    <n v="3.8382736890000002"/>
    <x v="2"/>
    <x v="1"/>
    <n v="5"/>
    <n v="146"/>
    <n v="30"/>
    <n v="89.967995970000004"/>
    <s v="Pass"/>
    <n v="3.662191806"/>
    <x v="0"/>
    <x v="1"/>
    <n v="404.77894429999998"/>
    <x v="0"/>
    <n v="33"/>
    <n v="310.97267464099997"/>
  </r>
  <r>
    <s v="skincare"/>
    <x v="3"/>
    <n v="82.31"/>
    <n v="79"/>
    <n v="382"/>
    <n v="16"/>
    <n v="97"/>
    <n v="2"/>
    <x v="1"/>
    <n v="4.5383241649999997"/>
    <x v="3"/>
    <x v="1"/>
    <n v="3"/>
    <n v="814"/>
    <n v="15"/>
    <n v="49.771706049999999"/>
    <s v="Pending"/>
    <n v="2.9411877679999998"/>
    <x v="0"/>
    <x v="0"/>
    <n v="213.83223100000001"/>
    <x v="1"/>
    <n v="-18"/>
    <n v="159.522200785"/>
  </r>
  <r>
    <s v="haircare"/>
    <x v="4"/>
    <n v="70.05"/>
    <n v="87"/>
    <n v="6"/>
    <n v="7"/>
    <n v="54"/>
    <n v="1"/>
    <x v="3"/>
    <n v="3.1323159450000002"/>
    <x v="4"/>
    <x v="0"/>
    <n v="11"/>
    <n v="313"/>
    <n v="2"/>
    <n v="22.856131680000001"/>
    <s v="Pending"/>
    <n v="0.89632665899999997"/>
    <x v="0"/>
    <x v="1"/>
    <n v="473.03288129999999"/>
    <x v="0"/>
    <n v="33"/>
    <n v="447.04443367499999"/>
  </r>
  <r>
    <s v="haircare"/>
    <x v="5"/>
    <n v="20.45"/>
    <n v="82"/>
    <n v="458"/>
    <n v="14"/>
    <n v="37"/>
    <n v="2"/>
    <x v="0"/>
    <n v="1.872691039"/>
    <x v="3"/>
    <x v="2"/>
    <n v="25"/>
    <n v="857"/>
    <n v="4"/>
    <n v="78.782643829999998"/>
    <s v="Pending"/>
    <n v="3.4035683520000002"/>
    <x v="2"/>
    <x v="1"/>
    <n v="113.327975"/>
    <x v="0"/>
    <n v="45"/>
    <n v="32.672640130999994"/>
  </r>
  <r>
    <s v="haircare"/>
    <x v="6"/>
    <n v="91.54"/>
    <n v="7"/>
    <n v="83"/>
    <n v="28"/>
    <n v="9"/>
    <n v="4"/>
    <x v="0"/>
    <n v="2.6112847370000001"/>
    <x v="0"/>
    <x v="3"/>
    <n v="30"/>
    <n v="123"/>
    <n v="5"/>
    <n v="81.097705000000005"/>
    <s v="Pass"/>
    <n v="0.75399750799999998"/>
    <x v="1"/>
    <x v="1"/>
    <n v="856.94048429999998"/>
    <x v="1"/>
    <n v="-2"/>
    <n v="773.23149456299996"/>
  </r>
  <r>
    <s v="skincare"/>
    <x v="7"/>
    <n v="83.14"/>
    <n v="94"/>
    <n v="207"/>
    <n v="14"/>
    <n v="82"/>
    <n v="2"/>
    <x v="1"/>
    <n v="8.1776264080000001"/>
    <x v="1"/>
    <x v="3"/>
    <n v="4"/>
    <n v="420"/>
    <n v="17"/>
    <n v="67.536592540000001"/>
    <s v="Fail"/>
    <n v="4.048702756"/>
    <x v="1"/>
    <x v="1"/>
    <n v="562.14816519999999"/>
    <x v="0"/>
    <n v="12"/>
    <n v="486.433946252"/>
  </r>
  <r>
    <s v="skincare"/>
    <x v="8"/>
    <n v="95.23"/>
    <n v="20"/>
    <n v="899"/>
    <n v="25"/>
    <n v="56"/>
    <n v="1"/>
    <x v="0"/>
    <n v="7.097912247"/>
    <x v="4"/>
    <x v="3"/>
    <n v="5"/>
    <n v="373"/>
    <n v="8"/>
    <n v="86.811899789999998"/>
    <s v="Pending"/>
    <n v="4.949709329"/>
    <x v="2"/>
    <x v="2"/>
    <n v="225.24400979999999"/>
    <x v="1"/>
    <n v="-36"/>
    <n v="131.33419776299999"/>
  </r>
  <r>
    <s v="skincare"/>
    <x v="9"/>
    <n v="73.94"/>
    <n v="80"/>
    <n v="389"/>
    <n v="27"/>
    <n v="59"/>
    <n v="7"/>
    <x v="1"/>
    <n v="5.9223598839999996"/>
    <x v="3"/>
    <x v="4"/>
    <n v="1"/>
    <n v="655"/>
    <n v="8"/>
    <n v="76.36356748"/>
    <s v="Pending"/>
    <n v="1.9491993620000001"/>
    <x v="1"/>
    <x v="1"/>
    <n v="313.28228660000002"/>
    <x v="0"/>
    <n v="21"/>
    <n v="230.99635923600002"/>
  </r>
  <r>
    <s v="haircare"/>
    <x v="10"/>
    <n v="63.27"/>
    <n v="86"/>
    <n v="313"/>
    <n v="4"/>
    <n v="85"/>
    <n v="8"/>
    <x v="3"/>
    <n v="5.2758088560000003"/>
    <x v="1"/>
    <x v="3"/>
    <n v="27"/>
    <n v="943"/>
    <n v="22"/>
    <n v="89.398516349999994"/>
    <s v="Pass"/>
    <n v="2.279303901"/>
    <x v="2"/>
    <x v="0"/>
    <n v="503.1776729"/>
    <x v="0"/>
    <n v="1"/>
    <n v="408.50334769400001"/>
  </r>
  <r>
    <s v="skincare"/>
    <x v="11"/>
    <n v="44.73"/>
    <n v="79"/>
    <n v="21"/>
    <n v="26"/>
    <n v="2"/>
    <n v="6"/>
    <x v="1"/>
    <n v="9.3019085530000005"/>
    <x v="4"/>
    <x v="4"/>
    <n v="28"/>
    <n v="412"/>
    <n v="12"/>
    <n v="49.049924359999999"/>
    <s v="Fail"/>
    <n v="0.327524912"/>
    <x v="1"/>
    <x v="2"/>
    <n v="269.98244449999999"/>
    <x v="0"/>
    <n v="77"/>
    <n v="211.63061158699998"/>
  </r>
  <r>
    <s v="skincare"/>
    <x v="12"/>
    <n v="93.61"/>
    <n v="69"/>
    <n v="409"/>
    <n v="15"/>
    <n v="61"/>
    <n v="4"/>
    <x v="1"/>
    <n v="1.6546145299999999"/>
    <x v="4"/>
    <x v="3"/>
    <n v="29"/>
    <n v="462"/>
    <n v="21"/>
    <n v="77.28374153"/>
    <s v="Fail"/>
    <n v="0.167292622"/>
    <x v="0"/>
    <x v="0"/>
    <n v="341.73924540000002"/>
    <x v="0"/>
    <n v="8"/>
    <n v="262.80088934000003"/>
  </r>
  <r>
    <s v="haircare"/>
    <x v="13"/>
    <n v="87.28"/>
    <n v="71"/>
    <n v="894"/>
    <n v="3"/>
    <n v="58"/>
    <n v="6"/>
    <x v="3"/>
    <n v="3.5254073190000002"/>
    <x v="3"/>
    <x v="3"/>
    <n v="18"/>
    <n v="767"/>
    <n v="8"/>
    <n v="99.977640710000003"/>
    <s v="Pass"/>
    <n v="4.614954741"/>
    <x v="2"/>
    <x v="2"/>
    <n v="580.94700780000005"/>
    <x v="0"/>
    <n v="13"/>
    <n v="477.44395977100004"/>
  </r>
  <r>
    <s v="haircare"/>
    <x v="14"/>
    <n v="9.3000000000000007"/>
    <n v="24"/>
    <n v="514"/>
    <n v="5"/>
    <n v="60"/>
    <n v="3"/>
    <x v="3"/>
    <n v="4.1494406819999998"/>
    <x v="1"/>
    <x v="2"/>
    <n v="12"/>
    <n v="479"/>
    <n v="19"/>
    <n v="75.243807779999997"/>
    <s v="Pass"/>
    <n v="0.73025789600000002"/>
    <x v="1"/>
    <x v="2"/>
    <n v="849.3481117"/>
    <x v="1"/>
    <n v="-36"/>
    <n v="769.95486323800003"/>
  </r>
  <r>
    <s v="haircare"/>
    <x v="15"/>
    <n v="7.5"/>
    <n v="81"/>
    <n v="126"/>
    <n v="1"/>
    <n v="40"/>
    <n v="8"/>
    <x v="1"/>
    <n v="8.0418323100000002"/>
    <x v="4"/>
    <x v="5"/>
    <n v="13"/>
    <n v="810"/>
    <n v="3"/>
    <n v="20.276540220000001"/>
    <s v="Fail"/>
    <n v="2.2843158629999998"/>
    <x v="1"/>
    <x v="2"/>
    <n v="461.6557171"/>
    <x v="0"/>
    <n v="41"/>
    <n v="433.33734457000003"/>
  </r>
  <r>
    <s v="haircare"/>
    <x v="16"/>
    <n v="40.76"/>
    <n v="88"/>
    <n v="808"/>
    <n v="3"/>
    <n v="36"/>
    <n v="2"/>
    <x v="1"/>
    <n v="9.9326315810000008"/>
    <x v="0"/>
    <x v="4"/>
    <n v="9"/>
    <n v="773"/>
    <n v="18"/>
    <n v="56.648685020000002"/>
    <s v="Pending"/>
    <n v="4.0952376570000002"/>
    <x v="1"/>
    <x v="1"/>
    <n v="745.27774620000002"/>
    <x v="0"/>
    <n v="52"/>
    <n v="678.696429599"/>
  </r>
  <r>
    <s v="skincare"/>
    <x v="17"/>
    <n v="82"/>
    <n v="11"/>
    <n v="699"/>
    <n v="15"/>
    <n v="37"/>
    <n v="5"/>
    <x v="3"/>
    <n v="3.1660346330000002"/>
    <x v="1"/>
    <x v="5"/>
    <n v="2"/>
    <n v="569"/>
    <n v="21"/>
    <n v="62.861301210000001"/>
    <s v="Pending"/>
    <n v="4.4576619239999999"/>
    <x v="0"/>
    <x v="2"/>
    <n v="889.0157921"/>
    <x v="1"/>
    <n v="-26"/>
    <n v="822.98845625700005"/>
  </r>
  <r>
    <s v="haircare"/>
    <x v="18"/>
    <n v="98.79"/>
    <n v="14"/>
    <n v="873"/>
    <n v="24"/>
    <n v="79"/>
    <n v="1"/>
    <x v="0"/>
    <n v="8.8687660069999996"/>
    <x v="3"/>
    <x v="1"/>
    <n v="5"/>
    <n v="845"/>
    <n v="19"/>
    <n v="25.678960759999999"/>
    <s v="Fail"/>
    <n v="2.6450486579999999"/>
    <x v="0"/>
    <x v="2"/>
    <n v="294.67084629999999"/>
    <x v="1"/>
    <n v="-65"/>
    <n v="260.12311953300002"/>
  </r>
  <r>
    <s v="haircare"/>
    <x v="19"/>
    <n v="19.29"/>
    <n v="58"/>
    <n v="13"/>
    <n v="27"/>
    <n v="92"/>
    <n v="6"/>
    <x v="0"/>
    <n v="8.4756048439999994"/>
    <x v="4"/>
    <x v="2"/>
    <n v="13"/>
    <n v="774"/>
    <n v="19"/>
    <n v="96.660247080000005"/>
    <s v="Fail"/>
    <n v="2.8686593720000002"/>
    <x v="1"/>
    <x v="0"/>
    <n v="826.47277340000005"/>
    <x v="1"/>
    <n v="-34"/>
    <n v="721.33692147600004"/>
  </r>
  <r>
    <s v="skincare"/>
    <x v="20"/>
    <n v="61.44"/>
    <n v="25"/>
    <n v="970"/>
    <n v="8"/>
    <n v="18"/>
    <n v="2"/>
    <x v="1"/>
    <n v="3.021916579"/>
    <x v="1"/>
    <x v="4"/>
    <n v="16"/>
    <n v="215"/>
    <n v="15"/>
    <n v="25.802179989999999"/>
    <s v="Pass"/>
    <n v="3.381451465"/>
    <x v="0"/>
    <x v="1"/>
    <n v="781.66197850000003"/>
    <x v="0"/>
    <n v="7"/>
    <n v="752.83788193100008"/>
  </r>
  <r>
    <s v="haircare"/>
    <x v="21"/>
    <n v="41.18"/>
    <n v="25"/>
    <n v="977"/>
    <n v="29"/>
    <n v="98"/>
    <n v="4"/>
    <x v="3"/>
    <n v="4.5939932219999999"/>
    <x v="3"/>
    <x v="5"/>
    <n v="16"/>
    <n v="704"/>
    <n v="6"/>
    <n v="25.980212770000001"/>
    <s v="nan"/>
    <n v="4.8107741040000001"/>
    <x v="0"/>
    <x v="0"/>
    <n v="421.24356820000003"/>
    <x v="1"/>
    <n v="-73"/>
    <n v="390.66936220800005"/>
  </r>
  <r>
    <s v="haircare"/>
    <x v="22"/>
    <n v="97.14"/>
    <n v="46"/>
    <n v="11"/>
    <n v="4"/>
    <n v="63"/>
    <n v="6"/>
    <x v="1"/>
    <n v="4.6870558239999998"/>
    <x v="1"/>
    <x v="4"/>
    <n v="24"/>
    <n v="141"/>
    <n v="16"/>
    <n v="92.365042419999995"/>
    <s v="nan"/>
    <n v="3.0530828090000002"/>
    <x v="0"/>
    <x v="2"/>
    <n v="990.56796359999998"/>
    <x v="1"/>
    <n v="-17"/>
    <n v="893.51586535599995"/>
  </r>
  <r>
    <s v="haircare"/>
    <x v="23"/>
    <n v="85"/>
    <n v="31"/>
    <n v="86"/>
    <n v="2"/>
    <n v="22"/>
    <n v="8"/>
    <x v="1"/>
    <n v="9.8039860169999997"/>
    <x v="1"/>
    <x v="2"/>
    <n v="3"/>
    <n v="895"/>
    <n v="8"/>
    <n v="51.868488980000002"/>
    <s v="Pending"/>
    <n v="2.8414287709999999"/>
    <x v="2"/>
    <x v="0"/>
    <n v="336.31513430000001"/>
    <x v="0"/>
    <n v="9"/>
    <n v="274.64265930300002"/>
  </r>
  <r>
    <s v="haircare"/>
    <x v="24"/>
    <n v="84.64"/>
    <n v="9"/>
    <n v="523"/>
    <n v="29"/>
    <n v="11"/>
    <n v="8"/>
    <x v="0"/>
    <n v="2.6280271119999998"/>
    <x v="0"/>
    <x v="2"/>
    <n v="22"/>
    <n v="478"/>
    <n v="16"/>
    <n v="15.686945140000001"/>
    <s v="Pending"/>
    <n v="0.17121726300000001"/>
    <x v="0"/>
    <x v="2"/>
    <n v="329.3229394"/>
    <x v="1"/>
    <n v="-2"/>
    <n v="311.00796714799998"/>
  </r>
  <r>
    <s v="skincare"/>
    <x v="25"/>
    <n v="49.53"/>
    <n v="15"/>
    <n v="908"/>
    <n v="24"/>
    <n v="58"/>
    <n v="6"/>
    <x v="3"/>
    <n v="8.1924217400000003"/>
    <x v="0"/>
    <x v="3"/>
    <n v="4"/>
    <n v="821"/>
    <n v="18"/>
    <n v="63.836874989999998"/>
    <s v="Fail"/>
    <n v="0.49665354"/>
    <x v="2"/>
    <x v="1"/>
    <n v="795.0332482"/>
    <x v="1"/>
    <n v="-43"/>
    <n v="723.00395146999995"/>
  </r>
  <r>
    <s v="haircare"/>
    <x v="26"/>
    <n v="44.41"/>
    <n v="70"/>
    <n v="536"/>
    <n v="24"/>
    <n v="57"/>
    <n v="4"/>
    <x v="1"/>
    <n v="4.007734428"/>
    <x v="1"/>
    <x v="1"/>
    <n v="11"/>
    <n v="305"/>
    <n v="20"/>
    <n v="64.164371380000006"/>
    <s v="Pending"/>
    <n v="2.9281409699999998"/>
    <x v="2"/>
    <x v="2"/>
    <n v="491.19158620000002"/>
    <x v="0"/>
    <n v="13"/>
    <n v="423.01948039199999"/>
  </r>
  <r>
    <s v="skincare"/>
    <x v="27"/>
    <n v="30.97"/>
    <n v="16"/>
    <n v="300"/>
    <n v="10"/>
    <n v="77"/>
    <n v="8"/>
    <x v="1"/>
    <n v="7.5778331120000004"/>
    <x v="1"/>
    <x v="4"/>
    <n v="23"/>
    <n v="565"/>
    <n v="16"/>
    <n v="15.80506828"/>
    <s v="Fail"/>
    <n v="4.6875779"/>
    <x v="1"/>
    <x v="1"/>
    <n v="397.71549529999999"/>
    <x v="1"/>
    <n v="-61"/>
    <n v="374.33259390799998"/>
  </r>
  <r>
    <s v="skincare"/>
    <x v="28"/>
    <n v="10.36"/>
    <n v="22"/>
    <n v="242"/>
    <n v="4"/>
    <n v="4"/>
    <n v="8"/>
    <x v="1"/>
    <n v="4.7800990390000004"/>
    <x v="4"/>
    <x v="2"/>
    <n v="26"/>
    <n v="831"/>
    <n v="11"/>
    <n v="97.527024609999998"/>
    <s v="Fail"/>
    <n v="4.3467876070000004"/>
    <x v="0"/>
    <x v="1"/>
    <n v="260.79652479999999"/>
    <x v="0"/>
    <n v="18"/>
    <n v="158.48940115099998"/>
  </r>
  <r>
    <s v="haircare"/>
    <x v="29"/>
    <n v="87.15"/>
    <n v="25"/>
    <n v="121"/>
    <n v="3"/>
    <n v="86"/>
    <n v="1"/>
    <x v="0"/>
    <n v="6.2052378680000002"/>
    <x v="2"/>
    <x v="2"/>
    <n v="14"/>
    <n v="379"/>
    <n v="7"/>
    <n v="58.962696880000003"/>
    <s v="Pending"/>
    <n v="4.9146367230000001"/>
    <x v="0"/>
    <x v="0"/>
    <n v="788.79918780000003"/>
    <x v="1"/>
    <n v="-61"/>
    <n v="723.63125305200003"/>
  </r>
  <r>
    <s v="skincare"/>
    <x v="30"/>
    <n v="82.23"/>
    <n v="84"/>
    <n v="146"/>
    <n v="2"/>
    <n v="7"/>
    <n v="4"/>
    <x v="2"/>
    <n v="8.4935059600000002"/>
    <x v="4"/>
    <x v="2"/>
    <n v="29"/>
    <n v="747"/>
    <n v="17"/>
    <n v="60.381614999999996"/>
    <s v="Pass"/>
    <n v="2.6863867840000002"/>
    <x v="2"/>
    <x v="1"/>
    <n v="807.68962550000003"/>
    <x v="0"/>
    <n v="77"/>
    <n v="738.81450454000003"/>
  </r>
  <r>
    <s v="haircare"/>
    <x v="31"/>
    <n v="99.68"/>
    <n v="6"/>
    <n v="749"/>
    <n v="17"/>
    <n v="54"/>
    <n v="7"/>
    <x v="1"/>
    <n v="8.7978086520000005"/>
    <x v="4"/>
    <x v="3"/>
    <n v="16"/>
    <n v="217"/>
    <n v="12"/>
    <n v="64.965860169999999"/>
    <s v="Fail"/>
    <n v="4.217961624"/>
    <x v="2"/>
    <x v="1"/>
    <n v="961.58225189999996"/>
    <x v="1"/>
    <n v="-48"/>
    <n v="887.81858307799996"/>
  </r>
  <r>
    <s v="skincare"/>
    <x v="32"/>
    <n v="57.77"/>
    <n v="13"/>
    <n v="355"/>
    <n v="23"/>
    <n v="88"/>
    <n v="7"/>
    <x v="0"/>
    <n v="1.5365559280000001"/>
    <x v="0"/>
    <x v="2"/>
    <n v="22"/>
    <n v="336"/>
    <n v="13"/>
    <n v="33.786977749999998"/>
    <s v="Fail"/>
    <n v="3.275355121"/>
    <x v="1"/>
    <x v="0"/>
    <n v="386.34694339999999"/>
    <x v="1"/>
    <n v="-75"/>
    <n v="351.023409722"/>
  </r>
  <r>
    <s v="skincare"/>
    <x v="33"/>
    <n v="78.05"/>
    <n v="78"/>
    <n v="684"/>
    <n v="21"/>
    <n v="68"/>
    <n v="8"/>
    <x v="0"/>
    <n v="7.2284549770000002"/>
    <x v="3"/>
    <x v="2"/>
    <n v="15"/>
    <n v="408"/>
    <n v="10"/>
    <n v="35.851721320000003"/>
    <s v="Pending"/>
    <n v="1.7598745309999999"/>
    <x v="0"/>
    <x v="2"/>
    <n v="297.6571409"/>
    <x v="0"/>
    <n v="10"/>
    <n v="254.57696460299999"/>
  </r>
  <r>
    <s v="skincare"/>
    <x v="34"/>
    <n v="94.75"/>
    <n v="6"/>
    <n v="903"/>
    <n v="24"/>
    <n v="92"/>
    <n v="5"/>
    <x v="3"/>
    <n v="2.2598863900000001"/>
    <x v="0"/>
    <x v="1"/>
    <n v="28"/>
    <n v="555"/>
    <n v="7"/>
    <n v="56.020518080000002"/>
    <s v="Pass"/>
    <n v="2.4028943300000001"/>
    <x v="1"/>
    <x v="2"/>
    <n v="709.72009200000002"/>
    <x v="1"/>
    <n v="-86"/>
    <n v="651.43968753000001"/>
  </r>
  <r>
    <s v="haircare"/>
    <x v="35"/>
    <n v="85.72"/>
    <n v="8"/>
    <n v="732"/>
    <n v="20"/>
    <n v="79"/>
    <n v="7"/>
    <x v="1"/>
    <n v="4.7423671120000002"/>
    <x v="2"/>
    <x v="0"/>
    <n v="10"/>
    <n v="999"/>
    <n v="14"/>
    <n v="82.601726929999998"/>
    <s v="Pass"/>
    <n v="4.3037936539999997"/>
    <x v="2"/>
    <x v="0"/>
    <n v="782.56777669999997"/>
    <x v="1"/>
    <n v="-71"/>
    <n v="695.22368265799992"/>
  </r>
  <r>
    <s v="haircare"/>
    <x v="36"/>
    <n v="28.5"/>
    <n v="47"/>
    <n v="630"/>
    <n v="23"/>
    <n v="1"/>
    <n v="8"/>
    <x v="1"/>
    <n v="5.9372957350000002"/>
    <x v="0"/>
    <x v="5"/>
    <n v="9"/>
    <n v="574"/>
    <n v="23"/>
    <n v="14.487811880000001"/>
    <s v="Pass"/>
    <n v="1.5628848369999999"/>
    <x v="0"/>
    <x v="1"/>
    <n v="302.41537349999999"/>
    <x v="0"/>
    <n v="46"/>
    <n v="281.99026588499999"/>
  </r>
  <r>
    <s v="skincare"/>
    <x v="37"/>
    <n v="47.8"/>
    <n v="71"/>
    <n v="308"/>
    <n v="13"/>
    <n v="55"/>
    <n v="9"/>
    <x v="3"/>
    <n v="4.6246553629999996"/>
    <x v="4"/>
    <x v="5"/>
    <n v="11"/>
    <n v="199"/>
    <n v="1"/>
    <n v="64.306379100000001"/>
    <s v="Pass"/>
    <n v="4.626341343"/>
    <x v="1"/>
    <x v="0"/>
    <n v="168.94968779999999"/>
    <x v="0"/>
    <n v="16"/>
    <n v="100.01865333699999"/>
  </r>
  <r>
    <s v="haircare"/>
    <x v="38"/>
    <n v="17.27"/>
    <n v="58"/>
    <n v="694"/>
    <n v="5"/>
    <n v="3"/>
    <n v="3"/>
    <x v="3"/>
    <n v="5.6765050820000003"/>
    <x v="3"/>
    <x v="2"/>
    <n v="16"/>
    <n v="360"/>
    <n v="17"/>
    <n v="82.610032829999994"/>
    <s v="Pass"/>
    <n v="1.226051073"/>
    <x v="1"/>
    <x v="2"/>
    <n v="829.46483790000002"/>
    <x v="0"/>
    <n v="55"/>
    <n v="741.17829998800005"/>
  </r>
  <r>
    <s v="haircare"/>
    <x v="39"/>
    <n v="95.63"/>
    <n v="86"/>
    <n v="287"/>
    <n v="30"/>
    <n v="78"/>
    <n v="3"/>
    <x v="1"/>
    <n v="9.9687367790000003"/>
    <x v="3"/>
    <x v="4"/>
    <n v="10"/>
    <n v="404"/>
    <n v="4"/>
    <n v="24.122554480000002"/>
    <s v="Pending"/>
    <n v="3.7726304339999999"/>
    <x v="0"/>
    <x v="0"/>
    <n v="978.85177629999998"/>
    <x v="0"/>
    <n v="8"/>
    <n v="944.76048504100004"/>
  </r>
  <r>
    <s v="skincare"/>
    <x v="40"/>
    <n v="62.59"/>
    <n v="92"/>
    <n v="306"/>
    <n v="21"/>
    <n v="38"/>
    <n v="4"/>
    <x v="3"/>
    <n v="2.2169558230000002"/>
    <x v="0"/>
    <x v="2"/>
    <n v="17"/>
    <n v="453"/>
    <n v="21"/>
    <n v="11.352028779999999"/>
    <s v="Fail"/>
    <n v="3.1897402480000001"/>
    <x v="0"/>
    <x v="1"/>
    <n v="680.20505749999995"/>
    <x v="0"/>
    <n v="54"/>
    <n v="666.63607289699996"/>
  </r>
  <r>
    <s v="haircare"/>
    <x v="41"/>
    <n v="26.72"/>
    <n v="81"/>
    <n v="811"/>
    <n v="30"/>
    <n v="1"/>
    <n v="5"/>
    <x v="1"/>
    <n v="7.0791044080000001"/>
    <x v="4"/>
    <x v="2"/>
    <n v="19"/>
    <n v="385"/>
    <n v="5"/>
    <n v="38.144196559999997"/>
    <s v="Pending"/>
    <n v="3.7730372609999998"/>
    <x v="0"/>
    <x v="1"/>
    <n v="350.08021009999999"/>
    <x v="0"/>
    <n v="80"/>
    <n v="304.856909132"/>
  </r>
  <r>
    <s v="skincare"/>
    <x v="42"/>
    <n v="68.81"/>
    <n v="94"/>
    <n v="593"/>
    <n v="9"/>
    <n v="38"/>
    <n v="1"/>
    <x v="0"/>
    <n v="4.5640086970000002"/>
    <x v="3"/>
    <x v="1"/>
    <n v="2"/>
    <n v="427"/>
    <n v="20"/>
    <n v="62.932933609999999"/>
    <s v="nan"/>
    <n v="2.2430031050000001"/>
    <x v="2"/>
    <x v="2"/>
    <n v="997.00534770000002"/>
    <x v="0"/>
    <n v="56"/>
    <n v="929.50840539299998"/>
  </r>
  <r>
    <s v="haircare"/>
    <x v="43"/>
    <n v="63.72"/>
    <n v="93"/>
    <n v="965"/>
    <n v="25"/>
    <n v="85"/>
    <n v="7"/>
    <x v="1"/>
    <n v="2.1970881900000001"/>
    <x v="1"/>
    <x v="5"/>
    <n v="24"/>
    <n v="202"/>
    <n v="24"/>
    <n v="22.445485609999999"/>
    <s v="Pending"/>
    <n v="4.6699412069999999"/>
    <x v="0"/>
    <x v="0"/>
    <n v="903.93997260000003"/>
    <x v="0"/>
    <n v="8"/>
    <n v="879.2973988"/>
  </r>
  <r>
    <s v="skincare"/>
    <x v="44"/>
    <n v="39.03"/>
    <n v="38"/>
    <n v="913"/>
    <n v="29"/>
    <n v="29"/>
    <n v="9"/>
    <x v="1"/>
    <n v="2.4286308700000001"/>
    <x v="0"/>
    <x v="5"/>
    <n v="23"/>
    <n v="162"/>
    <n v="23"/>
    <n v="48.351013389999999"/>
    <s v="Pass"/>
    <n v="3.1991137919999999"/>
    <x v="0"/>
    <x v="2"/>
    <n v="562.04258170000003"/>
    <x v="0"/>
    <n v="9"/>
    <n v="511.26293744000003"/>
  </r>
  <r>
    <s v="haircare"/>
    <x v="45"/>
    <n v="15.79"/>
    <n v="98"/>
    <n v="722"/>
    <n v="25"/>
    <n v="5"/>
    <n v="8"/>
    <x v="3"/>
    <n v="9.5434579559999992"/>
    <x v="1"/>
    <x v="5"/>
    <n v="2"/>
    <n v="786"/>
    <n v="25"/>
    <n v="59.708934759999998"/>
    <s v="Pass"/>
    <n v="1.5126494420000001"/>
    <x v="0"/>
    <x v="1"/>
    <n v="842.78915640000002"/>
    <x v="0"/>
    <n v="93"/>
    <n v="773.53676368399999"/>
  </r>
  <r>
    <s v="skincare"/>
    <x v="46"/>
    <n v="54.43"/>
    <n v="58"/>
    <n v="548"/>
    <n v="22"/>
    <n v="92"/>
    <n v="4"/>
    <x v="2"/>
    <n v="9.1633776440000005"/>
    <x v="4"/>
    <x v="3"/>
    <n v="19"/>
    <n v="540"/>
    <n v="10"/>
    <n v="34.697054889999997"/>
    <s v="Fail"/>
    <n v="1.5053971610000001"/>
    <x v="1"/>
    <x v="0"/>
    <n v="941.31907269999999"/>
    <x v="1"/>
    <n v="-34"/>
    <n v="897.45864016600001"/>
  </r>
  <r>
    <s v="haircare"/>
    <x v="47"/>
    <n v="78.37"/>
    <n v="16"/>
    <n v="351"/>
    <n v="6"/>
    <n v="21"/>
    <n v="7"/>
    <x v="3"/>
    <n v="9.9237949820000004"/>
    <x v="1"/>
    <x v="2"/>
    <n v="8"/>
    <n v="392"/>
    <n v="17"/>
    <n v="46.002667240000001"/>
    <s v="Pending"/>
    <n v="1.53879872"/>
    <x v="1"/>
    <x v="0"/>
    <n v="856.83145939999997"/>
    <x v="1"/>
    <n v="-5"/>
    <n v="800.90499717800003"/>
  </r>
  <r>
    <s v="skincare"/>
    <x v="48"/>
    <n v="54.42"/>
    <n v="13"/>
    <n v="311"/>
    <n v="5"/>
    <n v="71"/>
    <n v="5"/>
    <x v="1"/>
    <n v="2.87483851"/>
    <x v="4"/>
    <x v="4"/>
    <n v="26"/>
    <n v="837"/>
    <n v="29"/>
    <n v="80.050530620000004"/>
    <s v="Pending"/>
    <n v="2.0580327070000002"/>
    <x v="0"/>
    <x v="1"/>
    <n v="679.31131240000002"/>
    <x v="1"/>
    <n v="-58"/>
    <n v="596.38594326999998"/>
  </r>
  <r>
    <s v="skincare"/>
    <x v="49"/>
    <n v="85.96"/>
    <n v="30"/>
    <n v="872"/>
    <n v="25"/>
    <n v="67"/>
    <n v="7"/>
    <x v="0"/>
    <n v="4.1989540359999999"/>
    <x v="0"/>
    <x v="3"/>
    <n v="29"/>
    <n v="106"/>
    <n v="30"/>
    <n v="94.709322470000004"/>
    <s v="Pending"/>
    <n v="4.2769090460000001"/>
    <x v="1"/>
    <x v="1"/>
    <n v="648.37334710000005"/>
    <x v="1"/>
    <n v="-37"/>
    <n v="549.46507059400005"/>
  </r>
  <r>
    <s v="skincare"/>
    <x v="50"/>
    <n v="57.43"/>
    <n v="23"/>
    <n v="58"/>
    <n v="10"/>
    <n v="47"/>
    <n v="1"/>
    <x v="1"/>
    <n v="7.0229712690000001"/>
    <x v="3"/>
    <x v="4"/>
    <n v="3"/>
    <n v="738"/>
    <n v="7"/>
    <n v="87.569229800000002"/>
    <s v="Pending"/>
    <n v="2.5514595849999999"/>
    <x v="1"/>
    <x v="1"/>
    <n v="520.62155949999999"/>
    <x v="1"/>
    <n v="-24"/>
    <n v="426.02935843099999"/>
  </r>
  <r>
    <s v="skincare"/>
    <x v="51"/>
    <n v="58.29"/>
    <n v="98"/>
    <n v="642"/>
    <n v="8"/>
    <n v="84"/>
    <n v="1"/>
    <x v="0"/>
    <n v="5.3542228590000001"/>
    <x v="4"/>
    <x v="1"/>
    <n v="26"/>
    <n v="191"/>
    <n v="1"/>
    <n v="60.785515160000003"/>
    <s v="Fail"/>
    <n v="3.4266141270000001"/>
    <x v="1"/>
    <x v="1"/>
    <n v="663.83707600000002"/>
    <x v="0"/>
    <n v="14"/>
    <n v="597.69733798100003"/>
  </r>
  <r>
    <s v="skincare"/>
    <x v="52"/>
    <n v="88.28"/>
    <n v="59"/>
    <n v="923"/>
    <n v="7"/>
    <n v="83"/>
    <n v="3"/>
    <x v="3"/>
    <n v="4.7655057999999997"/>
    <x v="2"/>
    <x v="2"/>
    <n v="14"/>
    <n v="289"/>
    <n v="7"/>
    <n v="46.926352270000002"/>
    <s v="Fail"/>
    <n v="2.0206419269999998"/>
    <x v="2"/>
    <x v="0"/>
    <n v="815.69492790000004"/>
    <x v="1"/>
    <n v="-24"/>
    <n v="764.00306983000007"/>
  </r>
  <r>
    <s v="skincare"/>
    <x v="53"/>
    <n v="43.33"/>
    <n v="44"/>
    <n v="713"/>
    <n v="7"/>
    <n v="35"/>
    <n v="2"/>
    <x v="3"/>
    <n v="4.2203012439999998"/>
    <x v="3"/>
    <x v="3"/>
    <n v="25"/>
    <n v="970"/>
    <n v="26"/>
    <n v="39.966095289999998"/>
    <s v="Pending"/>
    <n v="1.3916666550000001"/>
    <x v="2"/>
    <x v="2"/>
    <n v="972.13386370000001"/>
    <x v="0"/>
    <n v="9"/>
    <n v="927.94746716600002"/>
  </r>
  <r>
    <s v="haircare"/>
    <x v="54"/>
    <n v="17.73"/>
    <n v="97"/>
    <n v="754"/>
    <n v="6"/>
    <n v="68"/>
    <n v="2"/>
    <x v="1"/>
    <n v="6.3440256870000002"/>
    <x v="2"/>
    <x v="3"/>
    <n v="16"/>
    <n v="575"/>
    <n v="24"/>
    <n v="21.246090949999999"/>
    <s v="Fail"/>
    <n v="4.7777367880000003"/>
    <x v="1"/>
    <x v="0"/>
    <n v="520.55862239999999"/>
    <x v="0"/>
    <n v="29"/>
    <n v="492.968505763"/>
  </r>
  <r>
    <s v="haircare"/>
    <x v="55"/>
    <n v="7.73"/>
    <n v="2"/>
    <n v="34"/>
    <n v="21"/>
    <n v="69"/>
    <n v="7"/>
    <x v="3"/>
    <n v="6.1803408580000001"/>
    <x v="2"/>
    <x v="2"/>
    <n v="1"/>
    <n v="610"/>
    <n v="11"/>
    <n v="19.589612249999998"/>
    <s v="Pass"/>
    <n v="3.057548111"/>
    <x v="0"/>
    <x v="0"/>
    <n v="616.28788269999995"/>
    <x v="1"/>
    <n v="-67"/>
    <n v="590.51792959199997"/>
  </r>
  <r>
    <s v="haircare"/>
    <x v="56"/>
    <n v="76.739999999999995"/>
    <n v="36"/>
    <n v="444"/>
    <n v="29"/>
    <n v="1"/>
    <n v="2"/>
    <x v="0"/>
    <n v="2.453120507"/>
    <x v="5"/>
    <x v="5"/>
    <n v="21"/>
    <n v="561"/>
    <n v="9"/>
    <n v="71.952186240000003"/>
    <s v="Fail"/>
    <n v="4.6763615590000001"/>
    <x v="2"/>
    <x v="0"/>
    <n v="500.32494559999998"/>
    <x v="0"/>
    <n v="35"/>
    <n v="425.91963885299998"/>
  </r>
  <r>
    <s v="haircare"/>
    <x v="57"/>
    <n v="63.93"/>
    <n v="42"/>
    <n v="92"/>
    <n v="20"/>
    <n v="68"/>
    <n v="4"/>
    <x v="0"/>
    <n v="5.2456585379999998"/>
    <x v="3"/>
    <x v="2"/>
    <n v="3"/>
    <n v="152"/>
    <n v="12"/>
    <n v="33.381497459999999"/>
    <s v="Fail"/>
    <n v="1.0967237110000001"/>
    <x v="1"/>
    <x v="0"/>
    <n v="701.63975889999995"/>
    <x v="1"/>
    <n v="-26"/>
    <n v="663.01260290199991"/>
  </r>
  <r>
    <s v="haircare"/>
    <x v="58"/>
    <n v="71.89"/>
    <n v="39"/>
    <n v="949"/>
    <n v="3"/>
    <n v="12"/>
    <n v="2"/>
    <x v="1"/>
    <n v="5.9812459860000002"/>
    <x v="0"/>
    <x v="1"/>
    <n v="22"/>
    <n v="853"/>
    <n v="3"/>
    <n v="32.919551779999999"/>
    <s v="Pending"/>
    <n v="0.81978140300000002"/>
    <x v="1"/>
    <x v="1"/>
    <n v="666.92845369999998"/>
    <x v="0"/>
    <n v="27"/>
    <n v="628.02765593399999"/>
  </r>
  <r>
    <s v="haircare"/>
    <x v="59"/>
    <n v="25.23"/>
    <n v="89"/>
    <n v="958"/>
    <n v="19"/>
    <n v="60"/>
    <n v="6"/>
    <x v="1"/>
    <n v="6.132582449"/>
    <x v="1"/>
    <x v="3"/>
    <n v="26"/>
    <n v="585"/>
    <n v="4"/>
    <n v="99.837554900000001"/>
    <s v="Pending"/>
    <n v="4.2935322449999997"/>
    <x v="1"/>
    <x v="0"/>
    <n v="116.0504112"/>
    <x v="0"/>
    <n v="29"/>
    <n v="10.080273851000001"/>
  </r>
  <r>
    <s v="skincare"/>
    <x v="60"/>
    <n v="17.96"/>
    <n v="54"/>
    <n v="206"/>
    <n v="22"/>
    <n v="27"/>
    <n v="8"/>
    <x v="0"/>
    <n v="2.8909647359999999"/>
    <x v="4"/>
    <x v="3"/>
    <n v="18"/>
    <n v="743"/>
    <n v="4"/>
    <n v="26.913336210000001"/>
    <s v="Fail"/>
    <n v="3.436494342"/>
    <x v="1"/>
    <x v="0"/>
    <n v="587.04540320000001"/>
    <x v="0"/>
    <n v="27"/>
    <n v="557.241102254"/>
  </r>
  <r>
    <s v="haircare"/>
    <x v="61"/>
    <n v="6.38"/>
    <n v="86"/>
    <n v="352"/>
    <n v="15"/>
    <n v="56"/>
    <n v="4"/>
    <x v="0"/>
    <n v="7.6804425299999997"/>
    <x v="2"/>
    <x v="0"/>
    <n v="9"/>
    <n v="589"/>
    <n v="28"/>
    <n v="23.325378350000001"/>
    <s v="Pending"/>
    <n v="1.014234646"/>
    <x v="0"/>
    <x v="1"/>
    <n v="179.63820609999999"/>
    <x v="0"/>
    <n v="30"/>
    <n v="148.63238522"/>
  </r>
  <r>
    <s v="haircare"/>
    <x v="62"/>
    <n v="38.31"/>
    <n v="38"/>
    <n v="902"/>
    <n v="4"/>
    <n v="23"/>
    <n v="5"/>
    <x v="1"/>
    <n v="1.2267918529999999"/>
    <x v="0"/>
    <x v="2"/>
    <n v="6"/>
    <n v="463"/>
    <n v="25"/>
    <n v="18.881670499999998"/>
    <s v="Pending"/>
    <n v="1.4198625330000001"/>
    <x v="0"/>
    <x v="2"/>
    <n v="123.7452562"/>
    <x v="0"/>
    <n v="15"/>
    <n v="103.63679384700001"/>
  </r>
  <r>
    <s v="skincare"/>
    <x v="63"/>
    <n v="61.04"/>
    <n v="14"/>
    <n v="331"/>
    <n v="28"/>
    <n v="25"/>
    <n v="4"/>
    <x v="3"/>
    <n v="4.1934867000000002"/>
    <x v="0"/>
    <x v="3"/>
    <n v="23"/>
    <n v="211"/>
    <n v="13"/>
    <n v="62.182481070000001"/>
    <s v="Fail"/>
    <n v="4.0232533129999997"/>
    <x v="2"/>
    <x v="0"/>
    <n v="812.07744590000004"/>
    <x v="1"/>
    <n v="-11"/>
    <n v="745.70147813000005"/>
  </r>
  <r>
    <s v="haircare"/>
    <x v="64"/>
    <n v="90.9"/>
    <n v="85"/>
    <n v="724"/>
    <n v="19"/>
    <n v="63"/>
    <n v="9"/>
    <x v="1"/>
    <n v="3.3504618929999999"/>
    <x v="5"/>
    <x v="4"/>
    <n v="1"/>
    <n v="841"/>
    <n v="10"/>
    <n v="58.187200199999999"/>
    <s v="Pending"/>
    <n v="1.659924908"/>
    <x v="0"/>
    <x v="0"/>
    <n v="157.67612879999999"/>
    <x v="0"/>
    <n v="22"/>
    <n v="96.138466706999992"/>
  </r>
  <r>
    <s v="Unknown"/>
    <x v="65"/>
    <n v="38.08"/>
    <n v="24"/>
    <n v="158"/>
    <n v="4"/>
    <n v="52"/>
    <n v="8"/>
    <x v="1"/>
    <n v="7.2545780740000003"/>
    <x v="4"/>
    <x v="3"/>
    <n v="21"/>
    <n v="767"/>
    <n v="5"/>
    <n v="80.955957789999999"/>
    <s v="Pass"/>
    <n v="1.968026769"/>
    <x v="2"/>
    <x v="2"/>
    <n v="261.55023440000002"/>
    <x v="1"/>
    <n v="-28"/>
    <n v="173.33969853600001"/>
  </r>
  <r>
    <s v="skincare"/>
    <x v="66"/>
    <n v="53.83"/>
    <n v="12"/>
    <n v="953"/>
    <n v="15"/>
    <n v="88"/>
    <n v="8"/>
    <x v="0"/>
    <n v="6.1065184969999997"/>
    <x v="3"/>
    <x v="1"/>
    <n v="27"/>
    <n v="296"/>
    <n v="7"/>
    <n v="83.629375150000001"/>
    <s v="Pass"/>
    <n v="4.954491537"/>
    <x v="1"/>
    <x v="1"/>
    <n v="789.04433640000002"/>
    <x v="1"/>
    <n v="-76"/>
    <n v="699.30844275300001"/>
  </r>
  <r>
    <s v="haircare"/>
    <x v="67"/>
    <n v="79.45"/>
    <n v="81"/>
    <n v="956"/>
    <n v="9"/>
    <n v="25"/>
    <n v="8"/>
    <x v="1"/>
    <n v="8.1661924849999998"/>
    <x v="0"/>
    <x v="2"/>
    <n v="10"/>
    <n v="934"/>
    <n v="24"/>
    <n v="96.212086810000002"/>
    <s v="Pending"/>
    <n v="1.313323727"/>
    <x v="1"/>
    <x v="1"/>
    <n v="544.1777472"/>
    <x v="0"/>
    <n v="56"/>
    <n v="439.79946790500003"/>
  </r>
  <r>
    <s v="haircare"/>
    <x v="68"/>
    <n v="42.67"/>
    <n v="32"/>
    <n v="23"/>
    <n v="5"/>
    <n v="55"/>
    <n v="8"/>
    <x v="3"/>
    <n v="7.6152266759999998"/>
    <x v="2"/>
    <x v="1"/>
    <n v="27"/>
    <n v="975"/>
    <n v="16"/>
    <n v="84.184118729999994"/>
    <s v="Fail"/>
    <n v="2.5816362470000001"/>
    <x v="1"/>
    <x v="0"/>
    <n v="892.60161630000005"/>
    <x v="1"/>
    <n v="-23"/>
    <n v="800.802270894"/>
  </r>
  <r>
    <s v="skincare"/>
    <x v="69"/>
    <n v="64.099999999999994"/>
    <n v="15"/>
    <n v="403"/>
    <n v="13"/>
    <n v="46"/>
    <n v="7"/>
    <x v="3"/>
    <n v="6.4909712979999998"/>
    <x v="1"/>
    <x v="2"/>
    <n v="6"/>
    <n v="834"/>
    <n v="1"/>
    <n v="60.835729309999998"/>
    <s v="Fail"/>
    <n v="4.2375714819999999"/>
    <x v="1"/>
    <x v="1"/>
    <n v="457.51791830000002"/>
    <x v="1"/>
    <n v="-31"/>
    <n v="390.19121769200001"/>
  </r>
  <r>
    <s v="skincare"/>
    <x v="70"/>
    <n v="86.92"/>
    <n v="41"/>
    <n v="804"/>
    <n v="23"/>
    <n v="32"/>
    <n v="8"/>
    <x v="3"/>
    <n v="5.3935990780000003"/>
    <x v="2"/>
    <x v="1"/>
    <n v="23"/>
    <n v="466"/>
    <n v="12"/>
    <n v="26.169126930000001"/>
    <s v="Pass"/>
    <n v="1.272193747"/>
    <x v="2"/>
    <x v="2"/>
    <n v="341.83066220000001"/>
    <x v="0"/>
    <n v="9"/>
    <n v="310.26793619199998"/>
  </r>
  <r>
    <s v="skincare"/>
    <x v="71"/>
    <n v="95.2"/>
    <n v="65"/>
    <n v="515"/>
    <n v="26"/>
    <n v="55"/>
    <n v="8"/>
    <x v="3"/>
    <n v="2.1986391310000002"/>
    <x v="3"/>
    <x v="5"/>
    <n v="12"/>
    <n v="349"/>
    <n v="2"/>
    <n v="18.978720190000001"/>
    <s v="Fail"/>
    <n v="2.134547408"/>
    <x v="1"/>
    <x v="0"/>
    <n v="412.839833"/>
    <x v="0"/>
    <n v="10"/>
    <n v="391.66247367900002"/>
  </r>
  <r>
    <s v="skincare"/>
    <x v="72"/>
    <n v="18.97"/>
    <n v="54"/>
    <n v="731"/>
    <n v="18"/>
    <n v="96"/>
    <n v="8"/>
    <x v="3"/>
    <n v="3.3519971609999999"/>
    <x v="1"/>
    <x v="1"/>
    <n v="4"/>
    <n v="694"/>
    <n v="7"/>
    <n v="14.90607009"/>
    <s v="Pending"/>
    <n v="3.1139473080000002"/>
    <x v="2"/>
    <x v="1"/>
    <n v="741.4946142"/>
    <x v="1"/>
    <n v="-42"/>
    <n v="723.23654694900006"/>
  </r>
  <r>
    <s v="haircare"/>
    <x v="73"/>
    <n v="93.03"/>
    <n v="98"/>
    <n v="363"/>
    <n v="30"/>
    <n v="5"/>
    <n v="7"/>
    <x v="1"/>
    <n v="4.7718952559999996"/>
    <x v="0"/>
    <x v="3"/>
    <n v="28"/>
    <n v="339"/>
    <n v="11"/>
    <n v="69.987324860000001"/>
    <s v="Pass"/>
    <n v="2.4578219419999998"/>
    <x v="1"/>
    <x v="1"/>
    <n v="599.50510510000004"/>
    <x v="0"/>
    <n v="93"/>
    <n v="524.74588498399999"/>
  </r>
  <r>
    <s v="haircare"/>
    <x v="74"/>
    <n v="51.75"/>
    <n v="41"/>
    <n v="381"/>
    <n v="30"/>
    <n v="36"/>
    <n v="1"/>
    <x v="3"/>
    <n v="6.3936935830000001"/>
    <x v="4"/>
    <x v="1"/>
    <n v="13"/>
    <n v="479"/>
    <n v="29"/>
    <n v="82.678262989999993"/>
    <s v="Pass"/>
    <n v="2.3515611060000001"/>
    <x v="1"/>
    <x v="0"/>
    <n v="913.77208680000001"/>
    <x v="0"/>
    <n v="5"/>
    <n v="824.70013022700005"/>
  </r>
  <r>
    <s v="haircare"/>
    <x v="75"/>
    <n v="29.53"/>
    <n v="33"/>
    <n v="531"/>
    <n v="5"/>
    <n v="49"/>
    <n v="4"/>
    <x v="0"/>
    <n v="5.6233706970000004"/>
    <x v="4"/>
    <x v="4"/>
    <n v="17"/>
    <n v="971"/>
    <n v="30"/>
    <n v="55.781555560000001"/>
    <s v="Pending"/>
    <n v="1.876297683"/>
    <x v="1"/>
    <x v="1"/>
    <n v="641.95189249999999"/>
    <x v="1"/>
    <n v="-16"/>
    <n v="580.54696624300004"/>
  </r>
  <r>
    <s v="skincare"/>
    <x v="76"/>
    <n v="48.62"/>
    <n v="29"/>
    <n v="955"/>
    <n v="25"/>
    <n v="58"/>
    <n v="4"/>
    <x v="0"/>
    <n v="3.5936607340000002"/>
    <x v="1"/>
    <x v="2"/>
    <n v="27"/>
    <n v="934"/>
    <n v="13"/>
    <n v="14.924275740000001"/>
    <s v="nan"/>
    <n v="2.974567006"/>
    <x v="2"/>
    <x v="1"/>
    <n v="543.71638759999996"/>
    <x v="1"/>
    <n v="-29"/>
    <n v="525.19845112600001"/>
  </r>
  <r>
    <s v="skincare"/>
    <x v="77"/>
    <n v="98.1"/>
    <n v="12"/>
    <n v="151"/>
    <n v="16"/>
    <n v="39"/>
    <n v="5"/>
    <x v="1"/>
    <n v="1.05817922"/>
    <x v="3"/>
    <x v="1"/>
    <n v="8"/>
    <n v="570"/>
    <n v="2"/>
    <n v="58.192351709999997"/>
    <s v="Fail"/>
    <n v="3.1594262199999998"/>
    <x v="0"/>
    <x v="2"/>
    <n v="807.17745149999996"/>
    <x v="1"/>
    <n v="-27"/>
    <n v="747.92692056999999"/>
  </r>
  <r>
    <s v="haircare"/>
    <x v="78"/>
    <n v="51.8"/>
    <n v="12"/>
    <n v="561"/>
    <n v="27"/>
    <n v="80"/>
    <n v="6"/>
    <x v="1"/>
    <n v="5.466152997"/>
    <x v="1"/>
    <x v="2"/>
    <n v="26"/>
    <n v="874"/>
    <n v="7"/>
    <n v="94.217433540000002"/>
    <s v="Pass"/>
    <n v="3.3011187500000001"/>
    <x v="0"/>
    <x v="1"/>
    <n v="952.78046570000004"/>
    <x v="1"/>
    <n v="-68"/>
    <n v="853.09687916300004"/>
  </r>
  <r>
    <s v="haircare"/>
    <x v="79"/>
    <n v="36.229999999999997"/>
    <n v="17"/>
    <n v="688"/>
    <n v="19"/>
    <n v="97"/>
    <n v="4"/>
    <x v="1"/>
    <n v="3.570633897"/>
    <x v="2"/>
    <x v="4"/>
    <n v="20"/>
    <n v="800"/>
    <n v="15"/>
    <n v="63.785187180000001"/>
    <s v="Pass"/>
    <n v="0.44480372899999998"/>
    <x v="0"/>
    <x v="0"/>
    <n v="420.26132009999998"/>
    <x v="1"/>
    <n v="-80"/>
    <n v="352.90549902299995"/>
  </r>
  <r>
    <s v="haircare"/>
    <x v="80"/>
    <n v="65.17"/>
    <n v="31"/>
    <n v="946"/>
    <n v="14"/>
    <n v="85"/>
    <n v="2"/>
    <x v="3"/>
    <n v="7.6114747060000001"/>
    <x v="1"/>
    <x v="1"/>
    <n v="3"/>
    <n v="554"/>
    <n v="25"/>
    <n v="82.848473960000007"/>
    <s v="Pending"/>
    <n v="3.1920674610000002"/>
    <x v="0"/>
    <x v="1"/>
    <n v="324.88858909999999"/>
    <x v="1"/>
    <n v="-54"/>
    <n v="234.42864043399999"/>
  </r>
  <r>
    <s v="haircare"/>
    <x v="81"/>
    <n v="27.81"/>
    <n v="95"/>
    <n v="607"/>
    <n v="25"/>
    <n v="61"/>
    <n v="6"/>
    <x v="3"/>
    <n v="1.2155163870000001"/>
    <x v="1"/>
    <x v="2"/>
    <n v="12"/>
    <n v="465"/>
    <n v="11"/>
    <n v="82.013738360000005"/>
    <s v="Pass"/>
    <n v="4.7708621759999996"/>
    <x v="0"/>
    <x v="0"/>
    <n v="654.59565669999995"/>
    <x v="0"/>
    <n v="34"/>
    <n v="571.36640195299992"/>
  </r>
  <r>
    <s v="skincare"/>
    <x v="82"/>
    <n v="12.21"/>
    <n v="98"/>
    <n v="616"/>
    <n v="30"/>
    <n v="9"/>
    <n v="8"/>
    <x v="0"/>
    <n v="6.2634503019999999"/>
    <x v="2"/>
    <x v="2"/>
    <n v="7"/>
    <n v="389"/>
    <n v="2"/>
    <n v="93.891618980000004"/>
    <s v="Fail"/>
    <n v="2.750832554"/>
    <x v="2"/>
    <x v="1"/>
    <n v="548.98553900000002"/>
    <x v="0"/>
    <n v="89"/>
    <n v="448.83046971800002"/>
  </r>
  <r>
    <s v="skincare"/>
    <x v="83"/>
    <n v="17.239999999999998"/>
    <n v="38"/>
    <n v="419"/>
    <n v="16"/>
    <n v="6"/>
    <n v="8"/>
    <x v="1"/>
    <n v="9.4732681379999999"/>
    <x v="4"/>
    <x v="1"/>
    <n v="12"/>
    <n v="973"/>
    <n v="7"/>
    <n v="79.320588909999998"/>
    <s v="Fail"/>
    <n v="3.6048087039999999"/>
    <x v="2"/>
    <x v="2"/>
    <n v="990.26701739999999"/>
    <x v="0"/>
    <n v="32"/>
    <n v="901.47316035200004"/>
  </r>
  <r>
    <s v="skincare"/>
    <x v="84"/>
    <n v="17.16"/>
    <n v="45"/>
    <n v="249"/>
    <n v="27"/>
    <n v="35"/>
    <n v="7"/>
    <x v="1"/>
    <n v="2.5696834040000001"/>
    <x v="2"/>
    <x v="4"/>
    <n v="2"/>
    <n v="502"/>
    <n v="4"/>
    <n v="77.293046259999997"/>
    <s v="Pass"/>
    <n v="2.8279883080000001"/>
    <x v="1"/>
    <x v="2"/>
    <n v="516.12560570000005"/>
    <x v="0"/>
    <n v="10"/>
    <n v="436.26287603600008"/>
  </r>
  <r>
    <s v="haircare"/>
    <x v="85"/>
    <n v="19.43"/>
    <n v="28"/>
    <n v="116"/>
    <n v="15"/>
    <n v="39"/>
    <n v="6"/>
    <x v="3"/>
    <n v="5.2448454169999996"/>
    <x v="0"/>
    <x v="5"/>
    <n v="24"/>
    <n v="157"/>
    <n v="11"/>
    <n v="31.069239849999999"/>
    <s v="Pending"/>
    <n v="4.2882290310000002"/>
    <x v="0"/>
    <x v="1"/>
    <n v="166.89839620000001"/>
    <x v="1"/>
    <n v="-11"/>
    <n v="130.58431093300001"/>
  </r>
  <r>
    <s v="skincare"/>
    <x v="86"/>
    <n v="65.88"/>
    <n v="92"/>
    <n v="511"/>
    <n v="4"/>
    <n v="41"/>
    <n v="7"/>
    <x v="1"/>
    <n v="6.6311372100000003"/>
    <x v="0"/>
    <x v="3"/>
    <n v="22"/>
    <n v="403"/>
    <n v="2"/>
    <n v="56.583951859999999"/>
    <s v="Pending"/>
    <n v="1.002677507"/>
    <x v="1"/>
    <x v="0"/>
    <n v="859.228251"/>
    <x v="0"/>
    <n v="51"/>
    <n v="796.01316193000002"/>
  </r>
  <r>
    <s v="skincare"/>
    <x v="87"/>
    <n v="22.28"/>
    <n v="61"/>
    <n v="739"/>
    <n v="7"/>
    <n v="5"/>
    <n v="5"/>
    <x v="3"/>
    <n v="5.9547851249999999"/>
    <x v="3"/>
    <x v="4"/>
    <n v="23"/>
    <n v="214"/>
    <n v="29"/>
    <n v="21.199078719999999"/>
    <s v="Pass"/>
    <n v="2.240614179"/>
    <x v="2"/>
    <x v="0"/>
    <n v="260.42512959999999"/>
    <x v="0"/>
    <n v="56"/>
    <n v="233.271265755"/>
  </r>
  <r>
    <s v="skincare"/>
    <x v="88"/>
    <n v="37.840000000000003"/>
    <n v="56"/>
    <n v="577"/>
    <n v="16"/>
    <n v="42"/>
    <n v="6"/>
    <x v="1"/>
    <n v="4.6662897179999998"/>
    <x v="3"/>
    <x v="3"/>
    <n v="30"/>
    <n v="309"/>
    <n v="16"/>
    <n v="96.597628869999994"/>
    <s v="Pass"/>
    <n v="2.022672295"/>
    <x v="1"/>
    <x v="2"/>
    <n v="914.14472780000006"/>
    <x v="0"/>
    <n v="14"/>
    <n v="812.88080921200003"/>
  </r>
  <r>
    <s v="skincare"/>
    <x v="89"/>
    <n v="90.19"/>
    <n v="15"/>
    <n v="334"/>
    <n v="24"/>
    <n v="87"/>
    <n v="8"/>
    <x v="0"/>
    <n v="5.692393193"/>
    <x v="2"/>
    <x v="5"/>
    <n v="5"/>
    <n v="140"/>
    <n v="7"/>
    <n v="36.09322864"/>
    <s v="Fail"/>
    <n v="2.0855541039999999"/>
    <x v="0"/>
    <x v="0"/>
    <n v="406.6001387"/>
    <x v="1"/>
    <n v="-72"/>
    <n v="364.81451686700001"/>
  </r>
  <r>
    <s v="skincare"/>
    <x v="90"/>
    <n v="50.03"/>
    <n v="55"/>
    <n v="417"/>
    <n v="22"/>
    <n v="81"/>
    <n v="8"/>
    <x v="0"/>
    <n v="9.0691719259999992"/>
    <x v="3"/>
    <x v="3"/>
    <n v="9"/>
    <n v="915"/>
    <n v="13"/>
    <n v="86.764978310000004"/>
    <s v="Fail"/>
    <n v="0.715068488"/>
    <x v="0"/>
    <x v="1"/>
    <n v="439.4007861"/>
    <x v="1"/>
    <n v="-26"/>
    <n v="343.56663586399998"/>
  </r>
  <r>
    <s v="skincare"/>
    <x v="91"/>
    <n v="68.42"/>
    <n v="9"/>
    <n v="931"/>
    <n v="21"/>
    <n v="76"/>
    <n v="3"/>
    <x v="1"/>
    <n v="2.7666487210000001"/>
    <x v="4"/>
    <x v="4"/>
    <n v="21"/>
    <n v="272"/>
    <n v="5"/>
    <n v="44.886216269999998"/>
    <s v="Pass"/>
    <n v="4.0867170570000004"/>
    <x v="2"/>
    <x v="2"/>
    <n v="915.75233409999998"/>
    <x v="1"/>
    <n v="-67"/>
    <n v="868.09946910899998"/>
  </r>
  <r>
    <s v="haircare"/>
    <x v="92"/>
    <n v="21.37"/>
    <n v="29"/>
    <n v="773"/>
    <n v="22"/>
    <n v="87"/>
    <n v="7"/>
    <x v="1"/>
    <n v="1.203080605"/>
    <x v="1"/>
    <x v="3"/>
    <n v="11"/>
    <n v="333"/>
    <n v="17"/>
    <n v="39.087482489999999"/>
    <s v="Pass"/>
    <n v="0.27525459099999999"/>
    <x v="0"/>
    <x v="1"/>
    <n v="577.10400849999996"/>
    <x v="1"/>
    <n v="-58"/>
    <n v="536.81344540499992"/>
  </r>
  <r>
    <s v="haircare"/>
    <x v="93"/>
    <n v="23.27"/>
    <n v="24"/>
    <n v="294"/>
    <n v="21"/>
    <n v="80"/>
    <n v="1"/>
    <x v="3"/>
    <n v="8.7549839620000007"/>
    <x v="0"/>
    <x v="5"/>
    <n v="5"/>
    <n v="892"/>
    <n v="21"/>
    <n v="94.164271510000006"/>
    <s v="Pass"/>
    <n v="2.6883103780000002"/>
    <x v="2"/>
    <x v="2"/>
    <n v="223.9866365"/>
    <x v="1"/>
    <n v="-56"/>
    <n v="121.067381028"/>
  </r>
  <r>
    <s v="haircare"/>
    <x v="94"/>
    <n v="8.8800000000000008"/>
    <n v="83"/>
    <n v="937"/>
    <n v="8"/>
    <n v="67"/>
    <n v="1"/>
    <x v="1"/>
    <n v="6.1940537410000003"/>
    <x v="4"/>
    <x v="1"/>
    <n v="3"/>
    <n v="983"/>
    <n v="12"/>
    <n v="42.699031490000003"/>
    <s v="nan"/>
    <n v="3.343204101"/>
    <x v="2"/>
    <x v="2"/>
    <n v="432.1505434"/>
    <x v="0"/>
    <n v="16"/>
    <n v="383.25745816900002"/>
  </r>
  <r>
    <s v="haircare"/>
    <x v="95"/>
    <n v="21.05"/>
    <n v="4"/>
    <n v="754"/>
    <n v="17"/>
    <n v="30"/>
    <n v="7"/>
    <x v="0"/>
    <n v="9.0159260989999996"/>
    <x v="1"/>
    <x v="3"/>
    <n v="27"/>
    <n v="689"/>
    <n v="28"/>
    <n v="45.125911780000003"/>
    <s v="Pending"/>
    <n v="1.116600246"/>
    <x v="0"/>
    <x v="1"/>
    <n v="749.88770160000001"/>
    <x v="1"/>
    <n v="-26"/>
    <n v="695.74586372099998"/>
  </r>
  <r>
    <s v="skincare"/>
    <x v="96"/>
    <n v="31.47"/>
    <n v="64"/>
    <n v="370"/>
    <n v="16"/>
    <n v="57"/>
    <n v="9"/>
    <x v="0"/>
    <n v="6.3725070109999997"/>
    <x v="0"/>
    <x v="1"/>
    <n v="17"/>
    <n v="719"/>
    <n v="19"/>
    <n v="19.548260169999999"/>
    <s v="Pending"/>
    <n v="4.5386659409999996"/>
    <x v="0"/>
    <x v="1"/>
    <n v="256.76576929999999"/>
    <x v="0"/>
    <n v="7"/>
    <n v="230.84500211899999"/>
  </r>
  <r>
    <s v="haircare"/>
    <x v="97"/>
    <n v="21.82"/>
    <n v="93"/>
    <n v="185"/>
    <n v="27"/>
    <n v="86"/>
    <n v="7"/>
    <x v="0"/>
    <n v="8.2914498099999996"/>
    <x v="1"/>
    <x v="1"/>
    <n v="2"/>
    <n v="892"/>
    <n v="7"/>
    <n v="70.34019988"/>
    <s v="Pass"/>
    <n v="4.208891114"/>
    <x v="2"/>
    <x v="2"/>
    <n v="631.20807769999999"/>
    <x v="0"/>
    <n v="7"/>
    <n v="552.57642800999997"/>
  </r>
  <r>
    <s v="skincare"/>
    <x v="98"/>
    <n v="13.43"/>
    <n v="48"/>
    <n v="245"/>
    <n v="23"/>
    <n v="73"/>
    <n v="5"/>
    <x v="0"/>
    <n v="4.8670602699999996"/>
    <x v="4"/>
    <x v="4"/>
    <n v="24"/>
    <n v="502"/>
    <n v="6"/>
    <n v="35.995547299999998"/>
    <s v="Pending"/>
    <n v="2.4083102740000002"/>
    <x v="2"/>
    <x v="2"/>
    <n v="725.74671969999997"/>
    <x v="1"/>
    <n v="-25"/>
    <n v="684.88411212999995"/>
  </r>
  <r>
    <s v="skincare"/>
    <x v="99"/>
    <n v="16.46"/>
    <n v="2"/>
    <n v="636"/>
    <n v="10"/>
    <n v="29"/>
    <n v="8"/>
    <x v="3"/>
    <n v="7.7487393820000001"/>
    <x v="3"/>
    <x v="3"/>
    <n v="1"/>
    <n v="138"/>
    <n v="8"/>
    <n v="62.704375110000001"/>
    <s v="Pass"/>
    <n v="2.1146297679999999"/>
    <x v="2"/>
    <x v="0"/>
    <n v="409.46821799999998"/>
    <x v="1"/>
    <n v="-27"/>
    <n v="339.01510350799998"/>
  </r>
  <r>
    <s v="haircare"/>
    <x v="100"/>
    <n v="48.77"/>
    <n v="44"/>
    <n v="267"/>
    <n v="10"/>
    <n v="37"/>
    <n v="2"/>
    <x v="1"/>
    <n v="9.2173732019999992"/>
    <x v="2"/>
    <x v="4"/>
    <n v="7"/>
    <n v="218"/>
    <n v="13"/>
    <n v="63.221653369999999"/>
    <s v="Fail"/>
    <n v="1.259182834"/>
    <x v="0"/>
    <x v="1"/>
    <n v="724.49261980000006"/>
    <x v="0"/>
    <n v="7"/>
    <n v="652.05359322800007"/>
  </r>
  <r>
    <s v="haircare"/>
    <x v="101"/>
    <n v="24.6"/>
    <n v="13"/>
    <n v="642"/>
    <n v="27"/>
    <n v="87"/>
    <n v="9"/>
    <x v="0"/>
    <n v="6.1491066730000004"/>
    <x v="0"/>
    <x v="1"/>
    <n v="30"/>
    <n v="434"/>
    <n v="5"/>
    <n v="74.727972600000001"/>
    <s v="Pending"/>
    <n v="3.6769668009999998"/>
    <x v="0"/>
    <x v="0"/>
    <n v="895.7866166"/>
    <x v="1"/>
    <n v="-74"/>
    <n v="814.90953732699995"/>
  </r>
  <r>
    <s v="skincare"/>
    <x v="102"/>
    <n v="39.61"/>
    <n v="29"/>
    <n v="236"/>
    <n v="2"/>
    <n v="13"/>
    <n v="6"/>
    <x v="3"/>
    <n v="2.6270663550000002"/>
    <x v="2"/>
    <x v="2"/>
    <n v="14"/>
    <n v="435"/>
    <n v="2"/>
    <n v="77.071733760000001"/>
    <s v="Fail"/>
    <n v="0.74554461800000005"/>
    <x v="0"/>
    <x v="1"/>
    <n v="524.90506979999998"/>
    <x v="0"/>
    <n v="16"/>
    <n v="445.206269685"/>
  </r>
  <r>
    <s v="haircare"/>
    <x v="103"/>
    <n v="52.82"/>
    <n v="67"/>
    <n v="529"/>
    <n v="30"/>
    <n v="32"/>
    <n v="9"/>
    <x v="0"/>
    <n v="3.4191785349999999"/>
    <x v="3"/>
    <x v="1"/>
    <n v="5"/>
    <n v="638"/>
    <n v="9"/>
    <n v="56.300719100000002"/>
    <s v="Fail"/>
    <n v="3.4331649940000002"/>
    <x v="0"/>
    <x v="1"/>
    <n v="444.6183954"/>
    <x v="0"/>
    <n v="35"/>
    <n v="384.898497765"/>
  </r>
  <r>
    <s v="haircare"/>
    <x v="104"/>
    <n v="70.59"/>
    <n v="17"/>
    <n v="551"/>
    <n v="9"/>
    <n v="46"/>
    <n v="2"/>
    <x v="1"/>
    <n v="2.7878011919999999"/>
    <x v="4"/>
    <x v="4"/>
    <n v="19"/>
    <n v="715"/>
    <n v="30"/>
    <n v="39.789275279999998"/>
    <s v="Pass"/>
    <n v="4.2280392320000004"/>
    <x v="1"/>
    <x v="1"/>
    <n v="326.04256120000002"/>
    <x v="1"/>
    <n v="-29"/>
    <n v="283.46548472800004"/>
  </r>
  <r>
    <s v="haircare"/>
    <x v="105"/>
    <n v="8.73"/>
    <n v="61"/>
    <n v="20"/>
    <n v="17"/>
    <n v="23"/>
    <n v="3"/>
    <x v="1"/>
    <n v="3.2217132479999999"/>
    <x v="4"/>
    <x v="3"/>
    <n v="28"/>
    <n v="173"/>
    <n v="11"/>
    <n v="85.370580540000006"/>
    <s v="Pass"/>
    <n v="1.2195107220000001"/>
    <x v="0"/>
    <x v="1"/>
    <n v="643.78493189999995"/>
    <x v="0"/>
    <n v="38"/>
    <n v="555.19263811199994"/>
  </r>
  <r>
    <s v="haircare"/>
    <x v="106"/>
    <n v="80.94"/>
    <n v="36"/>
    <n v="910"/>
    <n v="11"/>
    <n v="45"/>
    <n v="8"/>
    <x v="2"/>
    <n v="3.757739044"/>
    <x v="0"/>
    <x v="5"/>
    <n v="28"/>
    <n v="290"/>
    <n v="24"/>
    <n v="37.887908449999998"/>
    <s v="Fail"/>
    <n v="4.345494274"/>
    <x v="1"/>
    <x v="0"/>
    <n v="891.86684319999995"/>
    <x v="1"/>
    <n v="-9"/>
    <n v="850.221195706"/>
  </r>
  <r>
    <s v="skincare"/>
    <x v="107"/>
    <n v="64.650000000000006"/>
    <n v="24"/>
    <n v="736"/>
    <n v="10"/>
    <n v="17"/>
    <n v="1"/>
    <x v="1"/>
    <n v="5.9962040810000001"/>
    <x v="2"/>
    <x v="4"/>
    <n v="11"/>
    <n v="423"/>
    <n v="6"/>
    <n v="55.675818499999998"/>
    <s v="Pending"/>
    <n v="0.26328367699999999"/>
    <x v="1"/>
    <x v="3"/>
    <n v="392.19514049999998"/>
    <x v="0"/>
    <n v="7"/>
    <n v="330.52311791899996"/>
  </r>
  <r>
    <s v="skincare"/>
    <x v="108"/>
    <n v="12.77"/>
    <n v="47"/>
    <n v="866"/>
    <n v="22"/>
    <n v="85"/>
    <n v="7"/>
    <x v="2"/>
    <n v="6.2919246649999998"/>
    <x v="3"/>
    <x v="4"/>
    <n v="23"/>
    <n v="246"/>
    <n v="29"/>
    <n v="46.112732489999999"/>
    <s v="Pending"/>
    <n v="4.5726581880000001"/>
    <x v="0"/>
    <x v="2"/>
    <n v="456.6119721"/>
    <x v="1"/>
    <n v="-38"/>
    <n v="404.20731494500001"/>
  </r>
  <r>
    <s v="skincare"/>
    <x v="109"/>
    <n v="87.99"/>
    <n v="64"/>
    <n v="793"/>
    <n v="25"/>
    <n v="66"/>
    <n v="7"/>
    <x v="2"/>
    <n v="4.8384977249999999"/>
    <x v="0"/>
    <x v="4"/>
    <n v="25"/>
    <n v="866"/>
    <n v="26"/>
    <n v="86.957054740000004"/>
    <s v="Fail"/>
    <n v="0.67997491600000004"/>
    <x v="2"/>
    <x v="1"/>
    <n v="465.96296580000001"/>
    <x v="1"/>
    <n v="-2"/>
    <n v="374.16741333499999"/>
  </r>
  <r>
    <s v="skincare"/>
    <x v="110"/>
    <n v="92.48"/>
    <n v="52"/>
    <n v="519"/>
    <n v="17"/>
    <n v="6"/>
    <n v="1"/>
    <x v="0"/>
    <n v="6.5387870179999998"/>
    <x v="1"/>
    <x v="5"/>
    <n v="2"/>
    <n v="383"/>
    <n v="7"/>
    <n v="48.872667800000002"/>
    <s v="Fail"/>
    <n v="3.2642199719999998"/>
    <x v="1"/>
    <x v="0"/>
    <n v="604.73110759999997"/>
    <x v="0"/>
    <n v="46"/>
    <n v="549.31965278199993"/>
  </r>
  <r>
    <s v="skincare"/>
    <x v="111"/>
    <n v="10.8"/>
    <n v="78"/>
    <n v="99"/>
    <n v="4"/>
    <n v="18"/>
    <n v="9"/>
    <x v="0"/>
    <n v="1.734174331"/>
    <x v="0"/>
    <x v="1"/>
    <n v="8"/>
    <n v="312"/>
    <n v="25"/>
    <n v="44.748927000000002"/>
    <s v="Pass"/>
    <n v="1.3254040979999999"/>
    <x v="1"/>
    <x v="0"/>
    <n v="305.56806540000002"/>
    <x v="0"/>
    <n v="60"/>
    <n v="259.08496406900002"/>
  </r>
  <r>
    <s v="haircare"/>
    <x v="112"/>
    <n v="31.3"/>
    <n v="72"/>
    <n v="751"/>
    <n v="16"/>
    <n v="94"/>
    <n v="8"/>
    <x v="3"/>
    <n v="1.7900941340000001"/>
    <x v="1"/>
    <x v="1"/>
    <n v="9"/>
    <n v="734"/>
    <n v="7"/>
    <n v="72.084132359999998"/>
    <s v="Pass"/>
    <n v="4.1991067170000003"/>
    <x v="2"/>
    <x v="1"/>
    <n v="839.99003979999998"/>
    <x v="1"/>
    <n v="-22"/>
    <n v="766.11581330599995"/>
  </r>
  <r>
    <s v="skincare"/>
    <x v="113"/>
    <n v="81.59"/>
    <n v="14"/>
    <n v="477"/>
    <n v="20"/>
    <n v="22"/>
    <n v="4"/>
    <x v="0"/>
    <n v="2.5464651429999998"/>
    <x v="0"/>
    <x v="4"/>
    <n v="27"/>
    <n v="817"/>
    <n v="19"/>
    <n v="64.219699890000001"/>
    <s v="nan"/>
    <n v="2.610271768"/>
    <x v="1"/>
    <x v="2"/>
    <n v="366.04204979999997"/>
    <x v="1"/>
    <n v="-8"/>
    <n v="299.27588476699998"/>
  </r>
  <r>
    <s v="skincare"/>
    <x v="114"/>
    <n v="22.53"/>
    <n v="87"/>
    <n v="297"/>
    <n v="25"/>
    <n v="30"/>
    <n v="2"/>
    <x v="3"/>
    <n v="2.9259521080000002"/>
    <x v="2"/>
    <x v="5"/>
    <n v="2"/>
    <n v="493"/>
    <n v="11"/>
    <n v="55.735192570000002"/>
    <s v="Pending"/>
    <n v="2.8978586989999999"/>
    <x v="2"/>
    <x v="3"/>
    <n v="561.89416759999995"/>
    <x v="0"/>
    <n v="57"/>
    <n v="503.23302292199992"/>
  </r>
  <r>
    <s v="skincare"/>
    <x v="115"/>
    <n v="24.89"/>
    <n v="67"/>
    <n v="939"/>
    <n v="27"/>
    <n v="81"/>
    <n v="9"/>
    <x v="3"/>
    <n v="3.5495596310000002"/>
    <x v="0"/>
    <x v="5"/>
    <n v="7"/>
    <n v="438"/>
    <n v="29"/>
    <n v="76.193054950000004"/>
    <s v="Pass"/>
    <n v="2.0986247900000001"/>
    <x v="1"/>
    <x v="0"/>
    <n v="627.30784300000005"/>
    <x v="1"/>
    <n v="-14"/>
    <n v="547.56522841900005"/>
  </r>
  <r>
    <s v="haircare"/>
    <x v="116"/>
    <n v="40.19"/>
    <n v="11"/>
    <n v="525"/>
    <n v="21"/>
    <n v="32"/>
    <n v="6"/>
    <x v="3"/>
    <n v="4.6028155259999997"/>
    <x v="0"/>
    <x v="3"/>
    <n v="5"/>
    <n v="897"/>
    <n v="11"/>
    <n v="99.28672881"/>
    <s v="Pending"/>
    <n v="3.341094301"/>
    <x v="2"/>
    <x v="0"/>
    <n v="261.6478649"/>
    <x v="1"/>
    <n v="-21"/>
    <n v="157.758320564"/>
  </r>
  <r>
    <s v="haircare"/>
    <x v="117"/>
    <n v="51.03"/>
    <n v="58"/>
    <n v="333"/>
    <n v="5"/>
    <n v="42"/>
    <n v="3"/>
    <x v="3"/>
    <n v="8.306795116"/>
    <x v="0"/>
    <x v="4"/>
    <n v="21"/>
    <n v="121"/>
    <n v="7"/>
    <n v="66.623215060000007"/>
    <s v="Pending"/>
    <n v="4.4213260950000004"/>
    <x v="2"/>
    <x v="1"/>
    <n v="761.52087840000002"/>
    <x v="0"/>
    <n v="16"/>
    <n v="686.59086822400002"/>
  </r>
  <r>
    <s v="haircare"/>
    <x v="118"/>
    <n v="63.73"/>
    <n v="36"/>
    <n v="1"/>
    <n v="6"/>
    <n v="78"/>
    <n v="7"/>
    <x v="3"/>
    <n v="1.1247592230000001"/>
    <x v="4"/>
    <x v="4"/>
    <n v="26"/>
    <n v="870"/>
    <n v="2"/>
    <n v="43.326375980000002"/>
    <s v="Pass"/>
    <n v="2.106006743"/>
    <x v="1"/>
    <x v="0"/>
    <n v="269.75846710000002"/>
    <x v="1"/>
    <n v="-42"/>
    <n v="225.30733189700001"/>
  </r>
  <r>
    <s v="haircare"/>
    <x v="119"/>
    <n v="40.049999999999997"/>
    <n v="60"/>
    <n v="374"/>
    <n v="17"/>
    <n v="10"/>
    <n v="9"/>
    <x v="3"/>
    <n v="6.8444093820000003"/>
    <x v="4"/>
    <x v="4"/>
    <n v="5"/>
    <n v="968"/>
    <n v="19"/>
    <n v="30.353643980000001"/>
    <s v="Pass"/>
    <n v="1.5204153300000001"/>
    <x v="1"/>
    <x v="1"/>
    <n v="202.1262739"/>
    <x v="0"/>
    <n v="50"/>
    <n v="164.92822053800001"/>
  </r>
  <r>
    <s v="skincare"/>
    <x v="120"/>
    <n v="48.94"/>
    <n v="42"/>
    <n v="292"/>
    <n v="1"/>
    <n v="36"/>
    <n v="3"/>
    <x v="0"/>
    <n v="7.0198887790000004"/>
    <x v="3"/>
    <x v="2"/>
    <n v="20"/>
    <n v="204"/>
    <n v="4"/>
    <n v="88.554721069999999"/>
    <s v="Pending"/>
    <n v="0.17112396299999999"/>
    <x v="2"/>
    <x v="2"/>
    <n v="592.01154989999998"/>
    <x v="0"/>
    <n v="6"/>
    <n v="496.43694005099997"/>
  </r>
  <r>
    <s v="skincare"/>
    <x v="121"/>
    <n v="76.010000000000005"/>
    <n v="69"/>
    <n v="836"/>
    <n v="25"/>
    <n v="34"/>
    <n v="2"/>
    <x v="1"/>
    <n v="8.1879020229999995"/>
    <x v="4"/>
    <x v="4"/>
    <n v="13"/>
    <n v="565"/>
    <n v="26"/>
    <n v="83.310869089999997"/>
    <s v="Fail"/>
    <n v="2.916711286"/>
    <x v="0"/>
    <x v="2"/>
    <n v="738.36742319999996"/>
    <x v="0"/>
    <n v="35"/>
    <n v="646.86865208699999"/>
  </r>
  <r>
    <s v="haircare"/>
    <x v="122"/>
    <n v="8.48"/>
    <n v="38"/>
    <n v="933"/>
    <n v="19"/>
    <n v="73"/>
    <n v="7"/>
    <x v="0"/>
    <n v="9.3947764520000003"/>
    <x v="3"/>
    <x v="2"/>
    <n v="21"/>
    <n v="558"/>
    <n v="6"/>
    <n v="31.053053869999999"/>
    <s v="Pass"/>
    <n v="2.0711463600000002"/>
    <x v="2"/>
    <x v="2"/>
    <n v="145.03225280000001"/>
    <x v="1"/>
    <n v="-35"/>
    <n v="104.58442247800001"/>
  </r>
  <r>
    <s v="skincare"/>
    <x v="123"/>
    <n v="28.98"/>
    <n v="55"/>
    <n v="552"/>
    <n v="4"/>
    <n v="28"/>
    <n v="7"/>
    <x v="0"/>
    <n v="1.181240641"/>
    <x v="1"/>
    <x v="2"/>
    <n v="29"/>
    <n v="531"/>
    <n v="17"/>
    <n v="28.056888109999999"/>
    <s v="Pending"/>
    <n v="1.9357811730000001"/>
    <x v="1"/>
    <x v="2"/>
    <n v="162.4557834"/>
    <x v="0"/>
    <n v="27"/>
    <n v="133.217654649"/>
  </r>
  <r>
    <s v="haircare"/>
    <x v="124"/>
    <n v="72.77"/>
    <n v="62"/>
    <n v="317"/>
    <n v="17"/>
    <n v="11"/>
    <n v="4"/>
    <x v="0"/>
    <n v="2.3840533499999998"/>
    <x v="2"/>
    <x v="5"/>
    <n v="20"/>
    <n v="869"/>
    <n v="25"/>
    <n v="74.362309909999993"/>
    <s v="Pass"/>
    <n v="0.99638307400000004"/>
    <x v="1"/>
    <x v="2"/>
    <n v="822.41124639999998"/>
    <x v="0"/>
    <n v="51"/>
    <n v="745.66488314000003"/>
  </r>
  <r>
    <s v="haircare"/>
    <x v="125"/>
    <n v="90.04"/>
    <n v="45"/>
    <n v="501"/>
    <n v="9"/>
    <n v="78"/>
    <n v="9"/>
    <x v="3"/>
    <n v="8.975541647"/>
    <x v="2"/>
    <x v="3"/>
    <n v="29"/>
    <n v="815"/>
    <n v="5"/>
    <n v="38.345685570000001"/>
    <s v="Pending"/>
    <n v="2.2072711909999998"/>
    <x v="1"/>
    <x v="1"/>
    <n v="828.12942959999998"/>
    <x v="1"/>
    <n v="-33"/>
    <n v="780.80820238299998"/>
  </r>
  <r>
    <s v="haircare"/>
    <x v="126"/>
    <n v="55.55"/>
    <n v="10"/>
    <n v="380"/>
    <n v="2"/>
    <n v="47"/>
    <n v="1"/>
    <x v="1"/>
    <n v="6.0813157499999999"/>
    <x v="0"/>
    <x v="3"/>
    <n v="20"/>
    <n v="873"/>
    <n v="28"/>
    <n v="23.706122239999999"/>
    <s v="Pass"/>
    <n v="1.558995353"/>
    <x v="2"/>
    <x v="2"/>
    <n v="653.70538250000004"/>
    <x v="1"/>
    <n v="-37"/>
    <n v="623.9179445100001"/>
  </r>
  <r>
    <s v="skincare"/>
    <x v="127"/>
    <n v="15.18"/>
    <n v="61"/>
    <n v="622"/>
    <n v="8"/>
    <n v="19"/>
    <n v="1"/>
    <x v="0"/>
    <n v="6.9672448339999997"/>
    <x v="4"/>
    <x v="4"/>
    <n v="18"/>
    <n v="718"/>
    <n v="30"/>
    <n v="33.757796769999999"/>
    <s v="Pending"/>
    <n v="3.0385516259999998"/>
    <x v="0"/>
    <x v="0"/>
    <n v="498.86206759999999"/>
    <x v="0"/>
    <n v="42"/>
    <n v="458.13702599599998"/>
  </r>
  <r>
    <s v="haircare"/>
    <x v="128"/>
    <n v="47.5"/>
    <n v="76"/>
    <n v="13"/>
    <n v="15"/>
    <n v="15"/>
    <n v="5"/>
    <x v="1"/>
    <n v="7.11159944"/>
    <x v="3"/>
    <x v="3"/>
    <n v="25"/>
    <n v="862"/>
    <n v="7"/>
    <n v="48.475680179999998"/>
    <s v="Fail"/>
    <n v="3.9047857179999999"/>
    <x v="2"/>
    <x v="2"/>
    <n v="669.42643729999998"/>
    <x v="0"/>
    <n v="61"/>
    <n v="613.83915767999997"/>
  </r>
  <r>
    <s v="skincare"/>
    <x v="129"/>
    <n v="55.6"/>
    <n v="97"/>
    <n v="503"/>
    <n v="7"/>
    <n v="28"/>
    <n v="6"/>
    <x v="0"/>
    <n v="9.3856636299999998"/>
    <x v="4"/>
    <x v="2"/>
    <n v="2"/>
    <n v="320"/>
    <n v="9"/>
    <n v="75.95545036"/>
    <s v="Pass"/>
    <n v="3.770873334"/>
    <x v="1"/>
    <x v="1"/>
    <n v="876.59135570000001"/>
    <x v="0"/>
    <n v="69"/>
    <n v="791.25024170999995"/>
  </r>
  <r>
    <s v="skincare"/>
    <x v="130"/>
    <n v="28.03"/>
    <n v="24"/>
    <n v="230"/>
    <n v="27"/>
    <n v="24"/>
    <n v="3"/>
    <x v="2"/>
    <n v="9.9725447569999996"/>
    <x v="3"/>
    <x v="3"/>
    <n v="25"/>
    <n v="478"/>
    <n v="25"/>
    <n v="40.267728499999997"/>
    <s v="Fail"/>
    <n v="1.710994009"/>
    <x v="2"/>
    <x v="1"/>
    <n v="171.87078210000001"/>
    <x v="2"/>
    <n v="0"/>
    <n v="121.63050884300002"/>
  </r>
  <r>
    <s v="haircare"/>
    <x v="131"/>
    <n v="30.58"/>
    <n v="70"/>
    <n v="984"/>
    <n v="6"/>
    <n v="72"/>
    <n v="9"/>
    <x v="1"/>
    <n v="7.4814171480000002"/>
    <x v="1"/>
    <x v="2"/>
    <n v="26"/>
    <n v="321"/>
    <n v="1"/>
    <n v="39.574390549999997"/>
    <s v="Pass"/>
    <n v="3.0932144090000002"/>
    <x v="2"/>
    <x v="2"/>
    <n v="800.18598340000005"/>
    <x v="1"/>
    <n v="-2"/>
    <n v="753.13017570200009"/>
  </r>
  <r>
    <s v="Unknown"/>
    <x v="132"/>
    <n v="40.840000000000003"/>
    <n v="51"/>
    <n v="83"/>
    <n v="1"/>
    <n v="9"/>
    <n v="6"/>
    <x v="1"/>
    <n v="3.5849908830000001"/>
    <x v="1"/>
    <x v="0"/>
    <n v="6"/>
    <n v="357"/>
    <n v="1"/>
    <n v="35.642192729999998"/>
    <s v="Pass"/>
    <n v="4.3691969579999999"/>
    <x v="2"/>
    <x v="0"/>
    <n v="543.72619410000004"/>
    <x v="0"/>
    <n v="42"/>
    <n v="504.49901048700002"/>
  </r>
  <r>
    <s v="skincare"/>
    <x v="133"/>
    <n v="6.91"/>
    <n v="3"/>
    <n v="129"/>
    <n v="15"/>
    <n v="47"/>
    <n v="4"/>
    <x v="0"/>
    <n v="8.917771621"/>
    <x v="4"/>
    <x v="2"/>
    <n v="9"/>
    <n v="812"/>
    <n v="19"/>
    <n v="53.045530079999999"/>
    <s v="Pass"/>
    <n v="0.175692396"/>
    <x v="0"/>
    <x v="1"/>
    <n v="607.71424939999997"/>
    <x v="1"/>
    <n v="-44"/>
    <n v="545.75094769899999"/>
  </r>
  <r>
    <s v="haircare"/>
    <x v="134"/>
    <n v="35.6"/>
    <n v="58"/>
    <n v="742"/>
    <n v="23"/>
    <n v="33"/>
    <n v="7"/>
    <x v="1"/>
    <n v="1.442988231"/>
    <x v="3"/>
    <x v="2"/>
    <n v="25"/>
    <n v="466"/>
    <n v="6"/>
    <n v="26.25730282"/>
    <s v="Fail"/>
    <n v="2.2350983489999998"/>
    <x v="0"/>
    <x v="2"/>
    <n v="688.53822400000001"/>
    <x v="0"/>
    <n v="25"/>
    <n v="660.83793294899999"/>
  </r>
  <r>
    <s v="skincare"/>
    <x v="135"/>
    <n v="25.09"/>
    <n v="71"/>
    <n v="837"/>
    <n v="26"/>
    <n v="62"/>
    <n v="8"/>
    <x v="0"/>
    <n v="3.0797276760000001"/>
    <x v="0"/>
    <x v="5"/>
    <n v="3"/>
    <n v="869"/>
    <n v="18"/>
    <n v="53.70676606"/>
    <s v="Pass"/>
    <n v="1.198939749"/>
    <x v="2"/>
    <x v="2"/>
    <n v="930.3608342"/>
    <x v="0"/>
    <n v="9"/>
    <n v="873.57434046399999"/>
  </r>
  <r>
    <s v="haircare"/>
    <x v="136"/>
    <n v="36.11"/>
    <n v="19"/>
    <n v="144"/>
    <n v="7"/>
    <n v="97"/>
    <n v="9"/>
    <x v="1"/>
    <n v="9.0764714570000002"/>
    <x v="2"/>
    <x v="4"/>
    <n v="1"/>
    <n v="448"/>
    <n v="10"/>
    <n v="73.375800060000003"/>
    <s v="Pending"/>
    <n v="2.0042982230000002"/>
    <x v="0"/>
    <x v="1"/>
    <n v="151.04795820000001"/>
    <x v="1"/>
    <n v="-78"/>
    <n v="68.595686683000011"/>
  </r>
  <r>
    <s v="haircare"/>
    <x v="137"/>
    <n v="16.38"/>
    <n v="92"/>
    <n v="890"/>
    <n v="29"/>
    <n v="19"/>
    <n v="6"/>
    <x v="1"/>
    <n v="3.3057236300000001"/>
    <x v="4"/>
    <x v="3"/>
    <n v="1"/>
    <n v="324"/>
    <n v="28"/>
    <n v="12.68114536"/>
    <s v="Pending"/>
    <n v="2.1383490790000002"/>
    <x v="2"/>
    <x v="2"/>
    <n v="126.52871690000001"/>
    <x v="0"/>
    <n v="73"/>
    <n v="110.54184791"/>
  </r>
  <r>
    <s v="haircare"/>
    <x v="138"/>
    <n v="89.6"/>
    <n v="62"/>
    <n v="856"/>
    <n v="30"/>
    <n v="67"/>
    <n v="6"/>
    <x v="2"/>
    <n v="2.9858595370000001"/>
    <x v="3"/>
    <x v="3"/>
    <n v="19"/>
    <n v="813"/>
    <n v="11"/>
    <n v="10.880144230000001"/>
    <s v="Fail"/>
    <n v="3.7586877269999999"/>
    <x v="2"/>
    <x v="2"/>
    <n v="260.43560330000003"/>
    <x v="1"/>
    <n v="-5"/>
    <n v="246.56959953300003"/>
  </r>
  <r>
    <s v="skincare"/>
    <x v="139"/>
    <n v="61.39"/>
    <n v="53"/>
    <n v="27"/>
    <n v="25"/>
    <n v="74"/>
    <n v="8"/>
    <x v="0"/>
    <n v="2.2431276379999998"/>
    <x v="1"/>
    <x v="5"/>
    <n v="5"/>
    <n v="837"/>
    <n v="1"/>
    <n v="16.761061909999999"/>
    <s v="Pending"/>
    <n v="0.55972717500000002"/>
    <x v="2"/>
    <x v="2"/>
    <n v="987.80295339999998"/>
    <x v="1"/>
    <n v="-21"/>
    <n v="968.79876385199998"/>
  </r>
  <r>
    <s v="skincare"/>
    <x v="140"/>
    <n v="69.510000000000005"/>
    <n v="73"/>
    <n v="65"/>
    <n v="17"/>
    <n v="40"/>
    <n v="5"/>
    <x v="0"/>
    <n v="8.7320058189999994"/>
    <x v="2"/>
    <x v="0"/>
    <n v="13"/>
    <n v="335"/>
    <n v="1"/>
    <n v="58.20940556"/>
    <s v="Pending"/>
    <n v="2.6116611249999999"/>
    <x v="0"/>
    <x v="2"/>
    <n v="743.56873059999998"/>
    <x v="0"/>
    <n v="33"/>
    <n v="676.62731922099999"/>
  </r>
  <r>
    <s v="haircare"/>
    <x v="141"/>
    <n v="79.97"/>
    <n v="97"/>
    <n v="162"/>
    <n v="2"/>
    <n v="47"/>
    <n v="3"/>
    <x v="3"/>
    <n v="5.5005243330000004"/>
    <x v="4"/>
    <x v="0"/>
    <n v="19"/>
    <n v="282"/>
    <n v="13"/>
    <n v="86.900957489999996"/>
    <s v="Fail"/>
    <n v="2.8645544799999998"/>
    <x v="1"/>
    <x v="0"/>
    <n v="653.17700709999997"/>
    <x v="0"/>
    <n v="50"/>
    <n v="560.77552527699993"/>
  </r>
  <r>
    <s v="haircare"/>
    <x v="142"/>
    <n v="52.35"/>
    <n v="56"/>
    <n v="228"/>
    <n v="27"/>
    <n v="65"/>
    <n v="3"/>
    <x v="0"/>
    <n v="7.0740388269999999"/>
    <x v="0"/>
    <x v="4"/>
    <n v="12"/>
    <n v="811"/>
    <n v="5"/>
    <n v="10.439601939999999"/>
    <s v="Fail"/>
    <n v="2.5213722569999999"/>
    <x v="2"/>
    <x v="0"/>
    <n v="142.3351481"/>
    <x v="1"/>
    <n v="-9"/>
    <n v="124.821507333"/>
  </r>
  <r>
    <s v="skincare"/>
    <x v="143"/>
    <n v="13.26"/>
    <n v="89"/>
    <n v="260"/>
    <n v="9"/>
    <n v="29"/>
    <n v="6"/>
    <x v="3"/>
    <n v="3.1515974569999998"/>
    <x v="4"/>
    <x v="5"/>
    <n v="16"/>
    <n v="968"/>
    <n v="20"/>
    <n v="94.299517410000007"/>
    <s v="Pass"/>
    <n v="3.68617894"/>
    <x v="1"/>
    <x v="1"/>
    <n v="891.19920149999996"/>
    <x v="0"/>
    <n v="60"/>
    <n v="793.74808663299996"/>
  </r>
  <r>
    <s v="haircare"/>
    <x v="144"/>
    <n v="56.03"/>
    <n v="40"/>
    <n v="448"/>
    <n v="29"/>
    <n v="50"/>
    <n v="2"/>
    <x v="3"/>
    <n v="7.8223637889999997"/>
    <x v="2"/>
    <x v="3"/>
    <n v="25"/>
    <n v="857"/>
    <n v="1"/>
    <n v="19.565066040000001"/>
    <s v="Pending"/>
    <n v="1.9805771539999999"/>
    <x v="1"/>
    <x v="1"/>
    <n v="831.48116800000003"/>
    <x v="1"/>
    <n v="-10"/>
    <n v="804.09373817100004"/>
  </r>
  <r>
    <s v="haircare"/>
    <x v="145"/>
    <n v="60.75"/>
    <n v="2"/>
    <n v="423"/>
    <n v="9"/>
    <n v="98"/>
    <n v="6"/>
    <x v="0"/>
    <n v="7.8400499049999999"/>
    <x v="5"/>
    <x v="3"/>
    <n v="25"/>
    <n v="543"/>
    <n v="20"/>
    <n v="85.778517530000002"/>
    <s v="Pass"/>
    <n v="4.7303386119999997"/>
    <x v="0"/>
    <x v="0"/>
    <n v="698.32003950000001"/>
    <x v="1"/>
    <n v="-96"/>
    <n v="604.70147206499996"/>
  </r>
  <r>
    <s v="skincare"/>
    <x v="146"/>
    <n v="75.819999999999993"/>
    <n v="5"/>
    <n v="459"/>
    <n v="13"/>
    <n v="13"/>
    <n v="6"/>
    <x v="3"/>
    <n v="3.8133822240000002"/>
    <x v="4"/>
    <x v="4"/>
    <n v="19"/>
    <n v="964"/>
    <n v="3"/>
    <n v="53.456928849999997"/>
    <s v="Fail"/>
    <n v="2.4608368679999999"/>
    <x v="2"/>
    <x v="0"/>
    <n v="405.21773389999998"/>
    <x v="1"/>
    <n v="-8"/>
    <n v="347.94742282599998"/>
  </r>
  <r>
    <s v="Unknown"/>
    <x v="147"/>
    <n v="46.01"/>
    <n v="4"/>
    <n v="951"/>
    <n v="6"/>
    <n v="1"/>
    <n v="8"/>
    <x v="3"/>
    <n v="4.6961436970000001"/>
    <x v="0"/>
    <x v="3"/>
    <n v="3"/>
    <n v="722"/>
    <n v="18"/>
    <n v="69.342164859999997"/>
    <s v="Pending"/>
    <n v="2.898948157"/>
    <x v="1"/>
    <x v="1"/>
    <n v="163.45446000000001"/>
    <x v="0"/>
    <n v="3"/>
    <n v="89.416151443000018"/>
  </r>
  <r>
    <s v="haircare"/>
    <x v="148"/>
    <n v="17.12"/>
    <n v="4"/>
    <n v="675"/>
    <n v="6"/>
    <n v="34"/>
    <n v="7"/>
    <x v="1"/>
    <n v="2.8872124970000002"/>
    <x v="3"/>
    <x v="0"/>
    <n v="12"/>
    <n v="105"/>
    <n v="9"/>
    <n v="55.961468600000003"/>
    <s v="Pass"/>
    <n v="4.1451010339999996"/>
    <x v="1"/>
    <x v="0"/>
    <n v="622.03463910000005"/>
    <x v="1"/>
    <n v="-30"/>
    <n v="563.185958003"/>
  </r>
  <r>
    <s v="skincare"/>
    <x v="149"/>
    <n v="31.96"/>
    <n v="53"/>
    <n v="300"/>
    <n v="20"/>
    <n v="93"/>
    <n v="8"/>
    <x v="0"/>
    <n v="9.7890492099999999"/>
    <x v="4"/>
    <x v="5"/>
    <n v="30"/>
    <n v="335"/>
    <n v="14"/>
    <n v="52.93434027"/>
    <s v="Pass"/>
    <n v="1.448656919"/>
    <x v="1"/>
    <x v="1"/>
    <n v="747.72511429999997"/>
    <x v="1"/>
    <n v="-40"/>
    <n v="685.00172481999994"/>
  </r>
  <r>
    <s v="skincare"/>
    <x v="150"/>
    <n v="39.49"/>
    <n v="46"/>
    <n v="918"/>
    <n v="20"/>
    <n v="48"/>
    <n v="9"/>
    <x v="1"/>
    <n v="6.8104231940000002"/>
    <x v="4"/>
    <x v="1"/>
    <n v="5"/>
    <n v="226"/>
    <n v="27"/>
    <n v="85.140948550000005"/>
    <s v="Fail"/>
    <n v="0.46848994100000002"/>
    <x v="1"/>
    <x v="2"/>
    <n v="184.81631540000001"/>
    <x v="1"/>
    <n v="-2"/>
    <n v="92.864943656000008"/>
  </r>
  <r>
    <s v="haircare"/>
    <x v="151"/>
    <n v="66.36"/>
    <n v="86"/>
    <n v="302"/>
    <n v="21"/>
    <n v="77"/>
    <n v="6"/>
    <x v="0"/>
    <n v="9.4108949259999992"/>
    <x v="2"/>
    <x v="4"/>
    <n v="2"/>
    <n v="203"/>
    <n v="17"/>
    <n v="78.029774160000002"/>
    <s v="Fail"/>
    <n v="3.5681414939999998"/>
    <x v="0"/>
    <x v="1"/>
    <n v="670.39089379999996"/>
    <x v="0"/>
    <n v="9"/>
    <n v="582.950224714"/>
  </r>
  <r>
    <s v="skincare"/>
    <x v="152"/>
    <n v="59.22"/>
    <n v="48"/>
    <n v="286"/>
    <n v="3"/>
    <n v="48"/>
    <n v="3"/>
    <x v="1"/>
    <n v="3.730469893"/>
    <x v="2"/>
    <x v="2"/>
    <n v="22"/>
    <n v="848"/>
    <n v="23"/>
    <n v="53.50620129"/>
    <s v="Pending"/>
    <n v="2.4667580920000001"/>
    <x v="0"/>
    <x v="0"/>
    <n v="357.72946109999998"/>
    <x v="2"/>
    <n v="0"/>
    <n v="300.49278991699998"/>
  </r>
  <r>
    <s v="haircare"/>
    <x v="153"/>
    <n v="38.83"/>
    <n v="8"/>
    <n v="394"/>
    <n v="17"/>
    <n v="49"/>
    <n v="3"/>
    <x v="3"/>
    <n v="8.037018217"/>
    <x v="1"/>
    <x v="5"/>
    <n v="7"/>
    <n v="579"/>
    <n v="14"/>
    <n v="20.047233649999999"/>
    <s v="Pending"/>
    <n v="4.4928708300000002"/>
    <x v="2"/>
    <x v="0"/>
    <n v="787.81979909999995"/>
    <x v="1"/>
    <n v="-41"/>
    <n v="759.73554723299992"/>
  </r>
  <r>
    <s v="skincare"/>
    <x v="154"/>
    <n v="98.72"/>
    <n v="98"/>
    <n v="9"/>
    <n v="17"/>
    <n v="64"/>
    <n v="1"/>
    <x v="0"/>
    <n v="7.8927277949999999"/>
    <x v="3"/>
    <x v="3"/>
    <n v="13"/>
    <n v="254"/>
    <n v="29"/>
    <n v="20.386266339999999"/>
    <s v="Pass"/>
    <n v="4.9151322390000001"/>
    <x v="2"/>
    <x v="1"/>
    <n v="585.65426549999995"/>
    <x v="0"/>
    <n v="34"/>
    <n v="557.375271365"/>
  </r>
  <r>
    <s v="skincare"/>
    <x v="155"/>
    <n v="62.55"/>
    <n v="19"/>
    <n v="706"/>
    <n v="12"/>
    <n v="61"/>
    <n v="5"/>
    <x v="1"/>
    <n v="7.2249008669999997"/>
    <x v="3"/>
    <x v="1"/>
    <n v="25"/>
    <n v="356"/>
    <n v="4"/>
    <n v="82.138551469999996"/>
    <s v="Pass"/>
    <n v="2.0556358179999998"/>
    <x v="0"/>
    <x v="2"/>
    <n v="216.13310899999999"/>
    <x v="1"/>
    <n v="-42"/>
    <n v="126.76965666299999"/>
  </r>
  <r>
    <s v="skincare"/>
    <x v="156"/>
    <n v="27.54"/>
    <n v="60"/>
    <n v="629"/>
    <n v="16"/>
    <n v="29"/>
    <n v="4"/>
    <x v="1"/>
    <n v="9.6907507769999999"/>
    <x v="4"/>
    <x v="4"/>
    <n v="15"/>
    <n v="334"/>
    <n v="5"/>
    <n v="57.645155920000001"/>
    <s v="Pending"/>
    <n v="2.13565118"/>
    <x v="1"/>
    <x v="0"/>
    <n v="573.86750300000006"/>
    <x v="0"/>
    <n v="31"/>
    <n v="506.53159630300007"/>
  </r>
  <r>
    <s v="haircare"/>
    <x v="157"/>
    <n v="14.67"/>
    <n v="34"/>
    <n v="269"/>
    <n v="15"/>
    <n v="39"/>
    <n v="9"/>
    <x v="1"/>
    <n v="4.5419980249999998"/>
    <x v="0"/>
    <x v="1"/>
    <n v="22"/>
    <n v="599"/>
    <n v="26"/>
    <n v="53.343022619999999"/>
    <s v="Pass"/>
    <n v="2.0990167510000002"/>
    <x v="2"/>
    <x v="0"/>
    <n v="456.16317700000002"/>
    <x v="1"/>
    <n v="-5"/>
    <n v="398.27815635500002"/>
  </r>
  <r>
    <s v="skincare"/>
    <x v="158"/>
    <n v="19.52"/>
    <n v="49"/>
    <n v="591"/>
    <n v="13"/>
    <n v="88"/>
    <n v="9"/>
    <x v="3"/>
    <n v="2.1764559120000002"/>
    <x v="2"/>
    <x v="1"/>
    <n v="3"/>
    <n v="388"/>
    <n v="21"/>
    <n v="71.251015719999998"/>
    <s v="Fail"/>
    <n v="1.6903151380000001"/>
    <x v="0"/>
    <x v="1"/>
    <n v="262.32037150000002"/>
    <x v="1"/>
    <n v="-39"/>
    <n v="188.89289986800003"/>
  </r>
  <r>
    <s v="haircare"/>
    <x v="159"/>
    <n v="28.37"/>
    <n v="81"/>
    <n v="969"/>
    <n v="23"/>
    <n v="26"/>
    <n v="5"/>
    <x v="0"/>
    <n v="7.0453797329999999"/>
    <x v="4"/>
    <x v="5"/>
    <n v="28"/>
    <n v="609"/>
    <n v="17"/>
    <n v="87.295742509999997"/>
    <s v="Pass"/>
    <n v="3.9302667790000001"/>
    <x v="1"/>
    <x v="0"/>
    <n v="857.36415169999998"/>
    <x v="0"/>
    <n v="55"/>
    <n v="763.02302945700001"/>
  </r>
  <r>
    <s v="haircare"/>
    <x v="160"/>
    <n v="20.260000000000002"/>
    <n v="61"/>
    <n v="604"/>
    <n v="1"/>
    <n v="17"/>
    <n v="4"/>
    <x v="1"/>
    <n v="7.5637882039999997"/>
    <x v="2"/>
    <x v="3"/>
    <n v="21"/>
    <n v="651"/>
    <n v="22"/>
    <n v="66.598583000000005"/>
    <s v="Fail"/>
    <n v="3.8190792359999999"/>
    <x v="1"/>
    <x v="1"/>
    <n v="109.9256036"/>
    <x v="0"/>
    <n v="44"/>
    <n v="35.763232395999992"/>
  </r>
  <r>
    <s v="haircare"/>
    <x v="161"/>
    <n v="22.72"/>
    <n v="16"/>
    <n v="777"/>
    <n v="17"/>
    <n v="71"/>
    <n v="7"/>
    <x v="0"/>
    <n v="6.1755451609999996"/>
    <x v="2"/>
    <x v="2"/>
    <n v="20"/>
    <n v="899"/>
    <n v="29"/>
    <n v="78.656311209999998"/>
    <s v="Fail"/>
    <n v="2.445359866"/>
    <x v="2"/>
    <x v="0"/>
    <n v="380.91544920000001"/>
    <x v="1"/>
    <n v="-55"/>
    <n v="296.083592829"/>
  </r>
  <r>
    <s v="skincare"/>
    <x v="162"/>
    <n v="32.08"/>
    <n v="87"/>
    <n v="843"/>
    <n v="3"/>
    <n v="13"/>
    <n v="6"/>
    <x v="3"/>
    <n v="2.8613610380000001"/>
    <x v="2"/>
    <x v="1"/>
    <n v="5"/>
    <n v="808"/>
    <n v="25"/>
    <n v="78.874347169999993"/>
    <s v="Fail"/>
    <n v="0.31883995999999998"/>
    <x v="1"/>
    <x v="0"/>
    <n v="111.3355344"/>
    <x v="0"/>
    <n v="74"/>
    <n v="29.599826192000009"/>
  </r>
  <r>
    <s v="skincare"/>
    <x v="163"/>
    <n v="21.47"/>
    <n v="2"/>
    <n v="861"/>
    <n v="26"/>
    <n v="69"/>
    <n v="4"/>
    <x v="3"/>
    <n v="5.5401034750000004"/>
    <x v="1"/>
    <x v="4"/>
    <n v="24"/>
    <n v="884"/>
    <n v="2"/>
    <n v="42.063530389999997"/>
    <s v="Fail"/>
    <n v="1.6168405770000001"/>
    <x v="1"/>
    <x v="2"/>
    <n v="186.4062519"/>
    <x v="1"/>
    <n v="-67"/>
    <n v="138.80261803499999"/>
  </r>
  <r>
    <s v="haircare"/>
    <x v="164"/>
    <n v="90.19"/>
    <n v="31"/>
    <n v="360"/>
    <n v="15"/>
    <n v="26"/>
    <n v="2"/>
    <x v="0"/>
    <n v="3.809707629"/>
    <x v="2"/>
    <x v="0"/>
    <n v="8"/>
    <n v="993"/>
    <n v="23"/>
    <n v="34.667487610000002"/>
    <s v="Fail"/>
    <n v="1.5322849279999999"/>
    <x v="2"/>
    <x v="2"/>
    <n v="367.38659730000001"/>
    <x v="0"/>
    <n v="5"/>
    <n v="328.90940206099998"/>
  </r>
  <r>
    <s v="skincare"/>
    <x v="165"/>
    <n v="12.62"/>
    <n v="98"/>
    <n v="256"/>
    <n v="4"/>
    <n v="49"/>
    <n v="1"/>
    <x v="3"/>
    <n v="4.8471987539999999"/>
    <x v="2"/>
    <x v="2"/>
    <n v="22"/>
    <n v="875"/>
    <n v="22"/>
    <n v="82.104766049999995"/>
    <s v="Fail"/>
    <n v="4.0743275060000004"/>
    <x v="0"/>
    <x v="1"/>
    <n v="148.8440669"/>
    <x v="0"/>
    <n v="49"/>
    <n v="61.892102096000002"/>
  </r>
  <r>
    <s v="haircare"/>
    <x v="166"/>
    <n v="54.83"/>
    <n v="12"/>
    <n v="132"/>
    <n v="4"/>
    <n v="67"/>
    <n v="4"/>
    <x v="3"/>
    <n v="6.8069671830000003"/>
    <x v="4"/>
    <x v="1"/>
    <n v="1"/>
    <n v="668"/>
    <n v="5"/>
    <n v="43.946091260000003"/>
    <s v="Pass"/>
    <n v="0.52912031000000004"/>
    <x v="0"/>
    <x v="1"/>
    <n v="636.96747909999999"/>
    <x v="1"/>
    <n v="-55"/>
    <n v="586.21442065700001"/>
  </r>
  <r>
    <s v="skincare"/>
    <x v="167"/>
    <n v="43.99"/>
    <n v="88"/>
    <n v="275"/>
    <n v="18"/>
    <n v="7"/>
    <n v="4"/>
    <x v="1"/>
    <n v="7.7069326839999999"/>
    <x v="1"/>
    <x v="2"/>
    <n v="8"/>
    <n v="397"/>
    <n v="4"/>
    <n v="91.300240590000001"/>
    <s v="Pass"/>
    <n v="4.0478093570000002"/>
    <x v="2"/>
    <x v="0"/>
    <n v="178.17661720000001"/>
    <x v="0"/>
    <n v="81"/>
    <n v="79.169443926000014"/>
  </r>
  <r>
    <s v="haircare"/>
    <x v="168"/>
    <n v="98.33"/>
    <n v="72"/>
    <n v="775"/>
    <n v="17"/>
    <n v="58"/>
    <n v="1"/>
    <x v="1"/>
    <n v="3.0900222180000001"/>
    <x v="3"/>
    <x v="3"/>
    <n v="24"/>
    <n v="709"/>
    <n v="4"/>
    <n v="16.27216271"/>
    <s v="Fail"/>
    <n v="3.3789998959999998"/>
    <x v="2"/>
    <x v="1"/>
    <n v="731.54227070000002"/>
    <x v="0"/>
    <n v="14"/>
    <n v="712.18008577199998"/>
  </r>
  <r>
    <s v="skincare"/>
    <x v="169"/>
    <n v="15.64"/>
    <n v="67"/>
    <n v="682"/>
    <n v="19"/>
    <n v="49"/>
    <n v="6"/>
    <x v="1"/>
    <n v="4.6479282460000002"/>
    <x v="4"/>
    <x v="3"/>
    <n v="18"/>
    <n v="236"/>
    <n v="6"/>
    <n v="15.23957609"/>
    <s v="Fail"/>
    <n v="3.6889631500000002"/>
    <x v="1"/>
    <x v="1"/>
    <n v="147.37790140000001"/>
    <x v="0"/>
    <n v="18"/>
    <n v="127.49039706400001"/>
  </r>
  <r>
    <s v="haircare"/>
    <x v="170"/>
    <n v="42.8"/>
    <n v="13"/>
    <n v="971"/>
    <n v="11"/>
    <n v="53"/>
    <n v="4"/>
    <x v="1"/>
    <n v="3.4224541390000001"/>
    <x v="2"/>
    <x v="3"/>
    <n v="20"/>
    <n v="475"/>
    <n v="20"/>
    <n v="93.430374409999999"/>
    <s v="Fail"/>
    <n v="2.2178446190000001"/>
    <x v="1"/>
    <x v="2"/>
    <n v="153.37800530000001"/>
    <x v="1"/>
    <n v="-40"/>
    <n v="56.525176751000018"/>
  </r>
  <r>
    <s v="skincare"/>
    <x v="171"/>
    <n v="97.1"/>
    <n v="97"/>
    <n v="512"/>
    <n v="20"/>
    <n v="65"/>
    <n v="1"/>
    <x v="3"/>
    <n v="2.787684525"/>
    <x v="4"/>
    <x v="2"/>
    <n v="28"/>
    <n v="186"/>
    <n v="21"/>
    <n v="68.360942280000003"/>
    <s v="Pass"/>
    <n v="3.4306564000000002"/>
    <x v="1"/>
    <x v="1"/>
    <n v="374.79330909999999"/>
    <x v="0"/>
    <n v="32"/>
    <n v="303.644682295"/>
  </r>
  <r>
    <s v="haircare"/>
    <x v="172"/>
    <n v="87.22"/>
    <n v="10"/>
    <n v="312"/>
    <n v="3"/>
    <n v="62"/>
    <n v="1"/>
    <x v="3"/>
    <n v="8.0504849800000002"/>
    <x v="4"/>
    <x v="2"/>
    <n v="16"/>
    <n v="518"/>
    <n v="13"/>
    <n v="44.163942079999998"/>
    <s v="Pending"/>
    <n v="3.0842418290000002"/>
    <x v="1"/>
    <x v="2"/>
    <n v="906.91437250000001"/>
    <x v="1"/>
    <n v="-52"/>
    <n v="854.69994543999996"/>
  </r>
  <r>
    <s v="haircare"/>
    <x v="173"/>
    <n v="82.62"/>
    <n v="55"/>
    <n v="575"/>
    <n v="8"/>
    <n v="17"/>
    <n v="1"/>
    <x v="3"/>
    <n v="9.1832742500000002"/>
    <x v="4"/>
    <x v="4"/>
    <n v="18"/>
    <n v="853"/>
    <n v="22"/>
    <n v="77.955437329999995"/>
    <s v="Pending"/>
    <n v="3.8680029569999999"/>
    <x v="1"/>
    <x v="1"/>
    <n v="677.25392390000002"/>
    <x v="0"/>
    <n v="38"/>
    <n v="590.11521232000007"/>
  </r>
  <r>
    <s v="haircare"/>
    <x v="174"/>
    <n v="29.5"/>
    <n v="66"/>
    <n v="885"/>
    <n v="14"/>
    <n v="43"/>
    <n v="8"/>
    <x v="1"/>
    <n v="4.3320896710000003"/>
    <x v="3"/>
    <x v="3"/>
    <n v="20"/>
    <n v="298"/>
    <n v="5"/>
    <n v="70.509412900000001"/>
    <s v="Pass"/>
    <n v="2.2891721889999999"/>
    <x v="0"/>
    <x v="3"/>
    <n v="793.11816269999997"/>
    <x v="0"/>
    <n v="23"/>
    <n v="718.27666012899999"/>
  </r>
  <r>
    <s v="skincare"/>
    <x v="175"/>
    <n v="21.23"/>
    <n v="91"/>
    <n v="979"/>
    <n v="26"/>
    <n v="25"/>
    <n v="8"/>
    <x v="1"/>
    <n v="7.7615103190000001"/>
    <x v="3"/>
    <x v="4"/>
    <n v="12"/>
    <n v="562"/>
    <n v="23"/>
    <n v="57.80809421"/>
    <s v="Pass"/>
    <n v="2.4168455619999998"/>
    <x v="0"/>
    <x v="0"/>
    <n v="227.39689849999999"/>
    <x v="0"/>
    <n v="66"/>
    <n v="161.82729397099999"/>
  </r>
  <r>
    <s v="skincare"/>
    <x v="176"/>
    <n v="68.52"/>
    <n v="28"/>
    <n v="283"/>
    <n v="1"/>
    <n v="3"/>
    <n v="2"/>
    <x v="0"/>
    <n v="9.0729576040000008"/>
    <x v="2"/>
    <x v="3"/>
    <n v="13"/>
    <n v="536"/>
    <n v="25"/>
    <n v="18.89860084"/>
    <s v="Pass"/>
    <n v="3.2535234910000002"/>
    <x v="1"/>
    <x v="2"/>
    <n v="850.71288990000005"/>
    <x v="0"/>
    <n v="25"/>
    <n v="822.74133145600001"/>
  </r>
  <r>
    <s v="haircare"/>
    <x v="177"/>
    <n v="93.29"/>
    <n v="8"/>
    <n v="120"/>
    <n v="14"/>
    <n v="79"/>
    <n v="7"/>
    <x v="0"/>
    <n v="8.6151178949999991"/>
    <x v="3"/>
    <x v="5"/>
    <n v="13"/>
    <n v="409"/>
    <n v="26"/>
    <n v="83.096162860000007"/>
    <s v="Fail"/>
    <n v="0.62957971899999998"/>
    <x v="2"/>
    <x v="1"/>
    <n v="107.3316234"/>
    <x v="1"/>
    <n v="-71"/>
    <n v="15.620342644999994"/>
  </r>
  <r>
    <s v="skincare"/>
    <x v="178"/>
    <n v="57.89"/>
    <n v="66"/>
    <n v="106"/>
    <n v="2"/>
    <n v="29"/>
    <n v="8"/>
    <x v="1"/>
    <n v="2.6453204970000002"/>
    <x v="2"/>
    <x v="5"/>
    <n v="10"/>
    <n v="695"/>
    <n v="23"/>
    <n v="87.94208716"/>
    <s v="Fail"/>
    <n v="2.2375977969999998"/>
    <x v="2"/>
    <x v="2"/>
    <n v="291.7516157"/>
    <x v="0"/>
    <n v="37"/>
    <n v="201.164208043"/>
  </r>
  <r>
    <s v="skincare"/>
    <x v="179"/>
    <n v="59.3"/>
    <n v="24"/>
    <n v="932"/>
    <n v="29"/>
    <n v="32"/>
    <n v="8"/>
    <x v="0"/>
    <n v="9.6066269339999995"/>
    <x v="0"/>
    <x v="1"/>
    <n v="7"/>
    <n v="853"/>
    <n v="7"/>
    <n v="25.495181970000001"/>
    <s v="Pass"/>
    <n v="4.8625591420000003"/>
    <x v="2"/>
    <x v="2"/>
    <n v="654.48308899999995"/>
    <x v="1"/>
    <n v="-8"/>
    <n v="619.38128009599995"/>
  </r>
  <r>
    <s v="skincare"/>
    <x v="180"/>
    <n v="31.6"/>
    <n v="97"/>
    <n v="686"/>
    <n v="23"/>
    <n v="26"/>
    <n v="7"/>
    <x v="3"/>
    <n v="4.3900879640000001"/>
    <x v="1"/>
    <x v="1"/>
    <n v="25"/>
    <n v="380"/>
    <n v="20"/>
    <n v="86.546048679999998"/>
    <s v="Pending"/>
    <n v="0.28400636800000001"/>
    <x v="1"/>
    <x v="2"/>
    <n v="437.72176769999999"/>
    <x v="0"/>
    <n v="71"/>
    <n v="346.785631056"/>
  </r>
  <r>
    <s v="skincare"/>
    <x v="181"/>
    <n v="78.099999999999994"/>
    <n v="75"/>
    <n v="996"/>
    <n v="4"/>
    <n v="16"/>
    <n v="5"/>
    <x v="3"/>
    <n v="4.0531659510000004"/>
    <x v="5"/>
    <x v="4"/>
    <n v="14"/>
    <n v="422"/>
    <n v="1"/>
    <n v="89.006257989999995"/>
    <s v="Pass"/>
    <n v="1.648423142"/>
    <x v="2"/>
    <x v="0"/>
    <n v="985.77405250000004"/>
    <x v="0"/>
    <n v="59"/>
    <n v="892.71462855900006"/>
  </r>
  <r>
    <s v="haircare"/>
    <x v="182"/>
    <n v="22.77"/>
    <n v="41"/>
    <n v="203"/>
    <n v="24"/>
    <n v="25"/>
    <n v="1"/>
    <x v="3"/>
    <n v="1.561881946"/>
    <x v="1"/>
    <x v="3"/>
    <n v="30"/>
    <n v="863"/>
    <n v="14"/>
    <n v="59.44857511"/>
    <s v="Fail"/>
    <n v="1.6391381140000001"/>
    <x v="1"/>
    <x v="2"/>
    <n v="127.3053221"/>
    <x v="0"/>
    <n v="16"/>
    <n v="66.294865044000005"/>
  </r>
  <r>
    <s v="haircare"/>
    <x v="183"/>
    <n v="35.75"/>
    <n v="8"/>
    <n v="164"/>
    <n v="27"/>
    <n v="54"/>
    <n v="9"/>
    <x v="1"/>
    <n v="5.3755628870000001"/>
    <x v="0"/>
    <x v="5"/>
    <n v="24"/>
    <n v="801"/>
    <n v="24"/>
    <n v="69.056113260000004"/>
    <s v="Fail"/>
    <n v="3.2039741839999998"/>
    <x v="0"/>
    <x v="1"/>
    <n v="998.73835110000005"/>
    <x v="1"/>
    <n v="-46"/>
    <n v="924.30667495300008"/>
  </r>
  <r>
    <s v="skincare"/>
    <x v="184"/>
    <n v="45.42"/>
    <n v="78"/>
    <n v="304"/>
    <n v="29"/>
    <n v="28"/>
    <n v="7"/>
    <x v="1"/>
    <n v="1.981122541"/>
    <x v="0"/>
    <x v="2"/>
    <n v="16"/>
    <n v="251"/>
    <n v="4"/>
    <n v="44.401358799999997"/>
    <s v="Pending"/>
    <n v="0.61842176100000001"/>
    <x v="1"/>
    <x v="0"/>
    <n v="661.2650496"/>
    <x v="0"/>
    <n v="50"/>
    <n v="614.88256825899998"/>
  </r>
  <r>
    <s v="skincare"/>
    <x v="185"/>
    <n v="53.22"/>
    <n v="39"/>
    <n v="496"/>
    <n v="19"/>
    <n v="73"/>
    <n v="2"/>
    <x v="3"/>
    <n v="3.2368583879999999"/>
    <x v="3"/>
    <x v="1"/>
    <n v="15"/>
    <n v="401"/>
    <n v="17"/>
    <n v="35.361248279999998"/>
    <s v="Pass"/>
    <n v="3.1798657509999999"/>
    <x v="0"/>
    <x v="2"/>
    <n v="602.83629510000003"/>
    <x v="1"/>
    <n v="-34"/>
    <n v="564.23818843200002"/>
  </r>
  <r>
    <s v="skincare"/>
    <x v="186"/>
    <n v="28.03"/>
    <n v="24"/>
    <n v="631"/>
    <n v="6"/>
    <n v="56"/>
    <n v="6"/>
    <x v="3"/>
    <n v="3.8524835959999999"/>
    <x v="0"/>
    <x v="5"/>
    <n v="12"/>
    <n v="377"/>
    <n v="21"/>
    <n v="74.978483229999995"/>
    <s v="Pending"/>
    <n v="0.56569717900000005"/>
    <x v="1"/>
    <x v="0"/>
    <n v="153.5611983"/>
    <x v="1"/>
    <n v="-32"/>
    <n v="74.730231474000007"/>
  </r>
  <r>
    <s v="haircare"/>
    <x v="187"/>
    <n v="15.91"/>
    <n v="4"/>
    <n v="555"/>
    <n v="25"/>
    <n v="65"/>
    <n v="2"/>
    <x v="0"/>
    <n v="8.2794369109999995"/>
    <x v="4"/>
    <x v="5"/>
    <n v="9"/>
    <n v="750"/>
    <n v="14"/>
    <n v="87.568763410000003"/>
    <s v="Pending"/>
    <n v="0.56527287199999998"/>
    <x v="0"/>
    <x v="1"/>
    <n v="345.99598900000001"/>
    <x v="1"/>
    <n v="-61"/>
    <n v="250.147788679"/>
  </r>
  <r>
    <s v="haircare"/>
    <x v="188"/>
    <n v="63.01"/>
    <n v="10"/>
    <n v="823"/>
    <n v="1"/>
    <n v="93"/>
    <n v="1"/>
    <x v="3"/>
    <n v="8.8793978540000005"/>
    <x v="4"/>
    <x v="2"/>
    <n v="8"/>
    <n v="787"/>
    <n v="16"/>
    <n v="68.86697977"/>
    <s v="Pass"/>
    <n v="3.66809845"/>
    <x v="1"/>
    <x v="0"/>
    <n v="932.19641950000005"/>
    <x v="1"/>
    <n v="-83"/>
    <n v="854.450041876"/>
  </r>
  <r>
    <s v="skincare"/>
    <x v="189"/>
    <n v="32.42"/>
    <n v="58"/>
    <n v="155"/>
    <n v="17"/>
    <n v="86"/>
    <n v="7"/>
    <x v="1"/>
    <n v="3.7221968570000001"/>
    <x v="0"/>
    <x v="1"/>
    <n v="18"/>
    <n v="107"/>
    <n v="14"/>
    <n v="56.043154960000003"/>
    <s v="Pass"/>
    <n v="1.688262352"/>
    <x v="0"/>
    <x v="2"/>
    <n v="418.82140290000001"/>
    <x v="1"/>
    <n v="-28"/>
    <n v="359.056051083"/>
  </r>
  <r>
    <s v="skincare"/>
    <x v="190"/>
    <n v="60.22"/>
    <n v="97"/>
    <n v="366"/>
    <n v="8"/>
    <n v="80"/>
    <n v="2"/>
    <x v="0"/>
    <n v="8.7282830909999998"/>
    <x v="3"/>
    <x v="4"/>
    <n v="23"/>
    <n v="906"/>
    <n v="16"/>
    <n v="24.30322902"/>
    <s v="Fail"/>
    <n v="4.8893724440000002"/>
    <x v="0"/>
    <x v="1"/>
    <n v="695.48788039999999"/>
    <x v="0"/>
    <n v="17"/>
    <n v="662.45636828900001"/>
  </r>
  <r>
    <s v="skincare"/>
    <x v="191"/>
    <n v="19.66"/>
    <n v="87"/>
    <n v="718"/>
    <n v="19"/>
    <n v="41"/>
    <n v="2"/>
    <x v="1"/>
    <n v="8.7150784360000007"/>
    <x v="3"/>
    <x v="4"/>
    <n v="18"/>
    <n v="334"/>
    <n v="24"/>
    <n v="14.811284130000001"/>
    <s v="Pending"/>
    <n v="0.28302938900000002"/>
    <x v="2"/>
    <x v="1"/>
    <n v="999.54671540000004"/>
    <x v="0"/>
    <n v="46"/>
    <n v="976.02035283400005"/>
  </r>
  <r>
    <s v="skincare"/>
    <x v="192"/>
    <n v="50.71"/>
    <n v="78"/>
    <n v="901"/>
    <n v="21"/>
    <n v="51"/>
    <n v="5"/>
    <x v="3"/>
    <n v="7.8818585529999998"/>
    <x v="1"/>
    <x v="5"/>
    <n v="13"/>
    <n v="774"/>
    <n v="20"/>
    <n v="50.112261119999999"/>
    <s v="Pending"/>
    <n v="2.2810226519999999"/>
    <x v="2"/>
    <x v="1"/>
    <n v="336.7627425"/>
    <x v="0"/>
    <n v="27"/>
    <n v="278.768622827"/>
  </r>
  <r>
    <s v="skincare"/>
    <x v="193"/>
    <n v="55.6"/>
    <n v="37"/>
    <n v="619"/>
    <n v="1"/>
    <n v="71"/>
    <n v="5"/>
    <x v="0"/>
    <n v="2.320256026"/>
    <x v="2"/>
    <x v="5"/>
    <n v="28"/>
    <n v="660"/>
    <n v="29"/>
    <n v="14.441460729999999"/>
    <s v="Fail"/>
    <n v="0.65436609499999998"/>
    <x v="0"/>
    <x v="2"/>
    <n v="618.47279109999999"/>
    <x v="1"/>
    <n v="-34"/>
    <n v="601.71107434400005"/>
  </r>
  <r>
    <s v="haircare"/>
    <x v="194"/>
    <n v="9.92"/>
    <n v="71"/>
    <n v="250"/>
    <n v="5"/>
    <n v="78"/>
    <n v="7"/>
    <x v="0"/>
    <n v="7.2129056220000001"/>
    <x v="4"/>
    <x v="3"/>
    <n v="27"/>
    <n v="401"/>
    <n v="28"/>
    <n v="61.240116870000001"/>
    <s v="Pending"/>
    <n v="1.821756937"/>
    <x v="2"/>
    <x v="1"/>
    <n v="726.79401340000004"/>
    <x v="1"/>
    <n v="-7"/>
    <n v="658.34099090800009"/>
  </r>
  <r>
    <s v="haircare"/>
    <x v="195"/>
    <n v="36.979999999999997"/>
    <n v="4"/>
    <n v="956"/>
    <n v="27"/>
    <n v="29"/>
    <n v="1"/>
    <x v="0"/>
    <n v="9.5052165810000009"/>
    <x v="1"/>
    <x v="4"/>
    <n v="18"/>
    <n v="137"/>
    <n v="8"/>
    <n v="44.445627219999999"/>
    <s v="Pass"/>
    <n v="4.991290008"/>
    <x v="1"/>
    <x v="2"/>
    <n v="248.16452190000001"/>
    <x v="1"/>
    <n v="-25"/>
    <n v="194.21367809900002"/>
  </r>
  <r>
    <s v="skincare"/>
    <x v="196"/>
    <n v="17.77"/>
    <n v="47"/>
    <n v="915"/>
    <n v="16"/>
    <n v="83"/>
    <n v="8"/>
    <x v="0"/>
    <n v="7.1428643090000001"/>
    <x v="0"/>
    <x v="5"/>
    <n v="15"/>
    <n v="235"/>
    <n v="24"/>
    <n v="78.147020769999997"/>
    <s v="Pass"/>
    <n v="4.4553283080000003"/>
    <x v="1"/>
    <x v="0"/>
    <n v="233.80530730000001"/>
    <x v="1"/>
    <n v="-36"/>
    <n v="148.51542222099999"/>
  </r>
  <r>
    <s v="skincare"/>
    <x v="197"/>
    <n v="11.02"/>
    <n v="89"/>
    <n v="881"/>
    <n v="6"/>
    <n v="19"/>
    <n v="3"/>
    <x v="0"/>
    <n v="3.984551642"/>
    <x v="4"/>
    <x v="1"/>
    <n v="4"/>
    <n v="921"/>
    <n v="3"/>
    <n v="37.508364720000003"/>
    <s v="Pending"/>
    <n v="0.33678960299999999"/>
    <x v="0"/>
    <x v="2"/>
    <n v="510.6771205"/>
    <x v="0"/>
    <n v="70"/>
    <n v="469.18420413799998"/>
  </r>
  <r>
    <s v="haircare"/>
    <x v="198"/>
    <n v="99.05"/>
    <n v="17"/>
    <n v="333"/>
    <n v="8"/>
    <n v="66"/>
    <n v="4"/>
    <x v="0"/>
    <n v="5.5052138570000002"/>
    <x v="3"/>
    <x v="2"/>
    <n v="17"/>
    <n v="520"/>
    <n v="25"/>
    <n v="63.36844309"/>
    <s v="Pending"/>
    <n v="2.8599536350000001"/>
    <x v="1"/>
    <x v="2"/>
    <n v="447.23126960000002"/>
    <x v="1"/>
    <n v="-49"/>
    <n v="378.35761265300005"/>
  </r>
  <r>
    <s v="haircare"/>
    <x v="199"/>
    <n v="35.619999999999997"/>
    <n v="69"/>
    <n v="641"/>
    <n v="13"/>
    <n v="41"/>
    <n v="9"/>
    <x v="1"/>
    <n v="6.8115253899999999"/>
    <x v="3"/>
    <x v="1"/>
    <n v="5"/>
    <n v="318"/>
    <n v="19"/>
    <n v="58.391516959999997"/>
    <s v="Fail"/>
    <n v="3.2743292940000002"/>
    <x v="0"/>
    <x v="1"/>
    <n v="742.79389319999996"/>
    <x v="0"/>
    <n v="28"/>
    <n v="677.59085084999992"/>
  </r>
  <r>
    <s v="skincare"/>
    <x v="200"/>
    <n v="81.94"/>
    <n v="36"/>
    <n v="968"/>
    <n v="16"/>
    <n v="45"/>
    <n v="4"/>
    <x v="1"/>
    <n v="5.5951336789999999"/>
    <x v="1"/>
    <x v="4"/>
    <n v="22"/>
    <n v="447"/>
    <n v="1"/>
    <n v="10.4241183"/>
    <s v="Pending"/>
    <n v="1.126719657"/>
    <x v="2"/>
    <x v="1"/>
    <n v="162.55789429999999"/>
    <x v="1"/>
    <n v="-9"/>
    <n v="146.538642321"/>
  </r>
  <r>
    <s v="haircare"/>
    <x v="201"/>
    <n v="29.19"/>
    <n v="59"/>
    <n v="510"/>
    <n v="30"/>
    <n v="15"/>
    <n v="5"/>
    <x v="1"/>
    <n v="2.0795764760000002"/>
    <x v="4"/>
    <x v="3"/>
    <n v="16"/>
    <n v="907"/>
    <n v="2"/>
    <n v="16.515045839999999"/>
    <s v="Pending"/>
    <n v="0.81101730999999999"/>
    <x v="0"/>
    <x v="2"/>
    <n v="974.94996140000001"/>
    <x v="0"/>
    <n v="44"/>
    <n v="956.35533908399998"/>
  </r>
  <r>
    <s v="haircare"/>
    <x v="202"/>
    <n v="69.739999999999995"/>
    <n v="47"/>
    <n v="292"/>
    <n v="3"/>
    <n v="3"/>
    <n v="7"/>
    <x v="1"/>
    <n v="3.8085764019999999"/>
    <x v="4"/>
    <x v="3"/>
    <n v="9"/>
    <n v="645"/>
    <n v="15"/>
    <n v="36.133139120000003"/>
    <s v="Pending"/>
    <n v="4.5314675600000003"/>
    <x v="2"/>
    <x v="1"/>
    <n v="112.8492835"/>
    <x v="0"/>
    <n v="44"/>
    <n v="72.907567978000003"/>
  </r>
  <r>
    <s v="skincare"/>
    <x v="203"/>
    <n v="77.22"/>
    <n v="76"/>
    <n v="19"/>
    <n v="19"/>
    <n v="11"/>
    <n v="4"/>
    <x v="0"/>
    <n v="8.2215642750000004"/>
    <x v="2"/>
    <x v="4"/>
    <n v="10"/>
    <n v="963"/>
    <n v="22"/>
    <n v="89.40115729"/>
    <s v="Pending"/>
    <n v="4.8472005630000004"/>
    <x v="0"/>
    <x v="1"/>
    <n v="641.18514189999996"/>
    <x v="0"/>
    <n v="65"/>
    <n v="543.56242033499996"/>
  </r>
  <r>
    <s v="skincare"/>
    <x v="204"/>
    <n v="61.59"/>
    <n v="27"/>
    <n v="281"/>
    <n v="12"/>
    <n v="53"/>
    <n v="1"/>
    <x v="3"/>
    <n v="8.7527624149999994"/>
    <x v="2"/>
    <x v="4"/>
    <n v="24"/>
    <n v="178"/>
    <n v="28"/>
    <n v="23.231345940000001"/>
    <s v="Pending"/>
    <n v="4.9602750010000003"/>
    <x v="1"/>
    <x v="2"/>
    <n v="606.36933629999999"/>
    <x v="1"/>
    <n v="-26"/>
    <n v="574.385227945"/>
  </r>
  <r>
    <s v="skincare"/>
    <x v="205"/>
    <n v="49.8"/>
    <n v="68"/>
    <n v="796"/>
    <n v="16"/>
    <n v="46"/>
    <n v="9"/>
    <x v="3"/>
    <n v="2.2357002939999999"/>
    <x v="1"/>
    <x v="4"/>
    <n v="18"/>
    <n v="847"/>
    <n v="10"/>
    <n v="73.980489739999996"/>
    <s v="Pass"/>
    <n v="3.9698326910000001"/>
    <x v="0"/>
    <x v="3"/>
    <n v="221.24415780000001"/>
    <x v="0"/>
    <n v="22"/>
    <n v="145.02796776600002"/>
  </r>
  <r>
    <s v="haircare"/>
    <x v="206"/>
    <n v="44.12"/>
    <n v="76"/>
    <n v="0"/>
    <n v="27"/>
    <n v="30"/>
    <n v="4"/>
    <x v="1"/>
    <n v="9.5714807719999992"/>
    <x v="3"/>
    <x v="4"/>
    <n v="17"/>
    <n v="994"/>
    <n v="18"/>
    <n v="97.602990950000006"/>
    <s v="Pending"/>
    <n v="3.3511601400000002"/>
    <x v="0"/>
    <x v="0"/>
    <n v="235.82438440000001"/>
    <x v="0"/>
    <n v="46"/>
    <n v="128.64991267800002"/>
  </r>
  <r>
    <s v="skincare"/>
    <x v="207"/>
    <n v="38.14"/>
    <n v="80"/>
    <n v="118"/>
    <n v="11"/>
    <n v="57"/>
    <n v="9"/>
    <x v="0"/>
    <n v="3.9594035609999998"/>
    <x v="0"/>
    <x v="3"/>
    <n v="18"/>
    <n v="372"/>
    <n v="22"/>
    <n v="81.15107974"/>
    <s v="Pass"/>
    <n v="1.794078236"/>
    <x v="0"/>
    <x v="1"/>
    <n v="813.40973899999995"/>
    <x v="0"/>
    <n v="23"/>
    <n v="728.2992556989999"/>
  </r>
  <r>
    <s v="haircare"/>
    <x v="208"/>
    <n v="93.31"/>
    <n v="39"/>
    <n v="34"/>
    <n v="10"/>
    <n v="18"/>
    <n v="6"/>
    <x v="3"/>
    <n v="6.9608236489999999"/>
    <x v="2"/>
    <x v="5"/>
    <n v="7"/>
    <n v="260"/>
    <n v="14"/>
    <n v="31.86508255"/>
    <s v="Pending"/>
    <n v="0.93985173"/>
    <x v="1"/>
    <x v="0"/>
    <n v="898.80621259999998"/>
    <x v="0"/>
    <n v="21"/>
    <n v="859.98030640100001"/>
  </r>
  <r>
    <s v="haircare"/>
    <x v="209"/>
    <n v="83.91"/>
    <n v="44"/>
    <n v="197"/>
    <n v="25"/>
    <n v="51"/>
    <n v="1"/>
    <x v="0"/>
    <n v="7.7664263140000003"/>
    <x v="0"/>
    <x v="4"/>
    <n v="4"/>
    <n v="786"/>
    <n v="17"/>
    <n v="91.752873440000002"/>
    <s v="Fail"/>
    <n v="0.48700493700000003"/>
    <x v="2"/>
    <x v="1"/>
    <n v="354.71526929999999"/>
    <x v="1"/>
    <n v="-7"/>
    <n v="255.19596954599999"/>
  </r>
  <r>
    <s v="skincare"/>
    <x v="210"/>
    <n v="96.68"/>
    <n v="95"/>
    <n v="484"/>
    <n v="20"/>
    <n v="48"/>
    <n v="3"/>
    <x v="3"/>
    <n v="8.3075161120000001"/>
    <x v="1"/>
    <x v="4"/>
    <n v="26"/>
    <n v="977"/>
    <n v="27"/>
    <n v="18.379644089999999"/>
    <s v="Pending"/>
    <n v="3.4971575960000001"/>
    <x v="1"/>
    <x v="2"/>
    <n v="494.16756759999998"/>
    <x v="0"/>
    <n v="47"/>
    <n v="467.48040739800001"/>
  </r>
  <r>
    <s v="skincare"/>
    <x v="211"/>
    <n v="74.430000000000007"/>
    <n v="92"/>
    <n v="58"/>
    <n v="12"/>
    <n v="96"/>
    <n v="9"/>
    <x v="1"/>
    <n v="3.8162759319999999"/>
    <x v="2"/>
    <x v="5"/>
    <n v="28"/>
    <n v="473"/>
    <n v="1"/>
    <n v="89.878771700000001"/>
    <s v="Pass"/>
    <n v="4.1496228970000004"/>
    <x v="1"/>
    <x v="2"/>
    <n v="165.2923117"/>
    <x v="1"/>
    <n v="-4"/>
    <n v="71.597264068000001"/>
  </r>
  <r>
    <s v="skincare"/>
    <x v="212"/>
    <n v="94.14"/>
    <n v="57"/>
    <n v="836"/>
    <n v="23"/>
    <n v="8"/>
    <n v="1"/>
    <x v="1"/>
    <n v="8.7265580909999994"/>
    <x v="4"/>
    <x v="2"/>
    <n v="23"/>
    <n v="832"/>
    <n v="5"/>
    <n v="67.713913829999996"/>
    <s v="Pass"/>
    <n v="4.5774485159999996"/>
    <x v="1"/>
    <x v="1"/>
    <n v="705.88382139999999"/>
    <x v="0"/>
    <n v="49"/>
    <n v="629.44334947899995"/>
  </r>
  <r>
    <s v="skincare"/>
    <x v="213"/>
    <n v="22.22"/>
    <n v="66"/>
    <n v="160"/>
    <n v="2"/>
    <n v="22"/>
    <n v="9"/>
    <x v="0"/>
    <n v="2.1851821309999999"/>
    <x v="0"/>
    <x v="2"/>
    <n v="16"/>
    <n v="108"/>
    <n v="26"/>
    <n v="47.228010830000002"/>
    <s v="nan"/>
    <n v="4.4116548619999998"/>
    <x v="0"/>
    <x v="0"/>
    <n v="842.67364129999999"/>
    <x v="0"/>
    <n v="44"/>
    <n v="793.26044833899994"/>
  </r>
  <r>
    <s v="haircare"/>
    <x v="214"/>
    <n v="11.32"/>
    <n v="55"/>
    <n v="690"/>
    <n v="24"/>
    <n v="6"/>
    <n v="9"/>
    <x v="0"/>
    <n v="7.3453681570000002"/>
    <x v="4"/>
    <x v="3"/>
    <n v="3"/>
    <n v="900"/>
    <n v="13"/>
    <n v="36.353158010000001"/>
    <s v="Pending"/>
    <n v="4.9987322340000002"/>
    <x v="1"/>
    <x v="1"/>
    <n v="374.39142170000002"/>
    <x v="0"/>
    <n v="49"/>
    <n v="330.69289553300001"/>
  </r>
  <r>
    <s v="haircare"/>
    <x v="215"/>
    <n v="75.41"/>
    <n v="39"/>
    <n v="205"/>
    <n v="22"/>
    <n v="76"/>
    <n v="8"/>
    <x v="0"/>
    <n v="7.677799566"/>
    <x v="1"/>
    <x v="2"/>
    <n v="26"/>
    <n v="543"/>
    <n v="27"/>
    <n v="43.758946479999999"/>
    <s v="Pass"/>
    <n v="1.295913654"/>
    <x v="0"/>
    <x v="0"/>
    <n v="991.15821430000005"/>
    <x v="1"/>
    <n v="-37"/>
    <n v="939.721468254"/>
  </r>
  <r>
    <s v="haircare"/>
    <x v="216"/>
    <n v="59.57"/>
    <n v="97"/>
    <n v="11"/>
    <n v="19"/>
    <n v="57"/>
    <n v="8"/>
    <x v="1"/>
    <n v="7.0995091710000002"/>
    <x v="0"/>
    <x v="4"/>
    <n v="18"/>
    <n v="212"/>
    <n v="25"/>
    <n v="55.804760289999997"/>
    <s v="nan"/>
    <n v="3.8402073149999998"/>
    <x v="1"/>
    <x v="2"/>
    <n v="168.26640159999999"/>
    <x v="0"/>
    <n v="40"/>
    <n v="105.362132139"/>
  </r>
  <r>
    <s v="haircare"/>
    <x v="217"/>
    <n v="84.97"/>
    <n v="39"/>
    <n v="489"/>
    <n v="25"/>
    <n v="36"/>
    <n v="1"/>
    <x v="3"/>
    <n v="3.2708326250000002"/>
    <x v="1"/>
    <x v="3"/>
    <n v="29"/>
    <n v="304"/>
    <n v="14"/>
    <n v="38.713953689999997"/>
    <s v="Pending"/>
    <n v="2.9736516110000002"/>
    <x v="1"/>
    <x v="1"/>
    <n v="695.61164240000005"/>
    <x v="0"/>
    <n v="3"/>
    <n v="653.6268560850001"/>
  </r>
  <r>
    <s v="Unknown"/>
    <x v="218"/>
    <n v="18.28"/>
    <n v="90"/>
    <n v="275"/>
    <n v="5"/>
    <n v="79"/>
    <n v="8"/>
    <x v="0"/>
    <n v="8.8573883230000003"/>
    <x v="0"/>
    <x v="3"/>
    <n v="23"/>
    <n v="504"/>
    <n v="24"/>
    <n v="97.207107590000007"/>
    <s v="Fail"/>
    <n v="1.3801011489999999"/>
    <x v="1"/>
    <x v="0"/>
    <n v="503.40521310000003"/>
    <x v="0"/>
    <n v="11"/>
    <n v="397.340717187"/>
  </r>
  <r>
    <s v="haircare"/>
    <x v="219"/>
    <n v="80.55"/>
    <n v="76"/>
    <n v="692"/>
    <n v="8"/>
    <n v="92"/>
    <n v="3"/>
    <x v="0"/>
    <n v="2.5197261700000002"/>
    <x v="2"/>
    <x v="1"/>
    <n v="21"/>
    <n v="797"/>
    <n v="3"/>
    <n v="93.976988779999999"/>
    <s v="Pass"/>
    <n v="4.9113360789999998"/>
    <x v="2"/>
    <x v="2"/>
    <n v="501.941711"/>
    <x v="1"/>
    <n v="-16"/>
    <n v="405.44499604999999"/>
  </r>
  <r>
    <s v="skincare"/>
    <x v="220"/>
    <n v="24.15"/>
    <n v="32"/>
    <n v="241"/>
    <n v="7"/>
    <n v="57"/>
    <n v="7"/>
    <x v="1"/>
    <n v="1.482713124"/>
    <x v="3"/>
    <x v="3"/>
    <n v="14"/>
    <n v="952"/>
    <n v="15"/>
    <n v="88.36043214"/>
    <s v="Pending"/>
    <n v="4.4997007130000002"/>
    <x v="2"/>
    <x v="2"/>
    <n v="511.88105439999998"/>
    <x v="1"/>
    <n v="-25"/>
    <n v="422.037909136"/>
  </r>
  <r>
    <s v="skincare"/>
    <x v="221"/>
    <n v="20.55"/>
    <n v="5"/>
    <n v="215"/>
    <n v="14"/>
    <n v="49"/>
    <n v="1"/>
    <x v="1"/>
    <n v="7.4571849160000001"/>
    <x v="3"/>
    <x v="3"/>
    <n v="15"/>
    <n v="296"/>
    <n v="19"/>
    <n v="47.964685199999998"/>
    <s v="Fail"/>
    <n v="0.72972677500000005"/>
    <x v="1"/>
    <x v="2"/>
    <n v="332.81359639999999"/>
    <x v="1"/>
    <n v="-44"/>
    <n v="277.39172628400001"/>
  </r>
  <r>
    <s v="skincare"/>
    <x v="222"/>
    <n v="20.61"/>
    <n v="87"/>
    <n v="250"/>
    <n v="24"/>
    <n v="45"/>
    <n v="1"/>
    <x v="0"/>
    <n v="5.2792814369999999"/>
    <x v="1"/>
    <x v="2"/>
    <n v="17"/>
    <n v="877"/>
    <n v="17"/>
    <n v="72.217159240000001"/>
    <s v="Pending"/>
    <n v="0.228175877"/>
    <x v="0"/>
    <x v="2"/>
    <n v="744.00654459999998"/>
    <x v="0"/>
    <n v="42"/>
    <n v="666.51010392299997"/>
  </r>
  <r>
    <s v="skincare"/>
    <x v="223"/>
    <n v="82.38"/>
    <n v="18"/>
    <n v="810"/>
    <n v="23"/>
    <n v="82"/>
    <n v="5"/>
    <x v="3"/>
    <n v="8.6418821799999996"/>
    <x v="0"/>
    <x v="2"/>
    <n v="1"/>
    <n v="873"/>
    <n v="30"/>
    <n v="91.254637630000005"/>
    <s v="Pending"/>
    <n v="3.472820735"/>
    <x v="0"/>
    <x v="0"/>
    <n v="749.41887350000002"/>
    <x v="1"/>
    <n v="-64"/>
    <n v="649.52235369000005"/>
  </r>
  <r>
    <s v="skincare"/>
    <x v="224"/>
    <n v="68.19"/>
    <n v="79"/>
    <n v="125"/>
    <n v="3"/>
    <n v="66"/>
    <n v="5"/>
    <x v="1"/>
    <n v="4.4505742699999997"/>
    <x v="0"/>
    <x v="4"/>
    <n v="25"/>
    <n v="859"/>
    <n v="3"/>
    <n v="86.538653890000006"/>
    <s v="Pending"/>
    <n v="3.0602400809999999"/>
    <x v="2"/>
    <x v="1"/>
    <n v="354.15739910000002"/>
    <x v="0"/>
    <n v="13"/>
    <n v="263.16817093999998"/>
  </r>
  <r>
    <s v="skincare"/>
    <x v="225"/>
    <n v="54.69"/>
    <n v="39"/>
    <n v="993"/>
    <n v="18"/>
    <n v="77"/>
    <n v="8"/>
    <x v="1"/>
    <n v="2.5145072970000002"/>
    <x v="3"/>
    <x v="4"/>
    <n v="21"/>
    <n v="214"/>
    <n v="16"/>
    <n v="47.289431260000001"/>
    <s v="Pending"/>
    <n v="4.6854965579999996"/>
    <x v="1"/>
    <x v="0"/>
    <n v="851.77581480000003"/>
    <x v="1"/>
    <n v="-38"/>
    <n v="801.971876243"/>
  </r>
  <r>
    <s v="haircare"/>
    <x v="226"/>
    <n v="39.090000000000003"/>
    <n v="91"/>
    <n v="216"/>
    <n v="16"/>
    <n v="45"/>
    <n v="7"/>
    <x v="3"/>
    <n v="8.5279797320000004"/>
    <x v="2"/>
    <x v="3"/>
    <n v="17"/>
    <n v="220"/>
    <n v="14"/>
    <n v="20.114744439999999"/>
    <s v="Pass"/>
    <n v="1.2466259070000001"/>
    <x v="0"/>
    <x v="0"/>
    <n v="385.16044929999998"/>
    <x v="0"/>
    <n v="46"/>
    <n v="356.517725128"/>
  </r>
  <r>
    <s v="skincare"/>
    <x v="227"/>
    <n v="88.33"/>
    <n v="96"/>
    <n v="305"/>
    <n v="23"/>
    <n v="79"/>
    <n v="8"/>
    <x v="0"/>
    <n v="5.9401866849999996"/>
    <x v="0"/>
    <x v="5"/>
    <n v="23"/>
    <n v="752"/>
    <n v="12"/>
    <n v="16.806732749999998"/>
    <s v="Fail"/>
    <n v="0.51350094499999999"/>
    <x v="0"/>
    <x v="2"/>
    <n v="752.58381159999999"/>
    <x v="0"/>
    <n v="17"/>
    <n v="729.83689216499999"/>
  </r>
  <r>
    <s v="haircare"/>
    <x v="228"/>
    <n v="42.28"/>
    <n v="58"/>
    <n v="796"/>
    <n v="19"/>
    <n v="20"/>
    <n v="6"/>
    <x v="0"/>
    <n v="2.7027621320000002"/>
    <x v="4"/>
    <x v="5"/>
    <n v="25"/>
    <n v="164"/>
    <n v="28"/>
    <n v="61.935764069999998"/>
    <s v="Pass"/>
    <n v="1.3701551350000001"/>
    <x v="0"/>
    <x v="0"/>
    <n v="208.89979080000001"/>
    <x v="0"/>
    <n v="38"/>
    <n v="144.26126459800003"/>
  </r>
  <r>
    <s v="haircare"/>
    <x v="229"/>
    <n v="82.58"/>
    <n v="58"/>
    <n v="184"/>
    <n v="19"/>
    <n v="64"/>
    <n v="6"/>
    <x v="3"/>
    <n v="7.4834559870000001"/>
    <x v="3"/>
    <x v="3"/>
    <n v="11"/>
    <n v="375"/>
    <n v="12"/>
    <n v="67.836514170000001"/>
    <s v="Pass"/>
    <n v="0.19274543899999999"/>
    <x v="0"/>
    <x v="0"/>
    <n v="251.8314785"/>
    <x v="1"/>
    <n v="-6"/>
    <n v="176.511508343"/>
  </r>
  <r>
    <s v="skincare"/>
    <x v="230"/>
    <n v="46.72"/>
    <n v="47"/>
    <n v="38"/>
    <n v="18"/>
    <n v="93"/>
    <n v="2"/>
    <x v="3"/>
    <n v="5.6000227459999996"/>
    <x v="0"/>
    <x v="4"/>
    <n v="17"/>
    <n v="924"/>
    <n v="29"/>
    <n v="86.485834409999995"/>
    <s v="Fail"/>
    <n v="0.275874481"/>
    <x v="1"/>
    <x v="1"/>
    <n v="384.2160801"/>
    <x v="1"/>
    <n v="-46"/>
    <n v="292.13022294400002"/>
  </r>
  <r>
    <s v="haircare"/>
    <x v="231"/>
    <n v="40.81"/>
    <n v="40"/>
    <n v="222"/>
    <n v="20"/>
    <n v="93"/>
    <n v="6"/>
    <x v="1"/>
    <n v="6.4388168400000003"/>
    <x v="2"/>
    <x v="4"/>
    <n v="26"/>
    <n v="338"/>
    <n v="11"/>
    <n v="36.32635183"/>
    <s v="Pending"/>
    <n v="4.5828032490000004"/>
    <x v="1"/>
    <x v="1"/>
    <n v="634.48639089999995"/>
    <x v="1"/>
    <n v="-53"/>
    <n v="591.72122222999997"/>
  </r>
  <r>
    <s v="skincare"/>
    <x v="232"/>
    <n v="48.95"/>
    <n v="12"/>
    <n v="183"/>
    <n v="16"/>
    <n v="67"/>
    <n v="5"/>
    <x v="3"/>
    <n v="5.1480850440000001"/>
    <x v="3"/>
    <x v="5"/>
    <n v="14"/>
    <n v="401"/>
    <n v="17"/>
    <n v="25.072344149999999"/>
    <s v="Pending"/>
    <n v="1.8248812539999999"/>
    <x v="1"/>
    <x v="2"/>
    <n v="680.96033690000002"/>
    <x v="1"/>
    <n v="-55"/>
    <n v="650.73990770600005"/>
  </r>
  <r>
    <s v="skincare"/>
    <x v="233"/>
    <n v="33.630000000000003"/>
    <n v="44"/>
    <n v="494"/>
    <n v="8"/>
    <n v="83"/>
    <n v="3"/>
    <x v="3"/>
    <n v="8.4583808539999996"/>
    <x v="4"/>
    <x v="1"/>
    <n v="29"/>
    <n v="491"/>
    <n v="8"/>
    <n v="44.110524990000002"/>
    <s v="Pass"/>
    <n v="2.1129641050000001"/>
    <x v="2"/>
    <x v="0"/>
    <n v="456.7205548"/>
    <x v="1"/>
    <n v="-39"/>
    <n v="404.15164895600003"/>
  </r>
  <r>
    <s v="skincare"/>
    <x v="234"/>
    <n v="76.02"/>
    <n v="88"/>
    <n v="426"/>
    <n v="28"/>
    <n v="3"/>
    <n v="6"/>
    <x v="3"/>
    <n v="8.4660644410000003"/>
    <x v="2"/>
    <x v="3"/>
    <n v="20"/>
    <n v="621"/>
    <n v="17"/>
    <n v="41.821761129999999"/>
    <s v="Fail"/>
    <n v="0.19002110699999999"/>
    <x v="1"/>
    <x v="2"/>
    <n v="170.05523779999999"/>
    <x v="0"/>
    <n v="85"/>
    <n v="119.76741222899999"/>
  </r>
  <r>
    <s v="haircare"/>
    <x v="235"/>
    <n v="52.76"/>
    <n v="52"/>
    <n v="177"/>
    <n v="1"/>
    <n v="54"/>
    <n v="8"/>
    <x v="3"/>
    <n v="7.3844993959999998"/>
    <x v="5"/>
    <x v="5"/>
    <n v="30"/>
    <n v="468"/>
    <n v="21"/>
    <n v="21.922205859999998"/>
    <s v="Pass"/>
    <n v="1.4255567229999999"/>
    <x v="0"/>
    <x v="0"/>
    <n v="436.27118689999998"/>
    <x v="1"/>
    <n v="-2"/>
    <n v="406.96448164399999"/>
  </r>
  <r>
    <s v="haircare"/>
    <x v="236"/>
    <n v="27.06"/>
    <n v="41"/>
    <n v="918"/>
    <n v="17"/>
    <n v="78"/>
    <n v="9"/>
    <x v="1"/>
    <n v="1.948612397"/>
    <x v="3"/>
    <x v="3"/>
    <n v="19"/>
    <n v="332"/>
    <n v="25"/>
    <n v="70.505438729999995"/>
    <s v="Pass"/>
    <n v="4.0431573199999997"/>
    <x v="2"/>
    <x v="1"/>
    <n v="719.89076439999997"/>
    <x v="1"/>
    <n v="-37"/>
    <n v="647.43671327300001"/>
  </r>
  <r>
    <s v="skincare"/>
    <x v="237"/>
    <n v="90.46"/>
    <n v="99"/>
    <n v="427"/>
    <n v="12"/>
    <n v="64"/>
    <n v="1"/>
    <x v="1"/>
    <n v="8.5496847569999996"/>
    <x v="2"/>
    <x v="5"/>
    <n v="21"/>
    <n v="294"/>
    <n v="23"/>
    <n v="55.78227467"/>
    <s v="Pass"/>
    <n v="3.1159057020000001"/>
    <x v="2"/>
    <x v="2"/>
    <n v="703.89591499999995"/>
    <x v="0"/>
    <n v="35"/>
    <n v="639.56395557299993"/>
  </r>
  <r>
    <s v="haircare"/>
    <x v="238"/>
    <n v="41.47"/>
    <n v="62"/>
    <n v="293"/>
    <n v="30"/>
    <n v="40"/>
    <n v="3"/>
    <x v="1"/>
    <n v="7.0391168249999998"/>
    <x v="3"/>
    <x v="4"/>
    <n v="7"/>
    <n v="111"/>
    <n v="20"/>
    <n v="74.90104805"/>
    <s v="Pending"/>
    <n v="3.7935249450000001"/>
    <x v="0"/>
    <x v="2"/>
    <n v="244.17677190000001"/>
    <x v="0"/>
    <n v="22"/>
    <n v="162.23660702500001"/>
  </r>
  <r>
    <s v="skincare"/>
    <x v="239"/>
    <n v="56.64"/>
    <n v="26"/>
    <n v="851"/>
    <n v="21"/>
    <n v="59"/>
    <n v="3"/>
    <x v="1"/>
    <n v="7.2732174939999998"/>
    <x v="0"/>
    <x v="3"/>
    <n v="24"/>
    <n v="788"/>
    <n v="11"/>
    <n v="41.742200820000001"/>
    <s v="Pass"/>
    <n v="2.2913473299999998"/>
    <x v="2"/>
    <x v="0"/>
    <n v="107.0055732"/>
    <x v="1"/>
    <n v="-33"/>
    <n v="57.990154885999999"/>
  </r>
  <r>
    <s v="skincare"/>
    <x v="240"/>
    <n v="91.11"/>
    <n v="37"/>
    <n v="150"/>
    <n v="11"/>
    <n v="55"/>
    <n v="8"/>
    <x v="1"/>
    <n v="4.2668455639999996"/>
    <x v="4"/>
    <x v="5"/>
    <n v="13"/>
    <n v="276"/>
    <n v="25"/>
    <n v="39.313199040000001"/>
    <s v="Pending"/>
    <n v="1.6176731870000001"/>
    <x v="0"/>
    <x v="0"/>
    <n v="777.6834556"/>
    <x v="1"/>
    <n v="-18"/>
    <n v="734.10341099599998"/>
  </r>
  <r>
    <s v="skincare"/>
    <x v="241"/>
    <n v="64.3"/>
    <n v="59"/>
    <n v="383"/>
    <n v="5"/>
    <n v="62"/>
    <n v="1"/>
    <x v="2"/>
    <n v="8.913516005"/>
    <x v="4"/>
    <x v="2"/>
    <n v="18"/>
    <n v="316"/>
    <n v="25"/>
    <n v="52.531826770000002"/>
    <s v="Pass"/>
    <n v="2.4657694569999999"/>
    <x v="0"/>
    <x v="0"/>
    <n v="195.73134970000001"/>
    <x v="1"/>
    <n v="-3"/>
    <n v="134.28600692500001"/>
  </r>
  <r>
    <s v="haircare"/>
    <x v="242"/>
    <n v="16.11"/>
    <n v="6"/>
    <n v="637"/>
    <n v="27"/>
    <n v="4"/>
    <n v="5"/>
    <x v="3"/>
    <n v="7.5283444020000001"/>
    <x v="2"/>
    <x v="3"/>
    <n v="23"/>
    <n v="110"/>
    <n v="2"/>
    <n v="88.966661090000002"/>
    <s v="Pending"/>
    <n v="1.683048235"/>
    <x v="0"/>
    <x v="2"/>
    <n v="174.11422959999999"/>
    <x v="0"/>
    <n v="2"/>
    <n v="77.619224107999983"/>
  </r>
  <r>
    <s v="haircare"/>
    <x v="243"/>
    <n v="94.28"/>
    <n v="4"/>
    <n v="812"/>
    <n v="12"/>
    <n v="60"/>
    <n v="3"/>
    <x v="3"/>
    <n v="2.0133141989999999"/>
    <x v="2"/>
    <x v="2"/>
    <n v="30"/>
    <n v="545"/>
    <n v="10"/>
    <n v="13.62531761"/>
    <s v="Pending"/>
    <n v="4.2109583739999996"/>
    <x v="1"/>
    <x v="2"/>
    <n v="102.4310952"/>
    <x v="1"/>
    <n v="-56"/>
    <n v="86.792463390999998"/>
  </r>
  <r>
    <s v="skincare"/>
    <x v="244"/>
    <n v="64.63"/>
    <n v="44"/>
    <n v="307"/>
    <n v="17"/>
    <n v="75"/>
    <n v="2"/>
    <x v="0"/>
    <n v="4.6700023100000001"/>
    <x v="4"/>
    <x v="5"/>
    <n v="14"/>
    <n v="729"/>
    <n v="10"/>
    <n v="82.434953559999997"/>
    <s v="Pending"/>
    <n v="1.5586012060000001"/>
    <x v="0"/>
    <x v="2"/>
    <n v="489.34119340000001"/>
    <x v="1"/>
    <n v="-31"/>
    <n v="402.23623753000004"/>
  </r>
  <r>
    <s v="haircare"/>
    <x v="245"/>
    <n v="36.82"/>
    <n v="57"/>
    <n v="335"/>
    <n v="6"/>
    <n v="95"/>
    <n v="8"/>
    <x v="2"/>
    <n v="8.977423258"/>
    <x v="1"/>
    <x v="4"/>
    <n v="1"/>
    <n v="263"/>
    <n v="11"/>
    <n v="43.20888514"/>
    <s v="Pending"/>
    <n v="3.3328418379999998"/>
    <x v="1"/>
    <x v="0"/>
    <n v="552.93751080000004"/>
    <x v="1"/>
    <n v="-38"/>
    <n v="500.75120240200005"/>
  </r>
  <r>
    <s v="haircare"/>
    <x v="246"/>
    <n v="18.23"/>
    <n v="30"/>
    <n v="945"/>
    <n v="1"/>
    <n v="96"/>
    <n v="3"/>
    <x v="3"/>
    <n v="1.424770315"/>
    <x v="1"/>
    <x v="1"/>
    <n v="7"/>
    <n v="650"/>
    <n v="28"/>
    <n v="86.915712319999997"/>
    <s v="Pending"/>
    <n v="0.77121288899999996"/>
    <x v="0"/>
    <x v="0"/>
    <n v="673.89764149999996"/>
    <x v="1"/>
    <n v="-66"/>
    <n v="585.55715886500002"/>
  </r>
  <r>
    <s v="skincare"/>
    <x v="247"/>
    <n v="80.430000000000007"/>
    <n v="22"/>
    <n v="745"/>
    <n v="5"/>
    <n v="91"/>
    <n v="7"/>
    <x v="0"/>
    <n v="9.6527495769999998"/>
    <x v="2"/>
    <x v="4"/>
    <n v="8"/>
    <n v="152"/>
    <n v="6"/>
    <n v="82.198270800000003"/>
    <s v="Pending"/>
    <n v="3.4656458190000001"/>
    <x v="1"/>
    <x v="0"/>
    <n v="366.4574566"/>
    <x v="1"/>
    <n v="-69"/>
    <n v="274.606436223"/>
  </r>
  <r>
    <s v="skincare"/>
    <x v="248"/>
    <n v="63.91"/>
    <n v="41"/>
    <n v="891"/>
    <n v="25"/>
    <n v="30"/>
    <n v="1"/>
    <x v="3"/>
    <n v="7.1124631149999997"/>
    <x v="4"/>
    <x v="3"/>
    <n v="18"/>
    <n v="317"/>
    <n v="4"/>
    <n v="41.38851227"/>
    <s v="Pending"/>
    <n v="4.5751685870000003"/>
    <x v="1"/>
    <x v="2"/>
    <n v="739.3822447"/>
    <x v="0"/>
    <n v="11"/>
    <n v="690.88126931500005"/>
  </r>
  <r>
    <s v="skincare"/>
    <x v="249"/>
    <n v="55.68"/>
    <n v="9"/>
    <n v="374"/>
    <n v="28"/>
    <n v="2"/>
    <n v="6"/>
    <x v="1"/>
    <n v="6.6823837990000001"/>
    <x v="1"/>
    <x v="4"/>
    <n v="9"/>
    <n v="817"/>
    <n v="24"/>
    <n v="72.448888179999997"/>
    <s v="Pass"/>
    <n v="3.082057458"/>
    <x v="1"/>
    <x v="0"/>
    <n v="252.39867169999999"/>
    <x v="0"/>
    <n v="7"/>
    <n v="173.267399721"/>
  </r>
  <r>
    <s v="skincare"/>
    <x v="250"/>
    <n v="89.92"/>
    <n v="31"/>
    <n v="7"/>
    <n v="14"/>
    <n v="62"/>
    <n v="3"/>
    <x v="3"/>
    <n v="3.435033308"/>
    <x v="3"/>
    <x v="2"/>
    <n v="1"/>
    <n v="923"/>
    <n v="12"/>
    <n v="24.366948109999999"/>
    <s v="Pass"/>
    <n v="2.843291362"/>
    <x v="1"/>
    <x v="0"/>
    <n v="848.7910478"/>
    <x v="1"/>
    <n v="-31"/>
    <n v="820.98906638200003"/>
  </r>
  <r>
    <s v="haircare"/>
    <x v="251"/>
    <n v="79.92"/>
    <n v="52"/>
    <n v="340"/>
    <n v="5"/>
    <n v="49"/>
    <n v="8"/>
    <x v="0"/>
    <n v="3.2391260989999999"/>
    <x v="1"/>
    <x v="1"/>
    <n v="29"/>
    <n v="459"/>
    <n v="11"/>
    <n v="90.665339700000004"/>
    <s v="Pass"/>
    <n v="4.8094795130000003"/>
    <x v="0"/>
    <x v="1"/>
    <n v="614.66349600000001"/>
    <x v="0"/>
    <n v="3"/>
    <n v="520.75903020099997"/>
  </r>
  <r>
    <s v="skincare"/>
    <x v="252"/>
    <n v="19.41"/>
    <n v="29"/>
    <n v="128"/>
    <n v="22"/>
    <n v="9"/>
    <n v="6"/>
    <x v="0"/>
    <n v="9.4785239749999999"/>
    <x v="2"/>
    <x v="5"/>
    <n v="22"/>
    <n v="484"/>
    <n v="23"/>
    <n v="46.404195799999997"/>
    <s v="Fail"/>
    <n v="3.1742431209999999"/>
    <x v="2"/>
    <x v="2"/>
    <n v="625.50084100000004"/>
    <x v="0"/>
    <n v="20"/>
    <n v="569.6181212250001"/>
  </r>
  <r>
    <s v="Unknown"/>
    <x v="253"/>
    <n v="34.61"/>
    <n v="38"/>
    <n v="775"/>
    <n v="24"/>
    <n v="92"/>
    <n v="2"/>
    <x v="1"/>
    <n v="3.684452088"/>
    <x v="1"/>
    <x v="2"/>
    <n v="17"/>
    <n v="155"/>
    <n v="23"/>
    <n v="51.006305380000001"/>
    <s v="Fail"/>
    <n v="1.3717971229999999"/>
    <x v="2"/>
    <x v="2"/>
    <n v="288.79787240000002"/>
    <x v="1"/>
    <n v="-54"/>
    <n v="234.107114932"/>
  </r>
  <r>
    <s v="haircare"/>
    <x v="254"/>
    <n v="28.61"/>
    <n v="30"/>
    <n v="668"/>
    <n v="27"/>
    <n v="31"/>
    <n v="6"/>
    <x v="1"/>
    <n v="7.9795476699999996"/>
    <x v="0"/>
    <x v="4"/>
    <n v="19"/>
    <n v="217"/>
    <n v="27"/>
    <n v="73.518314590000003"/>
    <s v="Pending"/>
    <n v="1.532716017"/>
    <x v="0"/>
    <x v="0"/>
    <n v="166.69787439999999"/>
    <x v="1"/>
    <n v="-1"/>
    <n v="85.200012139999984"/>
  </r>
  <r>
    <s v="skincare"/>
    <x v="255"/>
    <n v="75.67"/>
    <n v="81"/>
    <n v="351"/>
    <n v="1"/>
    <n v="98"/>
    <n v="7"/>
    <x v="3"/>
    <n v="4.5380961839999996"/>
    <x v="1"/>
    <x v="3"/>
    <n v="27"/>
    <n v="999"/>
    <n v="26"/>
    <n v="83.875621300000006"/>
    <s v="Pending"/>
    <n v="3.5560025479999999"/>
    <x v="0"/>
    <x v="0"/>
    <n v="518.2523228"/>
    <x v="1"/>
    <n v="-17"/>
    <n v="429.83860531599998"/>
  </r>
  <r>
    <s v="skincare"/>
    <x v="256"/>
    <n v="8.19"/>
    <n v="99"/>
    <n v="357"/>
    <n v="30"/>
    <n v="61"/>
    <n v="5"/>
    <x v="1"/>
    <n v="2.253286637"/>
    <x v="0"/>
    <x v="1"/>
    <n v="6"/>
    <n v="352"/>
    <n v="25"/>
    <n v="31.270846899999999"/>
    <s v="Fail"/>
    <n v="3.7036393099999998"/>
    <x v="1"/>
    <x v="1"/>
    <n v="654.05075669999997"/>
    <x v="0"/>
    <n v="38"/>
    <n v="620.52662316299995"/>
  </r>
  <r>
    <s v="skincare"/>
    <x v="257"/>
    <n v="59.14"/>
    <n v="1"/>
    <n v="516"/>
    <n v="18"/>
    <n v="79"/>
    <n v="3"/>
    <x v="3"/>
    <n v="1.0964376790000001"/>
    <x v="3"/>
    <x v="5"/>
    <n v="3"/>
    <n v="897"/>
    <n v="13"/>
    <n v="69.52151259"/>
    <s v="Fail"/>
    <n v="1.587131536"/>
    <x v="2"/>
    <x v="1"/>
    <n v="185.5418128"/>
    <x v="1"/>
    <n v="-78"/>
    <n v="114.923862531"/>
  </r>
  <r>
    <s v="skincare"/>
    <x v="258"/>
    <n v="77.430000000000007"/>
    <n v="77"/>
    <n v="494"/>
    <n v="16"/>
    <n v="48"/>
    <n v="4"/>
    <x v="0"/>
    <n v="5.8983160330000004"/>
    <x v="1"/>
    <x v="4"/>
    <n v="24"/>
    <n v="879"/>
    <n v="5"/>
    <n v="45.279823950000001"/>
    <s v="nan"/>
    <n v="1.792185492"/>
    <x v="2"/>
    <x v="1"/>
    <n v="955.48102710000001"/>
    <x v="0"/>
    <n v="29"/>
    <n v="904.30288711699995"/>
  </r>
  <r>
    <s v="skincare"/>
    <x v="259"/>
    <n v="88.29"/>
    <n v="76"/>
    <n v="85"/>
    <n v="9"/>
    <n v="25"/>
    <n v="4"/>
    <x v="0"/>
    <n v="9.7820093670000006"/>
    <x v="3"/>
    <x v="3"/>
    <n v="5"/>
    <n v="902"/>
    <n v="6"/>
    <n v="43.183263160000003"/>
    <s v="Pass"/>
    <n v="4.9561768930000003"/>
    <x v="1"/>
    <x v="2"/>
    <n v="982.37292420000006"/>
    <x v="0"/>
    <n v="51"/>
    <n v="929.40765167300003"/>
  </r>
  <r>
    <s v="haircare"/>
    <x v="260"/>
    <n v="37.5"/>
    <n v="92"/>
    <n v="174"/>
    <n v="19"/>
    <n v="36"/>
    <n v="6"/>
    <x v="0"/>
    <n v="4.3222257439999998"/>
    <x v="3"/>
    <x v="2"/>
    <n v="2"/>
    <n v="944"/>
    <n v="1"/>
    <n v="72.102324159999995"/>
    <s v="Pending"/>
    <n v="0.59956749300000001"/>
    <x v="1"/>
    <x v="2"/>
    <n v="590.91102590000003"/>
    <x v="0"/>
    <n v="56"/>
    <n v="514.48647599600008"/>
  </r>
  <r>
    <s v="haircare"/>
    <x v="261"/>
    <n v="83.02"/>
    <n v="11"/>
    <n v="801"/>
    <n v="22"/>
    <n v="8"/>
    <n v="1"/>
    <x v="0"/>
    <n v="4.2147310060000001"/>
    <x v="0"/>
    <x v="4"/>
    <n v="20"/>
    <n v="279"/>
    <n v="6"/>
    <n v="44.846494669999998"/>
    <s v="Pass"/>
    <n v="2.082760639"/>
    <x v="1"/>
    <x v="0"/>
    <n v="955.06223969999996"/>
    <x v="0"/>
    <n v="3"/>
    <n v="906.00101402399991"/>
  </r>
  <r>
    <s v="skincare"/>
    <x v="262"/>
    <n v="15.51"/>
    <n v="38"/>
    <n v="192"/>
    <n v="5"/>
    <n v="73"/>
    <n v="4"/>
    <x v="3"/>
    <n v="4.096824561"/>
    <x v="0"/>
    <x v="3"/>
    <n v="25"/>
    <n v="514"/>
    <n v="18"/>
    <n v="41.149765019999997"/>
    <s v="Pending"/>
    <n v="0.40599290300000002"/>
    <x v="1"/>
    <x v="0"/>
    <n v="261.50071380000003"/>
    <x v="1"/>
    <n v="-35"/>
    <n v="216.25412421900003"/>
  </r>
  <r>
    <s v="skincare"/>
    <x v="263"/>
    <n v="85.41"/>
    <n v="65"/>
    <n v="310"/>
    <n v="27"/>
    <n v="58"/>
    <n v="4"/>
    <x v="0"/>
    <n v="5.6848945359999998"/>
    <x v="1"/>
    <x v="3"/>
    <n v="4"/>
    <n v="969"/>
    <n v="22"/>
    <n v="85.229956729999998"/>
    <s v="Pass"/>
    <n v="4.1232839739999996"/>
    <x v="0"/>
    <x v="0"/>
    <n v="122.87861669999999"/>
    <x v="0"/>
    <n v="7"/>
    <n v="31.963765433999995"/>
  </r>
  <r>
    <s v="skincare"/>
    <x v="264"/>
    <n v="17.11"/>
    <n v="95"/>
    <n v="118"/>
    <n v="2"/>
    <n v="45"/>
    <n v="1"/>
    <x v="3"/>
    <n v="4.9659839510000001"/>
    <x v="3"/>
    <x v="3"/>
    <n v="10"/>
    <n v="334"/>
    <n v="9"/>
    <n v="19.11485115"/>
    <s v="Pending"/>
    <n v="0.55249461099999997"/>
    <x v="2"/>
    <x v="1"/>
    <n v="135.46858180000001"/>
    <x v="0"/>
    <n v="50"/>
    <n v="111.38774669900002"/>
  </r>
  <r>
    <s v="skincare"/>
    <x v="265"/>
    <n v="42.74"/>
    <n v="12"/>
    <n v="217"/>
    <n v="30"/>
    <n v="62"/>
    <n v="9"/>
    <x v="1"/>
    <n v="8.9192316409999997"/>
    <x v="1"/>
    <x v="2"/>
    <n v="10"/>
    <n v="954"/>
    <n v="24"/>
    <n v="70.830336059999993"/>
    <s v="Fail"/>
    <n v="3.4026360470000001"/>
    <x v="1"/>
    <x v="1"/>
    <n v="628.76123150000001"/>
    <x v="1"/>
    <n v="-50"/>
    <n v="549.01166379899996"/>
  </r>
  <r>
    <s v="skincare"/>
    <x v="266"/>
    <n v="80.739999999999995"/>
    <n v="45"/>
    <n v="426"/>
    <n v="15"/>
    <n v="39"/>
    <n v="4"/>
    <x v="1"/>
    <n v="5.5496871260000002"/>
    <x v="0"/>
    <x v="1"/>
    <n v="24"/>
    <n v="807"/>
    <n v="25"/>
    <n v="32.385285439999997"/>
    <s v="Pass"/>
    <n v="0.37676877800000003"/>
    <x v="1"/>
    <x v="2"/>
    <n v="155.47769510000001"/>
    <x v="0"/>
    <n v="6"/>
    <n v="117.54272253400001"/>
  </r>
  <r>
    <s v="skincare"/>
    <x v="267"/>
    <n v="19.239999999999998"/>
    <n v="26"/>
    <n v="969"/>
    <n v="7"/>
    <n v="96"/>
    <n v="7"/>
    <x v="1"/>
    <n v="5.5698205439999997"/>
    <x v="2"/>
    <x v="1"/>
    <n v="21"/>
    <n v="919"/>
    <n v="29"/>
    <n v="11.39484176"/>
    <s v="Pass"/>
    <n v="3.3969896849999999"/>
    <x v="1"/>
    <x v="2"/>
    <n v="962.69104609999999"/>
    <x v="1"/>
    <n v="-70"/>
    <n v="945.72638379599994"/>
  </r>
  <r>
    <s v="skincare"/>
    <x v="268"/>
    <n v="26.78"/>
    <n v="16"/>
    <n v="413"/>
    <n v="4"/>
    <n v="58"/>
    <n v="3"/>
    <x v="3"/>
    <n v="2.245344352"/>
    <x v="3"/>
    <x v="0"/>
    <n v="11"/>
    <n v="179"/>
    <n v="15"/>
    <n v="25.008784200000001"/>
    <s v="Fail"/>
    <n v="4.2308810399999999"/>
    <x v="2"/>
    <x v="0"/>
    <n v="227.73988969999999"/>
    <x v="1"/>
    <n v="-42"/>
    <n v="200.48576114799999"/>
  </r>
  <r>
    <s v="skincare"/>
    <x v="269"/>
    <n v="73.61"/>
    <n v="94"/>
    <n v="113"/>
    <n v="1"/>
    <n v="81"/>
    <n v="3"/>
    <x v="3"/>
    <n v="9.8446558680000003"/>
    <x v="3"/>
    <x v="2"/>
    <n v="27"/>
    <n v="746"/>
    <n v="26"/>
    <n v="64.599537679999997"/>
    <s v="Pending"/>
    <n v="2.0542254820000001"/>
    <x v="1"/>
    <x v="2"/>
    <n v="374.25052540000001"/>
    <x v="0"/>
    <n v="13"/>
    <n v="299.80633185200003"/>
  </r>
  <r>
    <s v="skincare"/>
    <x v="270"/>
    <n v="73.400000000000006"/>
    <n v="97"/>
    <n v="977"/>
    <n v="13"/>
    <n v="99"/>
    <n v="8"/>
    <x v="0"/>
    <n v="3.2497560179999998"/>
    <x v="3"/>
    <x v="2"/>
    <n v="16"/>
    <n v="121"/>
    <n v="8"/>
    <n v="73.821447230000004"/>
    <s v="Pending"/>
    <n v="2.658419818"/>
    <x v="0"/>
    <x v="2"/>
    <n v="840.26602179999998"/>
    <x v="1"/>
    <n v="-2"/>
    <n v="763.19481855200002"/>
  </r>
  <r>
    <s v="skincare"/>
    <x v="271"/>
    <n v="65.91"/>
    <n v="59"/>
    <n v="144"/>
    <n v="20"/>
    <n v="83"/>
    <n v="8"/>
    <x v="1"/>
    <n v="1.6602766069999999"/>
    <x v="5"/>
    <x v="2"/>
    <n v="26"/>
    <n v="576"/>
    <n v="19"/>
    <n v="11.895200519999999"/>
    <s v="Fail"/>
    <n v="2.067554516"/>
    <x v="0"/>
    <x v="1"/>
    <n v="296.8662908"/>
    <x v="1"/>
    <n v="-24"/>
    <n v="283.31081367299998"/>
  </r>
  <r>
    <s v="skincare"/>
    <x v="272"/>
    <n v="70.930000000000007"/>
    <n v="63"/>
    <n v="537"/>
    <n v="22"/>
    <n v="64"/>
    <n v="1"/>
    <x v="1"/>
    <n v="6.9683162410000001"/>
    <x v="0"/>
    <x v="1"/>
    <n v="29"/>
    <n v="942"/>
    <n v="24"/>
    <n v="13.278289900000001"/>
    <s v="Fail"/>
    <n v="1.572394917"/>
    <x v="2"/>
    <x v="2"/>
    <n v="318.6716126"/>
    <x v="1"/>
    <n v="-1"/>
    <n v="298.42500645899997"/>
  </r>
  <r>
    <s v="haircare"/>
    <x v="273"/>
    <n v="56.56"/>
    <n v="87"/>
    <n v="647"/>
    <n v="7"/>
    <n v="44"/>
    <n v="2"/>
    <x v="0"/>
    <n v="6.3582973310000002"/>
    <x v="0"/>
    <x v="2"/>
    <n v="29"/>
    <n v="539"/>
    <n v="16"/>
    <n v="91.228790340000003"/>
    <s v="Fail"/>
    <n v="4.0359906629999998"/>
    <x v="2"/>
    <x v="0"/>
    <n v="678.07806019999998"/>
    <x v="0"/>
    <n v="43"/>
    <n v="580.49097252899992"/>
  </r>
  <r>
    <s v="haircare"/>
    <x v="274"/>
    <n v="28.92"/>
    <n v="34"/>
    <n v="302"/>
    <n v="15"/>
    <n v="29"/>
    <n v="8"/>
    <x v="1"/>
    <n v="4.7363108860000001"/>
    <x v="5"/>
    <x v="5"/>
    <n v="30"/>
    <n v="836"/>
    <n v="6"/>
    <n v="16.597523630000001"/>
    <s v="Pending"/>
    <n v="1.4328126109999999"/>
    <x v="0"/>
    <x v="0"/>
    <n v="348.47747959999998"/>
    <x v="0"/>
    <n v="5"/>
    <n v="327.14364508399996"/>
  </r>
  <r>
    <s v="haircare"/>
    <x v="275"/>
    <n v="37.840000000000003"/>
    <n v="69"/>
    <n v="743"/>
    <n v="23"/>
    <n v="59"/>
    <n v="1"/>
    <x v="3"/>
    <n v="4.7997301050000001"/>
    <x v="3"/>
    <x v="2"/>
    <n v="17"/>
    <n v="669"/>
    <n v="29"/>
    <n v="90.476394279999994"/>
    <s v="Pending"/>
    <n v="3.64242278"/>
    <x v="2"/>
    <x v="1"/>
    <n v="295.70287059999998"/>
    <x v="0"/>
    <n v="10"/>
    <n v="200.42674621499998"/>
  </r>
  <r>
    <s v="skincare"/>
    <x v="276"/>
    <n v="22.25"/>
    <n v="82"/>
    <n v="880"/>
    <n v="14"/>
    <n v="71"/>
    <n v="8"/>
    <x v="3"/>
    <n v="8.0655752889999999"/>
    <x v="1"/>
    <x v="5"/>
    <n v="16"/>
    <n v="192"/>
    <n v="6"/>
    <n v="30.53493224"/>
    <s v="Fail"/>
    <n v="1.1103656879999999"/>
    <x v="0"/>
    <x v="2"/>
    <n v="328.7599429"/>
    <x v="0"/>
    <n v="11"/>
    <n v="290.15943537099997"/>
  </r>
  <r>
    <s v="haircare"/>
    <x v="277"/>
    <n v="91.3"/>
    <n v="29"/>
    <n v="587"/>
    <n v="23"/>
    <n v="92"/>
    <n v="8"/>
    <x v="3"/>
    <n v="2.761413761"/>
    <x v="4"/>
    <x v="4"/>
    <n v="7"/>
    <n v="291"/>
    <n v="22"/>
    <n v="76.601602009999993"/>
    <s v="Pending"/>
    <n v="1.3242836010000001"/>
    <x v="2"/>
    <x v="2"/>
    <n v="541.58274940000001"/>
    <x v="1"/>
    <n v="-63"/>
    <n v="462.21973362900002"/>
  </r>
  <r>
    <s v="haircare"/>
    <x v="278"/>
    <n v="60.42"/>
    <n v="70"/>
    <n v="986"/>
    <n v="19"/>
    <n v="9"/>
    <n v="2"/>
    <x v="1"/>
    <n v="8.3822798709999997"/>
    <x v="1"/>
    <x v="3"/>
    <n v="16"/>
    <n v="202"/>
    <n v="3"/>
    <n v="37.875992410000002"/>
    <s v="Pending"/>
    <n v="1.7486596969999999"/>
    <x v="1"/>
    <x v="1"/>
    <n v="969.48988550000001"/>
    <x v="0"/>
    <n v="61"/>
    <n v="923.231613219"/>
  </r>
  <r>
    <s v="skincare"/>
    <x v="279"/>
    <n v="43.08"/>
    <n v="73"/>
    <n v="839"/>
    <n v="22"/>
    <n v="92"/>
    <n v="4"/>
    <x v="1"/>
    <n v="6.8387240250000003"/>
    <x v="2"/>
    <x v="5"/>
    <n v="3"/>
    <n v="495"/>
    <n v="10"/>
    <n v="87.287682309999994"/>
    <s v="Pending"/>
    <n v="2.9868662490000002"/>
    <x v="1"/>
    <x v="0"/>
    <n v="849.01414739999996"/>
    <x v="1"/>
    <n v="-19"/>
    <n v="754.887741065"/>
  </r>
  <r>
    <s v="haircare"/>
    <x v="280"/>
    <n v="48.89"/>
    <n v="95"/>
    <n v="344"/>
    <n v="29"/>
    <n v="6"/>
    <n v="6"/>
    <x v="1"/>
    <n v="4.7707279639999998"/>
    <x v="1"/>
    <x v="4"/>
    <n v="26"/>
    <n v="106"/>
    <n v="1"/>
    <n v="73.040937889999995"/>
    <s v="Pending"/>
    <n v="2.3266693639999998"/>
    <x v="0"/>
    <x v="1"/>
    <n v="356.14923809999999"/>
    <x v="0"/>
    <n v="89"/>
    <n v="278.33757224599998"/>
  </r>
  <r>
    <s v="skincare"/>
    <x v="281"/>
    <n v="94.99"/>
    <n v="97"/>
    <n v="813"/>
    <n v="24"/>
    <n v="29"/>
    <n v="9"/>
    <x v="3"/>
    <n v="5.1222575490000004"/>
    <x v="3"/>
    <x v="5"/>
    <n v="16"/>
    <n v="739"/>
    <n v="28"/>
    <n v="46.163211269999998"/>
    <s v="Pending"/>
    <n v="3.7512095680000002"/>
    <x v="2"/>
    <x v="2"/>
    <n v="427.03588760000002"/>
    <x v="0"/>
    <n v="68"/>
    <n v="375.75041878100001"/>
  </r>
  <r>
    <s v="haircare"/>
    <x v="282"/>
    <n v="19.57"/>
    <n v="62"/>
    <n v="963"/>
    <n v="20"/>
    <n v="58"/>
    <n v="8"/>
    <x v="3"/>
    <n v="3.3098248649999999"/>
    <x v="3"/>
    <x v="1"/>
    <n v="8"/>
    <n v="666"/>
    <n v="14"/>
    <n v="16.867220880000001"/>
    <s v="Pending"/>
    <n v="1.146479772"/>
    <x v="1"/>
    <x v="0"/>
    <n v="518.06102550000003"/>
    <x v="0"/>
    <n v="4"/>
    <n v="497.88397975500004"/>
  </r>
  <r>
    <s v="haircare"/>
    <x v="283"/>
    <n v="60.69"/>
    <n v="27"/>
    <n v="800"/>
    <n v="29"/>
    <n v="17"/>
    <n v="8"/>
    <x v="1"/>
    <n v="7.7690289940000001"/>
    <x v="0"/>
    <x v="5"/>
    <n v="30"/>
    <n v="330"/>
    <n v="4"/>
    <n v="75.943016549999996"/>
    <s v="Pass"/>
    <n v="0.15229421000000001"/>
    <x v="2"/>
    <x v="2"/>
    <n v="981.03668230000005"/>
    <x v="0"/>
    <n v="10"/>
    <n v="897.32463675600002"/>
  </r>
  <r>
    <s v="skincare"/>
    <x v="284"/>
    <n v="53.06"/>
    <n v="59"/>
    <n v="0"/>
    <n v="24"/>
    <n v="16"/>
    <n v="7"/>
    <x v="3"/>
    <n v="5.6158726809999999"/>
    <x v="4"/>
    <x v="3"/>
    <n v="12"/>
    <n v="973"/>
    <n v="26"/>
    <n v="65.519628040000001"/>
    <s v="Pending"/>
    <n v="3.9051316119999999"/>
    <x v="2"/>
    <x v="0"/>
    <n v="255.1514215"/>
    <x v="0"/>
    <n v="43"/>
    <n v="184.015920779"/>
  </r>
  <r>
    <s v="haircare"/>
    <x v="285"/>
    <n v="6.72"/>
    <n v="93"/>
    <n v="286"/>
    <n v="10"/>
    <n v="95"/>
    <n v="2"/>
    <x v="1"/>
    <n v="6.3644510419999998"/>
    <x v="4"/>
    <x v="4"/>
    <n v="17"/>
    <n v="339"/>
    <n v="6"/>
    <n v="10.84778704"/>
    <s v="Pass"/>
    <n v="0.39145279900000002"/>
    <x v="1"/>
    <x v="1"/>
    <n v="756.4834846"/>
    <x v="1"/>
    <n v="-2"/>
    <n v="739.271246518"/>
  </r>
  <r>
    <s v="skincare"/>
    <x v="286"/>
    <n v="87.85"/>
    <n v="36"/>
    <n v="975"/>
    <n v="9"/>
    <n v="3"/>
    <n v="3"/>
    <x v="3"/>
    <n v="9.9616100680000006"/>
    <x v="0"/>
    <x v="2"/>
    <n v="21"/>
    <n v="189"/>
    <n v="11"/>
    <n v="82.791367589999993"/>
    <s v="Fail"/>
    <n v="3.0934468590000002"/>
    <x v="0"/>
    <x v="1"/>
    <n v="967.54936080000004"/>
    <x v="0"/>
    <n v="33"/>
    <n v="874.79638314200008"/>
  </r>
  <r>
    <s v="skincare"/>
    <x v="287"/>
    <n v="93.55"/>
    <n v="92"/>
    <n v="653"/>
    <n v="25"/>
    <n v="21"/>
    <n v="8"/>
    <x v="0"/>
    <n v="4.9173605169999997"/>
    <x v="3"/>
    <x v="4"/>
    <n v="18"/>
    <n v="331"/>
    <n v="12"/>
    <n v="33.345976489999998"/>
    <s v="Pending"/>
    <n v="1.953213241"/>
    <x v="2"/>
    <x v="1"/>
    <n v="240.10769149999999"/>
    <x v="0"/>
    <n v="71"/>
    <n v="201.844354493"/>
  </r>
  <r>
    <s v="haircare"/>
    <x v="288"/>
    <n v="58.69"/>
    <n v="21"/>
    <n v="52"/>
    <n v="8"/>
    <n v="64"/>
    <n v="6"/>
    <x v="1"/>
    <n v="9.2862226069999991"/>
    <x v="2"/>
    <x v="4"/>
    <n v="11"/>
    <n v="556"/>
    <n v="10"/>
    <n v="67.252030099999999"/>
    <s v="Pass"/>
    <n v="3.9900887100000002"/>
    <x v="2"/>
    <x v="0"/>
    <n v="304.6419588"/>
    <x v="1"/>
    <n v="-43"/>
    <n v="228.103706093"/>
  </r>
  <r>
    <s v="skincare"/>
    <x v="289"/>
    <n v="71.180000000000007"/>
    <n v="67"/>
    <n v="303"/>
    <n v="26"/>
    <n v="90"/>
    <n v="9"/>
    <x v="1"/>
    <n v="4.1051515590000003"/>
    <x v="3"/>
    <x v="4"/>
    <n v="4"/>
    <n v="332"/>
    <n v="18"/>
    <n v="50.879297780000002"/>
    <s v="Fail"/>
    <n v="4.3846313160000001"/>
    <x v="2"/>
    <x v="1"/>
    <n v="303.12520699999999"/>
    <x v="1"/>
    <n v="-23"/>
    <n v="248.14075766099998"/>
  </r>
  <r>
    <s v="haircare"/>
    <x v="290"/>
    <n v="92.64"/>
    <n v="19"/>
    <n v="68"/>
    <n v="30"/>
    <n v="36"/>
    <n v="4"/>
    <x v="3"/>
    <n v="1.492594362"/>
    <x v="4"/>
    <x v="1"/>
    <n v="16"/>
    <n v="453"/>
    <n v="7"/>
    <n v="87.708701309999995"/>
    <s v="Fail"/>
    <n v="4.2699184570000002"/>
    <x v="0"/>
    <x v="0"/>
    <n v="118.8388265"/>
    <x v="1"/>
    <n v="-17"/>
    <n v="29.637530827999996"/>
  </r>
  <r>
    <s v="haircare"/>
    <x v="291"/>
    <n v="72.19"/>
    <n v="95"/>
    <n v="360"/>
    <n v="29"/>
    <n v="86"/>
    <n v="8"/>
    <x v="0"/>
    <n v="2.8381789569999998"/>
    <x v="2"/>
    <x v="5"/>
    <n v="17"/>
    <n v="432"/>
    <n v="7"/>
    <n v="92.526500179999999"/>
    <s v="Pass"/>
    <n v="3.9083008119999998"/>
    <x v="0"/>
    <x v="0"/>
    <n v="643.70406249999996"/>
    <x v="0"/>
    <n v="9"/>
    <n v="548.33938336300002"/>
  </r>
  <r>
    <s v="skincare"/>
    <x v="292"/>
    <n v="19.489999999999998"/>
    <n v="99"/>
    <n v="601"/>
    <n v="10"/>
    <n v="62"/>
    <n v="3"/>
    <x v="0"/>
    <n v="4.7682562900000001"/>
    <x v="3"/>
    <x v="4"/>
    <n v="9"/>
    <n v="538"/>
    <n v="11"/>
    <n v="99.712694139999996"/>
    <s v="Pass"/>
    <n v="1.4183559210000001"/>
    <x v="0"/>
    <x v="0"/>
    <n v="703.63276670000005"/>
    <x v="0"/>
    <n v="37"/>
    <n v="599.15181627000004"/>
  </r>
  <r>
    <s v="skincare"/>
    <x v="293"/>
    <n v="59.75"/>
    <n v="67"/>
    <n v="957"/>
    <n v="17"/>
    <n v="42"/>
    <n v="3"/>
    <x v="3"/>
    <n v="2.9767143570000001"/>
    <x v="4"/>
    <x v="4"/>
    <n v="6"/>
    <n v="474"/>
    <n v="4"/>
    <n v="23.831572220000002"/>
    <s v="Pending"/>
    <n v="4.0782592529999997"/>
    <x v="1"/>
    <x v="2"/>
    <n v="642.27330110000003"/>
    <x v="0"/>
    <n v="25"/>
    <n v="615.46501452300004"/>
  </r>
  <r>
    <s v="skincare"/>
    <x v="294"/>
    <n v="62.64"/>
    <n v="90"/>
    <n v="219"/>
    <n v="2"/>
    <n v="76"/>
    <n v="8"/>
    <x v="0"/>
    <n v="1.0020433440000001"/>
    <x v="2"/>
    <x v="3"/>
    <n v="24"/>
    <n v="391"/>
    <n v="20"/>
    <n v="87.666764180000001"/>
    <s v="Pending"/>
    <n v="2.714044532"/>
    <x v="1"/>
    <x v="0"/>
    <n v="164.19069049999999"/>
    <x v="0"/>
    <n v="14"/>
    <n v="75.521882975999986"/>
  </r>
  <r>
    <s v="skincare"/>
    <x v="295"/>
    <n v="45.29"/>
    <n v="63"/>
    <n v="961"/>
    <n v="6"/>
    <n v="42"/>
    <n v="5"/>
    <x v="3"/>
    <n v="9.2350138400000006"/>
    <x v="0"/>
    <x v="2"/>
    <n v="27"/>
    <n v="444"/>
    <n v="1"/>
    <n v="33.94192391"/>
    <s v="Pass"/>
    <n v="0.358507413"/>
    <x v="1"/>
    <x v="3"/>
    <n v="162.3071132"/>
    <x v="0"/>
    <n v="21"/>
    <n v="119.13017545"/>
  </r>
  <r>
    <s v="Unknown"/>
    <x v="296"/>
    <n v="74.959999999999994"/>
    <n v="16"/>
    <n v="703"/>
    <n v="26"/>
    <n v="61"/>
    <n v="3"/>
    <x v="3"/>
    <n v="8.5949147010000004"/>
    <x v="1"/>
    <x v="4"/>
    <n v="20"/>
    <n v="763"/>
    <n v="13"/>
    <n v="63.173428739999999"/>
    <s v="Pending"/>
    <n v="2.339000365"/>
    <x v="1"/>
    <x v="1"/>
    <n v="289.34789899999998"/>
    <x v="1"/>
    <n v="-45"/>
    <n v="217.57955555899997"/>
  </r>
  <r>
    <s v="skincare"/>
    <x v="297"/>
    <n v="93.76"/>
    <n v="11"/>
    <n v="965"/>
    <n v="5"/>
    <n v="13"/>
    <n v="1"/>
    <x v="3"/>
    <n v="7.6806300829999996"/>
    <x v="2"/>
    <x v="4"/>
    <n v="25"/>
    <n v="527"/>
    <n v="18"/>
    <n v="55.519555050000001"/>
    <s v="Pending"/>
    <n v="4.7165737930000002"/>
    <x v="0"/>
    <x v="0"/>
    <n v="361.26506410000002"/>
    <x v="1"/>
    <n v="-2"/>
    <n v="298.06487896700003"/>
  </r>
  <r>
    <s v="haircare"/>
    <x v="298"/>
    <n v="92.93"/>
    <n v="21"/>
    <n v="574"/>
    <n v="28"/>
    <n v="11"/>
    <n v="3"/>
    <x v="1"/>
    <n v="2.510331361"/>
    <x v="0"/>
    <x v="5"/>
    <n v="2"/>
    <n v="756"/>
    <n v="9"/>
    <n v="11.61893184"/>
    <s v="Fail"/>
    <n v="4.4505108140000003"/>
    <x v="1"/>
    <x v="0"/>
    <n v="807.88929029999997"/>
    <x v="0"/>
    <n v="10"/>
    <n v="793.76002709900001"/>
  </r>
  <r>
    <s v="skincare"/>
    <x v="299"/>
    <n v="47.83"/>
    <n v="16"/>
    <n v="584"/>
    <n v="30"/>
    <n v="54"/>
    <n v="9"/>
    <x v="0"/>
    <n v="2.0832721859999999"/>
    <x v="0"/>
    <x v="5"/>
    <n v="9"/>
    <n v="229"/>
    <n v="26"/>
    <n v="93.949415189999996"/>
    <s v="Pending"/>
    <n v="0.60109497700000003"/>
    <x v="2"/>
    <x v="0"/>
    <n v="243.4512392"/>
    <x v="1"/>
    <n v="-38"/>
    <n v="147.41855182400002"/>
  </r>
  <r>
    <s v="haircare"/>
    <x v="300"/>
    <n v="15.76"/>
    <n v="9"/>
    <n v="160"/>
    <n v="9"/>
    <n v="16"/>
    <n v="5"/>
    <x v="3"/>
    <n v="1.6084427450000001"/>
    <x v="4"/>
    <x v="2"/>
    <n v="28"/>
    <n v="240"/>
    <n v="24"/>
    <n v="17.049434959999999"/>
    <s v="Pending"/>
    <n v="3.7462207599999999"/>
    <x v="2"/>
    <x v="2"/>
    <n v="139.68299479999999"/>
    <x v="1"/>
    <n v="-7"/>
    <n v="121.02511709499998"/>
  </r>
  <r>
    <s v="haircare"/>
    <x v="301"/>
    <n v="98.56"/>
    <n v="64"/>
    <n v="680"/>
    <n v="5"/>
    <n v="8"/>
    <n v="2"/>
    <x v="3"/>
    <n v="7.5162626990000003"/>
    <x v="0"/>
    <x v="3"/>
    <n v="21"/>
    <n v="514"/>
    <n v="24"/>
    <n v="71.939702749999995"/>
    <s v="Fail"/>
    <n v="4.0483850429999997"/>
    <x v="1"/>
    <x v="0"/>
    <n v="454.58875690000002"/>
    <x v="0"/>
    <n v="56"/>
    <n v="375.132791451"/>
  </r>
  <r>
    <s v="haircare"/>
    <x v="302"/>
    <n v="84.7"/>
    <n v="21"/>
    <n v="88"/>
    <n v="18"/>
    <n v="59"/>
    <n v="7"/>
    <x v="0"/>
    <n v="9.3592716459999998"/>
    <x v="4"/>
    <x v="1"/>
    <n v="29"/>
    <n v="192"/>
    <n v="9"/>
    <n v="80.650615259999995"/>
    <s v="Pass"/>
    <n v="1.4298021219999999"/>
    <x v="1"/>
    <x v="0"/>
    <n v="474.75295310000001"/>
    <x v="1"/>
    <n v="-38"/>
    <n v="384.74306619399999"/>
  </r>
  <r>
    <s v="haircare"/>
    <x v="303"/>
    <n v="16.84"/>
    <n v="89"/>
    <n v="687"/>
    <n v="26"/>
    <n v="57"/>
    <n v="2"/>
    <x v="1"/>
    <n v="4.8748223880000001"/>
    <x v="4"/>
    <x v="3"/>
    <n v="6"/>
    <n v="725"/>
    <n v="23"/>
    <n v="81.575906410000002"/>
    <s v="Pending"/>
    <n v="2.4108819970000002"/>
    <x v="1"/>
    <x v="0"/>
    <n v="505.81660440000002"/>
    <x v="0"/>
    <n v="32"/>
    <n v="419.36587560200002"/>
  </r>
  <r>
    <s v="skincare"/>
    <x v="304"/>
    <n v="92.48"/>
    <n v="81"/>
    <n v="780"/>
    <n v="20"/>
    <n v="40"/>
    <n v="4"/>
    <x v="1"/>
    <n v="2.0722660479999999"/>
    <x v="2"/>
    <x v="3"/>
    <n v="3"/>
    <n v="383"/>
    <n v="29"/>
    <n v="22.194506700000002"/>
    <s v="Fail"/>
    <n v="3.583840913"/>
    <x v="0"/>
    <x v="3"/>
    <n v="844.21318959999996"/>
    <x v="0"/>
    <n v="41"/>
    <n v="819.94641685199997"/>
  </r>
  <r>
    <s v="skincare"/>
    <x v="305"/>
    <n v="87.64"/>
    <n v="49"/>
    <n v="584"/>
    <n v="9"/>
    <n v="59"/>
    <n v="7"/>
    <x v="1"/>
    <n v="5.611535387"/>
    <x v="0"/>
    <x v="3"/>
    <n v="20"/>
    <n v="754"/>
    <n v="9"/>
    <n v="50.281295550000003"/>
    <s v="Pass"/>
    <n v="2.251303295"/>
    <x v="1"/>
    <x v="2"/>
    <n v="188.2048734"/>
    <x v="1"/>
    <n v="-10"/>
    <n v="132.31204246300001"/>
  </r>
  <r>
    <s v="skincare"/>
    <x v="306"/>
    <n v="54.29"/>
    <n v="13"/>
    <n v="756"/>
    <n v="17"/>
    <n v="2"/>
    <n v="4"/>
    <x v="0"/>
    <n v="4.1394871670000004"/>
    <x v="0"/>
    <x v="2"/>
    <n v="6"/>
    <n v="322"/>
    <n v="10"/>
    <n v="84.648598340000007"/>
    <s v="Fail"/>
    <n v="0.65270490199999998"/>
    <x v="1"/>
    <x v="1"/>
    <n v="733.54787420000002"/>
    <x v="0"/>
    <n v="11"/>
    <n v="644.75978869300002"/>
  </r>
  <r>
    <s v="haircare"/>
    <x v="307"/>
    <n v="61.17"/>
    <n v="63"/>
    <n v="588"/>
    <n v="27"/>
    <n v="94"/>
    <n v="7"/>
    <x v="0"/>
    <n v="4.3734243189999997"/>
    <x v="2"/>
    <x v="4"/>
    <n v="7"/>
    <n v="843"/>
    <n v="28"/>
    <n v="37.241128930000002"/>
    <s v="Fail"/>
    <n v="3.558823979"/>
    <x v="2"/>
    <x v="1"/>
    <n v="404.15101390000001"/>
    <x v="1"/>
    <n v="-31"/>
    <n v="362.53646065100003"/>
  </r>
  <r>
    <s v="haircare"/>
    <x v="308"/>
    <n v="42.91"/>
    <n v="46"/>
    <n v="158"/>
    <n v="17"/>
    <n v="94"/>
    <n v="7"/>
    <x v="3"/>
    <n v="6.5919756170000001"/>
    <x v="3"/>
    <x v="1"/>
    <n v="1"/>
    <n v="562"/>
    <n v="2"/>
    <n v="52.097380780000002"/>
    <s v="Pending"/>
    <n v="4.5670295799999998"/>
    <x v="0"/>
    <x v="2"/>
    <n v="378.98212280000001"/>
    <x v="1"/>
    <n v="-48"/>
    <n v="320.29276640300003"/>
  </r>
  <r>
    <s v="haircare"/>
    <x v="309"/>
    <n v="10.199999999999999"/>
    <n v="28"/>
    <n v="488"/>
    <n v="12"/>
    <n v="76"/>
    <n v="1"/>
    <x v="0"/>
    <n v="7.4684630189999996"/>
    <x v="5"/>
    <x v="5"/>
    <n v="23"/>
    <n v="644"/>
    <n v="6"/>
    <n v="34.551450340000002"/>
    <s v="Fail"/>
    <n v="3.297175169"/>
    <x v="0"/>
    <x v="3"/>
    <n v="939.28881349999995"/>
    <x v="1"/>
    <n v="-48"/>
    <n v="897.2689001409999"/>
  </r>
  <r>
    <s v="haircare"/>
    <x v="310"/>
    <n v="36.840000000000003"/>
    <n v="75"/>
    <n v="970"/>
    <n v="7"/>
    <n v="10"/>
    <n v="6"/>
    <x v="3"/>
    <n v="1.9954323899999999"/>
    <x v="4"/>
    <x v="1"/>
    <n v="1"/>
    <n v="375"/>
    <n v="15"/>
    <n v="51.719627610000003"/>
    <s v="Pass"/>
    <n v="3.8916236679999998"/>
    <x v="1"/>
    <x v="1"/>
    <n v="323.62167199999999"/>
    <x v="0"/>
    <n v="65"/>
    <n v="269.906612"/>
  </r>
  <r>
    <s v="skincare"/>
    <x v="311"/>
    <n v="81.27"/>
    <n v="35"/>
    <n v="323"/>
    <n v="27"/>
    <n v="44"/>
    <n v="9"/>
    <x v="0"/>
    <n v="1.3203120770000001"/>
    <x v="4"/>
    <x v="5"/>
    <n v="5"/>
    <n v="781"/>
    <n v="3"/>
    <n v="89.905413030000005"/>
    <s v="Pending"/>
    <n v="1.8559764249999999"/>
    <x v="2"/>
    <x v="0"/>
    <n v="678.27865180000003"/>
    <x v="1"/>
    <n v="-9"/>
    <n v="587.05292669300002"/>
  </r>
  <r>
    <s v="skincare"/>
    <x v="312"/>
    <n v="5.44"/>
    <n v="98"/>
    <n v="609"/>
    <n v="3"/>
    <n v="11"/>
    <n v="2"/>
    <x v="3"/>
    <n v="9.9489727240000008"/>
    <x v="1"/>
    <x v="0"/>
    <n v="6"/>
    <n v="239"/>
    <n v="11"/>
    <n v="50.96118079"/>
    <s v="Fail"/>
    <n v="0.99767140099999996"/>
    <x v="2"/>
    <x v="2"/>
    <n v="347.61498160000002"/>
    <x v="0"/>
    <n v="87"/>
    <n v="286.70482808600002"/>
  </r>
  <r>
    <s v="skincare"/>
    <x v="313"/>
    <n v="36.68"/>
    <n v="51"/>
    <n v="380"/>
    <n v="10"/>
    <n v="79"/>
    <n v="3"/>
    <x v="3"/>
    <n v="3.0945551400000002"/>
    <x v="0"/>
    <x v="4"/>
    <n v="13"/>
    <n v="456"/>
    <n v="6"/>
    <n v="60.03208154"/>
    <s v="Pass"/>
    <n v="3.2495909420000002"/>
    <x v="0"/>
    <x v="2"/>
    <n v="556.42949439999995"/>
    <x v="1"/>
    <n v="-28"/>
    <n v="493.30285771999996"/>
  </r>
  <r>
    <s v="haircare"/>
    <x v="314"/>
    <n v="42.83"/>
    <n v="75"/>
    <n v="101"/>
    <n v="2"/>
    <n v="80"/>
    <n v="5"/>
    <x v="0"/>
    <n v="1.484474724"/>
    <x v="0"/>
    <x v="3"/>
    <n v="2"/>
    <n v="812"/>
    <n v="3"/>
    <n v="46.357865500000003"/>
    <s v="Fail"/>
    <n v="1.7060789089999999"/>
    <x v="0"/>
    <x v="1"/>
    <n v="807.66360329999998"/>
    <x v="1"/>
    <n v="-5"/>
    <n v="759.82126307599992"/>
  </r>
  <r>
    <s v="skincare"/>
    <x v="315"/>
    <n v="56.05"/>
    <n v="6"/>
    <n v="493"/>
    <n v="25"/>
    <n v="81"/>
    <n v="9"/>
    <x v="1"/>
    <n v="2.7088779619999999"/>
    <x v="1"/>
    <x v="3"/>
    <n v="15"/>
    <n v="122"/>
    <n v="24"/>
    <n v="51.410546490000002"/>
    <s v="Pending"/>
    <n v="4.3143602430000003"/>
    <x v="1"/>
    <x v="0"/>
    <n v="893.5502712"/>
    <x v="1"/>
    <n v="-75"/>
    <n v="839.43084674800002"/>
  </r>
  <r>
    <s v="skincare"/>
    <x v="316"/>
    <n v="92.39"/>
    <n v="28"/>
    <n v="643"/>
    <n v="3"/>
    <n v="90"/>
    <n v="4"/>
    <x v="1"/>
    <n v="1.3506206169999999"/>
    <x v="1"/>
    <x v="0"/>
    <n v="15"/>
    <n v="835"/>
    <n v="11"/>
    <n v="11.36567791"/>
    <s v="Pass"/>
    <n v="0.70087744500000004"/>
    <x v="2"/>
    <x v="2"/>
    <n v="854.82751629999996"/>
    <x v="1"/>
    <n v="-62"/>
    <n v="842.11121777299991"/>
  </r>
  <r>
    <s v="skincare"/>
    <x v="317"/>
    <n v="37.9"/>
    <n v="10"/>
    <n v="613"/>
    <n v="16"/>
    <n v="2"/>
    <n v="1"/>
    <x v="3"/>
    <n v="4.5262980519999996"/>
    <x v="4"/>
    <x v="0"/>
    <n v="13"/>
    <n v="979"/>
    <n v="15"/>
    <n v="35.537095899999997"/>
    <s v="Fail"/>
    <n v="2.2239721289999999"/>
    <x v="1"/>
    <x v="2"/>
    <n v="623.96266249999996"/>
    <x v="0"/>
    <n v="8"/>
    <n v="583.89926854800001"/>
  </r>
  <r>
    <s v="skincare"/>
    <x v="318"/>
    <n v="37.96"/>
    <n v="32"/>
    <n v="18"/>
    <n v="2"/>
    <n v="50"/>
    <n v="4"/>
    <x v="0"/>
    <n v="8.2216160600000006"/>
    <x v="4"/>
    <x v="3"/>
    <n v="26"/>
    <n v="369"/>
    <n v="13"/>
    <n v="49.292354959999997"/>
    <s v="Fail"/>
    <n v="2.0439652420000001"/>
    <x v="1"/>
    <x v="2"/>
    <n v="323.93468380000002"/>
    <x v="1"/>
    <n v="-18"/>
    <n v="266.42071278000003"/>
  </r>
  <r>
    <s v="haircare"/>
    <x v="319"/>
    <n v="75.06"/>
    <n v="5"/>
    <n v="453"/>
    <n v="28"/>
    <n v="12"/>
    <n v="6"/>
    <x v="3"/>
    <n v="4.0712000479999997"/>
    <x v="3"/>
    <x v="2"/>
    <n v="25"/>
    <n v="958"/>
    <n v="20"/>
    <n v="67.041727839999993"/>
    <s v="Pass"/>
    <n v="4.6964638819999998"/>
    <x v="1"/>
    <x v="2"/>
    <n v="695.11004490000005"/>
    <x v="1"/>
    <n v="-7"/>
    <n v="623.9971170120001"/>
  </r>
  <r>
    <s v="haircare"/>
    <x v="320"/>
    <n v="47.96"/>
    <n v="78"/>
    <n v="481"/>
    <n v="24"/>
    <n v="90"/>
    <n v="5"/>
    <x v="1"/>
    <n v="4.9976506619999999"/>
    <x v="1"/>
    <x v="5"/>
    <n v="14"/>
    <n v="764"/>
    <n v="28"/>
    <n v="50.504673750000002"/>
    <s v="Fail"/>
    <n v="0.85036052299999998"/>
    <x v="0"/>
    <x v="1"/>
    <n v="738.91454120000003"/>
    <x v="1"/>
    <n v="-12"/>
    <n v="683.41221678800002"/>
  </r>
  <r>
    <s v="haircare"/>
    <x v="321"/>
    <n v="26.34"/>
    <n v="31"/>
    <n v="593"/>
    <n v="10"/>
    <n v="23"/>
    <n v="1"/>
    <x v="3"/>
    <n v="7.0802809619999998"/>
    <x v="0"/>
    <x v="4"/>
    <n v="26"/>
    <n v="432"/>
    <n v="10"/>
    <n v="40.403533899999999"/>
    <s v="Fail"/>
    <n v="0.14824944300000001"/>
    <x v="0"/>
    <x v="2"/>
    <n v="109.6227911"/>
    <x v="0"/>
    <n v="8"/>
    <n v="62.138976237999998"/>
  </r>
  <r>
    <s v="skincare"/>
    <x v="322"/>
    <n v="47.98"/>
    <n v="50"/>
    <n v="396"/>
    <n v="6"/>
    <n v="18"/>
    <n v="4"/>
    <x v="3"/>
    <n v="5.5800466310000001"/>
    <x v="2"/>
    <x v="5"/>
    <n v="22"/>
    <n v="184"/>
    <n v="6"/>
    <n v="44.928886179999999"/>
    <s v="Pending"/>
    <n v="1.266617543"/>
    <x v="2"/>
    <x v="1"/>
    <n v="495.28945979999997"/>
    <x v="0"/>
    <n v="32"/>
    <n v="444.78052698899995"/>
  </r>
  <r>
    <s v="haircare"/>
    <x v="323"/>
    <n v="18.38"/>
    <n v="74"/>
    <n v="278"/>
    <n v="22"/>
    <n v="62"/>
    <n v="6"/>
    <x v="1"/>
    <n v="8.7530111739999992"/>
    <x v="1"/>
    <x v="5"/>
    <n v="7"/>
    <n v="720"/>
    <n v="15"/>
    <n v="31.806399630000001"/>
    <s v="Pass"/>
    <n v="4.1193566129999999"/>
    <x v="0"/>
    <x v="2"/>
    <n v="858.93583850000005"/>
    <x v="0"/>
    <n v="12"/>
    <n v="818.37642769600006"/>
  </r>
  <r>
    <s v="haircare"/>
    <x v="324"/>
    <n v="21.76"/>
    <n v="57"/>
    <n v="850"/>
    <n v="26"/>
    <n v="96"/>
    <n v="4"/>
    <x v="0"/>
    <n v="8.7943210749999992"/>
    <x v="4"/>
    <x v="2"/>
    <n v="14"/>
    <n v="130"/>
    <n v="25"/>
    <n v="93.204485450000007"/>
    <s v="Pending"/>
    <n v="1.1256768989999999"/>
    <x v="0"/>
    <x v="0"/>
    <n v="540.6288366"/>
    <x v="1"/>
    <n v="-39"/>
    <n v="438.63003007499998"/>
  </r>
  <r>
    <s v="haircare"/>
    <x v="325"/>
    <n v="52.34"/>
    <n v="86"/>
    <n v="364"/>
    <n v="11"/>
    <n v="62"/>
    <n v="9"/>
    <x v="2"/>
    <n v="1.0891962589999999"/>
    <x v="2"/>
    <x v="3"/>
    <n v="26"/>
    <n v="840"/>
    <n v="18"/>
    <n v="56.956890319999999"/>
    <s v="Pass"/>
    <n v="1.280302512"/>
    <x v="1"/>
    <x v="2"/>
    <n v="380.23789790000001"/>
    <x v="0"/>
    <n v="24"/>
    <n v="322.19181132099999"/>
  </r>
  <r>
    <s v="haircare"/>
    <x v="326"/>
    <n v="44.8"/>
    <n v="25"/>
    <n v="330"/>
    <n v="23"/>
    <n v="38"/>
    <n v="5"/>
    <x v="3"/>
    <n v="8.0024167580000007"/>
    <x v="4"/>
    <x v="1"/>
    <n v="24"/>
    <n v="339"/>
    <n v="18"/>
    <n v="11.20685085"/>
    <s v="Pending"/>
    <n v="0.73650414200000003"/>
    <x v="2"/>
    <x v="1"/>
    <n v="884.61799389999999"/>
    <x v="1"/>
    <n v="-13"/>
    <n v="865.40872629199998"/>
  </r>
  <r>
    <s v="skincare"/>
    <x v="327"/>
    <n v="91.91"/>
    <n v="97"/>
    <n v="640"/>
    <n v="7"/>
    <n v="67"/>
    <n v="8"/>
    <x v="3"/>
    <n v="5.1466024020000001"/>
    <x v="4"/>
    <x v="1"/>
    <n v="27"/>
    <n v="989"/>
    <n v="7"/>
    <n v="11.750163260000001"/>
    <s v="Fail"/>
    <n v="3.6056373960000001"/>
    <x v="0"/>
    <x v="0"/>
    <n v="240.29262779999999"/>
    <x v="0"/>
    <n v="30"/>
    <n v="223.39586213799998"/>
  </r>
  <r>
    <s v="skincare"/>
    <x v="328"/>
    <n v="39.43"/>
    <n v="45"/>
    <n v="343"/>
    <n v="27"/>
    <n v="38"/>
    <n v="9"/>
    <x v="3"/>
    <n v="9.8995648719999991"/>
    <x v="1"/>
    <x v="2"/>
    <n v="29"/>
    <n v="462"/>
    <n v="15"/>
    <n v="97.566547150000005"/>
    <s v="Pending"/>
    <n v="0.43895353300000001"/>
    <x v="0"/>
    <x v="1"/>
    <n v="285.80070919999997"/>
    <x v="0"/>
    <n v="7"/>
    <n v="178.33459717799997"/>
  </r>
  <r>
    <s v="haircare"/>
    <x v="329"/>
    <n v="60.16"/>
    <n v="97"/>
    <n v="821"/>
    <n v="29"/>
    <n v="67"/>
    <n v="5"/>
    <x v="1"/>
    <n v="5.3490886829999997"/>
    <x v="3"/>
    <x v="3"/>
    <n v="10"/>
    <n v="921"/>
    <n v="18"/>
    <n v="29.93058022"/>
    <s v="Pass"/>
    <n v="1.722920681"/>
    <x v="0"/>
    <x v="2"/>
    <n v="718.63513020000005"/>
    <x v="0"/>
    <n v="30"/>
    <n v="683.35546129700003"/>
  </r>
  <r>
    <s v="haircare"/>
    <x v="330"/>
    <n v="65.069999999999993"/>
    <n v="28"/>
    <n v="454"/>
    <n v="15"/>
    <n v="94"/>
    <n v="6"/>
    <x v="0"/>
    <n v="9.8820635079999999"/>
    <x v="1"/>
    <x v="5"/>
    <n v="17"/>
    <n v="488"/>
    <n v="18"/>
    <n v="82.504745990000004"/>
    <s v="Fail"/>
    <n v="1.48424376"/>
    <x v="1"/>
    <x v="2"/>
    <n v="417.19234740000002"/>
    <x v="1"/>
    <n v="-66"/>
    <n v="324.80553790200003"/>
  </r>
  <r>
    <s v="skincare"/>
    <x v="331"/>
    <n v="6.24"/>
    <n v="3"/>
    <n v="600"/>
    <n v="6"/>
    <n v="61"/>
    <n v="1"/>
    <x v="3"/>
    <n v="7.7911242510000003"/>
    <x v="4"/>
    <x v="5"/>
    <n v="14"/>
    <n v="752"/>
    <n v="20"/>
    <n v="15.24477714"/>
    <s v="Pass"/>
    <n v="2.8202826760000002"/>
    <x v="0"/>
    <x v="2"/>
    <n v="741.71515220000003"/>
    <x v="1"/>
    <n v="-58"/>
    <n v="718.679250809"/>
  </r>
  <r>
    <s v="haircare"/>
    <x v="332"/>
    <n v="68.040000000000006"/>
    <n v="80"/>
    <n v="724"/>
    <n v="20"/>
    <n v="1"/>
    <n v="7"/>
    <x v="3"/>
    <n v="3.237443962"/>
    <x v="2"/>
    <x v="4"/>
    <n v="8"/>
    <n v="767"/>
    <n v="9"/>
    <n v="92.904646299999996"/>
    <s v="Pending"/>
    <n v="3.6790396990000001"/>
    <x v="2"/>
    <x v="0"/>
    <n v="241.93325909999999"/>
    <x v="0"/>
    <n v="79"/>
    <n v="145.79116883799998"/>
  </r>
  <r>
    <s v="haircare"/>
    <x v="333"/>
    <n v="21.91"/>
    <n v="98"/>
    <n v="654"/>
    <n v="27"/>
    <n v="94"/>
    <n v="4"/>
    <x v="0"/>
    <n v="5.8455548139999998"/>
    <x v="5"/>
    <x v="5"/>
    <n v="4"/>
    <n v="398"/>
    <n v="24"/>
    <n v="88.697530330000006"/>
    <s v="Fail"/>
    <n v="2.71109453"/>
    <x v="1"/>
    <x v="1"/>
    <n v="327.04218059999999"/>
    <x v="0"/>
    <n v="4"/>
    <n v="232.49909545599999"/>
  </r>
  <r>
    <s v="haircare"/>
    <x v="334"/>
    <n v="96.3"/>
    <n v="12"/>
    <n v="64"/>
    <n v="9"/>
    <n v="45"/>
    <n v="2"/>
    <x v="3"/>
    <n v="9.9292207549999993"/>
    <x v="4"/>
    <x v="3"/>
    <n v="26"/>
    <n v="956"/>
    <n v="2"/>
    <n v="61.398384620000002"/>
    <s v="Fail"/>
    <n v="4.6620273660000002"/>
    <x v="0"/>
    <x v="2"/>
    <n v="240.9826405"/>
    <x v="1"/>
    <n v="-33"/>
    <n v="169.65503512499998"/>
  </r>
  <r>
    <s v="skincare"/>
    <x v="335"/>
    <n v="13.11"/>
    <n v="28"/>
    <n v="142"/>
    <n v="12"/>
    <n v="21"/>
    <n v="6"/>
    <x v="0"/>
    <n v="7.3573479710000003"/>
    <x v="1"/>
    <x v="2"/>
    <n v="13"/>
    <n v="146"/>
    <n v="2"/>
    <n v="46.614038270000002"/>
    <s v="Pending"/>
    <n v="3.9106338439999999"/>
    <x v="0"/>
    <x v="2"/>
    <n v="403.4979189"/>
    <x v="0"/>
    <n v="7"/>
    <n v="349.526532659"/>
  </r>
  <r>
    <s v="haircare"/>
    <x v="336"/>
    <n v="99.7"/>
    <n v="28"/>
    <n v="916"/>
    <n v="19"/>
    <n v="13"/>
    <n v="8"/>
    <x v="0"/>
    <n v="4.1102162729999998"/>
    <x v="3"/>
    <x v="5"/>
    <n v="22"/>
    <n v="938"/>
    <n v="11"/>
    <n v="51.405770510000004"/>
    <s v="Pending"/>
    <n v="3.720126778"/>
    <x v="0"/>
    <x v="2"/>
    <n v="112.7819406"/>
    <x v="0"/>
    <n v="15"/>
    <n v="57.265953816999996"/>
  </r>
  <r>
    <s v="haircare"/>
    <x v="337"/>
    <n v="52.71"/>
    <n v="74"/>
    <n v="914"/>
    <n v="20"/>
    <n v="27"/>
    <n v="7"/>
    <x v="0"/>
    <n v="1.062840357"/>
    <x v="2"/>
    <x v="3"/>
    <n v="27"/>
    <n v="521"/>
    <n v="26"/>
    <n v="36.791088270000003"/>
    <s v="Pending"/>
    <n v="4.4755264989999999"/>
    <x v="0"/>
    <x v="0"/>
    <n v="238.07582149999999"/>
    <x v="0"/>
    <n v="47"/>
    <n v="200.221892873"/>
  </r>
  <r>
    <s v="skincare"/>
    <x v="338"/>
    <n v="61.56"/>
    <n v="31"/>
    <n v="827"/>
    <n v="3"/>
    <n v="7"/>
    <n v="3"/>
    <x v="0"/>
    <n v="4.631328721"/>
    <x v="2"/>
    <x v="3"/>
    <n v="25"/>
    <n v="579"/>
    <n v="7"/>
    <n v="12.965308139999999"/>
    <s v="Fail"/>
    <n v="2.2949238369999998"/>
    <x v="1"/>
    <x v="2"/>
    <n v="479.02227060000001"/>
    <x v="0"/>
    <n v="24"/>
    <n v="461.42563373900003"/>
  </r>
  <r>
    <s v="skincare"/>
    <x v="339"/>
    <n v="11.37"/>
    <n v="1"/>
    <n v="604"/>
    <n v="15"/>
    <n v="22"/>
    <n v="8"/>
    <x v="1"/>
    <n v="3.1127897959999999"/>
    <x v="3"/>
    <x v="2"/>
    <n v="27"/>
    <n v="678"/>
    <n v="6"/>
    <n v="63.111466530000001"/>
    <s v="Fail"/>
    <n v="2.6993186169999999"/>
    <x v="0"/>
    <x v="0"/>
    <n v="161.65251330000001"/>
    <x v="1"/>
    <n v="-21"/>
    <n v="95.428256974000007"/>
  </r>
  <r>
    <s v="skincare"/>
    <x v="340"/>
    <n v="76.25"/>
    <n v="46"/>
    <n v="472"/>
    <n v="2"/>
    <n v="74"/>
    <n v="2"/>
    <x v="3"/>
    <n v="8.3698234350000007"/>
    <x v="1"/>
    <x v="3"/>
    <n v="20"/>
    <n v="161"/>
    <n v="30"/>
    <n v="57.173920090000003"/>
    <s v="Pass"/>
    <n v="2.137294137"/>
    <x v="1"/>
    <x v="2"/>
    <n v="559.66539660000001"/>
    <x v="1"/>
    <n v="-28"/>
    <n v="494.12165307500004"/>
  </r>
  <r>
    <s v="skincare"/>
    <x v="341"/>
    <n v="24.94"/>
    <n v="77"/>
    <n v="416"/>
    <n v="30"/>
    <n v="53"/>
    <n v="9"/>
    <x v="3"/>
    <n v="4.0359754800000003"/>
    <x v="4"/>
    <x v="4"/>
    <n v="18"/>
    <n v="208"/>
    <n v="10"/>
    <n v="35.470057189999999"/>
    <s v="Pending"/>
    <n v="4.2668469050000004"/>
    <x v="1"/>
    <x v="2"/>
    <n v="509.51389460000001"/>
    <x v="0"/>
    <n v="24"/>
    <n v="470.00786192999999"/>
  </r>
  <r>
    <s v="haircare"/>
    <x v="342"/>
    <n v="90.32"/>
    <n v="83"/>
    <n v="304"/>
    <n v="21"/>
    <n v="79"/>
    <n v="4"/>
    <x v="3"/>
    <n v="8.4477132459999993"/>
    <x v="3"/>
    <x v="2"/>
    <n v="14"/>
    <n v="778"/>
    <n v="5"/>
    <n v="13.41783708"/>
    <s v="Fail"/>
    <n v="1.2255413449999999"/>
    <x v="2"/>
    <x v="1"/>
    <n v="790.45132630000001"/>
    <x v="0"/>
    <n v="4"/>
    <n v="768.58577597400006"/>
  </r>
  <r>
    <s v="haircare"/>
    <x v="343"/>
    <n v="24.49"/>
    <n v="21"/>
    <n v="735"/>
    <n v="2"/>
    <n v="79"/>
    <n v="1"/>
    <x v="3"/>
    <n v="1.00538145"/>
    <x v="2"/>
    <x v="3"/>
    <n v="18"/>
    <n v="648"/>
    <n v="11"/>
    <n v="99.513476850000004"/>
    <s v="Fail"/>
    <n v="1.2745744830000001"/>
    <x v="0"/>
    <x v="0"/>
    <n v="693.82243129999995"/>
    <x v="1"/>
    <n v="-58"/>
    <n v="593.30357299999991"/>
  </r>
  <r>
    <s v="skincare"/>
    <x v="344"/>
    <n v="23.12"/>
    <n v="74"/>
    <n v="496"/>
    <n v="22"/>
    <n v="4"/>
    <n v="8"/>
    <x v="3"/>
    <n v="3.7703723500000002"/>
    <x v="3"/>
    <x v="4"/>
    <n v="5"/>
    <n v="218"/>
    <n v="1"/>
    <n v="53.378756809999999"/>
    <s v="Pending"/>
    <n v="1.9257650079999999"/>
    <x v="0"/>
    <x v="1"/>
    <n v="501.35257480000001"/>
    <x v="0"/>
    <n v="70"/>
    <n v="444.20344564000004"/>
  </r>
  <r>
    <s v="haircare"/>
    <x v="345"/>
    <n v="8.4700000000000006"/>
    <n v="26"/>
    <n v="290"/>
    <n v="3"/>
    <n v="96"/>
    <n v="7"/>
    <x v="1"/>
    <n v="3.170486929"/>
    <x v="1"/>
    <x v="5"/>
    <n v="26"/>
    <n v="697"/>
    <n v="2"/>
    <n v="78.040381760000002"/>
    <s v="Pass"/>
    <n v="1.228679877"/>
    <x v="1"/>
    <x v="1"/>
    <n v="302.19463009999998"/>
    <x v="1"/>
    <n v="-70"/>
    <n v="220.98376141099999"/>
  </r>
  <r>
    <s v="skincare"/>
    <x v="346"/>
    <n v="49.85"/>
    <n v="66"/>
    <n v="939"/>
    <n v="6"/>
    <n v="23"/>
    <n v="5"/>
    <x v="3"/>
    <n v="3.1021062499999998"/>
    <x v="3"/>
    <x v="2"/>
    <n v="9"/>
    <n v="481"/>
    <n v="24"/>
    <n v="50.708263160000001"/>
    <s v="Pending"/>
    <n v="2.8489334980000001"/>
    <x v="2"/>
    <x v="0"/>
    <n v="754.17720940000004"/>
    <x v="0"/>
    <n v="43"/>
    <n v="700.36683999000002"/>
  </r>
  <r>
    <s v="skincare"/>
    <x v="347"/>
    <n v="58.66"/>
    <n v="80"/>
    <n v="101"/>
    <n v="15"/>
    <n v="70"/>
    <n v="5"/>
    <x v="1"/>
    <n v="1.6136795779999999"/>
    <x v="5"/>
    <x v="3"/>
    <n v="28"/>
    <n v="491"/>
    <n v="1"/>
    <n v="13.88532618"/>
    <s v="nan"/>
    <n v="0.75900152200000004"/>
    <x v="1"/>
    <x v="2"/>
    <n v="737.07589310000003"/>
    <x v="0"/>
    <n v="10"/>
    <n v="721.57688734200008"/>
  </r>
  <r>
    <s v="skincare"/>
    <x v="348"/>
    <n v="11.24"/>
    <n v="55"/>
    <n v="985"/>
    <n v="27"/>
    <n v="88"/>
    <n v="7"/>
    <x v="0"/>
    <n v="2.6841184340000002"/>
    <x v="4"/>
    <x v="1"/>
    <n v="3"/>
    <n v="151"/>
    <n v="19"/>
    <n v="37.864067060000004"/>
    <s v="Pending"/>
    <n v="1.668912475"/>
    <x v="0"/>
    <x v="1"/>
    <n v="237.9665445"/>
    <x v="1"/>
    <n v="-33"/>
    <n v="197.418359006"/>
  </r>
  <r>
    <s v="haircare"/>
    <x v="349"/>
    <n v="78.680000000000007"/>
    <n v="91"/>
    <n v="266"/>
    <n v="10"/>
    <n v="84"/>
    <n v="5"/>
    <x v="1"/>
    <n v="5.9999461289999996"/>
    <x v="2"/>
    <x v="3"/>
    <n v="8"/>
    <n v="702"/>
    <n v="2"/>
    <n v="38.809912689999997"/>
    <s v="Pending"/>
    <n v="4.5758790229999997"/>
    <x v="1"/>
    <x v="0"/>
    <n v="923.27664830000003"/>
    <x v="0"/>
    <n v="7"/>
    <n v="878.46678948099998"/>
  </r>
  <r>
    <s v="skincare"/>
    <x v="350"/>
    <n v="48.06"/>
    <n v="92"/>
    <n v="866"/>
    <n v="9"/>
    <n v="84"/>
    <n v="8"/>
    <x v="1"/>
    <n v="3.6222496560000002"/>
    <x v="1"/>
    <x v="4"/>
    <n v="20"/>
    <n v="388"/>
    <n v="21"/>
    <n v="85.451761360000006"/>
    <s v="Fail"/>
    <n v="2.105204853"/>
    <x v="0"/>
    <x v="2"/>
    <n v="157.96460440000001"/>
    <x v="0"/>
    <n v="8"/>
    <n v="68.890593384000013"/>
  </r>
  <r>
    <s v="haircare"/>
    <x v="351"/>
    <n v="54.82"/>
    <n v="20"/>
    <n v="967"/>
    <n v="1"/>
    <n v="76"/>
    <n v="6"/>
    <x v="3"/>
    <n v="4.7565530410000001"/>
    <x v="4"/>
    <x v="4"/>
    <n v="22"/>
    <n v="436"/>
    <n v="20"/>
    <n v="68.880698019999997"/>
    <s v="Pass"/>
    <n v="3.766345211"/>
    <x v="2"/>
    <x v="2"/>
    <n v="149.53393800000001"/>
    <x v="1"/>
    <n v="-56"/>
    <n v="75.896686939000006"/>
  </r>
  <r>
    <s v="skincare"/>
    <x v="352"/>
    <n v="43.07"/>
    <n v="79"/>
    <n v="973"/>
    <n v="6"/>
    <n v="28"/>
    <n v="9"/>
    <x v="0"/>
    <n v="8.883144325"/>
    <x v="5"/>
    <x v="2"/>
    <n v="22"/>
    <n v="303"/>
    <n v="23"/>
    <n v="97.096595919999999"/>
    <s v="Pass"/>
    <n v="1.31306609"/>
    <x v="0"/>
    <x v="2"/>
    <n v="918.51471819999995"/>
    <x v="0"/>
    <n v="51"/>
    <n v="812.53497795499993"/>
  </r>
  <r>
    <s v="haircare"/>
    <x v="353"/>
    <n v="58.17"/>
    <n v="58"/>
    <n v="841"/>
    <n v="9"/>
    <n v="8"/>
    <n v="2"/>
    <x v="3"/>
    <n v="9.1476909909999993"/>
    <x v="2"/>
    <x v="5"/>
    <n v="19"/>
    <n v="979"/>
    <n v="21"/>
    <n v="38.938764919999997"/>
    <s v="Pass"/>
    <n v="4.0559935439999997"/>
    <x v="2"/>
    <x v="0"/>
    <n v="567.99831159999997"/>
    <x v="0"/>
    <n v="50"/>
    <n v="519.91185568899994"/>
  </r>
  <r>
    <s v="skincare"/>
    <x v="354"/>
    <n v="19.75"/>
    <n v="83"/>
    <n v="961"/>
    <n v="27"/>
    <n v="1"/>
    <n v="1"/>
    <x v="3"/>
    <n v="5.4366127449999997"/>
    <x v="2"/>
    <x v="0"/>
    <n v="30"/>
    <n v="337"/>
    <n v="24"/>
    <n v="99.84106233"/>
    <s v="Pending"/>
    <n v="3.8386653879999999"/>
    <x v="1"/>
    <x v="1"/>
    <n v="809.14682860000005"/>
    <x v="0"/>
    <n v="82"/>
    <n v="703.869153525"/>
  </r>
  <r>
    <s v="skincare"/>
    <x v="355"/>
    <n v="22.28"/>
    <n v="5"/>
    <n v="941"/>
    <n v="4"/>
    <n v="37"/>
    <n v="8"/>
    <x v="0"/>
    <n v="3.971403553"/>
    <x v="0"/>
    <x v="2"/>
    <n v="21"/>
    <n v="481"/>
    <n v="4"/>
    <n v="99.654732390000007"/>
    <s v="Pass"/>
    <n v="1.9921640009999999"/>
    <x v="1"/>
    <x v="1"/>
    <n v="305.05886930000003"/>
    <x v="1"/>
    <n v="-32"/>
    <n v="201.43273335700002"/>
  </r>
  <r>
    <s v="haircare"/>
    <x v="356"/>
    <n v="86.87"/>
    <n v="18"/>
    <n v="776"/>
    <n v="27"/>
    <n v="63"/>
    <n v="3"/>
    <x v="3"/>
    <n v="1.9612063360000001"/>
    <x v="3"/>
    <x v="2"/>
    <n v="28"/>
    <n v="766"/>
    <n v="12"/>
    <n v="27.208946600000001"/>
    <s v="Pending"/>
    <n v="4.7765448199999998"/>
    <x v="1"/>
    <x v="1"/>
    <n v="541.19977719999997"/>
    <x v="1"/>
    <n v="-45"/>
    <n v="512.02962426399995"/>
  </r>
  <r>
    <s v="haircare"/>
    <x v="357"/>
    <n v="94.88"/>
    <n v="56"/>
    <n v="2"/>
    <n v="28"/>
    <n v="22"/>
    <n v="7"/>
    <x v="1"/>
    <n v="9.5806259140000005"/>
    <x v="2"/>
    <x v="3"/>
    <n v="3"/>
    <n v="851"/>
    <n v="22"/>
    <n v="38.146700459999998"/>
    <s v="Pending"/>
    <n v="4.5621507780000004"/>
    <x v="2"/>
    <x v="0"/>
    <n v="422.46051729999999"/>
    <x v="0"/>
    <n v="34"/>
    <n v="374.73319092600002"/>
  </r>
  <r>
    <s v="haircare"/>
    <x v="358"/>
    <n v="40.46"/>
    <n v="68"/>
    <n v="84"/>
    <n v="2"/>
    <n v="70"/>
    <n v="8"/>
    <x v="3"/>
    <n v="1.5420425040000001"/>
    <x v="2"/>
    <x v="5"/>
    <n v="11"/>
    <n v="235"/>
    <n v="20"/>
    <n v="53.743977860000001"/>
    <s v="Pending"/>
    <n v="4.8152736709999999"/>
    <x v="2"/>
    <x v="2"/>
    <n v="845.04574639999998"/>
    <x v="1"/>
    <n v="-2"/>
    <n v="789.75972603599996"/>
  </r>
  <r>
    <s v="haircare"/>
    <x v="359"/>
    <n v="30.72"/>
    <n v="2"/>
    <n v="793"/>
    <n v="29"/>
    <n v="21"/>
    <n v="6"/>
    <x v="0"/>
    <n v="3.6788524979999999"/>
    <x v="2"/>
    <x v="5"/>
    <n v="11"/>
    <n v="506"/>
    <n v="18"/>
    <n v="69.769060400000001"/>
    <s v="Pending"/>
    <n v="2.1967819820000001"/>
    <x v="0"/>
    <x v="2"/>
    <n v="120.3439954"/>
    <x v="1"/>
    <n v="-19"/>
    <n v="46.896082501999999"/>
  </r>
  <r>
    <s v="haircare"/>
    <x v="360"/>
    <n v="66.180000000000007"/>
    <n v="0"/>
    <n v="327"/>
    <n v="4"/>
    <n v="96"/>
    <n v="9"/>
    <x v="3"/>
    <n v="3.6825958110000001"/>
    <x v="0"/>
    <x v="1"/>
    <n v="17"/>
    <n v="607"/>
    <n v="1"/>
    <n v="57.52427041"/>
    <s v="Pending"/>
    <n v="1.0676205599999999"/>
    <x v="2"/>
    <x v="0"/>
    <n v="319.45845700000001"/>
    <x v="1"/>
    <n v="-96"/>
    <n v="258.25159077900003"/>
  </r>
  <r>
    <s v="skincare"/>
    <x v="361"/>
    <n v="43.83"/>
    <n v="57"/>
    <n v="815"/>
    <n v="1"/>
    <n v="35"/>
    <n v="7"/>
    <x v="1"/>
    <n v="3.8836115750000002"/>
    <x v="2"/>
    <x v="5"/>
    <n v="16"/>
    <n v="461"/>
    <n v="30"/>
    <n v="97.249732219999999"/>
    <s v="Pending"/>
    <n v="3.170627332"/>
    <x v="0"/>
    <x v="0"/>
    <n v="237.3168019"/>
    <x v="0"/>
    <n v="22"/>
    <n v="136.183458105"/>
  </r>
  <r>
    <s v="haircare"/>
    <x v="362"/>
    <n v="7.41"/>
    <n v="37"/>
    <n v="449"/>
    <n v="19"/>
    <n v="79"/>
    <n v="5"/>
    <x v="1"/>
    <n v="2.478581589"/>
    <x v="4"/>
    <x v="4"/>
    <n v="7"/>
    <n v="480"/>
    <n v="30"/>
    <n v="75.159024779999996"/>
    <s v="Fail"/>
    <n v="3.455388476"/>
    <x v="2"/>
    <x v="1"/>
    <n v="873.27013480000005"/>
    <x v="1"/>
    <n v="-42"/>
    <n v="795.63252843100008"/>
  </r>
  <r>
    <s v="haircare"/>
    <x v="363"/>
    <n v="19.829999999999998"/>
    <n v="14"/>
    <n v="453"/>
    <n v="26"/>
    <n v="5"/>
    <n v="8"/>
    <x v="1"/>
    <n v="8.0484528780000009"/>
    <x v="0"/>
    <x v="0"/>
    <n v="4"/>
    <n v="980"/>
    <n v="1"/>
    <n v="29.084036439999998"/>
    <s v="Pass"/>
    <n v="0.71466474400000002"/>
    <x v="2"/>
    <x v="2"/>
    <n v="520.78946470000005"/>
    <x v="0"/>
    <n v="9"/>
    <n v="483.65697538200004"/>
  </r>
  <r>
    <s v="skincare"/>
    <x v="364"/>
    <n v="73.02"/>
    <n v="33"/>
    <n v="923"/>
    <n v="25"/>
    <n v="60"/>
    <n v="2"/>
    <x v="3"/>
    <n v="2.102480758"/>
    <x v="4"/>
    <x v="5"/>
    <n v="30"/>
    <n v="675"/>
    <n v="24"/>
    <n v="19.45877952"/>
    <s v="Pending"/>
    <n v="3.9537668680000002"/>
    <x v="2"/>
    <x v="2"/>
    <n v="463.79803950000002"/>
    <x v="1"/>
    <n v="-27"/>
    <n v="442.236779222"/>
  </r>
  <r>
    <s v="haircare"/>
    <x v="365"/>
    <n v="67.599999999999994"/>
    <n v="60"/>
    <n v="628"/>
    <n v="10"/>
    <n v="46"/>
    <n v="7"/>
    <x v="3"/>
    <n v="6.7141599320000003"/>
    <x v="2"/>
    <x v="4"/>
    <n v="23"/>
    <n v="734"/>
    <n v="14"/>
    <n v="71.956116159999993"/>
    <s v="Pending"/>
    <n v="0.18849507700000001"/>
    <x v="2"/>
    <x v="1"/>
    <n v="504.53448589999999"/>
    <x v="0"/>
    <n v="14"/>
    <n v="425.864209808"/>
  </r>
  <r>
    <s v="skincare"/>
    <x v="366"/>
    <n v="7.57"/>
    <n v="34"/>
    <n v="220"/>
    <n v="21"/>
    <n v="50"/>
    <n v="4"/>
    <x v="1"/>
    <n v="2.1146142399999999"/>
    <x v="1"/>
    <x v="2"/>
    <n v="19"/>
    <n v="353"/>
    <n v="4"/>
    <n v="24.26071962"/>
    <s v="Fail"/>
    <n v="2.4653690990000001"/>
    <x v="1"/>
    <x v="1"/>
    <n v="974.73209559999998"/>
    <x v="1"/>
    <n v="-16"/>
    <n v="948.35676174000002"/>
  </r>
  <r>
    <s v="haircare"/>
    <x v="367"/>
    <n v="26.09"/>
    <n v="63"/>
    <n v="153"/>
    <n v="15"/>
    <n v="48"/>
    <n v="9"/>
    <x v="0"/>
    <n v="1.6348207379999999"/>
    <x v="2"/>
    <x v="4"/>
    <n v="12"/>
    <n v="576"/>
    <n v="5"/>
    <n v="80.890915629999995"/>
    <s v="Pass"/>
    <n v="1.721979672"/>
    <x v="2"/>
    <x v="0"/>
    <n v="865.24065489999998"/>
    <x v="0"/>
    <n v="15"/>
    <n v="782.71491853199996"/>
  </r>
  <r>
    <s v="haircare"/>
    <x v="368"/>
    <n v="26.95"/>
    <n v="24"/>
    <n v="664"/>
    <n v="27"/>
    <n v="6"/>
    <n v="1"/>
    <x v="0"/>
    <n v="9.184865533"/>
    <x v="0"/>
    <x v="2"/>
    <n v="15"/>
    <n v="213"/>
    <n v="11"/>
    <n v="37.993300050000002"/>
    <s v="Fail"/>
    <n v="3.7274849940000001"/>
    <x v="1"/>
    <x v="0"/>
    <n v="735.7318947"/>
    <x v="0"/>
    <n v="18"/>
    <n v="688.55372911699999"/>
  </r>
  <r>
    <s v="skincare"/>
    <x v="369"/>
    <n v="68.83"/>
    <n v="23"/>
    <n v="11"/>
    <n v="22"/>
    <n v="89"/>
    <n v="7"/>
    <x v="3"/>
    <n v="2.7111588969999998"/>
    <x v="1"/>
    <x v="5"/>
    <n v="11"/>
    <n v="119"/>
    <n v="24"/>
    <n v="39.420393679999997"/>
    <s v="Pass"/>
    <n v="1.6325275640000001"/>
    <x v="1"/>
    <x v="0"/>
    <n v="361.43106330000001"/>
    <x v="1"/>
    <n v="-66"/>
    <n v="319.29951072300003"/>
  </r>
  <r>
    <s v="skincare"/>
    <x v="370"/>
    <n v="6.87"/>
    <n v="11"/>
    <n v="132"/>
    <n v="19"/>
    <n v="56"/>
    <n v="6"/>
    <x v="0"/>
    <n v="8.3912513910000008"/>
    <x v="4"/>
    <x v="2"/>
    <n v="5"/>
    <n v="627"/>
    <n v="28"/>
    <n v="10.97185532"/>
    <s v="Pending"/>
    <n v="4.151354853"/>
    <x v="2"/>
    <x v="0"/>
    <n v="248.65569959999999"/>
    <x v="1"/>
    <n v="-45"/>
    <n v="229.29259288899999"/>
  </r>
  <r>
    <s v="skincare"/>
    <x v="371"/>
    <n v="14.89"/>
    <n v="17"/>
    <n v="993"/>
    <n v="16"/>
    <n v="59"/>
    <n v="8"/>
    <x v="1"/>
    <n v="5.9016778399999996"/>
    <x v="4"/>
    <x v="4"/>
    <n v="5"/>
    <n v="244"/>
    <n v="23"/>
    <n v="73.091014040000005"/>
    <s v="Pending"/>
    <n v="3.0152720949999998"/>
    <x v="2"/>
    <x v="0"/>
    <n v="929.29026610000005"/>
    <x v="1"/>
    <n v="-42"/>
    <n v="850.29757422"/>
  </r>
  <r>
    <s v="skincare"/>
    <x v="372"/>
    <n v="80.989999999999995"/>
    <n v="14"/>
    <n v="303"/>
    <n v="21"/>
    <n v="29"/>
    <n v="5"/>
    <x v="3"/>
    <n v="1.7007086760000001"/>
    <x v="4"/>
    <x v="2"/>
    <n v="15"/>
    <n v="307"/>
    <n v="13"/>
    <n v="20.19427778"/>
    <s v="Pass"/>
    <n v="3.9900774729999999"/>
    <x v="0"/>
    <x v="1"/>
    <n v="480.76797049999999"/>
    <x v="1"/>
    <n v="-15"/>
    <n v="458.87298404399996"/>
  </r>
  <r>
    <s v="skincare"/>
    <x v="373"/>
    <n v="21.96"/>
    <n v="79"/>
    <n v="292"/>
    <n v="27"/>
    <n v="71"/>
    <n v="1"/>
    <x v="3"/>
    <n v="9.5990337229999998"/>
    <x v="4"/>
    <x v="0"/>
    <n v="29"/>
    <n v="630"/>
    <n v="16"/>
    <n v="79.559251970000005"/>
    <s v="Pending"/>
    <n v="4.9477691249999998"/>
    <x v="1"/>
    <x v="0"/>
    <n v="350.88021950000001"/>
    <x v="0"/>
    <n v="8"/>
    <n v="261.72193380700003"/>
  </r>
  <r>
    <s v="haircare"/>
    <x v="374"/>
    <n v="67.010000000000005"/>
    <n v="26"/>
    <n v="974"/>
    <n v="24"/>
    <n v="77"/>
    <n v="1"/>
    <x v="0"/>
    <n v="3.2226505030000001"/>
    <x v="1"/>
    <x v="3"/>
    <n v="18"/>
    <n v="475"/>
    <n v="24"/>
    <n v="54.268103969999999"/>
    <s v="Pass"/>
    <n v="3.427875894"/>
    <x v="2"/>
    <x v="0"/>
    <n v="523.82874379999998"/>
    <x v="1"/>
    <n v="-51"/>
    <n v="466.337989327"/>
  </r>
  <r>
    <s v="haircare"/>
    <x v="375"/>
    <n v="27.63"/>
    <n v="71"/>
    <n v="299"/>
    <n v="22"/>
    <n v="18"/>
    <n v="9"/>
    <x v="0"/>
    <n v="8.736808108"/>
    <x v="1"/>
    <x v="1"/>
    <n v="11"/>
    <n v="603"/>
    <n v="13"/>
    <n v="80.585183349999994"/>
    <s v="Pending"/>
    <n v="4.9262565499999997"/>
    <x v="1"/>
    <x v="2"/>
    <n v="926.06268050000006"/>
    <x v="0"/>
    <n v="53"/>
    <n v="836.7406890420001"/>
  </r>
  <r>
    <s v="skincare"/>
    <x v="376"/>
    <n v="14.45"/>
    <n v="59"/>
    <n v="739"/>
    <n v="4"/>
    <n v="2"/>
    <n v="6"/>
    <x v="1"/>
    <n v="2.5192900520000001"/>
    <x v="3"/>
    <x v="4"/>
    <n v="26"/>
    <n v="265"/>
    <n v="24"/>
    <n v="62.553388529999999"/>
    <s v="Fail"/>
    <n v="0.24129800200000001"/>
    <x v="2"/>
    <x v="2"/>
    <n v="448.36058209999999"/>
    <x v="0"/>
    <n v="57"/>
    <n v="383.28790351800001"/>
  </r>
  <r>
    <s v="skincare"/>
    <x v="377"/>
    <n v="28.1"/>
    <n v="45"/>
    <n v="782"/>
    <n v="2"/>
    <n v="8"/>
    <n v="5"/>
    <x v="0"/>
    <n v="8.6854859389999994"/>
    <x v="0"/>
    <x v="0"/>
    <n v="12"/>
    <n v="649"/>
    <n v="22"/>
    <n v="17.418994479999999"/>
    <s v="Pending"/>
    <n v="1.756885944"/>
    <x v="1"/>
    <x v="2"/>
    <n v="606.37689750000004"/>
    <x v="0"/>
    <n v="37"/>
    <n v="580.27241708100007"/>
  </r>
  <r>
    <s v="Unknown"/>
    <x v="378"/>
    <n v="73.62"/>
    <n v="88"/>
    <n v="42"/>
    <n v="30"/>
    <n v="75"/>
    <n v="1"/>
    <x v="1"/>
    <n v="1.119059316"/>
    <x v="1"/>
    <x v="5"/>
    <n v="2"/>
    <n v="280"/>
    <n v="26"/>
    <n v="78.908710299999996"/>
    <s v="Fail"/>
    <n v="0.62848099599999996"/>
    <x v="1"/>
    <x v="2"/>
    <n v="822.66967099999999"/>
    <x v="0"/>
    <n v="13"/>
    <n v="742.64190138399999"/>
  </r>
  <r>
    <s v="haircare"/>
    <x v="379"/>
    <n v="86.29"/>
    <n v="16"/>
    <n v="943"/>
    <n v="25"/>
    <n v="97"/>
    <n v="6"/>
    <x v="0"/>
    <n v="5.6060241089999998"/>
    <x v="1"/>
    <x v="2"/>
    <n v="20"/>
    <n v="960"/>
    <n v="2"/>
    <n v="16.281953640000001"/>
    <s v="Pass"/>
    <n v="1.3852941640000001"/>
    <x v="2"/>
    <x v="0"/>
    <n v="484.4192779"/>
    <x v="1"/>
    <n v="-81"/>
    <n v="462.53130015099998"/>
  </r>
  <r>
    <s v="haircare"/>
    <x v="380"/>
    <n v="83.87"/>
    <n v="92"/>
    <n v="342"/>
    <n v="13"/>
    <n v="54"/>
    <n v="6"/>
    <x v="2"/>
    <n v="7.9249832150000001"/>
    <x v="4"/>
    <x v="4"/>
    <n v="15"/>
    <n v="716"/>
    <n v="16"/>
    <n v="53.08315485"/>
    <s v="Fail"/>
    <n v="4.2105507060000003"/>
    <x v="0"/>
    <x v="2"/>
    <n v="310.18762170000002"/>
    <x v="0"/>
    <n v="38"/>
    <n v="249.17948363500003"/>
  </r>
  <r>
    <s v="skincare"/>
    <x v="381"/>
    <n v="42.73"/>
    <n v="52"/>
    <n v="325"/>
    <n v="28"/>
    <n v="38"/>
    <n v="3"/>
    <x v="1"/>
    <n v="9.4131596569999996"/>
    <x v="4"/>
    <x v="4"/>
    <n v="20"/>
    <n v="711"/>
    <n v="6"/>
    <n v="25.511429270000001"/>
    <s v="Pass"/>
    <n v="0.258384"/>
    <x v="2"/>
    <x v="2"/>
    <n v="995.07317350000005"/>
    <x v="0"/>
    <n v="14"/>
    <n v="960.14858457300011"/>
  </r>
  <r>
    <s v="haircare"/>
    <x v="382"/>
    <n v="68.47"/>
    <n v="7"/>
    <n v="813"/>
    <n v="1"/>
    <n v="48"/>
    <n v="8"/>
    <x v="0"/>
    <n v="9.1828192259999994"/>
    <x v="3"/>
    <x v="4"/>
    <n v="4"/>
    <n v="701"/>
    <n v="14"/>
    <n v="77.710166020000003"/>
    <s v="Fail"/>
    <n v="2.648896385"/>
    <x v="2"/>
    <x v="1"/>
    <n v="960.91377169999998"/>
    <x v="1"/>
    <n v="-41"/>
    <n v="874.02078645400002"/>
  </r>
  <r>
    <s v="skincare"/>
    <x v="383"/>
    <n v="24.47"/>
    <n v="78"/>
    <n v="497"/>
    <n v="17"/>
    <n v="27"/>
    <n v="1"/>
    <x v="1"/>
    <n v="8.3766238259999994"/>
    <x v="1"/>
    <x v="1"/>
    <n v="22"/>
    <n v="911"/>
    <n v="1"/>
    <n v="92.043210500000001"/>
    <s v="Pass"/>
    <n v="2.8789306670000001"/>
    <x v="0"/>
    <x v="0"/>
    <n v="859.13125219999995"/>
    <x v="0"/>
    <n v="51"/>
    <n v="758.71141787399995"/>
  </r>
  <r>
    <s v="skincare"/>
    <x v="384"/>
    <n v="32.85"/>
    <n v="26"/>
    <n v="363"/>
    <n v="13"/>
    <n v="20"/>
    <n v="1"/>
    <x v="3"/>
    <n v="8.9937221469999997"/>
    <x v="2"/>
    <x v="5"/>
    <n v="18"/>
    <n v="543"/>
    <n v="17"/>
    <n v="59.871354699999998"/>
    <s v="Fail"/>
    <n v="2.8496406190000001"/>
    <x v="1"/>
    <x v="2"/>
    <n v="719.53649140000005"/>
    <x v="0"/>
    <n v="6"/>
    <n v="650.67141455300009"/>
  </r>
  <r>
    <s v="haircare"/>
    <x v="385"/>
    <n v="90.15"/>
    <n v="45"/>
    <n v="890"/>
    <n v="4"/>
    <n v="12"/>
    <n v="6"/>
    <x v="3"/>
    <n v="2.7929771730000001"/>
    <x v="4"/>
    <x v="1"/>
    <n v="6"/>
    <n v="431"/>
    <n v="11"/>
    <n v="57.443256490000003"/>
    <s v="Pending"/>
    <n v="2.4289556619999999"/>
    <x v="2"/>
    <x v="2"/>
    <n v="365.37906529999998"/>
    <x v="0"/>
    <n v="33"/>
    <n v="305.14283163699997"/>
  </r>
  <r>
    <s v="skincare"/>
    <x v="386"/>
    <n v="6.24"/>
    <n v="49"/>
    <n v="426"/>
    <n v="7"/>
    <n v="43"/>
    <n v="1"/>
    <x v="3"/>
    <n v="3.5576586610000001"/>
    <x v="3"/>
    <x v="5"/>
    <n v="23"/>
    <n v="602"/>
    <n v="19"/>
    <n v="78.756687670000005"/>
    <s v="Pending"/>
    <n v="3.9739545270000001"/>
    <x v="1"/>
    <x v="1"/>
    <n v="922.0716443"/>
    <x v="0"/>
    <n v="6"/>
    <n v="839.75729796899998"/>
  </r>
  <r>
    <s v="skincare"/>
    <x v="387"/>
    <n v="13.12"/>
    <n v="70"/>
    <n v="20"/>
    <n v="17"/>
    <n v="61"/>
    <n v="6"/>
    <x v="0"/>
    <n v="3.6007167240000002"/>
    <x v="3"/>
    <x v="1"/>
    <n v="27"/>
    <n v="178"/>
    <n v="3"/>
    <n v="10.45709317"/>
    <s v="Pending"/>
    <n v="0.75436113900000001"/>
    <x v="1"/>
    <x v="0"/>
    <n v="348.00100309999999"/>
    <x v="0"/>
    <n v="9"/>
    <n v="333.94319320599999"/>
  </r>
  <r>
    <s v="haircare"/>
    <x v="388"/>
    <n v="24.75"/>
    <n v="2"/>
    <n v="406"/>
    <n v="9"/>
    <n v="31"/>
    <n v="1"/>
    <x v="0"/>
    <n v="4.3934853790000004"/>
    <x v="4"/>
    <x v="3"/>
    <n v="26"/>
    <n v="684"/>
    <n v="11"/>
    <n v="92.598277839999994"/>
    <s v="Pending"/>
    <n v="1.6218273759999999"/>
    <x v="2"/>
    <x v="2"/>
    <n v="820.72854519999999"/>
    <x v="1"/>
    <n v="-29"/>
    <n v="723.73678198100004"/>
  </r>
  <r>
    <s v="skincare"/>
    <x v="389"/>
    <n v="7.52"/>
    <n v="92"/>
    <n v="618"/>
    <n v="4"/>
    <n v="91"/>
    <n v="6"/>
    <x v="3"/>
    <n v="4.5398860330000002"/>
    <x v="5"/>
    <x v="3"/>
    <n v="19"/>
    <n v="787"/>
    <n v="29"/>
    <n v="27.770393540000001"/>
    <s v="Pass"/>
    <n v="3.1170576620000001"/>
    <x v="1"/>
    <x v="0"/>
    <n v="926.43235110000001"/>
    <x v="0"/>
    <n v="1"/>
    <n v="894.122071527"/>
  </r>
  <r>
    <s v="skincare"/>
    <x v="390"/>
    <n v="22.24"/>
    <n v="63"/>
    <n v="335"/>
    <n v="19"/>
    <n v="96"/>
    <n v="3"/>
    <x v="0"/>
    <n v="5.9009979220000002"/>
    <x v="2"/>
    <x v="4"/>
    <n v="11"/>
    <n v="495"/>
    <n v="5"/>
    <n v="98.570699540000007"/>
    <s v="Pass"/>
    <n v="3.4856616950000001"/>
    <x v="2"/>
    <x v="2"/>
    <n v="642.70345640000005"/>
    <x v="1"/>
    <n v="-33"/>
    <n v="538.23175893799998"/>
  </r>
  <r>
    <s v="skincare"/>
    <x v="391"/>
    <n v="60.39"/>
    <n v="43"/>
    <n v="814"/>
    <n v="1"/>
    <n v="61"/>
    <n v="8"/>
    <x v="0"/>
    <n v="2.43891787"/>
    <x v="4"/>
    <x v="2"/>
    <n v="28"/>
    <n v="707"/>
    <n v="17"/>
    <n v="76.26285532"/>
    <s v="Fail"/>
    <n v="2.080327316"/>
    <x v="1"/>
    <x v="0"/>
    <n v="822.75059610000005"/>
    <x v="1"/>
    <n v="-18"/>
    <n v="744.04882291000001"/>
  </r>
  <r>
    <s v="haircare"/>
    <x v="392"/>
    <n v="45.04"/>
    <n v="52"/>
    <n v="116"/>
    <n v="10"/>
    <n v="74"/>
    <n v="6"/>
    <x v="1"/>
    <n v="7.2212199740000003"/>
    <x v="2"/>
    <x v="3"/>
    <n v="24"/>
    <n v="956"/>
    <n v="26"/>
    <n v="79.682603290000003"/>
    <s v="Pending"/>
    <n v="4.3893191900000001"/>
    <x v="2"/>
    <x v="2"/>
    <n v="812.52558929999998"/>
    <x v="1"/>
    <n v="-22"/>
    <n v="725.62176603599994"/>
  </r>
  <r>
    <s v="skincare"/>
    <x v="393"/>
    <n v="89.8"/>
    <n v="23"/>
    <n v="123"/>
    <n v="4"/>
    <n v="67"/>
    <n v="1"/>
    <x v="2"/>
    <n v="2.508098854"/>
    <x v="2"/>
    <x v="4"/>
    <n v="2"/>
    <n v="202"/>
    <n v="22"/>
    <n v="69.058268229999996"/>
    <s v="nan"/>
    <n v="2.1359176440000001"/>
    <x v="2"/>
    <x v="0"/>
    <n v="273.84197599999999"/>
    <x v="1"/>
    <n v="-44"/>
    <n v="202.27560891600001"/>
  </r>
  <r>
    <s v="haircare"/>
    <x v="394"/>
    <n v="82.66"/>
    <n v="59"/>
    <n v="398"/>
    <n v="9"/>
    <n v="91"/>
    <n v="5"/>
    <x v="1"/>
    <n v="3.792776339"/>
    <x v="4"/>
    <x v="2"/>
    <n v="27"/>
    <n v="501"/>
    <n v="7"/>
    <n v="52.449686450000002"/>
    <s v="Pass"/>
    <n v="2.0736030580000002"/>
    <x v="2"/>
    <x v="0"/>
    <n v="701.13202620000004"/>
    <x v="1"/>
    <n v="-32"/>
    <n v="644.88956341100004"/>
  </r>
  <r>
    <s v="haircare"/>
    <x v="395"/>
    <n v="37.47"/>
    <n v="2"/>
    <n v="792"/>
    <n v="13"/>
    <n v="35"/>
    <n v="8"/>
    <x v="0"/>
    <n v="5.5301061750000002"/>
    <x v="4"/>
    <x v="1"/>
    <n v="8"/>
    <n v="323"/>
    <n v="10"/>
    <n v="61.446492399999997"/>
    <s v="Fail"/>
    <n v="0.27741558100000002"/>
    <x v="2"/>
    <x v="1"/>
    <n v="184.12114320000001"/>
    <x v="1"/>
    <n v="-33"/>
    <n v="117.14454462500001"/>
  </r>
  <r>
    <s v="skincare"/>
    <x v="396"/>
    <n v="29.65"/>
    <n v="19"/>
    <n v="803"/>
    <n v="14"/>
    <n v="95"/>
    <n v="3"/>
    <x v="1"/>
    <n v="8.1679650539999997"/>
    <x v="3"/>
    <x v="0"/>
    <n v="29"/>
    <n v="617"/>
    <n v="28"/>
    <n v="14.176259740000001"/>
    <s v="Pass"/>
    <n v="2.8005925469999999"/>
    <x v="2"/>
    <x v="1"/>
    <n v="557.06512880000002"/>
    <x v="1"/>
    <n v="-76"/>
    <n v="534.72090400600007"/>
  </r>
  <r>
    <s v="haircare"/>
    <x v="397"/>
    <n v="41.07"/>
    <n v="45"/>
    <n v="714"/>
    <n v="10"/>
    <n v="15"/>
    <n v="6"/>
    <x v="1"/>
    <n v="7.6552230989999996"/>
    <x v="3"/>
    <x v="1"/>
    <n v="11"/>
    <n v="733"/>
    <n v="29"/>
    <n v="66.156355849999997"/>
    <s v="Pending"/>
    <n v="3.5725361090000001"/>
    <x v="2"/>
    <x v="0"/>
    <n v="246.0119933"/>
    <x v="0"/>
    <n v="30"/>
    <n v="172.20041435100001"/>
  </r>
  <r>
    <s v="haircare"/>
    <x v="398"/>
    <n v="61.08"/>
    <n v="14"/>
    <n v="50"/>
    <n v="6"/>
    <n v="16"/>
    <n v="5"/>
    <x v="3"/>
    <n v="6.8098092079999999"/>
    <x v="2"/>
    <x v="5"/>
    <n v="5"/>
    <n v="335"/>
    <n v="11"/>
    <n v="66.348829179999996"/>
    <s v="Fail"/>
    <n v="0.66074700099999994"/>
    <x v="0"/>
    <x v="0"/>
    <n v="474.71454890000001"/>
    <x v="1"/>
    <n v="-2"/>
    <n v="401.55591051200003"/>
  </r>
  <r>
    <s v="skincare"/>
    <x v="399"/>
    <n v="30.47"/>
    <n v="24"/>
    <n v="782"/>
    <n v="16"/>
    <n v="13"/>
    <n v="6"/>
    <x v="3"/>
    <n v="2.4019593449999999"/>
    <x v="3"/>
    <x v="1"/>
    <n v="18"/>
    <n v="526"/>
    <n v="3"/>
    <n v="90.208071770000004"/>
    <s v="Pass"/>
    <n v="1.596620554"/>
    <x v="1"/>
    <x v="0"/>
    <n v="849.68386720000001"/>
    <x v="0"/>
    <n v="11"/>
    <n v="757.07383608500004"/>
  </r>
  <r>
    <s v="skincare"/>
    <x v="400"/>
    <n v="64.290000000000006"/>
    <n v="93"/>
    <n v="323"/>
    <n v="6"/>
    <n v="35"/>
    <n v="1"/>
    <x v="3"/>
    <n v="5.9234081109999996"/>
    <x v="1"/>
    <x v="5"/>
    <n v="23"/>
    <n v="215"/>
    <n v="20"/>
    <n v="55.509072170000003"/>
    <s v="Fail"/>
    <n v="3.9281590739999999"/>
    <x v="2"/>
    <x v="1"/>
    <n v="988.45105569999998"/>
    <x v="0"/>
    <n v="58"/>
    <n v="927.01857541899994"/>
  </r>
  <r>
    <s v="skincare"/>
    <x v="401"/>
    <n v="43.89"/>
    <n v="77"/>
    <n v="788"/>
    <n v="17"/>
    <n v="75"/>
    <n v="7"/>
    <x v="1"/>
    <n v="1.7870185160000001"/>
    <x v="1"/>
    <x v="3"/>
    <n v="30"/>
    <n v="262"/>
    <n v="10"/>
    <n v="16.94299367"/>
    <s v="Pending"/>
    <n v="1.8930052340000001"/>
    <x v="2"/>
    <x v="2"/>
    <n v="386.16384849999997"/>
    <x v="0"/>
    <n v="2"/>
    <n v="367.43383631399996"/>
  </r>
  <r>
    <s v="skincare"/>
    <x v="402"/>
    <n v="57.44"/>
    <n v="70"/>
    <n v="140"/>
    <n v="10"/>
    <n v="59"/>
    <n v="9"/>
    <x v="3"/>
    <n v="4.3962685910000001"/>
    <x v="3"/>
    <x v="5"/>
    <n v="18"/>
    <n v="325"/>
    <n v="27"/>
    <n v="37.557632839999997"/>
    <s v="Pending"/>
    <n v="1.283852064"/>
    <x v="1"/>
    <x v="2"/>
    <n v="578.76012890000004"/>
    <x v="0"/>
    <n v="11"/>
    <n v="536.80622746900008"/>
  </r>
  <r>
    <s v="haircare"/>
    <x v="403"/>
    <n v="46.43"/>
    <n v="16"/>
    <n v="469"/>
    <n v="18"/>
    <n v="21"/>
    <n v="2"/>
    <x v="0"/>
    <n v="4.7216487730000001"/>
    <x v="4"/>
    <x v="1"/>
    <n v="14"/>
    <n v="329"/>
    <n v="10"/>
    <n v="69.006647090000001"/>
    <s v="Pass"/>
    <n v="3.3937832509999999"/>
    <x v="1"/>
    <x v="1"/>
    <n v="560.16822190000005"/>
    <x v="1"/>
    <n v="-5"/>
    <n v="486.43992603700008"/>
  </r>
  <r>
    <s v="haircare"/>
    <x v="404"/>
    <n v="32.97"/>
    <n v="83"/>
    <n v="786"/>
    <n v="27"/>
    <n v="54"/>
    <n v="5"/>
    <x v="3"/>
    <n v="1.3583029550000001"/>
    <x v="1"/>
    <x v="3"/>
    <n v="22"/>
    <n v="281"/>
    <n v="14"/>
    <n v="31.533297650000002"/>
    <s v="Pending"/>
    <n v="1.0641180109999999"/>
    <x v="1"/>
    <x v="0"/>
    <n v="958.96135879999997"/>
    <x v="0"/>
    <n v="29"/>
    <n v="926.06975819499996"/>
  </r>
  <r>
    <s v="haircare"/>
    <x v="405"/>
    <n v="95.1"/>
    <n v="99"/>
    <n v="801"/>
    <n v="22"/>
    <n v="75"/>
    <n v="4"/>
    <x v="1"/>
    <n v="3.4658928950000001"/>
    <x v="2"/>
    <x v="3"/>
    <n v="10"/>
    <n v="348"/>
    <n v="12"/>
    <n v="35.247503969999997"/>
    <s v="Fail"/>
    <n v="4.488699306"/>
    <x v="2"/>
    <x v="2"/>
    <n v="530.72535919999996"/>
    <x v="0"/>
    <n v="24"/>
    <n v="492.01196233499996"/>
  </r>
  <r>
    <s v="skincare"/>
    <x v="406"/>
    <n v="77.540000000000006"/>
    <n v="8"/>
    <n v="333"/>
    <n v="18"/>
    <n v="30"/>
    <n v="6"/>
    <x v="3"/>
    <n v="9.6008452050000006"/>
    <x v="1"/>
    <x v="1"/>
    <n v="3"/>
    <n v="417"/>
    <n v="15"/>
    <n v="83.842211469999995"/>
    <s v="Pending"/>
    <n v="0.61743214099999999"/>
    <x v="0"/>
    <x v="0"/>
    <n v="729.19558489999997"/>
    <x v="1"/>
    <n v="-22"/>
    <n v="635.75252822499999"/>
  </r>
  <r>
    <s v="skincare"/>
    <x v="407"/>
    <n v="18.309999999999999"/>
    <n v="37"/>
    <n v="892"/>
    <n v="3"/>
    <n v="48"/>
    <n v="6"/>
    <x v="1"/>
    <n v="9.5826934700000006"/>
    <x v="1"/>
    <x v="4"/>
    <n v="9"/>
    <n v="309"/>
    <n v="10"/>
    <n v="62.588775859999998"/>
    <s v="Pending"/>
    <n v="3.562094031"/>
    <x v="2"/>
    <x v="1"/>
    <n v="929.61030979999998"/>
    <x v="1"/>
    <n v="-11"/>
    <n v="857.43884046999995"/>
  </r>
  <r>
    <s v="skincare"/>
    <x v="408"/>
    <n v="51.31"/>
    <n v="59"/>
    <n v="372"/>
    <n v="27"/>
    <n v="86"/>
    <n v="2"/>
    <x v="0"/>
    <n v="1.387900981"/>
    <x v="2"/>
    <x v="4"/>
    <n v="11"/>
    <n v="491"/>
    <n v="10"/>
    <n v="38.660677010000001"/>
    <s v="Pass"/>
    <n v="4.3626548559999998"/>
    <x v="1"/>
    <x v="1"/>
    <n v="911.91001440000002"/>
    <x v="1"/>
    <n v="-27"/>
    <n v="871.86143640900002"/>
  </r>
  <r>
    <s v="haircare"/>
    <x v="409"/>
    <n v="89.98"/>
    <n v="62"/>
    <n v="563"/>
    <n v="21"/>
    <n v="38"/>
    <n v="4"/>
    <x v="3"/>
    <n v="2.6118544539999999"/>
    <x v="1"/>
    <x v="5"/>
    <n v="12"/>
    <n v="956"/>
    <n v="26"/>
    <n v="75.78352323"/>
    <s v="Pending"/>
    <n v="0.71835594599999997"/>
    <x v="2"/>
    <x v="1"/>
    <n v="925.71059969999999"/>
    <x v="0"/>
    <n v="24"/>
    <n v="847.31522201600001"/>
  </r>
  <r>
    <s v="skincare"/>
    <x v="410"/>
    <n v="80.989999999999995"/>
    <n v="85"/>
    <n v="493"/>
    <n v="25"/>
    <n v="31"/>
    <n v="1"/>
    <x v="3"/>
    <n v="4.5299601410000001"/>
    <x v="4"/>
    <x v="2"/>
    <n v="12"/>
    <n v="195"/>
    <n v="19"/>
    <n v="35.894659099999998"/>
    <s v="Pass"/>
    <n v="3.421685101"/>
    <x v="1"/>
    <x v="1"/>
    <n v="937.59625359999995"/>
    <x v="0"/>
    <n v="54"/>
    <n v="897.171634359"/>
  </r>
  <r>
    <s v="haircare"/>
    <x v="411"/>
    <n v="45.4"/>
    <n v="1"/>
    <n v="538"/>
    <n v="28"/>
    <n v="78"/>
    <n v="9"/>
    <x v="0"/>
    <n v="9.5300172819999993"/>
    <x v="2"/>
    <x v="2"/>
    <n v="3"/>
    <n v="993"/>
    <n v="1"/>
    <n v="76.335716590000004"/>
    <s v="Pending"/>
    <n v="2.9030677319999998"/>
    <x v="2"/>
    <x v="0"/>
    <n v="343.40156689999998"/>
    <x v="1"/>
    <n v="-77"/>
    <n v="257.53583302799996"/>
  </r>
  <r>
    <s v="skincare"/>
    <x v="412"/>
    <n v="7.13"/>
    <n v="87"/>
    <n v="668"/>
    <n v="15"/>
    <n v="24"/>
    <n v="7"/>
    <x v="3"/>
    <n v="2.2707915719999998"/>
    <x v="3"/>
    <x v="3"/>
    <n v="21"/>
    <n v="957"/>
    <n v="24"/>
    <n v="16.30913322"/>
    <s v="Pending"/>
    <n v="2.4524416969999998"/>
    <x v="1"/>
    <x v="1"/>
    <n v="460.32003479999997"/>
    <x v="0"/>
    <n v="63"/>
    <n v="441.74011000799999"/>
  </r>
  <r>
    <s v="haircare"/>
    <x v="413"/>
    <n v="30.52"/>
    <n v="71"/>
    <n v="750"/>
    <n v="15"/>
    <n v="49"/>
    <n v="7"/>
    <x v="0"/>
    <n v="7.8716425929999998"/>
    <x v="4"/>
    <x v="2"/>
    <n v="7"/>
    <n v="855"/>
    <n v="29"/>
    <n v="87.808720739999998"/>
    <s v="Pending"/>
    <n v="2.507895591"/>
    <x v="0"/>
    <x v="2"/>
    <n v="883.35631739999997"/>
    <x v="0"/>
    <n v="22"/>
    <n v="787.67595406700002"/>
  </r>
  <r>
    <s v="skincare"/>
    <x v="414"/>
    <n v="56.46"/>
    <n v="10"/>
    <n v="155"/>
    <n v="4"/>
    <n v="96"/>
    <n v="3"/>
    <x v="3"/>
    <n v="1.9781428539999999"/>
    <x v="0"/>
    <x v="1"/>
    <n v="14"/>
    <n v="185"/>
    <n v="26"/>
    <n v="54.960981699999998"/>
    <s v="Pass"/>
    <n v="3.6376871130000001"/>
    <x v="1"/>
    <x v="0"/>
    <n v="423.24564190000001"/>
    <x v="1"/>
    <n v="-86"/>
    <n v="366.30651734600002"/>
  </r>
  <r>
    <s v="haircare"/>
    <x v="415"/>
    <n v="65.180000000000007"/>
    <n v="63"/>
    <n v="290"/>
    <n v="29"/>
    <n v="32"/>
    <n v="3"/>
    <x v="0"/>
    <n v="9.8313181969999999"/>
    <x v="0"/>
    <x v="4"/>
    <n v="24"/>
    <n v="514"/>
    <n v="10"/>
    <n v="49.465721500000001"/>
    <s v="Pass"/>
    <n v="4.6949341090000001"/>
    <x v="1"/>
    <x v="1"/>
    <n v="640.22772959999998"/>
    <x v="0"/>
    <n v="31"/>
    <n v="580.93068990300003"/>
  </r>
  <r>
    <s v="haircare"/>
    <x v="416"/>
    <n v="29.5"/>
    <n v="76"/>
    <n v="647"/>
    <n v="27"/>
    <n v="55"/>
    <n v="1"/>
    <x v="3"/>
    <n v="4.4345484920000002"/>
    <x v="5"/>
    <x v="5"/>
    <n v="28"/>
    <n v="493"/>
    <n v="2"/>
    <n v="64.992107039999993"/>
    <s v="Pending"/>
    <n v="0.54713312999999997"/>
    <x v="1"/>
    <x v="0"/>
    <n v="206.24905649999999"/>
    <x v="0"/>
    <n v="21"/>
    <n v="136.82240096800001"/>
  </r>
  <r>
    <s v="haircare"/>
    <x v="417"/>
    <n v="18.239999999999998"/>
    <n v="80"/>
    <n v="143"/>
    <n v="9"/>
    <n v="79"/>
    <n v="3"/>
    <x v="3"/>
    <n v="7.9771108499999999"/>
    <x v="3"/>
    <x v="5"/>
    <n v="11"/>
    <n v="795"/>
    <n v="17"/>
    <n v="66.177286559999999"/>
    <s v="Pass"/>
    <n v="0.195562973"/>
    <x v="0"/>
    <x v="1"/>
    <n v="150.64748929999999"/>
    <x v="0"/>
    <n v="1"/>
    <n v="76.493091889999988"/>
  </r>
  <r>
    <s v="skincare"/>
    <x v="418"/>
    <n v="84.32"/>
    <n v="71"/>
    <n v="105"/>
    <n v="27"/>
    <n v="58"/>
    <n v="3"/>
    <x v="0"/>
    <n v="4.0833197449999998"/>
    <x v="4"/>
    <x v="5"/>
    <n v="7"/>
    <n v="732"/>
    <n v="30"/>
    <n v="21.88316592"/>
    <s v="Pending"/>
    <n v="4.0479534829999997"/>
    <x v="0"/>
    <x v="0"/>
    <n v="470.79459050000003"/>
    <x v="0"/>
    <n v="13"/>
    <n v="444.82810483500003"/>
  </r>
  <r>
    <s v="skincare"/>
    <x v="419"/>
    <n v="98.52"/>
    <n v="20"/>
    <n v="419"/>
    <n v="26"/>
    <n v="99"/>
    <n v="4"/>
    <x v="3"/>
    <n v="6.6490198940000003"/>
    <x v="4"/>
    <x v="1"/>
    <n v="25"/>
    <n v="943"/>
    <n v="24"/>
    <n v="78.061023079999998"/>
    <s v="Pending"/>
    <n v="0.63002999900000001"/>
    <x v="1"/>
    <x v="0"/>
    <n v="621.02487929999995"/>
    <x v="1"/>
    <n v="-79"/>
    <n v="536.31483632599998"/>
  </r>
  <r>
    <s v="haircare"/>
    <x v="420"/>
    <n v="54.94"/>
    <n v="17"/>
    <n v="669"/>
    <n v="19"/>
    <n v="3"/>
    <n v="4"/>
    <x v="3"/>
    <n v="2.728144763"/>
    <x v="4"/>
    <x v="3"/>
    <n v="21"/>
    <n v="600"/>
    <n v="7"/>
    <n v="34.833546820000002"/>
    <s v="Fail"/>
    <n v="4.9348143010000003"/>
    <x v="0"/>
    <x v="1"/>
    <n v="453.42920199999998"/>
    <x v="0"/>
    <n v="14"/>
    <n v="415.86751041699995"/>
  </r>
  <r>
    <s v="haircare"/>
    <x v="421"/>
    <n v="21.31"/>
    <n v="93"/>
    <n v="657"/>
    <n v="24"/>
    <n v="80"/>
    <n v="3"/>
    <x v="1"/>
    <n v="2.314189174"/>
    <x v="2"/>
    <x v="4"/>
    <n v="10"/>
    <n v="703"/>
    <n v="7"/>
    <n v="91.446569220000001"/>
    <s v="Pending"/>
    <n v="3.1348064199999999"/>
    <x v="0"/>
    <x v="1"/>
    <n v="619.96219310000004"/>
    <x v="0"/>
    <n v="13"/>
    <n v="526.20143470599999"/>
  </r>
  <r>
    <s v="skincare"/>
    <x v="422"/>
    <n v="30.87"/>
    <n v="63"/>
    <n v="1"/>
    <n v="28"/>
    <n v="69"/>
    <n v="8"/>
    <x v="3"/>
    <n v="9.4425772559999999"/>
    <x v="5"/>
    <x v="4"/>
    <n v="11"/>
    <n v="681"/>
    <n v="20"/>
    <n v="83.606559709999999"/>
    <s v="Pass"/>
    <n v="3.2892453370000001"/>
    <x v="0"/>
    <x v="0"/>
    <n v="563.57593859999997"/>
    <x v="1"/>
    <n v="-6"/>
    <n v="470.52680163399998"/>
  </r>
  <r>
    <s v="haircare"/>
    <x v="423"/>
    <n v="6.75"/>
    <n v="81"/>
    <n v="944"/>
    <n v="17"/>
    <n v="85"/>
    <n v="8"/>
    <x v="3"/>
    <n v="9.2588255010000005"/>
    <x v="1"/>
    <x v="4"/>
    <n v="15"/>
    <n v="232"/>
    <n v="27"/>
    <n v="41.163943740000001"/>
    <s v="Pass"/>
    <n v="1.0745693439999999"/>
    <x v="2"/>
    <x v="1"/>
    <n v="717.13650640000003"/>
    <x v="1"/>
    <n v="-4"/>
    <n v="666.71373715900006"/>
  </r>
  <r>
    <s v="skincare"/>
    <x v="424"/>
    <n v="91.86"/>
    <n v="94"/>
    <n v="588"/>
    <n v="11"/>
    <n v="10"/>
    <n v="1"/>
    <x v="1"/>
    <n v="8.9872204619999998"/>
    <x v="4"/>
    <x v="3"/>
    <n v="19"/>
    <n v="890"/>
    <n v="9"/>
    <n v="82.696536390000006"/>
    <s v="nan"/>
    <n v="1.2775303200000001"/>
    <x v="2"/>
    <x v="2"/>
    <n v="684.57918800000004"/>
    <x v="0"/>
    <n v="84"/>
    <n v="592.89543114800006"/>
  </r>
  <r>
    <s v="skincare"/>
    <x v="425"/>
    <n v="16.190000000000001"/>
    <n v="37"/>
    <n v="643"/>
    <n v="25"/>
    <n v="83"/>
    <n v="7"/>
    <x v="1"/>
    <n v="6.6289010509999997"/>
    <x v="0"/>
    <x v="1"/>
    <n v="16"/>
    <n v="748"/>
    <n v="22"/>
    <n v="42.075144940000001"/>
    <s v="nan"/>
    <n v="3.3308164850000002"/>
    <x v="0"/>
    <x v="0"/>
    <n v="481.82113290000001"/>
    <x v="1"/>
    <n v="-46"/>
    <n v="433.11708690900002"/>
  </r>
  <r>
    <s v="haircare"/>
    <x v="426"/>
    <n v="59.77"/>
    <n v="31"/>
    <n v="89"/>
    <n v="9"/>
    <n v="25"/>
    <n v="2"/>
    <x v="3"/>
    <n v="8.2744139010000008"/>
    <x v="3"/>
    <x v="1"/>
    <n v="22"/>
    <n v="413"/>
    <n v="2"/>
    <n v="19.085291349999999"/>
    <s v="Fail"/>
    <n v="4.5576615059999996"/>
    <x v="0"/>
    <x v="0"/>
    <n v="482.49571639999999"/>
    <x v="0"/>
    <n v="6"/>
    <n v="455.13601114900001"/>
  </r>
  <r>
    <s v="haircare"/>
    <x v="427"/>
    <n v="31.04"/>
    <n v="10"/>
    <n v="344"/>
    <n v="10"/>
    <n v="68"/>
    <n v="1"/>
    <x v="0"/>
    <n v="1.621332432"/>
    <x v="4"/>
    <x v="4"/>
    <n v="21"/>
    <n v="798"/>
    <n v="14"/>
    <n v="96.569941490000005"/>
    <s v="Pending"/>
    <n v="4.9137137170000003"/>
    <x v="2"/>
    <x v="0"/>
    <n v="226.70050599999999"/>
    <x v="1"/>
    <n v="-58"/>
    <n v="128.50923207799997"/>
  </r>
  <r>
    <s v="Unknown"/>
    <x v="428"/>
    <n v="57.65"/>
    <n v="44"/>
    <n v="349"/>
    <n v="18"/>
    <n v="61"/>
    <n v="3"/>
    <x v="3"/>
    <n v="4.0131013769999999"/>
    <x v="0"/>
    <x v="1"/>
    <n v="28"/>
    <n v="320"/>
    <n v="17"/>
    <n v="68.734181370000002"/>
    <s v="Fail"/>
    <n v="1.070351638"/>
    <x v="2"/>
    <x v="0"/>
    <n v="561.91471490000004"/>
    <x v="1"/>
    <n v="-17"/>
    <n v="489.16743215300005"/>
  </r>
  <r>
    <s v="haircare"/>
    <x v="429"/>
    <n v="66.88"/>
    <n v="88"/>
    <n v="458"/>
    <n v="20"/>
    <n v="29"/>
    <n v="4"/>
    <x v="1"/>
    <n v="3.823328123"/>
    <x v="4"/>
    <x v="3"/>
    <n v="20"/>
    <n v="537"/>
    <n v="1"/>
    <n v="51.048957399999999"/>
    <s v="Pass"/>
    <n v="0.75718615099999997"/>
    <x v="0"/>
    <x v="2"/>
    <n v="628.46121530000005"/>
    <x v="0"/>
    <n v="59"/>
    <n v="573.58892977700009"/>
  </r>
  <r>
    <s v="haircare"/>
    <x v="430"/>
    <n v="83.83"/>
    <n v="32"/>
    <n v="262"/>
    <n v="13"/>
    <n v="19"/>
    <n v="6"/>
    <x v="0"/>
    <n v="6.7208078980000003"/>
    <x v="5"/>
    <x v="1"/>
    <n v="12"/>
    <n v="145"/>
    <n v="9"/>
    <n v="45.799601639999999"/>
    <s v="Pass"/>
    <n v="0.376366653"/>
    <x v="2"/>
    <x v="1"/>
    <n v="528.84045760000004"/>
    <x v="0"/>
    <n v="13"/>
    <n v="476.32004806200007"/>
  </r>
  <r>
    <s v="skincare"/>
    <x v="431"/>
    <n v="6.04"/>
    <n v="7"/>
    <n v="107"/>
    <n v="7"/>
    <n v="66"/>
    <n v="4"/>
    <x v="3"/>
    <n v="2.3365610349999999"/>
    <x v="3"/>
    <x v="2"/>
    <n v="23"/>
    <n v="291"/>
    <n v="21"/>
    <n v="98.330283589999993"/>
    <s v="Pass"/>
    <n v="1.54410275"/>
    <x v="1"/>
    <x v="1"/>
    <n v="749.48368979999998"/>
    <x v="1"/>
    <n v="-59"/>
    <n v="648.81684517500003"/>
  </r>
  <r>
    <s v="Unknown"/>
    <x v="432"/>
    <n v="18"/>
    <n v="10"/>
    <n v="585"/>
    <n v="17"/>
    <n v="74"/>
    <n v="8"/>
    <x v="1"/>
    <n v="6.3682036789999996"/>
    <x v="0"/>
    <x v="5"/>
    <n v="13"/>
    <n v="619"/>
    <n v="19"/>
    <n v="22.12725386"/>
    <s v="Fail"/>
    <n v="0.10887896599999999"/>
    <x v="1"/>
    <x v="1"/>
    <n v="167.19548019999999"/>
    <x v="1"/>
    <n v="-64"/>
    <n v="138.70002266099999"/>
  </r>
  <r>
    <s v="skincare"/>
    <x v="433"/>
    <n v="90.5"/>
    <n v="85"/>
    <n v="38"/>
    <n v="21"/>
    <n v="61"/>
    <n v="4"/>
    <x v="1"/>
    <n v="8.329455286"/>
    <x v="2"/>
    <x v="3"/>
    <n v="5"/>
    <n v="478"/>
    <n v="4"/>
    <n v="38.332455299999999"/>
    <s v="Fail"/>
    <n v="1.1967086220000001"/>
    <x v="1"/>
    <x v="1"/>
    <n v="922.9963328"/>
    <x v="0"/>
    <n v="24"/>
    <n v="876.33442221400003"/>
  </r>
  <r>
    <s v="haircare"/>
    <x v="434"/>
    <n v="88.02"/>
    <n v="50"/>
    <n v="908"/>
    <n v="23"/>
    <n v="43"/>
    <n v="2"/>
    <x v="1"/>
    <n v="4.4391114500000004"/>
    <x v="3"/>
    <x v="2"/>
    <n v="4"/>
    <n v="887"/>
    <n v="28"/>
    <n v="53.69478763"/>
    <s v="Pending"/>
    <n v="1.7681612920000001"/>
    <x v="2"/>
    <x v="2"/>
    <n v="118.5790956"/>
    <x v="0"/>
    <n v="7"/>
    <n v="60.445196520000003"/>
  </r>
  <r>
    <s v="haircare"/>
    <x v="435"/>
    <n v="61.75"/>
    <n v="87"/>
    <n v="158"/>
    <n v="15"/>
    <n v="25"/>
    <n v="3"/>
    <x v="3"/>
    <n v="2.1904184359999999"/>
    <x v="3"/>
    <x v="2"/>
    <n v="28"/>
    <n v="790"/>
    <n v="8"/>
    <n v="53.019959059999998"/>
    <s v="Fail"/>
    <n v="4.9558322309999996"/>
    <x v="1"/>
    <x v="0"/>
    <n v="966.11512010000001"/>
    <x v="0"/>
    <n v="62"/>
    <n v="910.90474260400003"/>
  </r>
  <r>
    <s v="skincare"/>
    <x v="436"/>
    <n v="62.05"/>
    <n v="40"/>
    <n v="582"/>
    <n v="20"/>
    <n v="20"/>
    <n v="6"/>
    <x v="1"/>
    <n v="2.7701937760000002"/>
    <x v="4"/>
    <x v="3"/>
    <n v="14"/>
    <n v="433"/>
    <n v="13"/>
    <n v="52.422983600000002"/>
    <s v="Pass"/>
    <n v="2.66535381"/>
    <x v="2"/>
    <x v="3"/>
    <n v="516.12004079999997"/>
    <x v="0"/>
    <n v="20"/>
    <n v="460.92686342399998"/>
  </r>
  <r>
    <s v="skincare"/>
    <x v="437"/>
    <n v="68.180000000000007"/>
    <n v="16"/>
    <n v="958"/>
    <n v="15"/>
    <n v="48"/>
    <n v="8"/>
    <x v="3"/>
    <n v="3.137349747"/>
    <x v="1"/>
    <x v="5"/>
    <n v="8"/>
    <n v="138"/>
    <n v="4"/>
    <n v="25.820543430000001"/>
    <s v="Pass"/>
    <n v="1.1030983430000001"/>
    <x v="1"/>
    <x v="1"/>
    <n v="471.4029496"/>
    <x v="1"/>
    <n v="-32"/>
    <n v="442.44505642299998"/>
  </r>
  <r>
    <s v="haircare"/>
    <x v="438"/>
    <n v="21.66"/>
    <n v="75"/>
    <n v="311"/>
    <n v="1"/>
    <n v="83"/>
    <n v="8"/>
    <x v="3"/>
    <n v="3.699078337"/>
    <x v="4"/>
    <x v="1"/>
    <n v="9"/>
    <n v="392"/>
    <n v="9"/>
    <n v="23.043927440000001"/>
    <s v="Fail"/>
    <n v="1.7406098889999999"/>
    <x v="0"/>
    <x v="1"/>
    <n v="330.7996157"/>
    <x v="1"/>
    <n v="-8"/>
    <n v="304.056609923"/>
  </r>
  <r>
    <s v="skincare"/>
    <x v="439"/>
    <n v="91.87"/>
    <n v="45"/>
    <n v="240"/>
    <n v="25"/>
    <n v="87"/>
    <n v="9"/>
    <x v="3"/>
    <n v="6.7851556349999997"/>
    <x v="1"/>
    <x v="2"/>
    <n v="25"/>
    <n v="789"/>
    <n v="9"/>
    <n v="32.929082770000001"/>
    <s v="Pending"/>
    <n v="1.7185076690000001"/>
    <x v="2"/>
    <x v="3"/>
    <n v="109.06402129999999"/>
    <x v="1"/>
    <n v="-42"/>
    <n v="69.34978289499999"/>
  </r>
  <r>
    <s v="haircare"/>
    <x v="440"/>
    <n v="44.78"/>
    <n v="31"/>
    <n v="937"/>
    <n v="14"/>
    <n v="24"/>
    <n v="7"/>
    <x v="3"/>
    <n v="6.4085093610000001"/>
    <x v="4"/>
    <x v="5"/>
    <n v="19"/>
    <n v="261"/>
    <n v="22"/>
    <n v="92.307353840000005"/>
    <s v="Fail"/>
    <n v="0.196656158"/>
    <x v="2"/>
    <x v="2"/>
    <n v="347.311238"/>
    <x v="0"/>
    <n v="7"/>
    <n v="248.59537479900001"/>
  </r>
  <r>
    <s v="skincare"/>
    <x v="441"/>
    <n v="41.4"/>
    <n v="78"/>
    <n v="444"/>
    <n v="5"/>
    <n v="11"/>
    <n v="2"/>
    <x v="0"/>
    <n v="7.2647187539999996"/>
    <x v="3"/>
    <x v="3"/>
    <n v="3"/>
    <n v="430"/>
    <n v="18"/>
    <n v="20.174767110000001"/>
    <s v="Pending"/>
    <n v="0.76239696499999998"/>
    <x v="0"/>
    <x v="0"/>
    <n v="198.45993290000001"/>
    <x v="0"/>
    <n v="67"/>
    <n v="171.02044703600001"/>
  </r>
  <r>
    <s v="haircare"/>
    <x v="442"/>
    <n v="54.3"/>
    <n v="79"/>
    <n v="297"/>
    <n v="11"/>
    <n v="98"/>
    <n v="8"/>
    <x v="1"/>
    <n v="4.2625178610000001"/>
    <x v="1"/>
    <x v="1"/>
    <n v="5"/>
    <n v="985"/>
    <n v="12"/>
    <n v="78.168259300000003"/>
    <s v="Pass"/>
    <n v="3.5064626529999998"/>
    <x v="1"/>
    <x v="0"/>
    <n v="693.83875839999996"/>
    <x v="1"/>
    <n v="-19"/>
    <n v="611.40798123899992"/>
  </r>
  <r>
    <s v="haircare"/>
    <x v="443"/>
    <n v="9.4600000000000009"/>
    <n v="53"/>
    <n v="951"/>
    <n v="16"/>
    <n v="55"/>
    <n v="7"/>
    <x v="3"/>
    <n v="8.4159788669999998"/>
    <x v="3"/>
    <x v="1"/>
    <n v="21"/>
    <n v="203"/>
    <n v="10"/>
    <n v="78.179355380000004"/>
    <s v="Pending"/>
    <n v="0.68922983400000004"/>
    <x v="0"/>
    <x v="2"/>
    <n v="387.16747509999999"/>
    <x v="1"/>
    <n v="-2"/>
    <n v="300.57214085299995"/>
  </r>
  <r>
    <s v="haircare"/>
    <x v="444"/>
    <n v="20.8"/>
    <n v="85"/>
    <n v="35"/>
    <n v="2"/>
    <n v="28"/>
    <n v="8"/>
    <x v="1"/>
    <n v="2.8367889499999999"/>
    <x v="3"/>
    <x v="2"/>
    <n v="26"/>
    <n v="260"/>
    <n v="11"/>
    <n v="82.879336350000003"/>
    <s v="Fail"/>
    <n v="1.2305979549999999"/>
    <x v="0"/>
    <x v="0"/>
    <n v="790.46139559999995"/>
    <x v="0"/>
    <n v="57"/>
    <n v="704.7452702999999"/>
  </r>
  <r>
    <s v="haircare"/>
    <x v="445"/>
    <n v="75.11"/>
    <n v="91"/>
    <n v="83"/>
    <n v="8"/>
    <n v="69"/>
    <n v="3"/>
    <x v="1"/>
    <n v="5.2213667279999996"/>
    <x v="4"/>
    <x v="3"/>
    <n v="18"/>
    <n v="898"/>
    <n v="7"/>
    <n v="89.795394009999995"/>
    <s v="Pass"/>
    <n v="1.8186127620000001"/>
    <x v="0"/>
    <x v="1"/>
    <n v="286.2245686"/>
    <x v="0"/>
    <n v="22"/>
    <n v="191.20780786200001"/>
  </r>
  <r>
    <s v="haircare"/>
    <x v="446"/>
    <n v="12.87"/>
    <n v="19"/>
    <n v="451"/>
    <n v="11"/>
    <n v="63"/>
    <n v="7"/>
    <x v="3"/>
    <n v="8.2084484940000007"/>
    <x v="3"/>
    <x v="2"/>
    <n v="1"/>
    <n v="734"/>
    <n v="9"/>
    <n v="33.67325598"/>
    <s v="Fail"/>
    <n v="3.8129012279999999"/>
    <x v="2"/>
    <x v="2"/>
    <n v="910.21137169999997"/>
    <x v="1"/>
    <n v="-44"/>
    <n v="868.32966722599997"/>
  </r>
  <r>
    <s v="skincare"/>
    <x v="447"/>
    <n v="62.3"/>
    <n v="32"/>
    <n v="885"/>
    <n v="29"/>
    <n v="59"/>
    <n v="9"/>
    <x v="3"/>
    <n v="2.62142783"/>
    <x v="2"/>
    <x v="0"/>
    <n v="8"/>
    <n v="153"/>
    <n v="6"/>
    <n v="30.210352230000002"/>
    <s v="Pending"/>
    <n v="2.9537647279999999"/>
    <x v="0"/>
    <x v="0"/>
    <n v="570.68336360000001"/>
    <x v="1"/>
    <n v="-27"/>
    <n v="537.85158353999998"/>
  </r>
  <r>
    <s v="skincare"/>
    <x v="448"/>
    <n v="28.31"/>
    <n v="73"/>
    <n v="774"/>
    <n v="18"/>
    <n v="5"/>
    <n v="3"/>
    <x v="0"/>
    <n v="1.9887680240000001"/>
    <x v="0"/>
    <x v="1"/>
    <n v="19"/>
    <n v="133"/>
    <n v="19"/>
    <n v="51.895509990000001"/>
    <s v="Pending"/>
    <n v="3.4760999259999998"/>
    <x v="1"/>
    <x v="1"/>
    <n v="203.05557680000001"/>
    <x v="0"/>
    <n v="68"/>
    <n v="149.17129878600002"/>
  </r>
  <r>
    <s v="skincare"/>
    <x v="449"/>
    <n v="41.98"/>
    <n v="39"/>
    <n v="821"/>
    <n v="3"/>
    <n v="51"/>
    <n v="6"/>
    <x v="3"/>
    <n v="8.9531557090000007"/>
    <x v="4"/>
    <x v="1"/>
    <n v="17"/>
    <n v="341"/>
    <n v="16"/>
    <n v="33.858025189999999"/>
    <s v="Pass"/>
    <n v="2.8783603950000001"/>
    <x v="2"/>
    <x v="0"/>
    <n v="460.76071209999998"/>
    <x v="1"/>
    <n v="-12"/>
    <n v="417.94953120099996"/>
  </r>
  <r>
    <s v="skincare"/>
    <x v="450"/>
    <n v="32.43"/>
    <n v="31"/>
    <n v="384"/>
    <n v="30"/>
    <n v="21"/>
    <n v="2"/>
    <x v="0"/>
    <n v="4.0863669649999999"/>
    <x v="4"/>
    <x v="1"/>
    <n v="17"/>
    <n v="989"/>
    <n v="30"/>
    <n v="76.087899010000001"/>
    <s v="Pending"/>
    <n v="3.4496028839999999"/>
    <x v="2"/>
    <x v="0"/>
    <n v="286.08447169999999"/>
    <x v="0"/>
    <n v="10"/>
    <n v="205.910205725"/>
  </r>
  <r>
    <s v="haircare"/>
    <x v="451"/>
    <n v="38.79"/>
    <n v="96"/>
    <n v="171"/>
    <n v="26"/>
    <n v="12"/>
    <n v="2"/>
    <x v="1"/>
    <n v="7.1548311240000002"/>
    <x v="1"/>
    <x v="5"/>
    <n v="11"/>
    <n v="212"/>
    <n v="15"/>
    <n v="67.234561909999996"/>
    <s v="Pass"/>
    <n v="0.113926553"/>
    <x v="2"/>
    <x v="2"/>
    <n v="279.71688360000002"/>
    <x v="0"/>
    <n v="84"/>
    <n v="205.32749056600002"/>
  </r>
  <r>
    <s v="haircare"/>
    <x v="452"/>
    <n v="73.31"/>
    <n v="1"/>
    <n v="375"/>
    <n v="1"/>
    <n v="50"/>
    <n v="5"/>
    <x v="1"/>
    <n v="1.2281374380000001"/>
    <x v="4"/>
    <x v="5"/>
    <n v="2"/>
    <n v="417"/>
    <n v="7"/>
    <n v="88.748891929999999"/>
    <s v="Pass"/>
    <n v="4.661400907"/>
    <x v="2"/>
    <x v="1"/>
    <n v="555.73276390000001"/>
    <x v="1"/>
    <n v="-49"/>
    <n v="465.75573453200002"/>
  </r>
  <r>
    <s v="skincare"/>
    <x v="453"/>
    <n v="33.229999999999997"/>
    <n v="96"/>
    <n v="684"/>
    <n v="11"/>
    <n v="4"/>
    <n v="5"/>
    <x v="1"/>
    <n v="7.210421996"/>
    <x v="1"/>
    <x v="1"/>
    <n v="6"/>
    <n v="122"/>
    <n v="16"/>
    <n v="17.44644731"/>
    <s v="Fail"/>
    <n v="0.64350913099999996"/>
    <x v="1"/>
    <x v="2"/>
    <n v="704.70281409999996"/>
    <x v="0"/>
    <n v="92"/>
    <n v="680.04594479399998"/>
  </r>
  <r>
    <s v="haircare"/>
    <x v="454"/>
    <n v="58.81"/>
    <n v="32"/>
    <n v="361"/>
    <n v="16"/>
    <n v="42"/>
    <n v="7"/>
    <x v="1"/>
    <n v="3.8449118040000001"/>
    <x v="2"/>
    <x v="3"/>
    <n v="22"/>
    <n v="657"/>
    <n v="5"/>
    <n v="92.357500000000002"/>
    <s v="Pending"/>
    <n v="2.09062057"/>
    <x v="1"/>
    <x v="0"/>
    <n v="920.45638499999995"/>
    <x v="1"/>
    <n v="-10"/>
    <n v="824.25397319599995"/>
  </r>
  <r>
    <s v="skincare"/>
    <x v="455"/>
    <n v="50.22"/>
    <n v="76"/>
    <n v="558"/>
    <n v="18"/>
    <n v="84"/>
    <n v="2"/>
    <x v="3"/>
    <n v="1.5016676819999999"/>
    <x v="4"/>
    <x v="3"/>
    <n v="14"/>
    <n v="923"/>
    <n v="16"/>
    <n v="36.401376399999997"/>
    <s v="Pending"/>
    <n v="3.8780880139999998"/>
    <x v="1"/>
    <x v="0"/>
    <n v="551.94580970000004"/>
    <x v="1"/>
    <n v="-8"/>
    <n v="514.04276561800009"/>
  </r>
  <r>
    <s v="haircare"/>
    <x v="456"/>
    <n v="68.05"/>
    <n v="29"/>
    <n v="890"/>
    <n v="30"/>
    <n v="38"/>
    <n v="7"/>
    <x v="3"/>
    <n v="6.4883148540000004"/>
    <x v="1"/>
    <x v="1"/>
    <n v="3"/>
    <n v="746"/>
    <n v="1"/>
    <n v="54.162491129999999"/>
    <s v="Fail"/>
    <n v="2.2326305180000001"/>
    <x v="1"/>
    <x v="1"/>
    <n v="969.25489760000005"/>
    <x v="1"/>
    <n v="-9"/>
    <n v="908.60409161600001"/>
  </r>
  <r>
    <s v="skincare"/>
    <x v="457"/>
    <n v="94"/>
    <n v="32"/>
    <n v="140"/>
    <n v="16"/>
    <n v="25"/>
    <n v="5"/>
    <x v="1"/>
    <n v="3.1672343449999998"/>
    <x v="0"/>
    <x v="4"/>
    <n v="12"/>
    <n v="217"/>
    <n v="19"/>
    <n v="49.475029239999998"/>
    <s v="Pass"/>
    <n v="4.7395285029999998"/>
    <x v="1"/>
    <x v="2"/>
    <n v="947.47136690000002"/>
    <x v="0"/>
    <n v="7"/>
    <n v="894.829103315"/>
  </r>
  <r>
    <s v="haircare"/>
    <x v="458"/>
    <n v="74.59"/>
    <n v="76"/>
    <n v="886"/>
    <n v="23"/>
    <n v="14"/>
    <n v="6"/>
    <x v="0"/>
    <n v="4.4812651780000001"/>
    <x v="0"/>
    <x v="1"/>
    <n v="4"/>
    <n v="800"/>
    <n v="5"/>
    <n v="78.428048599999997"/>
    <s v="Fail"/>
    <n v="2.3911858480000001"/>
    <x v="1"/>
    <x v="2"/>
    <n v="878.55627700000002"/>
    <x v="0"/>
    <n v="62"/>
    <n v="795.64696322200007"/>
  </r>
  <r>
    <s v="skincare"/>
    <x v="459"/>
    <n v="25.42"/>
    <n v="25"/>
    <n v="917"/>
    <n v="10"/>
    <n v="75"/>
    <n v="8"/>
    <x v="0"/>
    <n v="1.725227311"/>
    <x v="3"/>
    <x v="2"/>
    <n v="12"/>
    <n v="742"/>
    <n v="7"/>
    <n v="47.829997849999998"/>
    <s v="Pass"/>
    <n v="4.3872030869999996"/>
    <x v="0"/>
    <x v="0"/>
    <n v="549.97953849999999"/>
    <x v="1"/>
    <n v="-50"/>
    <n v="500.42431333899998"/>
  </r>
  <r>
    <s v="skincare"/>
    <x v="460"/>
    <n v="7.96"/>
    <n v="21"/>
    <n v="117"/>
    <n v="18"/>
    <n v="32"/>
    <n v="4"/>
    <x v="1"/>
    <n v="2.3244692599999999"/>
    <x v="2"/>
    <x v="5"/>
    <n v="13"/>
    <n v="311"/>
    <n v="19"/>
    <n v="94.919783109999997"/>
    <s v="Pass"/>
    <n v="4.0730577549999998"/>
    <x v="2"/>
    <x v="1"/>
    <n v="226.81354930000001"/>
    <x v="1"/>
    <n v="-11"/>
    <n v="129.56929693000001"/>
  </r>
  <r>
    <s v="Unknown"/>
    <x v="461"/>
    <n v="29.92"/>
    <n v="65"/>
    <n v="276"/>
    <n v="6"/>
    <n v="11"/>
    <n v="7"/>
    <x v="1"/>
    <n v="3.6817951189999998"/>
    <x v="4"/>
    <x v="2"/>
    <n v="2"/>
    <n v="517"/>
    <n v="22"/>
    <n v="91.228049440000007"/>
    <s v="Fail"/>
    <n v="4.906832884"/>
    <x v="2"/>
    <x v="0"/>
    <n v="296.11402279999999"/>
    <x v="0"/>
    <n v="54"/>
    <n v="201.20417824099997"/>
  </r>
  <r>
    <s v="haircare"/>
    <x v="462"/>
    <n v="61.53"/>
    <n v="37"/>
    <n v="725"/>
    <n v="19"/>
    <n v="61"/>
    <n v="6"/>
    <x v="1"/>
    <n v="1.8078355049999999"/>
    <x v="4"/>
    <x v="5"/>
    <n v="2"/>
    <n v="212"/>
    <n v="5"/>
    <n v="88.494503679999994"/>
    <s v="Fail"/>
    <n v="4.6400841259999996"/>
    <x v="1"/>
    <x v="2"/>
    <n v="682.90300239999999"/>
    <x v="1"/>
    <n v="-24"/>
    <n v="592.60066321499994"/>
  </r>
  <r>
    <s v="skincare"/>
    <x v="463"/>
    <n v="9.89"/>
    <n v="89"/>
    <n v="219"/>
    <n v="4"/>
    <n v="18"/>
    <n v="2"/>
    <x v="1"/>
    <n v="9.1974363819999994"/>
    <x v="1"/>
    <x v="1"/>
    <n v="15"/>
    <n v="143"/>
    <n v="29"/>
    <n v="16.41324994"/>
    <s v="Pass"/>
    <n v="4.5008067900000004"/>
    <x v="1"/>
    <x v="1"/>
    <n v="479.5794823"/>
    <x v="0"/>
    <n v="71"/>
    <n v="453.968795978"/>
  </r>
  <r>
    <s v="skincare"/>
    <x v="464"/>
    <n v="52.15"/>
    <n v="45"/>
    <n v="904"/>
    <n v="27"/>
    <n v="27"/>
    <n v="8"/>
    <x v="1"/>
    <n v="1.0544233890000001"/>
    <x v="3"/>
    <x v="3"/>
    <n v="23"/>
    <n v="227"/>
    <n v="17"/>
    <n v="86.883225539999998"/>
    <s v="Fail"/>
    <n v="3.6848612690000002"/>
    <x v="1"/>
    <x v="0"/>
    <n v="232.12146859999999"/>
    <x v="0"/>
    <n v="18"/>
    <n v="144.18381967099998"/>
  </r>
  <r>
    <s v="skincare"/>
    <x v="465"/>
    <n v="61.7"/>
    <n v="14"/>
    <n v="25"/>
    <n v="13"/>
    <n v="55"/>
    <n v="9"/>
    <x v="3"/>
    <n v="5.3547419700000001"/>
    <x v="1"/>
    <x v="1"/>
    <n v="29"/>
    <n v="975"/>
    <n v="26"/>
    <n v="80.347190089999998"/>
    <s v="Pass"/>
    <n v="1.8982909219999999"/>
    <x v="1"/>
    <x v="0"/>
    <n v="531.09454029999995"/>
    <x v="1"/>
    <n v="-41"/>
    <n v="445.39260823999996"/>
  </r>
  <r>
    <s v="skincare"/>
    <x v="466"/>
    <n v="36.75"/>
    <n v="97"/>
    <n v="520"/>
    <n v="24"/>
    <n v="54"/>
    <n v="5"/>
    <x v="1"/>
    <n v="2.1092271230000001"/>
    <x v="1"/>
    <x v="4"/>
    <n v="17"/>
    <n v="257"/>
    <n v="22"/>
    <n v="19.316165229999999"/>
    <s v="Pass"/>
    <n v="0.62001455100000002"/>
    <x v="0"/>
    <x v="1"/>
    <n v="115.68749099999999"/>
    <x v="0"/>
    <n v="43"/>
    <n v="94.262098646999988"/>
  </r>
  <r>
    <s v="skincare"/>
    <x v="467"/>
    <n v="78.239999999999995"/>
    <n v="43"/>
    <n v="782"/>
    <n v="14"/>
    <n v="82"/>
    <n v="4"/>
    <x v="3"/>
    <n v="3.7691118050000001"/>
    <x v="3"/>
    <x v="2"/>
    <n v="7"/>
    <n v="884"/>
    <n v="30"/>
    <n v="19.667289289999999"/>
    <s v="Pending"/>
    <n v="3.4743607559999998"/>
    <x v="0"/>
    <x v="0"/>
    <n v="760.5058338"/>
    <x v="1"/>
    <n v="-39"/>
    <n v="737.06943270500005"/>
  </r>
  <r>
    <s v="haircare"/>
    <x v="468"/>
    <n v="15.13"/>
    <n v="48"/>
    <n v="9"/>
    <n v="3"/>
    <n v="87"/>
    <n v="6"/>
    <x v="2"/>
    <n v="9.3345360379999995"/>
    <x v="3"/>
    <x v="4"/>
    <n v="30"/>
    <n v="926"/>
    <n v="8"/>
    <n v="19.104743039999999"/>
    <s v="Pass"/>
    <n v="4.8954049990000001"/>
    <x v="0"/>
    <x v="1"/>
    <n v="166.22316499999999"/>
    <x v="1"/>
    <n v="-39"/>
    <n v="137.783885922"/>
  </r>
  <r>
    <s v="skincare"/>
    <x v="469"/>
    <n v="74.180000000000007"/>
    <n v="60"/>
    <n v="377"/>
    <n v="6"/>
    <n v="21"/>
    <n v="3"/>
    <x v="0"/>
    <n v="9.6924908769999991"/>
    <x v="1"/>
    <x v="1"/>
    <n v="14"/>
    <n v="966"/>
    <n v="29"/>
    <n v="59.377087469999999"/>
    <s v="Pass"/>
    <n v="4.6507739089999998"/>
    <x v="1"/>
    <x v="0"/>
    <n v="813.70927689999996"/>
    <x v="0"/>
    <n v="39"/>
    <n v="744.63969855300002"/>
  </r>
  <r>
    <s v="skincare"/>
    <x v="470"/>
    <n v="52.07"/>
    <n v="66"/>
    <n v="632"/>
    <n v="1"/>
    <n v="44"/>
    <n v="1"/>
    <x v="1"/>
    <n v="2.8521493929999999"/>
    <x v="4"/>
    <x v="5"/>
    <n v="12"/>
    <n v="951"/>
    <n v="1"/>
    <n v="97.605486229999997"/>
    <s v="Fail"/>
    <n v="4.0410930929999997"/>
    <x v="1"/>
    <x v="0"/>
    <n v="219.37948700000001"/>
    <x v="0"/>
    <n v="22"/>
    <n v="118.92185137700001"/>
  </r>
  <r>
    <s v="haircare"/>
    <x v="471"/>
    <n v="70.400000000000006"/>
    <n v="5"/>
    <n v="636"/>
    <n v="23"/>
    <n v="5"/>
    <n v="4"/>
    <x v="3"/>
    <n v="7.6740949760000001"/>
    <x v="3"/>
    <x v="2"/>
    <n v="30"/>
    <n v="611"/>
    <n v="2"/>
    <n v="49.481623259999999"/>
    <s v="Pass"/>
    <n v="0.89926190800000005"/>
    <x v="1"/>
    <x v="0"/>
    <n v="566.7748216"/>
    <x v="2"/>
    <n v="0"/>
    <n v="509.61910336400001"/>
  </r>
  <r>
    <s v="haircare"/>
    <x v="472"/>
    <n v="46.31"/>
    <n v="8"/>
    <n v="681"/>
    <n v="24"/>
    <n v="87"/>
    <n v="4"/>
    <x v="3"/>
    <n v="5.9200953839999997"/>
    <x v="4"/>
    <x v="4"/>
    <n v="17"/>
    <n v="144"/>
    <n v="30"/>
    <n v="58.668175169999998"/>
    <s v="Pass"/>
    <n v="1.321098476"/>
    <x v="1"/>
    <x v="1"/>
    <n v="801.16076290000001"/>
    <x v="1"/>
    <n v="-79"/>
    <n v="736.57249234599999"/>
  </r>
  <r>
    <s v="skincare"/>
    <x v="473"/>
    <n v="28.41"/>
    <n v="5"/>
    <n v="583"/>
    <n v="27"/>
    <n v="41"/>
    <n v="1"/>
    <x v="1"/>
    <n v="8.9603085480000004"/>
    <x v="0"/>
    <x v="1"/>
    <n v="14"/>
    <n v="207"/>
    <n v="15"/>
    <n v="97.11728171"/>
    <s v="Fail"/>
    <n v="1.7751414489999999"/>
    <x v="1"/>
    <x v="2"/>
    <n v="334.57010930000001"/>
    <x v="1"/>
    <n v="-36"/>
    <n v="228.49251904200003"/>
  </r>
  <r>
    <s v="skincare"/>
    <x v="474"/>
    <n v="82.81"/>
    <n v="72"/>
    <n v="151"/>
    <n v="14"/>
    <n v="59"/>
    <n v="9"/>
    <x v="1"/>
    <n v="5.9859393000000001"/>
    <x v="3"/>
    <x v="5"/>
    <n v="6"/>
    <n v="318"/>
    <n v="20"/>
    <n v="32.966400589999999"/>
    <s v="Pending"/>
    <n v="0.92447617699999995"/>
    <x v="1"/>
    <x v="0"/>
    <n v="246.62493370000001"/>
    <x v="0"/>
    <n v="13"/>
    <n v="207.67259381000002"/>
  </r>
  <r>
    <s v="haircare"/>
    <x v="475"/>
    <n v="80.94"/>
    <n v="94"/>
    <n v="719"/>
    <n v="8"/>
    <n v="89"/>
    <n v="3"/>
    <x v="0"/>
    <n v="5.8110329719999996"/>
    <x v="0"/>
    <x v="3"/>
    <n v="19"/>
    <n v="542"/>
    <n v="28"/>
    <n v="87.262322729999994"/>
    <s v="Pass"/>
    <n v="2.9500915299999999"/>
    <x v="2"/>
    <x v="0"/>
    <n v="403.13719989999998"/>
    <x v="0"/>
    <n v="5"/>
    <n v="310.06384419799997"/>
  </r>
  <r>
    <s v="skincare"/>
    <x v="476"/>
    <n v="71"/>
    <n v="31"/>
    <n v="48"/>
    <n v="19"/>
    <n v="54"/>
    <n v="5"/>
    <x v="3"/>
    <n v="2.7591220029999999"/>
    <x v="2"/>
    <x v="1"/>
    <n v="24"/>
    <n v="929"/>
    <n v="18"/>
    <n v="59.175142049999998"/>
    <s v="Fail"/>
    <n v="4.8797075679999997"/>
    <x v="1"/>
    <x v="0"/>
    <n v="599.22925889999999"/>
    <x v="1"/>
    <n v="-23"/>
    <n v="537.294994847"/>
  </r>
  <r>
    <s v="haircare"/>
    <x v="477"/>
    <n v="30.85"/>
    <n v="40"/>
    <n v="153"/>
    <n v="14"/>
    <n v="74"/>
    <n v="6"/>
    <x v="3"/>
    <n v="2.4960642580000001"/>
    <x v="2"/>
    <x v="1"/>
    <n v="6"/>
    <n v="414"/>
    <n v="11"/>
    <n v="61.252886320000002"/>
    <s v="Pending"/>
    <n v="3.8311482840000002"/>
    <x v="0"/>
    <x v="0"/>
    <n v="617.75163540000005"/>
    <x v="1"/>
    <n v="-34"/>
    <n v="554.00268482200011"/>
  </r>
  <r>
    <s v="haircare"/>
    <x v="478"/>
    <n v="61.07"/>
    <n v="75"/>
    <n v="858"/>
    <n v="10"/>
    <n v="22"/>
    <n v="8"/>
    <x v="3"/>
    <n v="9.24840236"/>
    <x v="3"/>
    <x v="4"/>
    <n v="27"/>
    <n v="276"/>
    <n v="25"/>
    <n v="40.885647149999997"/>
    <s v="Fail"/>
    <n v="2.1745950700000001"/>
    <x v="1"/>
    <x v="1"/>
    <n v="217.7887001"/>
    <x v="0"/>
    <n v="53"/>
    <n v="167.65465059000002"/>
  </r>
  <r>
    <s v="haircare"/>
    <x v="479"/>
    <n v="39.29"/>
    <n v="7"/>
    <n v="292"/>
    <n v="17"/>
    <n v="83"/>
    <n v="6"/>
    <x v="3"/>
    <n v="3.9505437900000002"/>
    <x v="3"/>
    <x v="0"/>
    <n v="18"/>
    <n v="327"/>
    <n v="10"/>
    <n v="60.542592489999997"/>
    <s v="Pending"/>
    <n v="0.12207195699999999"/>
    <x v="2"/>
    <x v="1"/>
    <n v="511.81196290000003"/>
    <x v="1"/>
    <n v="-76"/>
    <n v="447.31882662000004"/>
  </r>
  <r>
    <s v="haircare"/>
    <x v="480"/>
    <n v="13.7"/>
    <n v="71"/>
    <n v="579"/>
    <n v="9"/>
    <n v="65"/>
    <n v="3"/>
    <x v="1"/>
    <n v="4.3487402949999998"/>
    <x v="3"/>
    <x v="3"/>
    <n v="24"/>
    <n v="802"/>
    <n v="24"/>
    <n v="16.582825849999999"/>
    <s v="Pass"/>
    <n v="1.6350524550000001"/>
    <x v="0"/>
    <x v="1"/>
    <n v="341.45397600000001"/>
    <x v="0"/>
    <n v="6"/>
    <n v="320.52240985500003"/>
  </r>
  <r>
    <s v="skincare"/>
    <x v="481"/>
    <n v="92.14"/>
    <n v="49"/>
    <n v="49"/>
    <n v="29"/>
    <n v="64"/>
    <n v="6"/>
    <x v="3"/>
    <n v="7.8384129260000002"/>
    <x v="4"/>
    <x v="2"/>
    <n v="5"/>
    <n v="771"/>
    <n v="24"/>
    <n v="78.81792154"/>
    <s v="Pending"/>
    <n v="2.68112051"/>
    <x v="1"/>
    <x v="2"/>
    <n v="857.82179629999996"/>
    <x v="1"/>
    <n v="-15"/>
    <n v="771.16546183399998"/>
  </r>
  <r>
    <s v="haircare"/>
    <x v="482"/>
    <n v="18"/>
    <n v="91"/>
    <n v="663"/>
    <n v="6"/>
    <n v="71"/>
    <n v="1"/>
    <x v="1"/>
    <n v="4.049411342"/>
    <x v="3"/>
    <x v="3"/>
    <n v="24"/>
    <n v="366"/>
    <n v="4"/>
    <n v="35.621898539999997"/>
    <s v="Fail"/>
    <n v="1.6888292819999999"/>
    <x v="2"/>
    <x v="1"/>
    <n v="382.21761889999999"/>
    <x v="0"/>
    <n v="20"/>
    <n v="342.54630901799999"/>
  </r>
  <r>
    <s v="Unknown"/>
    <x v="483"/>
    <n v="95.27"/>
    <n v="61"/>
    <n v="530"/>
    <n v="11"/>
    <n v="4"/>
    <n v="4"/>
    <x v="1"/>
    <n v="9.5685620199999999"/>
    <x v="2"/>
    <x v="4"/>
    <n v="24"/>
    <n v="969"/>
    <n v="5"/>
    <n v="89.884749650000003"/>
    <s v="Fail"/>
    <n v="0.64407112300000002"/>
    <x v="1"/>
    <x v="1"/>
    <n v="854.83407209999996"/>
    <x v="0"/>
    <n v="57"/>
    <n v="755.38076043000001"/>
  </r>
  <r>
    <s v="Unknown"/>
    <x v="484"/>
    <n v="47.37"/>
    <n v="83"/>
    <n v="611"/>
    <n v="25"/>
    <n v="65"/>
    <n v="6"/>
    <x v="0"/>
    <n v="7.6413499209999998"/>
    <x v="3"/>
    <x v="5"/>
    <n v="6"/>
    <n v="937"/>
    <n v="4"/>
    <n v="43.106562519999997"/>
    <s v="Pending"/>
    <n v="2.2695482889999998"/>
    <x v="0"/>
    <x v="2"/>
    <n v="485.7081513"/>
    <x v="0"/>
    <n v="18"/>
    <n v="434.96023885900001"/>
  </r>
  <r>
    <s v="skincare"/>
    <x v="485"/>
    <n v="68.8"/>
    <n v="17"/>
    <n v="661"/>
    <n v="28"/>
    <n v="74"/>
    <n v="5"/>
    <x v="3"/>
    <n v="8.9164134700000002"/>
    <x v="4"/>
    <x v="2"/>
    <n v="6"/>
    <n v="381"/>
    <n v="7"/>
    <n v="63.899478530000003"/>
    <s v="Pending"/>
    <n v="3.228429846"/>
    <x v="1"/>
    <x v="1"/>
    <n v="834.23847090000004"/>
    <x v="1"/>
    <n v="-57"/>
    <n v="761.42257890000008"/>
  </r>
  <r>
    <s v="skincare"/>
    <x v="486"/>
    <n v="46.56"/>
    <n v="92"/>
    <n v="861"/>
    <n v="6"/>
    <n v="61"/>
    <n v="5"/>
    <x v="0"/>
    <n v="6.0750362889999998"/>
    <x v="0"/>
    <x v="5"/>
    <n v="25"/>
    <n v="106"/>
    <n v="19"/>
    <n v="42.870513359999997"/>
    <s v="Fail"/>
    <n v="3.3856484820000001"/>
    <x v="0"/>
    <x v="1"/>
    <n v="406.5895696"/>
    <x v="0"/>
    <n v="31"/>
    <n v="357.64401995100002"/>
  </r>
  <r>
    <s v="haircare"/>
    <x v="487"/>
    <n v="99.97"/>
    <n v="85"/>
    <n v="566"/>
    <n v="25"/>
    <n v="61"/>
    <n v="4"/>
    <x v="1"/>
    <n v="8.2374900849999992"/>
    <x v="0"/>
    <x v="1"/>
    <n v="3"/>
    <n v="717"/>
    <n v="17"/>
    <n v="56.810387310000003"/>
    <s v="Pass"/>
    <n v="3.9608615980000001"/>
    <x v="2"/>
    <x v="1"/>
    <n v="609.90760290000003"/>
    <x v="0"/>
    <n v="24"/>
    <n v="544.859725505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056589-FBE2-49B2-A7C7-4F4DCB6BD48D}"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G3:G4" firstHeaderRow="1" firstDataRow="1" firstDataCol="0"/>
  <pivotFields count="24">
    <pivotField showAll="0"/>
    <pivotField dataField="1" showAll="0"/>
    <pivotField numFmtId="2" showAll="0"/>
    <pivotField showAll="0"/>
    <pivotField showAll="0"/>
    <pivotField showAll="0"/>
    <pivotField showAll="0"/>
    <pivotField showAll="0"/>
    <pivotField showAll="0"/>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s>
  <rowItems count="1">
    <i/>
  </rowItems>
  <colItems count="1">
    <i/>
  </colItems>
  <dataFields count="1">
    <dataField name="Count of SKU"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D4C2A4-911C-419C-87DA-7C210F24E460}" name="PivotTable9"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D3:D4" firstHeaderRow="1" firstDataRow="1" firstDataCol="0"/>
  <pivotFields count="24">
    <pivotField showAll="0"/>
    <pivotField showAll="0"/>
    <pivotField numFmtId="2" showAll="0"/>
    <pivotField showAll="0"/>
    <pivotField showAll="0"/>
    <pivotField showAll="0"/>
    <pivotField showAll="0"/>
    <pivotField showAll="0"/>
    <pivotField showAll="0"/>
    <pivotField dataField="1"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s>
  <rowItems count="1">
    <i/>
  </rowItems>
  <colItems count="1">
    <i/>
  </colItems>
  <dataFields count="1">
    <dataField name="Average of Shipping costs" fld="9" subtotal="average" baseField="19" baseItem="0" numFmtId="2"/>
  </dataFields>
  <formats count="1">
    <format dxfId="31">
      <pivotArea outline="0" collapsedLevelsAreSubtotals="1" fieldPosition="0"/>
    </format>
  </format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B79B99-3FD7-46E4-BAAA-0E477FF679BE}"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F3:F4" firstHeaderRow="1" firstDataRow="1" firstDataCol="0"/>
  <pivotFields count="24">
    <pivotField showAll="0"/>
    <pivotField showAll="0"/>
    <pivotField numFmtId="2" showAll="0"/>
    <pivotField showAll="0"/>
    <pivotField showAll="0"/>
    <pivotField showAll="0"/>
    <pivotField showAll="0"/>
    <pivotField showAll="0"/>
    <pivotField showAll="0"/>
    <pivotField showAll="0"/>
    <pivotField showAll="0"/>
    <pivotField showAll="0">
      <items count="7">
        <item x="2"/>
        <item x="5"/>
        <item x="1"/>
        <item x="0"/>
        <item x="3"/>
        <item x="4"/>
        <item t="default"/>
      </items>
    </pivotField>
    <pivotField showAll="0"/>
    <pivotField showAll="0"/>
    <pivotField dataField="1" showAll="0"/>
    <pivotField showAll="0"/>
    <pivotField showAll="0"/>
    <pivotField showAll="0"/>
    <pivotField showAll="0"/>
    <pivotField showAll="0"/>
    <pivotField showAll="0"/>
    <pivotField showAll="0">
      <items count="4">
        <item x="1"/>
        <item x="0"/>
        <item x="2"/>
        <item t="default"/>
      </items>
    </pivotField>
    <pivotField showAll="0"/>
    <pivotField showAll="0"/>
  </pivotFields>
  <rowItems count="1">
    <i/>
  </rowItems>
  <colItems count="1">
    <i/>
  </colItems>
  <dataFields count="1">
    <dataField name="Average of Manufacturing lead time" fld="14" subtotal="average" baseField="10" baseItem="1"/>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66315A-2AD1-4ACD-8960-D88885012232}"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27:D33" firstHeaderRow="1" firstDataRow="2" firstDataCol="1"/>
  <pivotFields count="24">
    <pivotField showAll="0"/>
    <pivotField showAll="0"/>
    <pivotField numFmtId="2" showAll="0"/>
    <pivotField showAll="0"/>
    <pivotField showAll="0"/>
    <pivotField showAll="0"/>
    <pivotField showAll="0"/>
    <pivotField showAll="0"/>
    <pivotField showAll="0"/>
    <pivotField dataField="1" showAll="0"/>
    <pivotField axis="axisRow" showAll="0">
      <items count="7">
        <item h="1" x="5"/>
        <item x="2"/>
        <item x="3"/>
        <item x="4"/>
        <item x="0"/>
        <item x="1"/>
        <item t="default"/>
      </items>
    </pivotField>
    <pivotField showAll="0">
      <items count="7">
        <item x="2"/>
        <item x="5"/>
        <item x="1"/>
        <item x="0"/>
        <item x="3"/>
        <item x="4"/>
        <item t="default"/>
      </items>
    </pivotField>
    <pivotField showAll="0"/>
    <pivotField showAll="0"/>
    <pivotField showAll="0"/>
    <pivotField showAll="0"/>
    <pivotField showAll="0"/>
    <pivotField showAll="0"/>
    <pivotField showAll="0"/>
    <pivotField axis="axisCol" showAll="0">
      <items count="5">
        <item h="1" x="3"/>
        <item x="1"/>
        <item x="0"/>
        <item x="2"/>
        <item t="default"/>
      </items>
    </pivotField>
    <pivotField showAll="0"/>
    <pivotField showAll="0">
      <items count="4">
        <item x="1"/>
        <item x="0"/>
        <item x="2"/>
        <item t="default"/>
      </items>
    </pivotField>
    <pivotField showAll="0"/>
    <pivotField showAll="0"/>
  </pivotFields>
  <rowFields count="1">
    <field x="10"/>
  </rowFields>
  <rowItems count="5">
    <i>
      <x v="1"/>
    </i>
    <i>
      <x v="2"/>
    </i>
    <i>
      <x v="3"/>
    </i>
    <i>
      <x v="4"/>
    </i>
    <i>
      <x v="5"/>
    </i>
  </rowItems>
  <colFields count="1">
    <field x="19"/>
  </colFields>
  <colItems count="3">
    <i>
      <x v="1"/>
    </i>
    <i>
      <x v="2"/>
    </i>
    <i>
      <x v="3"/>
    </i>
  </colItems>
  <dataFields count="1">
    <dataField name="Average of Shipping costs" fld="9" subtotal="average" baseField="10" baseItem="1"/>
  </dataFields>
  <chartFormats count="6">
    <chartFormat chart="2" format="6" series="1">
      <pivotArea type="data" outline="0" fieldPosition="0">
        <references count="2">
          <reference field="4294967294" count="1" selected="0">
            <x v="0"/>
          </reference>
          <reference field="19" count="1" selected="0">
            <x v="1"/>
          </reference>
        </references>
      </pivotArea>
    </chartFormat>
    <chartFormat chart="2" format="7" series="1">
      <pivotArea type="data" outline="0" fieldPosition="0">
        <references count="2">
          <reference field="4294967294" count="1" selected="0">
            <x v="0"/>
          </reference>
          <reference field="19" count="1" selected="0">
            <x v="2"/>
          </reference>
        </references>
      </pivotArea>
    </chartFormat>
    <chartFormat chart="2" format="8" series="1">
      <pivotArea type="data" outline="0" fieldPosition="0">
        <references count="2">
          <reference field="4294967294" count="1" selected="0">
            <x v="0"/>
          </reference>
          <reference field="19" count="1" selected="0">
            <x v="3"/>
          </reference>
        </references>
      </pivotArea>
    </chartFormat>
    <chartFormat chart="4" format="12" series="1">
      <pivotArea type="data" outline="0" fieldPosition="0">
        <references count="2">
          <reference field="4294967294" count="1" selected="0">
            <x v="0"/>
          </reference>
          <reference field="19" count="1" selected="0">
            <x v="1"/>
          </reference>
        </references>
      </pivotArea>
    </chartFormat>
    <chartFormat chart="4" format="13" series="1">
      <pivotArea type="data" outline="0" fieldPosition="0">
        <references count="2">
          <reference field="4294967294" count="1" selected="0">
            <x v="0"/>
          </reference>
          <reference field="19" count="1" selected="0">
            <x v="2"/>
          </reference>
        </references>
      </pivotArea>
    </chartFormat>
    <chartFormat chart="4" format="14" series="1">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D8E224-6F7F-4393-A2CB-2FE742D551A7}"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location ref="A12:B15" firstHeaderRow="1" firstDataRow="1" firstDataCol="1"/>
  <pivotFields count="24">
    <pivotField showAll="0"/>
    <pivotField showAll="0"/>
    <pivotField numFmtId="2" showAll="0"/>
    <pivotField showAll="0"/>
    <pivotField showAll="0"/>
    <pivotField dataField="1" showAll="0"/>
    <pivotField showAll="0"/>
    <pivotField showAll="0"/>
    <pivotField showAll="0"/>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axis="axisRow"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s>
  <rowFields count="1">
    <field x="19"/>
  </rowFields>
  <rowItems count="3">
    <i>
      <x v="3"/>
    </i>
    <i>
      <x v="1"/>
    </i>
    <i>
      <x v="2"/>
    </i>
  </rowItems>
  <colItems count="1">
    <i/>
  </colItems>
  <dataFields count="1">
    <dataField name="Average of Lead times" fld="5" subtotal="average" baseField="19" baseItem="1" numFmtId="2"/>
  </dataFields>
  <formats count="1">
    <format dxfId="28">
      <pivotArea outline="0" collapsedLevelsAreSubtotals="1" fieldPosition="0"/>
    </format>
  </formats>
  <chartFormats count="12">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9" count="1" selected="0">
            <x v="3"/>
          </reference>
        </references>
      </pivotArea>
    </chartFormat>
    <chartFormat chart="2" format="7">
      <pivotArea type="data" outline="0" fieldPosition="0">
        <references count="2">
          <reference field="4294967294" count="1" selected="0">
            <x v="0"/>
          </reference>
          <reference field="19" count="1" selected="0">
            <x v="1"/>
          </reference>
        </references>
      </pivotArea>
    </chartFormat>
    <chartFormat chart="2" format="8">
      <pivotArea type="data" outline="0" fieldPosition="0">
        <references count="2">
          <reference field="4294967294" count="1" selected="0">
            <x v="0"/>
          </reference>
          <reference field="19"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9" count="1" selected="0">
            <x v="3"/>
          </reference>
        </references>
      </pivotArea>
    </chartFormat>
    <chartFormat chart="4" format="15">
      <pivotArea type="data" outline="0" fieldPosition="0">
        <references count="2">
          <reference field="4294967294" count="1" selected="0">
            <x v="0"/>
          </reference>
          <reference field="19" count="1" selected="0">
            <x v="1"/>
          </reference>
        </references>
      </pivotArea>
    </chartFormat>
    <chartFormat chart="4" format="16">
      <pivotArea type="data" outline="0" fieldPosition="0">
        <references count="2">
          <reference field="4294967294" count="1" selected="0">
            <x v="0"/>
          </reference>
          <reference field="19"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9" count="1" selected="0">
            <x v="3"/>
          </reference>
        </references>
      </pivotArea>
    </chartFormat>
    <chartFormat chart="8" format="7">
      <pivotArea type="data" outline="0" fieldPosition="0">
        <references count="2">
          <reference field="4294967294" count="1" selected="0">
            <x v="0"/>
          </reference>
          <reference field="19" count="1" selected="0">
            <x v="1"/>
          </reference>
        </references>
      </pivotArea>
    </chartFormat>
    <chartFormat chart="8" format="8">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EA951C-14FC-4F03-BFC6-AB4E592D3CDD}"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44:B54" firstHeaderRow="1" firstDataRow="1" firstDataCol="1"/>
  <pivotFields count="24">
    <pivotField showAll="0"/>
    <pivotField axis="axisRow" showAll="0" measureFilter="1" sortType="descending">
      <items count="489">
        <item x="0"/>
        <item x="1"/>
        <item x="10"/>
        <item x="95"/>
        <item x="96"/>
        <item x="97"/>
        <item x="98"/>
        <item x="99"/>
        <item x="100"/>
        <item x="101"/>
        <item x="102"/>
        <item x="103"/>
        <item x="104"/>
        <item x="11"/>
        <item x="105"/>
        <item x="106"/>
        <item x="107"/>
        <item x="108"/>
        <item x="109"/>
        <item x="110"/>
        <item x="111"/>
        <item x="112"/>
        <item x="113"/>
        <item x="12"/>
        <item x="114"/>
        <item x="115"/>
        <item x="116"/>
        <item x="117"/>
        <item x="118"/>
        <item x="119"/>
        <item x="120"/>
        <item x="121"/>
        <item x="122"/>
        <item x="123"/>
        <item x="13"/>
        <item x="124"/>
        <item x="125"/>
        <item x="126"/>
        <item x="127"/>
        <item x="128"/>
        <item x="129"/>
        <item x="130"/>
        <item x="131"/>
        <item x="132"/>
        <item x="14"/>
        <item x="133"/>
        <item x="134"/>
        <item x="135"/>
        <item x="136"/>
        <item x="137"/>
        <item x="138"/>
        <item x="139"/>
        <item x="140"/>
        <item x="141"/>
        <item x="142"/>
        <item x="15"/>
        <item x="143"/>
        <item x="144"/>
        <item x="145"/>
        <item x="146"/>
        <item x="147"/>
        <item x="148"/>
        <item x="149"/>
        <item x="150"/>
        <item x="151"/>
        <item x="152"/>
        <item x="16"/>
        <item x="153"/>
        <item x="154"/>
        <item x="155"/>
        <item x="156"/>
        <item x="157"/>
        <item x="158"/>
        <item x="159"/>
        <item x="160"/>
        <item x="161"/>
        <item x="162"/>
        <item x="17"/>
        <item x="163"/>
        <item x="164"/>
        <item x="165"/>
        <item x="166"/>
        <item x="167"/>
        <item x="168"/>
        <item x="169"/>
        <item x="170"/>
        <item x="171"/>
        <item x="172"/>
        <item x="18"/>
        <item x="173"/>
        <item x="174"/>
        <item x="175"/>
        <item x="176"/>
        <item x="177"/>
        <item x="178"/>
        <item x="179"/>
        <item x="180"/>
        <item x="181"/>
        <item x="182"/>
        <item x="19"/>
        <item x="183"/>
        <item x="184"/>
        <item x="185"/>
        <item x="186"/>
        <item x="187"/>
        <item x="188"/>
        <item x="189"/>
        <item x="190"/>
        <item x="191"/>
        <item x="192"/>
        <item x="2"/>
        <item x="20"/>
        <item x="193"/>
        <item x="194"/>
        <item x="195"/>
        <item x="196"/>
        <item x="197"/>
        <item x="198"/>
        <item x="199"/>
        <item x="200"/>
        <item x="201"/>
        <item x="202"/>
        <item x="21"/>
        <item x="203"/>
        <item x="204"/>
        <item x="205"/>
        <item x="206"/>
        <item x="207"/>
        <item x="208"/>
        <item x="209"/>
        <item x="210"/>
        <item x="211"/>
        <item x="22"/>
        <item x="212"/>
        <item x="213"/>
        <item x="214"/>
        <item x="215"/>
        <item x="216"/>
        <item x="217"/>
        <item x="218"/>
        <item x="219"/>
        <item x="220"/>
        <item x="221"/>
        <item x="23"/>
        <item x="222"/>
        <item x="223"/>
        <item x="224"/>
        <item x="225"/>
        <item x="226"/>
        <item x="227"/>
        <item x="228"/>
        <item x="229"/>
        <item x="230"/>
        <item x="231"/>
        <item x="24"/>
        <item x="232"/>
        <item x="233"/>
        <item x="234"/>
        <item x="235"/>
        <item x="236"/>
        <item x="237"/>
        <item x="238"/>
        <item x="239"/>
        <item x="240"/>
        <item x="241"/>
        <item x="25"/>
        <item x="242"/>
        <item x="243"/>
        <item x="244"/>
        <item x="245"/>
        <item x="246"/>
        <item x="247"/>
        <item x="248"/>
        <item x="249"/>
        <item x="250"/>
        <item x="251"/>
        <item x="26"/>
        <item x="252"/>
        <item x="253"/>
        <item x="254"/>
        <item x="255"/>
        <item x="256"/>
        <item x="257"/>
        <item x="258"/>
        <item x="259"/>
        <item x="260"/>
        <item x="261"/>
        <item x="27"/>
        <item x="262"/>
        <item x="263"/>
        <item x="264"/>
        <item x="265"/>
        <item x="266"/>
        <item x="267"/>
        <item x="268"/>
        <item x="269"/>
        <item x="270"/>
        <item x="271"/>
        <item x="28"/>
        <item x="272"/>
        <item x="273"/>
        <item x="274"/>
        <item x="275"/>
        <item x="276"/>
        <item x="277"/>
        <item x="278"/>
        <item x="279"/>
        <item x="280"/>
        <item x="281"/>
        <item x="29"/>
        <item x="282"/>
        <item x="283"/>
        <item x="284"/>
        <item x="285"/>
        <item x="286"/>
        <item x="287"/>
        <item x="288"/>
        <item x="289"/>
        <item x="290"/>
        <item x="3"/>
        <item x="30"/>
        <item x="291"/>
        <item x="292"/>
        <item x="293"/>
        <item x="294"/>
        <item x="295"/>
        <item x="296"/>
        <item x="297"/>
        <item x="298"/>
        <item x="299"/>
        <item x="300"/>
        <item x="487"/>
        <item x="301"/>
        <item x="302"/>
        <item x="303"/>
        <item x="304"/>
        <item x="305"/>
        <item x="306"/>
        <item x="307"/>
        <item x="308"/>
        <item x="309"/>
        <item x="310"/>
        <item x="31"/>
        <item x="311"/>
        <item x="312"/>
        <item x="313"/>
        <item x="314"/>
        <item x="315"/>
        <item x="316"/>
        <item x="317"/>
        <item x="318"/>
        <item x="319"/>
        <item x="320"/>
        <item x="32"/>
        <item x="321"/>
        <item x="322"/>
        <item x="323"/>
        <item x="324"/>
        <item x="325"/>
        <item x="326"/>
        <item x="327"/>
        <item x="328"/>
        <item x="329"/>
        <item x="330"/>
        <item x="33"/>
        <item x="331"/>
        <item x="332"/>
        <item x="333"/>
        <item x="334"/>
        <item x="335"/>
        <item x="336"/>
        <item x="337"/>
        <item x="338"/>
        <item x="34"/>
        <item x="339"/>
        <item x="340"/>
        <item x="341"/>
        <item x="342"/>
        <item x="343"/>
        <item x="344"/>
        <item x="345"/>
        <item x="346"/>
        <item x="347"/>
        <item x="348"/>
        <item x="35"/>
        <item x="349"/>
        <item x="350"/>
        <item x="351"/>
        <item x="352"/>
        <item x="353"/>
        <item x="354"/>
        <item x="355"/>
        <item x="356"/>
        <item x="357"/>
        <item x="36"/>
        <item x="358"/>
        <item x="359"/>
        <item x="360"/>
        <item x="361"/>
        <item x="362"/>
        <item x="363"/>
        <item x="364"/>
        <item x="365"/>
        <item x="366"/>
        <item x="367"/>
        <item x="37"/>
        <item x="368"/>
        <item x="369"/>
        <item x="370"/>
        <item x="371"/>
        <item x="372"/>
        <item x="373"/>
        <item x="374"/>
        <item x="375"/>
        <item x="376"/>
        <item x="377"/>
        <item x="38"/>
        <item x="378"/>
        <item x="379"/>
        <item x="380"/>
        <item x="381"/>
        <item x="382"/>
        <item x="383"/>
        <item x="384"/>
        <item x="385"/>
        <item x="386"/>
        <item x="387"/>
        <item x="4"/>
        <item x="39"/>
        <item x="388"/>
        <item x="389"/>
        <item x="390"/>
        <item x="391"/>
        <item x="392"/>
        <item x="393"/>
        <item x="394"/>
        <item x="395"/>
        <item x="396"/>
        <item x="397"/>
        <item x="40"/>
        <item x="398"/>
        <item x="399"/>
        <item x="400"/>
        <item x="401"/>
        <item x="402"/>
        <item x="403"/>
        <item x="404"/>
        <item x="405"/>
        <item x="406"/>
        <item x="407"/>
        <item x="41"/>
        <item x="408"/>
        <item x="409"/>
        <item x="410"/>
        <item x="411"/>
        <item x="412"/>
        <item x="413"/>
        <item x="414"/>
        <item x="415"/>
        <item x="416"/>
        <item x="42"/>
        <item x="417"/>
        <item x="418"/>
        <item x="419"/>
        <item x="420"/>
        <item x="421"/>
        <item x="422"/>
        <item x="423"/>
        <item x="424"/>
        <item x="425"/>
        <item x="426"/>
        <item x="43"/>
        <item x="427"/>
        <item x="428"/>
        <item x="429"/>
        <item x="430"/>
        <item x="431"/>
        <item x="432"/>
        <item x="433"/>
        <item x="434"/>
        <item x="435"/>
        <item x="44"/>
        <item x="436"/>
        <item x="437"/>
        <item x="438"/>
        <item x="439"/>
        <item x="440"/>
        <item x="441"/>
        <item x="442"/>
        <item x="443"/>
        <item x="444"/>
        <item x="445"/>
        <item x="45"/>
        <item x="446"/>
        <item x="447"/>
        <item x="448"/>
        <item x="449"/>
        <item x="450"/>
        <item x="451"/>
        <item x="452"/>
        <item x="453"/>
        <item x="454"/>
        <item x="455"/>
        <item x="485"/>
        <item x="456"/>
        <item x="457"/>
        <item x="458"/>
        <item x="459"/>
        <item x="460"/>
        <item x="461"/>
        <item x="462"/>
        <item x="463"/>
        <item x="464"/>
        <item x="465"/>
        <item x="46"/>
        <item x="466"/>
        <item x="467"/>
        <item x="468"/>
        <item x="469"/>
        <item x="470"/>
        <item x="471"/>
        <item x="472"/>
        <item x="473"/>
        <item x="474"/>
        <item x="47"/>
        <item x="475"/>
        <item x="476"/>
        <item x="477"/>
        <item x="478"/>
        <item x="479"/>
        <item x="480"/>
        <item x="481"/>
        <item x="482"/>
        <item x="483"/>
        <item x="484"/>
        <item x="5"/>
        <item x="48"/>
        <item x="49"/>
        <item x="50"/>
        <item x="51"/>
        <item x="52"/>
        <item x="53"/>
        <item x="54"/>
        <item x="55"/>
        <item x="56"/>
        <item x="57"/>
        <item x="6"/>
        <item x="58"/>
        <item x="59"/>
        <item x="60"/>
        <item x="61"/>
        <item x="62"/>
        <item x="63"/>
        <item x="486"/>
        <item x="64"/>
        <item x="65"/>
        <item x="7"/>
        <item x="66"/>
        <item x="67"/>
        <item x="68"/>
        <item x="69"/>
        <item x="70"/>
        <item x="71"/>
        <item x="72"/>
        <item x="73"/>
        <item x="74"/>
        <item x="75"/>
        <item x="8"/>
        <item x="76"/>
        <item x="77"/>
        <item x="78"/>
        <item x="79"/>
        <item x="80"/>
        <item x="81"/>
        <item x="82"/>
        <item x="83"/>
        <item x="84"/>
        <item x="85"/>
        <item x="9"/>
        <item x="86"/>
        <item x="87"/>
        <item x="88"/>
        <item x="89"/>
        <item x="90"/>
        <item x="91"/>
        <item x="92"/>
        <item x="93"/>
        <item x="94"/>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showAll="0"/>
    <pivotField showAll="0"/>
    <pivotField showAll="0"/>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dataField="1" showAll="0"/>
  </pivotFields>
  <rowFields count="1">
    <field x="1"/>
  </rowFields>
  <rowItems count="10">
    <i>
      <x v="108"/>
    </i>
    <i>
      <x v="51"/>
    </i>
    <i>
      <x v="320"/>
    </i>
    <i>
      <x v="120"/>
    </i>
    <i>
      <x v="303"/>
    </i>
    <i>
      <x v="193"/>
    </i>
    <i>
      <x v="328"/>
    </i>
    <i>
      <x v="136"/>
    </i>
    <i>
      <x v="360"/>
    </i>
    <i>
      <x v="184"/>
    </i>
  </rowItems>
  <colItems count="1">
    <i/>
  </colItems>
  <dataFields count="1">
    <dataField name="Sum of Profit" fld="23" baseField="0" baseItem="0"/>
  </dataFields>
  <chartFormats count="1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51"/>
          </reference>
        </references>
      </pivotArea>
    </chartFormat>
    <chartFormat chart="5" format="6">
      <pivotArea type="data" outline="0" fieldPosition="0">
        <references count="2">
          <reference field="4294967294" count="1" selected="0">
            <x v="0"/>
          </reference>
          <reference field="1" count="1" selected="0">
            <x v="108"/>
          </reference>
        </references>
      </pivotArea>
    </chartFormat>
    <chartFormat chart="5" format="7">
      <pivotArea type="data" outline="0" fieldPosition="0">
        <references count="2">
          <reference field="4294967294" count="1" selected="0">
            <x v="0"/>
          </reference>
          <reference field="1" count="1" selected="0">
            <x v="320"/>
          </reference>
        </references>
      </pivotArea>
    </chartFormat>
    <chartFormat chart="5" format="8">
      <pivotArea type="data" outline="0" fieldPosition="0">
        <references count="2">
          <reference field="4294967294" count="1" selected="0">
            <x v="0"/>
          </reference>
          <reference field="1" count="1" selected="0">
            <x v="120"/>
          </reference>
        </references>
      </pivotArea>
    </chartFormat>
    <chartFormat chart="5" format="9">
      <pivotArea type="data" outline="0" fieldPosition="0">
        <references count="2">
          <reference field="4294967294" count="1" selected="0">
            <x v="0"/>
          </reference>
          <reference field="1" count="1" selected="0">
            <x v="303"/>
          </reference>
        </references>
      </pivotArea>
    </chartFormat>
    <chartFormat chart="5" format="10">
      <pivotArea type="data" outline="0" fieldPosition="0">
        <references count="2">
          <reference field="4294967294" count="1" selected="0">
            <x v="0"/>
          </reference>
          <reference field="1" count="1" selected="0">
            <x v="193"/>
          </reference>
        </references>
      </pivotArea>
    </chartFormat>
    <chartFormat chart="5" format="11">
      <pivotArea type="data" outline="0" fieldPosition="0">
        <references count="2">
          <reference field="4294967294" count="1" selected="0">
            <x v="0"/>
          </reference>
          <reference field="1" count="1" selected="0">
            <x v="328"/>
          </reference>
        </references>
      </pivotArea>
    </chartFormat>
    <chartFormat chart="5" format="12">
      <pivotArea type="data" outline="0" fieldPosition="0">
        <references count="2">
          <reference field="4294967294" count="1" selected="0">
            <x v="0"/>
          </reference>
          <reference field="1" count="1" selected="0">
            <x v="136"/>
          </reference>
        </references>
      </pivotArea>
    </chartFormat>
    <chartFormat chart="5" format="13">
      <pivotArea type="data" outline="0" fieldPosition="0">
        <references count="2">
          <reference field="4294967294" count="1" selected="0">
            <x v="0"/>
          </reference>
          <reference field="1" count="1" selected="0">
            <x v="360"/>
          </reference>
        </references>
      </pivotArea>
    </chartFormat>
    <chartFormat chart="5" format="14">
      <pivotArea type="data" outline="0" fieldPosition="0">
        <references count="2">
          <reference field="4294967294" count="1" selected="0">
            <x v="0"/>
          </reference>
          <reference field="1" count="1" selected="0">
            <x v="18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35641B-8DA4-49DC-ABF7-B3877A8001DB}"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57:B60" firstHeaderRow="1" firstDataRow="1" firstDataCol="1"/>
  <pivotFields count="24">
    <pivotField showAll="0"/>
    <pivotField showAll="0"/>
    <pivotField numFmtId="2" showAll="0"/>
    <pivotField showAll="0"/>
    <pivotField showAll="0"/>
    <pivotField showAll="0"/>
    <pivotField showAll="0"/>
    <pivotField showAll="0"/>
    <pivotField showAll="0"/>
    <pivotField dataField="1" showAll="0"/>
    <pivotField showAll="0"/>
    <pivotField showAll="0">
      <items count="7">
        <item x="2"/>
        <item x="5"/>
        <item x="1"/>
        <item x="0"/>
        <item x="3"/>
        <item x="4"/>
        <item t="default"/>
      </items>
    </pivotField>
    <pivotField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0"/>
        <item x="2"/>
        <item t="default"/>
      </items>
    </pivotField>
    <pivotField showAll="0"/>
    <pivotField showAll="0"/>
  </pivotFields>
  <rowFields count="1">
    <field x="18"/>
  </rowFields>
  <rowItems count="3">
    <i>
      <x/>
    </i>
    <i>
      <x v="1"/>
    </i>
    <i>
      <x v="2"/>
    </i>
  </rowItems>
  <colItems count="1">
    <i/>
  </colItems>
  <dataFields count="1">
    <dataField name="Average of Shipping costs" fld="9" subtotal="average" baseField="18" baseItem="0" numFmtId="2"/>
  </dataFields>
  <formats count="1">
    <format dxfId="29">
      <pivotArea outline="0" collapsedLevelsAreSubtotals="1" fieldPosition="0"/>
    </format>
  </format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8" count="1" selected="0">
            <x v="0"/>
          </reference>
        </references>
      </pivotArea>
    </chartFormat>
    <chartFormat chart="2" format="7">
      <pivotArea type="data" outline="0" fieldPosition="0">
        <references count="2">
          <reference field="4294967294" count="1" selected="0">
            <x v="0"/>
          </reference>
          <reference field="18" count="1" selected="0">
            <x v="1"/>
          </reference>
        </references>
      </pivotArea>
    </chartFormat>
    <chartFormat chart="2" format="8">
      <pivotArea type="data" outline="0" fieldPosition="0">
        <references count="2">
          <reference field="4294967294" count="1" selected="0">
            <x v="0"/>
          </reference>
          <reference field="18"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8" count="1" selected="0">
            <x v="0"/>
          </reference>
        </references>
      </pivotArea>
    </chartFormat>
    <chartFormat chart="4" format="15">
      <pivotArea type="data" outline="0" fieldPosition="0">
        <references count="2">
          <reference field="4294967294" count="1" selected="0">
            <x v="0"/>
          </reference>
          <reference field="18" count="1" selected="0">
            <x v="1"/>
          </reference>
        </references>
      </pivotArea>
    </chartFormat>
    <chartFormat chart="4" format="16">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71AA15-9D30-4934-B2BA-26CD51D38564}"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36:C41" firstHeaderRow="0" firstDataRow="1" firstDataCol="1"/>
  <pivotFields count="24">
    <pivotField showAll="0"/>
    <pivotField showAll="0"/>
    <pivotField numFmtId="2" showAll="0"/>
    <pivotField showAll="0"/>
    <pivotField showAll="0"/>
    <pivotField showAll="0"/>
    <pivotField showAll="0"/>
    <pivotField showAll="0"/>
    <pivotField showAll="0"/>
    <pivotField showAll="0"/>
    <pivotField axis="axisRow" showAll="0" sortType="ascending">
      <items count="7">
        <item h="1" x="5"/>
        <item x="2"/>
        <item x="3"/>
        <item x="4"/>
        <item x="0"/>
        <item x="1"/>
        <item t="default"/>
      </items>
    </pivotField>
    <pivotField showAll="0">
      <items count="7">
        <item x="2"/>
        <item x="5"/>
        <item x="1"/>
        <item x="0"/>
        <item x="3"/>
        <item x="4"/>
        <item t="default"/>
      </items>
    </pivotField>
    <pivotField showAll="0"/>
    <pivotField showAll="0"/>
    <pivotField dataField="1" showAll="0"/>
    <pivotField showAll="0"/>
    <pivotField showAll="0"/>
    <pivotField dataField="1" showAll="0"/>
    <pivotField showAll="0"/>
    <pivotField showAll="0"/>
    <pivotField showAll="0"/>
    <pivotField showAll="0">
      <items count="4">
        <item x="1"/>
        <item x="0"/>
        <item x="2"/>
        <item t="default"/>
      </items>
    </pivotField>
    <pivotField showAll="0"/>
    <pivotField showAll="0"/>
  </pivotFields>
  <rowFields count="1">
    <field x="10"/>
  </rowFields>
  <rowItems count="5">
    <i>
      <x v="1"/>
    </i>
    <i>
      <x v="2"/>
    </i>
    <i>
      <x v="3"/>
    </i>
    <i>
      <x v="4"/>
    </i>
    <i>
      <x v="5"/>
    </i>
  </rowItems>
  <colFields count="1">
    <field x="-2"/>
  </colFields>
  <colItems count="2">
    <i>
      <x/>
    </i>
    <i i="1">
      <x v="1"/>
    </i>
  </colItems>
  <dataFields count="2">
    <dataField name="Average of Defect rates" fld="17" subtotal="average" baseField="10" baseItem="3"/>
    <dataField name="Average of Manufacturing lead time" fld="14" subtotal="average" baseField="10" baseItem="1"/>
  </dataFields>
  <chartFormats count="1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1"/>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 chart="4" format="12">
      <pivotArea type="data" outline="0" fieldPosition="0">
        <references count="2">
          <reference field="4294967294" count="1" selected="0">
            <x v="0"/>
          </reference>
          <reference field="10" count="1" selected="0">
            <x v="3"/>
          </reference>
        </references>
      </pivotArea>
    </chartFormat>
    <chartFormat chart="4" format="13">
      <pivotArea type="data" outline="0" fieldPosition="0">
        <references count="2">
          <reference field="4294967294" count="1" selected="0">
            <x v="0"/>
          </reference>
          <reference field="10" count="1" selected="0">
            <x v="4"/>
          </reference>
        </references>
      </pivotArea>
    </chartFormat>
    <chartFormat chart="4" format="14">
      <pivotArea type="data" outline="0" fieldPosition="0">
        <references count="2">
          <reference field="4294967294" count="1" selected="0">
            <x v="0"/>
          </reference>
          <reference field="10" count="1" selected="0">
            <x v="5"/>
          </reference>
        </references>
      </pivotArea>
    </chartFormat>
    <chartFormat chart="4" format="15">
      <pivotArea type="data" outline="0" fieldPosition="0">
        <references count="2">
          <reference field="4294967294" count="1" selected="0">
            <x v="1"/>
          </reference>
          <reference field="10" count="1" selected="0">
            <x v="5"/>
          </reference>
        </references>
      </pivotArea>
    </chartFormat>
    <chartFormat chart="4" format="16">
      <pivotArea type="data" outline="0" fieldPosition="0">
        <references count="2">
          <reference field="4294967294" count="1" selected="0">
            <x v="1"/>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46352A-9D5A-4A3A-9F6F-6A89E8397CBD}"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18:D24" firstHeaderRow="1" firstDataRow="2" firstDataCol="1"/>
  <pivotFields count="24">
    <pivotField showAll="0"/>
    <pivotField showAll="0"/>
    <pivotField numFmtId="2" showAll="0"/>
    <pivotField showAll="0"/>
    <pivotField showAll="0"/>
    <pivotField dataField="1" showAll="0"/>
    <pivotField showAll="0"/>
    <pivotField showAll="0"/>
    <pivotField showAll="0"/>
    <pivotField showAll="0"/>
    <pivotField axis="axisRow" showAll="0">
      <items count="7">
        <item h="1" x="5"/>
        <item x="2"/>
        <item x="3"/>
        <item x="4"/>
        <item x="0"/>
        <item x="1"/>
        <item t="default"/>
      </items>
    </pivotField>
    <pivotField showAll="0">
      <items count="7">
        <item x="2"/>
        <item x="5"/>
        <item x="1"/>
        <item x="0"/>
        <item x="3"/>
        <item x="4"/>
        <item t="default"/>
      </items>
    </pivotField>
    <pivotField showAll="0"/>
    <pivotField showAll="0"/>
    <pivotField showAll="0"/>
    <pivotField showAll="0"/>
    <pivotField showAll="0"/>
    <pivotField showAll="0"/>
    <pivotField showAll="0"/>
    <pivotField axis="axisCol"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s>
  <rowFields count="1">
    <field x="10"/>
  </rowFields>
  <rowItems count="5">
    <i>
      <x v="1"/>
    </i>
    <i>
      <x v="2"/>
    </i>
    <i>
      <x v="3"/>
    </i>
    <i>
      <x v="4"/>
    </i>
    <i>
      <x v="5"/>
    </i>
  </rowItems>
  <colFields count="1">
    <field x="19"/>
  </colFields>
  <colItems count="3">
    <i>
      <x v="3"/>
    </i>
    <i>
      <x v="1"/>
    </i>
    <i>
      <x v="2"/>
    </i>
  </colItems>
  <dataFields count="1">
    <dataField name="Average of Lead times" fld="5" subtotal="average" baseField="19" baseItem="1"/>
  </dataFields>
  <chartFormats count="6">
    <chartFormat chart="2" format="6" series="1">
      <pivotArea type="data" outline="0" fieldPosition="0">
        <references count="2">
          <reference field="4294967294" count="1" selected="0">
            <x v="0"/>
          </reference>
          <reference field="19" count="1" selected="0">
            <x v="3"/>
          </reference>
        </references>
      </pivotArea>
    </chartFormat>
    <chartFormat chart="2" format="7" series="1">
      <pivotArea type="data" outline="0" fieldPosition="0">
        <references count="2">
          <reference field="4294967294" count="1" selected="0">
            <x v="0"/>
          </reference>
          <reference field="19" count="1" selected="0">
            <x v="1"/>
          </reference>
        </references>
      </pivotArea>
    </chartFormat>
    <chartFormat chart="2" format="8" series="1">
      <pivotArea type="data" outline="0" fieldPosition="0">
        <references count="2">
          <reference field="4294967294" count="1" selected="0">
            <x v="0"/>
          </reference>
          <reference field="19" count="1" selected="0">
            <x v="2"/>
          </reference>
        </references>
      </pivotArea>
    </chartFormat>
    <chartFormat chart="4" format="12" series="1">
      <pivotArea type="data" outline="0" fieldPosition="0">
        <references count="2">
          <reference field="4294967294" count="1" selected="0">
            <x v="0"/>
          </reference>
          <reference field="19" count="1" selected="0">
            <x v="3"/>
          </reference>
        </references>
      </pivotArea>
    </chartFormat>
    <chartFormat chart="4" format="13" series="1">
      <pivotArea type="data" outline="0" fieldPosition="0">
        <references count="2">
          <reference field="4294967294" count="1" selected="0">
            <x v="0"/>
          </reference>
          <reference field="19" count="1" selected="0">
            <x v="1"/>
          </reference>
        </references>
      </pivotArea>
    </chartFormat>
    <chartFormat chart="4" format="14" series="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8D94E3-3A41-4602-9E13-B2E2E3328FD6}"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A3:B6" firstHeaderRow="1" firstDataRow="1" firstDataCol="1"/>
  <pivotFields count="24">
    <pivotField showAll="0"/>
    <pivotField showAll="0"/>
    <pivotField numFmtId="2" showAll="0"/>
    <pivotField showAll="0"/>
    <pivotField showAll="0"/>
    <pivotField showAll="0"/>
    <pivotField showAll="0"/>
    <pivotField showAll="0"/>
    <pivotField showAll="0"/>
    <pivotField dataField="1"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axis="axisRow"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s>
  <rowFields count="1">
    <field x="19"/>
  </rowFields>
  <rowItems count="3">
    <i>
      <x v="1"/>
    </i>
    <i>
      <x v="3"/>
    </i>
    <i>
      <x v="2"/>
    </i>
  </rowItems>
  <colItems count="1">
    <i/>
  </colItems>
  <dataFields count="1">
    <dataField name="Average of Shipping costs" fld="9" subtotal="average" baseField="19" baseItem="0" numFmtId="2"/>
  </dataFields>
  <formats count="1">
    <format dxfId="30">
      <pivotArea outline="0" collapsedLevelsAreSubtotals="1" fieldPosition="0"/>
    </format>
  </format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9" count="1" selected="0">
            <x v="1"/>
          </reference>
        </references>
      </pivotArea>
    </chartFormat>
    <chartFormat chart="2" format="7">
      <pivotArea type="data" outline="0" fieldPosition="0">
        <references count="2">
          <reference field="4294967294" count="1" selected="0">
            <x v="0"/>
          </reference>
          <reference field="19" count="1" selected="0">
            <x v="3"/>
          </reference>
        </references>
      </pivotArea>
    </chartFormat>
    <chartFormat chart="2" format="8">
      <pivotArea type="data" outline="0" fieldPosition="0">
        <references count="2">
          <reference field="4294967294" count="1" selected="0">
            <x v="0"/>
          </reference>
          <reference field="19"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9" count="1" selected="0">
            <x v="1"/>
          </reference>
        </references>
      </pivotArea>
    </chartFormat>
    <chartFormat chart="4" format="15">
      <pivotArea type="data" outline="0" fieldPosition="0">
        <references count="2">
          <reference field="4294967294" count="1" selected="0">
            <x v="0"/>
          </reference>
          <reference field="19" count="1" selected="0">
            <x v="3"/>
          </reference>
        </references>
      </pivotArea>
    </chartFormat>
    <chartFormat chart="4" format="16">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1D4B0C-FC52-4C61-A0E5-8B9B4A369959}"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F8:H25" firstHeaderRow="1" firstDataRow="1" firstDataCol="0"/>
  <pivotFields count="24">
    <pivotField showAll="0"/>
    <pivotField showAll="0"/>
    <pivotField numFmtId="2" showAll="0"/>
    <pivotField showAll="0"/>
    <pivotField showAll="0"/>
    <pivotField showAll="0"/>
    <pivotField showAll="0"/>
    <pivotField showAll="0"/>
    <pivotField showAll="0">
      <items count="5">
        <item x="1"/>
        <item x="3"/>
        <item x="0"/>
        <item x="2"/>
        <item t="default"/>
      </items>
    </pivotField>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out_Risk" xr10:uid="{8C85DD76-DA99-4998-B718-0EB5F3F29AA2}" sourceName="Stockout Risk">
  <pivotTables>
    <pivotTable tabId="3" name="PivotTable12"/>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519489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9899B50-9E1A-4444-9466-38D7C697923B}" sourceName="Location">
  <pivotTables>
    <pivotTable tabId="3" name="PivotTable2"/>
    <pivotTable tabId="3" name="PivotTable10"/>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 tabId="3" name="PivotTable9"/>
  </pivotTables>
  <data>
    <tabular pivotCacheId="5194897">
      <items count="6">
        <i x="2" s="1"/>
        <i x="5"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out Risk" xr10:uid="{B02FA917-581E-4F94-88F8-FAEA277D2B35}" cache="Slicer_Stockout_Risk" caption="Stockout Risk" style="Slicer Style 2" rowHeight="241300"/>
  <slicer name="Location" xr10:uid="{C543091A-8852-4D64-9F1B-6A9BF51C02CF}" cache="Slicer_Location" caption="Location" startItem="1"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C08E9E-DB9C-4064-94CC-7CF05E78E649}" name="Table1" displayName="Table1" ref="A1:X489" totalsRowShown="0">
  <autoFilter ref="A1:X489" xr:uid="{A0C08E9E-DB9C-4064-94CC-7CF05E78E649}"/>
  <tableColumns count="24">
    <tableColumn id="1" xr3:uid="{B1127C3F-C85B-47CC-9FD7-465BB00461DD}" name="Product type"/>
    <tableColumn id="2" xr3:uid="{A0143AE2-6C4C-44E4-A01D-367FC7697498}" name="SKU"/>
    <tableColumn id="3" xr3:uid="{3916D2D7-F24C-4D15-8471-F0DFB2B2C74D}" name="Price" dataDxfId="27"/>
    <tableColumn id="4" xr3:uid="{8DD86BE6-C248-4C5C-A7F7-BEBD700A7472}" name="Availability"/>
    <tableColumn id="5" xr3:uid="{7704F5B6-FAF2-4BF9-A029-0D7E3CB8033F}" name="Number of products sold"/>
    <tableColumn id="6" xr3:uid="{DE4C7C32-7BFC-444A-B3DF-9505232E8EC0}" name="Lead times"/>
    <tableColumn id="7" xr3:uid="{93991F04-DD0A-4023-A213-859C24F48CAE}" name="Order quantities"/>
    <tableColumn id="8" xr3:uid="{1EE11580-A776-44E5-B9FF-DEB94127964E}" name="Shipping times"/>
    <tableColumn id="9" xr3:uid="{330D1BAC-D579-4B57-ABD9-2C449068865B}" name="Shipping carriers"/>
    <tableColumn id="10" xr3:uid="{83592C60-3CC6-4260-9A8E-7D330A151D69}" name="Shipping costs"/>
    <tableColumn id="11" xr3:uid="{6C80DF8D-17DA-40BB-AF78-75B44A97018A}" name="Supplier name"/>
    <tableColumn id="12" xr3:uid="{43FFC699-FE61-40D4-B57E-700F9A6DEAD2}" name="Location"/>
    <tableColumn id="13" xr3:uid="{F8926088-D50C-49E9-B973-18D65B3AF219}" name="Supplier Lead time"/>
    <tableColumn id="14" xr3:uid="{84D12D93-8B61-45AC-82E4-F3D750B8296D}" name="Production volumes"/>
    <tableColumn id="15" xr3:uid="{7669EBCE-6E01-47AE-AEE2-F8FF26CECF2E}" name="Manufacturing lead time"/>
    <tableColumn id="16" xr3:uid="{87D3081D-554C-4DB4-BC21-71A8F7B122CE}" name="Manufacturing costs"/>
    <tableColumn id="17" xr3:uid="{A1F281E6-7F99-417F-A57A-ABDAFB54FE3A}" name="Inspection results"/>
    <tableColumn id="18" xr3:uid="{478205DB-7C33-4F91-841D-4770EE94421A}" name="Defect rates"/>
    <tableColumn id="19" xr3:uid="{189BABF0-C55A-4160-962C-73C781A7C409}" name="Transportation modes"/>
    <tableColumn id="20" xr3:uid="{AA0B7C7A-06D3-469A-B226-D81D2A3611DC}" name="Routes"/>
    <tableColumn id="21" xr3:uid="{E59C9BD9-0065-4877-984A-938011DE083F}" name="Revenue"/>
    <tableColumn id="22" xr3:uid="{6387EA4F-B71E-4DDA-8A99-FA9DCDB34E16}" name="Stockout Risk" dataDxfId="26">
      <calculatedColumnFormula>IF(Table1[[#This Row],[Order quantities]]&gt;Table1[[#This Row],[Availability]],"High Risk", IF(Table1[[#This Row],[Order quantities]]=Table1[[#This Row],[Availability]],"Moderate","Low Risk"))</calculatedColumnFormula>
    </tableColumn>
    <tableColumn id="23" xr3:uid="{173E44B7-F588-46D6-8A67-2C10A3572375}" name="Risk Sign" dataDxfId="25">
      <calculatedColumnFormula>Table1[[#This Row],[Availability]]-Table1[[#This Row],[Order quantities]]</calculatedColumnFormula>
    </tableColumn>
    <tableColumn id="24" xr3:uid="{AF83090B-1A79-48AD-958D-16DC5187205B}" name="Profit" dataDxfId="24">
      <calculatedColumnFormula>Table1[[#This Row],[Revenue]]-(Table1[[#This Row],[Shipping costs]]+Table1[[#This Row],[Manufacturing costs]])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69B39-FD0C-423B-B9C5-8B7AF6A5B90E}">
  <dimension ref="A3:H60"/>
  <sheetViews>
    <sheetView workbookViewId="0">
      <selection activeCell="I10" activeCellId="1" sqref="F6 I10"/>
    </sheetView>
  </sheetViews>
  <sheetFormatPr defaultRowHeight="15" x14ac:dyDescent="0.25"/>
  <cols>
    <col min="1" max="1" width="13.140625" bestFit="1" customWidth="1"/>
    <col min="2" max="2" width="24" bestFit="1" customWidth="1"/>
    <col min="3" max="3" width="33.5703125" bestFit="1" customWidth="1"/>
    <col min="4" max="4" width="24" bestFit="1" customWidth="1"/>
    <col min="5" max="5" width="12" bestFit="1" customWidth="1"/>
    <col min="6" max="6" width="33.5703125" bestFit="1" customWidth="1"/>
    <col min="7" max="7" width="12.5703125" bestFit="1" customWidth="1"/>
  </cols>
  <sheetData>
    <row r="3" spans="1:8" x14ac:dyDescent="0.25">
      <c r="A3" s="11" t="s">
        <v>537</v>
      </c>
      <c r="B3" t="s">
        <v>538</v>
      </c>
      <c r="D3" t="s">
        <v>538</v>
      </c>
      <c r="F3" t="s">
        <v>542</v>
      </c>
      <c r="G3" t="s">
        <v>546</v>
      </c>
    </row>
    <row r="4" spans="1:8" x14ac:dyDescent="0.25">
      <c r="A4" s="12" t="s">
        <v>39</v>
      </c>
      <c r="B4" s="1">
        <v>5.6978866611562502</v>
      </c>
      <c r="D4" s="1">
        <v>5.4757948110327828</v>
      </c>
      <c r="F4" s="13">
        <v>14.776639344262295</v>
      </c>
      <c r="G4" s="13">
        <v>488</v>
      </c>
    </row>
    <row r="5" spans="1:8" x14ac:dyDescent="0.25">
      <c r="A5" s="12" t="s">
        <v>53</v>
      </c>
      <c r="B5" s="1">
        <v>5.5236530608940395</v>
      </c>
    </row>
    <row r="6" spans="1:8" x14ac:dyDescent="0.25">
      <c r="A6" s="12" t="s">
        <v>28</v>
      </c>
      <c r="B6" s="1">
        <v>5.2537699484047646</v>
      </c>
      <c r="F6" s="15">
        <f>GETPIVOTDATA("Manufacturing lead time",$F$3)</f>
        <v>14.776639344262295</v>
      </c>
      <c r="G6">
        <f>GETPIVOTDATA("SKU",$G$3)</f>
        <v>488</v>
      </c>
    </row>
    <row r="7" spans="1:8" x14ac:dyDescent="0.25">
      <c r="D7" s="1">
        <f>GETPIVOTDATA("Shipping costs",$D$3)</f>
        <v>5.4757948110327828</v>
      </c>
    </row>
    <row r="8" spans="1:8" x14ac:dyDescent="0.25">
      <c r="F8" s="2"/>
      <c r="G8" s="3"/>
      <c r="H8" s="4"/>
    </row>
    <row r="9" spans="1:8" x14ac:dyDescent="0.25">
      <c r="F9" s="5"/>
      <c r="G9" s="6"/>
      <c r="H9" s="7"/>
    </row>
    <row r="10" spans="1:8" x14ac:dyDescent="0.25">
      <c r="F10" s="5"/>
      <c r="G10" s="6"/>
      <c r="H10" s="7"/>
    </row>
    <row r="11" spans="1:8" x14ac:dyDescent="0.25">
      <c r="F11" s="5"/>
      <c r="G11" s="6"/>
      <c r="H11" s="7"/>
    </row>
    <row r="12" spans="1:8" x14ac:dyDescent="0.25">
      <c r="A12" s="11" t="s">
        <v>537</v>
      </c>
      <c r="B12" t="s">
        <v>539</v>
      </c>
      <c r="F12" s="5"/>
      <c r="G12" s="6"/>
      <c r="H12" s="7"/>
    </row>
    <row r="13" spans="1:8" x14ac:dyDescent="0.25">
      <c r="A13" s="12" t="s">
        <v>53</v>
      </c>
      <c r="B13" s="1">
        <v>16.05298013245033</v>
      </c>
      <c r="F13" s="5"/>
      <c r="G13" s="6"/>
      <c r="H13" s="7"/>
    </row>
    <row r="14" spans="1:8" x14ac:dyDescent="0.25">
      <c r="A14" s="12" t="s">
        <v>39</v>
      </c>
      <c r="B14" s="1">
        <v>15.9625</v>
      </c>
      <c r="F14" s="5"/>
      <c r="G14" s="6"/>
      <c r="H14" s="7"/>
    </row>
    <row r="15" spans="1:8" x14ac:dyDescent="0.25">
      <c r="A15" s="12" t="s">
        <v>28</v>
      </c>
      <c r="B15" s="1">
        <v>15.297619047619047</v>
      </c>
      <c r="F15" s="5"/>
      <c r="G15" s="6"/>
      <c r="H15" s="7"/>
    </row>
    <row r="16" spans="1:8" x14ac:dyDescent="0.25">
      <c r="F16" s="5"/>
      <c r="G16" s="6"/>
      <c r="H16" s="7"/>
    </row>
    <row r="17" spans="1:8" x14ac:dyDescent="0.25">
      <c r="F17" s="5"/>
      <c r="G17" s="6"/>
      <c r="H17" s="7"/>
    </row>
    <row r="18" spans="1:8" x14ac:dyDescent="0.25">
      <c r="A18" s="11" t="s">
        <v>539</v>
      </c>
      <c r="B18" s="11" t="s">
        <v>540</v>
      </c>
      <c r="F18" s="5"/>
      <c r="G18" s="6"/>
      <c r="H18" s="7"/>
    </row>
    <row r="19" spans="1:8" x14ac:dyDescent="0.25">
      <c r="A19" s="11" t="s">
        <v>537</v>
      </c>
      <c r="B19" t="s">
        <v>53</v>
      </c>
      <c r="C19" t="s">
        <v>39</v>
      </c>
      <c r="D19" t="s">
        <v>28</v>
      </c>
      <c r="F19" s="5"/>
      <c r="G19" s="6"/>
      <c r="H19" s="7"/>
    </row>
    <row r="20" spans="1:8" x14ac:dyDescent="0.25">
      <c r="A20" s="12" t="s">
        <v>38</v>
      </c>
      <c r="B20" s="13">
        <v>13.961538461538462</v>
      </c>
      <c r="C20" s="13">
        <v>16.086956521739129</v>
      </c>
      <c r="D20" s="13">
        <v>13.117647058823529</v>
      </c>
      <c r="F20" s="5"/>
      <c r="G20" s="6"/>
      <c r="H20" s="7"/>
    </row>
    <row r="21" spans="1:8" x14ac:dyDescent="0.25">
      <c r="A21" s="12" t="s">
        <v>41</v>
      </c>
      <c r="B21" s="13">
        <v>15.694444444444445</v>
      </c>
      <c r="C21" s="13">
        <v>15.515151515151516</v>
      </c>
      <c r="D21" s="13">
        <v>15.5</v>
      </c>
      <c r="F21" s="5"/>
      <c r="G21" s="6"/>
      <c r="H21" s="7"/>
    </row>
    <row r="22" spans="1:8" x14ac:dyDescent="0.25">
      <c r="A22" s="12" t="s">
        <v>44</v>
      </c>
      <c r="B22" s="13">
        <v>16.083333333333332</v>
      </c>
      <c r="C22" s="13">
        <v>14.025641025641026</v>
      </c>
      <c r="D22" s="13">
        <v>16</v>
      </c>
      <c r="F22" s="5"/>
      <c r="G22" s="6"/>
      <c r="H22" s="7"/>
    </row>
    <row r="23" spans="1:8" x14ac:dyDescent="0.25">
      <c r="A23" s="12" t="s">
        <v>24</v>
      </c>
      <c r="B23" s="13">
        <v>18.782608695652176</v>
      </c>
      <c r="C23" s="13">
        <v>16.344827586206897</v>
      </c>
      <c r="D23" s="13">
        <v>16.387096774193548</v>
      </c>
      <c r="F23" s="5"/>
      <c r="G23" s="6"/>
      <c r="H23" s="7"/>
    </row>
    <row r="24" spans="1:8" x14ac:dyDescent="0.25">
      <c r="A24" s="12" t="s">
        <v>32</v>
      </c>
      <c r="B24" s="13">
        <v>16.571428571428573</v>
      </c>
      <c r="C24" s="13">
        <v>17.90909090909091</v>
      </c>
      <c r="D24" s="13">
        <v>15.666666666666666</v>
      </c>
      <c r="F24" s="5"/>
      <c r="G24" s="6"/>
      <c r="H24" s="7"/>
    </row>
    <row r="25" spans="1:8" x14ac:dyDescent="0.25">
      <c r="F25" s="8"/>
      <c r="G25" s="9"/>
      <c r="H25" s="10"/>
    </row>
    <row r="27" spans="1:8" x14ac:dyDescent="0.25">
      <c r="A27" s="11" t="s">
        <v>538</v>
      </c>
      <c r="B27" s="11" t="s">
        <v>540</v>
      </c>
    </row>
    <row r="28" spans="1:8" x14ac:dyDescent="0.25">
      <c r="A28" s="11" t="s">
        <v>537</v>
      </c>
      <c r="B28" t="s">
        <v>39</v>
      </c>
      <c r="C28" t="s">
        <v>28</v>
      </c>
      <c r="D28" t="s">
        <v>53</v>
      </c>
    </row>
    <row r="29" spans="1:8" x14ac:dyDescent="0.25">
      <c r="A29" s="12" t="s">
        <v>38</v>
      </c>
      <c r="B29" s="13">
        <v>6.0951531404347836</v>
      </c>
      <c r="C29" s="13">
        <v>5.1997726915294109</v>
      </c>
      <c r="D29" s="13">
        <v>5.1372233577307691</v>
      </c>
      <c r="F29">
        <f>MAX(B29:D33)</f>
        <v>6.0951531404347836</v>
      </c>
    </row>
    <row r="30" spans="1:8" x14ac:dyDescent="0.25">
      <c r="A30" s="12" t="s">
        <v>41</v>
      </c>
      <c r="B30" s="13">
        <v>5.6871302756060613</v>
      </c>
      <c r="C30" s="13">
        <v>4.8291144688333336</v>
      </c>
      <c r="D30" s="13">
        <v>5.5336904147500015</v>
      </c>
    </row>
    <row r="31" spans="1:8" x14ac:dyDescent="0.25">
      <c r="A31" s="12" t="s">
        <v>44</v>
      </c>
      <c r="B31" s="13">
        <v>5.5064777255128199</v>
      </c>
      <c r="C31" s="13">
        <v>5.4249220261081081</v>
      </c>
      <c r="D31" s="13">
        <v>5.810271752166666</v>
      </c>
    </row>
    <row r="32" spans="1:8" x14ac:dyDescent="0.25">
      <c r="A32" s="12" t="s">
        <v>24</v>
      </c>
      <c r="B32" s="13">
        <v>5.6183011912413781</v>
      </c>
      <c r="C32" s="13">
        <v>5.0373192389032253</v>
      </c>
      <c r="D32" s="13">
        <v>5.4256738756956526</v>
      </c>
    </row>
    <row r="33" spans="1:4" x14ac:dyDescent="0.25">
      <c r="A33" s="12" t="s">
        <v>32</v>
      </c>
      <c r="B33" s="13">
        <v>5.8147890696969711</v>
      </c>
      <c r="C33" s="13">
        <v>5.7723708912592597</v>
      </c>
      <c r="D33" s="13">
        <v>5.6012087086071416</v>
      </c>
    </row>
    <row r="36" spans="1:4" x14ac:dyDescent="0.25">
      <c r="A36" s="11" t="s">
        <v>537</v>
      </c>
      <c r="B36" t="s">
        <v>541</v>
      </c>
      <c r="C36" t="s">
        <v>542</v>
      </c>
    </row>
    <row r="37" spans="1:4" x14ac:dyDescent="0.25">
      <c r="A37" s="12" t="s">
        <v>38</v>
      </c>
      <c r="B37" s="13">
        <v>2.7996253694302329</v>
      </c>
      <c r="C37" s="13">
        <v>14.732558139534884</v>
      </c>
    </row>
    <row r="38" spans="1:4" x14ac:dyDescent="0.25">
      <c r="A38" s="12" t="s">
        <v>41</v>
      </c>
      <c r="B38" s="13">
        <v>2.6000047144500003</v>
      </c>
      <c r="C38" s="13">
        <v>14.2</v>
      </c>
    </row>
    <row r="39" spans="1:4" x14ac:dyDescent="0.25">
      <c r="A39" s="12" t="s">
        <v>44</v>
      </c>
      <c r="B39" s="13">
        <v>2.7222198359203529</v>
      </c>
      <c r="C39" s="13">
        <v>14.486725663716815</v>
      </c>
    </row>
    <row r="40" spans="1:4" x14ac:dyDescent="0.25">
      <c r="A40" s="12" t="s">
        <v>24</v>
      </c>
      <c r="B40" s="13">
        <v>2.3540339976666678</v>
      </c>
      <c r="C40" s="13">
        <v>16.345238095238095</v>
      </c>
    </row>
    <row r="41" spans="1:4" x14ac:dyDescent="0.25">
      <c r="A41" s="12" t="s">
        <v>32</v>
      </c>
      <c r="B41" s="13">
        <v>2.5261553421111107</v>
      </c>
      <c r="C41" s="13">
        <v>14.6</v>
      </c>
    </row>
    <row r="44" spans="1:4" x14ac:dyDescent="0.25">
      <c r="A44" s="11" t="s">
        <v>537</v>
      </c>
      <c r="B44" t="s">
        <v>544</v>
      </c>
    </row>
    <row r="45" spans="1:4" x14ac:dyDescent="0.25">
      <c r="A45" s="12" t="s">
        <v>239</v>
      </c>
      <c r="B45" s="13">
        <v>976.02035283400005</v>
      </c>
    </row>
    <row r="46" spans="1:4" x14ac:dyDescent="0.25">
      <c r="A46" s="12" t="s">
        <v>187</v>
      </c>
      <c r="B46" s="13">
        <v>968.79876385199998</v>
      </c>
    </row>
    <row r="47" spans="1:4" x14ac:dyDescent="0.25">
      <c r="A47" s="12" t="s">
        <v>429</v>
      </c>
      <c r="B47" s="13">
        <v>960.14858457300011</v>
      </c>
    </row>
    <row r="48" spans="1:4" x14ac:dyDescent="0.25">
      <c r="A48" s="12" t="s">
        <v>249</v>
      </c>
      <c r="B48" s="13">
        <v>956.35533908399998</v>
      </c>
    </row>
    <row r="49" spans="1:2" x14ac:dyDescent="0.25">
      <c r="A49" s="12" t="s">
        <v>414</v>
      </c>
      <c r="B49" s="13">
        <v>948.35676174000002</v>
      </c>
    </row>
    <row r="50" spans="1:2" x14ac:dyDescent="0.25">
      <c r="A50" s="12" t="s">
        <v>315</v>
      </c>
      <c r="B50" s="13">
        <v>945.72638379599994</v>
      </c>
    </row>
    <row r="51" spans="1:2" x14ac:dyDescent="0.25">
      <c r="A51" s="12" t="s">
        <v>86</v>
      </c>
      <c r="B51" s="13">
        <v>944.76048504100004</v>
      </c>
    </row>
    <row r="52" spans="1:2" x14ac:dyDescent="0.25">
      <c r="A52" s="12" t="s">
        <v>263</v>
      </c>
      <c r="B52" s="13">
        <v>939.721468254</v>
      </c>
    </row>
    <row r="53" spans="1:2" x14ac:dyDescent="0.25">
      <c r="A53" s="12" t="s">
        <v>89</v>
      </c>
      <c r="B53" s="13">
        <v>929.50840539299998</v>
      </c>
    </row>
    <row r="54" spans="1:2" x14ac:dyDescent="0.25">
      <c r="A54" s="12" t="s">
        <v>307</v>
      </c>
      <c r="B54" s="13">
        <v>929.40765167300003</v>
      </c>
    </row>
    <row r="57" spans="1:2" x14ac:dyDescent="0.25">
      <c r="A57" s="11" t="s">
        <v>537</v>
      </c>
      <c r="B57" t="s">
        <v>538</v>
      </c>
    </row>
    <row r="58" spans="1:2" x14ac:dyDescent="0.25">
      <c r="A58" s="12" t="s">
        <v>35</v>
      </c>
      <c r="B58" s="1">
        <v>5.5392410607473108</v>
      </c>
    </row>
    <row r="59" spans="1:2" x14ac:dyDescent="0.25">
      <c r="A59" s="12" t="s">
        <v>47</v>
      </c>
      <c r="B59" s="1">
        <v>5.4830200805570488</v>
      </c>
    </row>
    <row r="60" spans="1:2" x14ac:dyDescent="0.25">
      <c r="A60" s="12" t="s">
        <v>27</v>
      </c>
      <c r="B60" s="1">
        <v>5.3916277024967316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D9B33-AB6D-4093-91D3-63941E75A659}">
  <dimension ref="A1"/>
  <sheetViews>
    <sheetView topLeftCell="A8" workbookViewId="0">
      <selection activeCell="F40" sqref="F40"/>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2B52-173B-4480-BEA9-6D740B9576B1}">
  <dimension ref="A1:X489"/>
  <sheetViews>
    <sheetView topLeftCell="M1" workbookViewId="0">
      <selection activeCell="X9" sqref="X9"/>
    </sheetView>
  </sheetViews>
  <sheetFormatPr defaultRowHeight="15" x14ac:dyDescent="0.25"/>
  <cols>
    <col min="1" max="1" width="14.42578125" customWidth="1"/>
    <col min="2" max="2" width="7.28515625" bestFit="1" customWidth="1"/>
    <col min="3" max="3" width="7.5703125" customWidth="1"/>
    <col min="4" max="4" width="13.140625" customWidth="1"/>
    <col min="5" max="5" width="25" customWidth="1"/>
    <col min="6" max="6" width="12.7109375" customWidth="1"/>
    <col min="7" max="7" width="17.7109375" customWidth="1"/>
    <col min="8" max="8" width="16.28515625" customWidth="1"/>
    <col min="9" max="9" width="17.85546875" customWidth="1"/>
    <col min="10" max="10" width="15.7109375" customWidth="1"/>
    <col min="11" max="11" width="16" customWidth="1"/>
    <col min="12" max="12" width="10.7109375" bestFit="1" customWidth="1"/>
    <col min="13" max="13" width="19.7109375" customWidth="1"/>
    <col min="14" max="14" width="20.85546875" customWidth="1"/>
    <col min="15" max="15" width="25" customWidth="1"/>
    <col min="16" max="16" width="21" customWidth="1"/>
    <col min="17" max="17" width="18.85546875" customWidth="1"/>
    <col min="18" max="18" width="13.85546875" customWidth="1"/>
    <col min="19" max="19" width="22.5703125" customWidth="1"/>
    <col min="20" max="20" width="9.28515625" customWidth="1"/>
    <col min="21" max="21" width="12" bestFit="1" customWidth="1"/>
    <col min="23" max="23" width="19"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536</v>
      </c>
      <c r="W1" t="s">
        <v>545</v>
      </c>
      <c r="X1" t="s">
        <v>543</v>
      </c>
    </row>
    <row r="2" spans="1:24" x14ac:dyDescent="0.25">
      <c r="A2" t="s">
        <v>21</v>
      </c>
      <c r="B2" t="s">
        <v>22</v>
      </c>
      <c r="C2" s="1">
        <v>71.33</v>
      </c>
      <c r="D2">
        <v>46</v>
      </c>
      <c r="E2">
        <v>317</v>
      </c>
      <c r="F2">
        <v>9</v>
      </c>
      <c r="G2">
        <v>39</v>
      </c>
      <c r="H2">
        <v>8</v>
      </c>
      <c r="I2" t="s">
        <v>23</v>
      </c>
      <c r="J2">
        <v>6.3942375250000003</v>
      </c>
      <c r="K2" t="s">
        <v>24</v>
      </c>
      <c r="L2" t="s">
        <v>25</v>
      </c>
      <c r="M2">
        <v>20</v>
      </c>
      <c r="N2">
        <v>389</v>
      </c>
      <c r="O2">
        <v>27</v>
      </c>
      <c r="P2">
        <v>73.791933839999999</v>
      </c>
      <c r="Q2" t="s">
        <v>26</v>
      </c>
      <c r="R2">
        <v>2.8629484559999998</v>
      </c>
      <c r="S2" t="s">
        <v>27</v>
      </c>
      <c r="T2" t="s">
        <v>28</v>
      </c>
      <c r="U2">
        <v>238.65548759999999</v>
      </c>
      <c r="V2" t="str">
        <f>IF(Table1[[#This Row],[Order quantities]]&gt;Table1[[#This Row],[Availability]],"High Risk", IF(Table1[[#This Row],[Order quantities]]=Table1[[#This Row],[Availability]],"Moderate","Low Risk"))</f>
        <v>Low Risk</v>
      </c>
      <c r="W2">
        <f>Table1[[#This Row],[Availability]]-Table1[[#This Row],[Order quantities]]</f>
        <v>7</v>
      </c>
      <c r="X2">
        <f>Table1[[#This Row],[Revenue]]-(Table1[[#This Row],[Shipping costs]]+Table1[[#This Row],[Manufacturing costs]])</f>
        <v>158.46931623500001</v>
      </c>
    </row>
    <row r="3" spans="1:24" x14ac:dyDescent="0.25">
      <c r="A3" t="s">
        <v>29</v>
      </c>
      <c r="B3" t="s">
        <v>30</v>
      </c>
      <c r="C3" s="1">
        <v>55.93</v>
      </c>
      <c r="D3">
        <v>11</v>
      </c>
      <c r="E3">
        <v>110</v>
      </c>
      <c r="F3">
        <v>16</v>
      </c>
      <c r="G3">
        <v>60</v>
      </c>
      <c r="H3">
        <v>6</v>
      </c>
      <c r="I3" t="s">
        <v>31</v>
      </c>
      <c r="J3">
        <v>7.557906558</v>
      </c>
      <c r="K3" t="s">
        <v>32</v>
      </c>
      <c r="L3" t="s">
        <v>33</v>
      </c>
      <c r="M3">
        <v>12</v>
      </c>
      <c r="N3">
        <v>779</v>
      </c>
      <c r="O3">
        <v>9</v>
      </c>
      <c r="P3">
        <v>26.009181590000001</v>
      </c>
      <c r="Q3" t="s">
        <v>34</v>
      </c>
      <c r="R3">
        <v>2.6305772749999998</v>
      </c>
      <c r="S3" t="s">
        <v>35</v>
      </c>
      <c r="T3" t="s">
        <v>28</v>
      </c>
      <c r="U3">
        <v>662.63148260000003</v>
      </c>
      <c r="V3" t="str">
        <f>IF(Table1[[#This Row],[Order quantities]]&gt;Table1[[#This Row],[Availability]],"High Risk", IF(Table1[[#This Row],[Order quantities]]=Table1[[#This Row],[Availability]],"Moderate","Low Risk"))</f>
        <v>High Risk</v>
      </c>
      <c r="W3">
        <f>Table1[[#This Row],[Availability]]-Table1[[#This Row],[Order quantities]]</f>
        <v>-49</v>
      </c>
      <c r="X3">
        <f>Table1[[#This Row],[Revenue]]-(Table1[[#This Row],[Shipping costs]]+Table1[[#This Row],[Manufacturing costs]])</f>
        <v>629.06439445199999</v>
      </c>
    </row>
    <row r="4" spans="1:24" x14ac:dyDescent="0.25">
      <c r="A4" t="s">
        <v>29</v>
      </c>
      <c r="B4" t="s">
        <v>36</v>
      </c>
      <c r="C4" s="1">
        <v>34.409999999999997</v>
      </c>
      <c r="D4">
        <v>61</v>
      </c>
      <c r="E4">
        <v>250</v>
      </c>
      <c r="F4">
        <v>19</v>
      </c>
      <c r="G4">
        <v>28</v>
      </c>
      <c r="H4">
        <v>6</v>
      </c>
      <c r="I4" t="s">
        <v>37</v>
      </c>
      <c r="J4">
        <v>3.8382736890000002</v>
      </c>
      <c r="K4" t="s">
        <v>38</v>
      </c>
      <c r="L4" t="s">
        <v>33</v>
      </c>
      <c r="M4">
        <v>5</v>
      </c>
      <c r="N4">
        <v>146</v>
      </c>
      <c r="O4">
        <v>30</v>
      </c>
      <c r="P4">
        <v>89.967995970000004</v>
      </c>
      <c r="Q4" t="s">
        <v>26</v>
      </c>
      <c r="R4">
        <v>3.662191806</v>
      </c>
      <c r="S4" t="s">
        <v>27</v>
      </c>
      <c r="T4" t="s">
        <v>39</v>
      </c>
      <c r="U4">
        <v>404.77894429999998</v>
      </c>
      <c r="V4" t="str">
        <f>IF(Table1[[#This Row],[Order quantities]]&gt;Table1[[#This Row],[Availability]],"High Risk", IF(Table1[[#This Row],[Order quantities]]=Table1[[#This Row],[Availability]],"Moderate","Low Risk"))</f>
        <v>Low Risk</v>
      </c>
      <c r="W4">
        <f>Table1[[#This Row],[Availability]]-Table1[[#This Row],[Order quantities]]</f>
        <v>33</v>
      </c>
      <c r="X4">
        <f>Table1[[#This Row],[Revenue]]-(Table1[[#This Row],[Shipping costs]]+Table1[[#This Row],[Manufacturing costs]])</f>
        <v>310.97267464099997</v>
      </c>
    </row>
    <row r="5" spans="1:24" x14ac:dyDescent="0.25">
      <c r="A5" t="s">
        <v>29</v>
      </c>
      <c r="B5" t="s">
        <v>40</v>
      </c>
      <c r="C5" s="1">
        <v>82.31</v>
      </c>
      <c r="D5">
        <v>79</v>
      </c>
      <c r="E5">
        <v>382</v>
      </c>
      <c r="F5">
        <v>16</v>
      </c>
      <c r="G5">
        <v>97</v>
      </c>
      <c r="H5">
        <v>2</v>
      </c>
      <c r="I5" t="s">
        <v>31</v>
      </c>
      <c r="J5">
        <v>4.5383241649999997</v>
      </c>
      <c r="K5" t="s">
        <v>41</v>
      </c>
      <c r="L5" t="s">
        <v>33</v>
      </c>
      <c r="M5">
        <v>3</v>
      </c>
      <c r="N5">
        <v>814</v>
      </c>
      <c r="O5">
        <v>15</v>
      </c>
      <c r="P5">
        <v>49.771706049999999</v>
      </c>
      <c r="Q5" t="s">
        <v>34</v>
      </c>
      <c r="R5">
        <v>2.9411877679999998</v>
      </c>
      <c r="S5" t="s">
        <v>27</v>
      </c>
      <c r="T5" t="s">
        <v>28</v>
      </c>
      <c r="U5">
        <v>213.83223100000001</v>
      </c>
      <c r="V5" t="str">
        <f>IF(Table1[[#This Row],[Order quantities]]&gt;Table1[[#This Row],[Availability]],"High Risk", IF(Table1[[#This Row],[Order quantities]]=Table1[[#This Row],[Availability]],"Moderate","Low Risk"))</f>
        <v>High Risk</v>
      </c>
      <c r="W5">
        <f>Table1[[#This Row],[Availability]]-Table1[[#This Row],[Order quantities]]</f>
        <v>-18</v>
      </c>
      <c r="X5">
        <f>Table1[[#This Row],[Revenue]]-(Table1[[#This Row],[Shipping costs]]+Table1[[#This Row],[Manufacturing costs]])</f>
        <v>159.522200785</v>
      </c>
    </row>
    <row r="6" spans="1:24" x14ac:dyDescent="0.25">
      <c r="A6" t="s">
        <v>21</v>
      </c>
      <c r="B6" t="s">
        <v>42</v>
      </c>
      <c r="C6" s="1">
        <v>70.05</v>
      </c>
      <c r="D6">
        <v>87</v>
      </c>
      <c r="E6">
        <v>6</v>
      </c>
      <c r="F6">
        <v>7</v>
      </c>
      <c r="G6">
        <v>54</v>
      </c>
      <c r="H6">
        <v>1</v>
      </c>
      <c r="I6" t="s">
        <v>43</v>
      </c>
      <c r="J6">
        <v>3.1323159450000002</v>
      </c>
      <c r="K6" t="s">
        <v>44</v>
      </c>
      <c r="L6" t="s">
        <v>25</v>
      </c>
      <c r="M6">
        <v>11</v>
      </c>
      <c r="N6">
        <v>313</v>
      </c>
      <c r="O6">
        <v>2</v>
      </c>
      <c r="P6">
        <v>22.856131680000001</v>
      </c>
      <c r="Q6" t="s">
        <v>34</v>
      </c>
      <c r="R6">
        <v>0.89632665899999997</v>
      </c>
      <c r="S6" t="s">
        <v>27</v>
      </c>
      <c r="T6" t="s">
        <v>39</v>
      </c>
      <c r="U6">
        <v>473.03288129999999</v>
      </c>
      <c r="V6" t="str">
        <f>IF(Table1[[#This Row],[Order quantities]]&gt;Table1[[#This Row],[Availability]],"High Risk", IF(Table1[[#This Row],[Order quantities]]=Table1[[#This Row],[Availability]],"Moderate","Low Risk"))</f>
        <v>Low Risk</v>
      </c>
      <c r="W6">
        <f>Table1[[#This Row],[Availability]]-Table1[[#This Row],[Order quantities]]</f>
        <v>33</v>
      </c>
      <c r="X6">
        <f>Table1[[#This Row],[Revenue]]-(Table1[[#This Row],[Shipping costs]]+Table1[[#This Row],[Manufacturing costs]])</f>
        <v>447.04443367499999</v>
      </c>
    </row>
    <row r="7" spans="1:24" x14ac:dyDescent="0.25">
      <c r="A7" t="s">
        <v>21</v>
      </c>
      <c r="B7" t="s">
        <v>45</v>
      </c>
      <c r="C7" s="1">
        <v>20.45</v>
      </c>
      <c r="D7">
        <v>82</v>
      </c>
      <c r="E7">
        <v>458</v>
      </c>
      <c r="F7">
        <v>14</v>
      </c>
      <c r="G7">
        <v>37</v>
      </c>
      <c r="H7">
        <v>2</v>
      </c>
      <c r="I7" t="s">
        <v>23</v>
      </c>
      <c r="J7">
        <v>1.872691039</v>
      </c>
      <c r="K7" t="s">
        <v>41</v>
      </c>
      <c r="L7" t="s">
        <v>46</v>
      </c>
      <c r="M7">
        <v>25</v>
      </c>
      <c r="N7">
        <v>857</v>
      </c>
      <c r="O7">
        <v>4</v>
      </c>
      <c r="P7">
        <v>78.782643829999998</v>
      </c>
      <c r="Q7" t="s">
        <v>34</v>
      </c>
      <c r="R7">
        <v>3.4035683520000002</v>
      </c>
      <c r="S7" t="s">
        <v>47</v>
      </c>
      <c r="T7" t="s">
        <v>39</v>
      </c>
      <c r="U7">
        <v>113.327975</v>
      </c>
      <c r="V7" t="str">
        <f>IF(Table1[[#This Row],[Order quantities]]&gt;Table1[[#This Row],[Availability]],"High Risk", IF(Table1[[#This Row],[Order quantities]]=Table1[[#This Row],[Availability]],"Moderate","Low Risk"))</f>
        <v>Low Risk</v>
      </c>
      <c r="W7">
        <f>Table1[[#This Row],[Availability]]-Table1[[#This Row],[Order quantities]]</f>
        <v>45</v>
      </c>
      <c r="X7">
        <f>Table1[[#This Row],[Revenue]]-(Table1[[#This Row],[Shipping costs]]+Table1[[#This Row],[Manufacturing costs]])</f>
        <v>32.672640130999994</v>
      </c>
    </row>
    <row r="8" spans="1:24" x14ac:dyDescent="0.25">
      <c r="A8" t="s">
        <v>21</v>
      </c>
      <c r="B8" t="s">
        <v>48</v>
      </c>
      <c r="C8" s="1">
        <v>91.54</v>
      </c>
      <c r="D8">
        <v>7</v>
      </c>
      <c r="E8">
        <v>83</v>
      </c>
      <c r="F8">
        <v>28</v>
      </c>
      <c r="G8">
        <v>9</v>
      </c>
      <c r="H8">
        <v>4</v>
      </c>
      <c r="I8" t="s">
        <v>23</v>
      </c>
      <c r="J8">
        <v>2.6112847370000001</v>
      </c>
      <c r="K8" t="s">
        <v>24</v>
      </c>
      <c r="L8" t="s">
        <v>49</v>
      </c>
      <c r="M8">
        <v>30</v>
      </c>
      <c r="N8">
        <v>123</v>
      </c>
      <c r="O8">
        <v>5</v>
      </c>
      <c r="P8">
        <v>81.097705000000005</v>
      </c>
      <c r="Q8" t="s">
        <v>26</v>
      </c>
      <c r="R8">
        <v>0.75399750799999998</v>
      </c>
      <c r="S8" t="s">
        <v>35</v>
      </c>
      <c r="T8" t="s">
        <v>39</v>
      </c>
      <c r="U8">
        <v>856.94048429999998</v>
      </c>
      <c r="V8" t="str">
        <f>IF(Table1[[#This Row],[Order quantities]]&gt;Table1[[#This Row],[Availability]],"High Risk", IF(Table1[[#This Row],[Order quantities]]=Table1[[#This Row],[Availability]],"Moderate","Low Risk"))</f>
        <v>High Risk</v>
      </c>
      <c r="W8">
        <f>Table1[[#This Row],[Availability]]-Table1[[#This Row],[Order quantities]]</f>
        <v>-2</v>
      </c>
      <c r="X8">
        <f>Table1[[#This Row],[Revenue]]-(Table1[[#This Row],[Shipping costs]]+Table1[[#This Row],[Manufacturing costs]])</f>
        <v>773.23149456299996</v>
      </c>
    </row>
    <row r="9" spans="1:24" x14ac:dyDescent="0.25">
      <c r="A9" t="s">
        <v>29</v>
      </c>
      <c r="B9" t="s">
        <v>50</v>
      </c>
      <c r="C9" s="1">
        <v>83.14</v>
      </c>
      <c r="D9">
        <v>94</v>
      </c>
      <c r="E9">
        <v>207</v>
      </c>
      <c r="F9">
        <v>14</v>
      </c>
      <c r="G9">
        <v>82</v>
      </c>
      <c r="H9">
        <v>2</v>
      </c>
      <c r="I9" t="s">
        <v>31</v>
      </c>
      <c r="J9">
        <v>8.1776264080000001</v>
      </c>
      <c r="K9" t="s">
        <v>32</v>
      </c>
      <c r="L9" t="s">
        <v>49</v>
      </c>
      <c r="M9">
        <v>4</v>
      </c>
      <c r="N9">
        <v>420</v>
      </c>
      <c r="O9">
        <v>17</v>
      </c>
      <c r="P9">
        <v>67.536592540000001</v>
      </c>
      <c r="Q9" t="s">
        <v>51</v>
      </c>
      <c r="R9">
        <v>4.048702756</v>
      </c>
      <c r="S9" t="s">
        <v>35</v>
      </c>
      <c r="T9" t="s">
        <v>39</v>
      </c>
      <c r="U9">
        <v>562.14816519999999</v>
      </c>
      <c r="V9" t="str">
        <f>IF(Table1[[#This Row],[Order quantities]]&gt;Table1[[#This Row],[Availability]],"High Risk", IF(Table1[[#This Row],[Order quantities]]=Table1[[#This Row],[Availability]],"Moderate","Low Risk"))</f>
        <v>Low Risk</v>
      </c>
      <c r="W9">
        <f>Table1[[#This Row],[Availability]]-Table1[[#This Row],[Order quantities]]</f>
        <v>12</v>
      </c>
      <c r="X9">
        <f>Table1[[#This Row],[Revenue]]-(Table1[[#This Row],[Shipping costs]]+Table1[[#This Row],[Manufacturing costs]])</f>
        <v>486.433946252</v>
      </c>
    </row>
    <row r="10" spans="1:24" x14ac:dyDescent="0.25">
      <c r="A10" t="s">
        <v>29</v>
      </c>
      <c r="B10" t="s">
        <v>52</v>
      </c>
      <c r="C10" s="1">
        <v>95.23</v>
      </c>
      <c r="D10">
        <v>20</v>
      </c>
      <c r="E10">
        <v>899</v>
      </c>
      <c r="F10">
        <v>25</v>
      </c>
      <c r="G10">
        <v>56</v>
      </c>
      <c r="H10">
        <v>1</v>
      </c>
      <c r="I10" t="s">
        <v>23</v>
      </c>
      <c r="J10">
        <v>7.097912247</v>
      </c>
      <c r="K10" t="s">
        <v>44</v>
      </c>
      <c r="L10" t="s">
        <v>49</v>
      </c>
      <c r="M10">
        <v>5</v>
      </c>
      <c r="N10">
        <v>373</v>
      </c>
      <c r="O10">
        <v>8</v>
      </c>
      <c r="P10">
        <v>86.811899789999998</v>
      </c>
      <c r="Q10" t="s">
        <v>34</v>
      </c>
      <c r="R10">
        <v>4.949709329</v>
      </c>
      <c r="S10" t="s">
        <v>47</v>
      </c>
      <c r="T10" t="s">
        <v>53</v>
      </c>
      <c r="U10">
        <v>225.24400979999999</v>
      </c>
      <c r="V10" t="str">
        <f>IF(Table1[[#This Row],[Order quantities]]&gt;Table1[[#This Row],[Availability]],"High Risk", IF(Table1[[#This Row],[Order quantities]]=Table1[[#This Row],[Availability]],"Moderate","Low Risk"))</f>
        <v>High Risk</v>
      </c>
      <c r="W10">
        <f>Table1[[#This Row],[Availability]]-Table1[[#This Row],[Order quantities]]</f>
        <v>-36</v>
      </c>
      <c r="X10">
        <f>Table1[[#This Row],[Revenue]]-(Table1[[#This Row],[Shipping costs]]+Table1[[#This Row],[Manufacturing costs]])</f>
        <v>131.33419776299999</v>
      </c>
    </row>
    <row r="11" spans="1:24" x14ac:dyDescent="0.25">
      <c r="A11" t="s">
        <v>29</v>
      </c>
      <c r="B11" t="s">
        <v>54</v>
      </c>
      <c r="C11" s="1">
        <v>73.94</v>
      </c>
      <c r="D11">
        <v>80</v>
      </c>
      <c r="E11">
        <v>389</v>
      </c>
      <c r="F11">
        <v>27</v>
      </c>
      <c r="G11">
        <v>59</v>
      </c>
      <c r="H11">
        <v>7</v>
      </c>
      <c r="I11" t="s">
        <v>31</v>
      </c>
      <c r="J11">
        <v>5.9223598839999996</v>
      </c>
      <c r="K11" t="s">
        <v>41</v>
      </c>
      <c r="L11" t="s">
        <v>55</v>
      </c>
      <c r="M11">
        <v>1</v>
      </c>
      <c r="N11">
        <v>655</v>
      </c>
      <c r="O11">
        <v>8</v>
      </c>
      <c r="P11">
        <v>76.36356748</v>
      </c>
      <c r="Q11" t="s">
        <v>34</v>
      </c>
      <c r="R11">
        <v>1.9491993620000001</v>
      </c>
      <c r="S11" t="s">
        <v>35</v>
      </c>
      <c r="T11" t="s">
        <v>39</v>
      </c>
      <c r="U11">
        <v>313.28228660000002</v>
      </c>
      <c r="V11" t="str">
        <f>IF(Table1[[#This Row],[Order quantities]]&gt;Table1[[#This Row],[Availability]],"High Risk", IF(Table1[[#This Row],[Order quantities]]=Table1[[#This Row],[Availability]],"Moderate","Low Risk"))</f>
        <v>Low Risk</v>
      </c>
      <c r="W11">
        <f>Table1[[#This Row],[Availability]]-Table1[[#This Row],[Order quantities]]</f>
        <v>21</v>
      </c>
      <c r="X11">
        <f>Table1[[#This Row],[Revenue]]-(Table1[[#This Row],[Shipping costs]]+Table1[[#This Row],[Manufacturing costs]])</f>
        <v>230.99635923600002</v>
      </c>
    </row>
    <row r="12" spans="1:24" x14ac:dyDescent="0.25">
      <c r="A12" t="s">
        <v>21</v>
      </c>
      <c r="B12" t="s">
        <v>56</v>
      </c>
      <c r="C12" s="1">
        <v>63.27</v>
      </c>
      <c r="D12">
        <v>86</v>
      </c>
      <c r="E12">
        <v>313</v>
      </c>
      <c r="F12">
        <v>4</v>
      </c>
      <c r="G12">
        <v>85</v>
      </c>
      <c r="H12">
        <v>8</v>
      </c>
      <c r="I12" t="s">
        <v>43</v>
      </c>
      <c r="J12">
        <v>5.2758088560000003</v>
      </c>
      <c r="K12" t="s">
        <v>32</v>
      </c>
      <c r="L12" t="s">
        <v>49</v>
      </c>
      <c r="M12">
        <v>27</v>
      </c>
      <c r="N12">
        <v>943</v>
      </c>
      <c r="O12">
        <v>22</v>
      </c>
      <c r="P12">
        <v>89.398516349999994</v>
      </c>
      <c r="Q12" t="s">
        <v>26</v>
      </c>
      <c r="R12">
        <v>2.279303901</v>
      </c>
      <c r="S12" t="s">
        <v>47</v>
      </c>
      <c r="T12" t="s">
        <v>28</v>
      </c>
      <c r="U12">
        <v>503.1776729</v>
      </c>
      <c r="V12" t="str">
        <f>IF(Table1[[#This Row],[Order quantities]]&gt;Table1[[#This Row],[Availability]],"High Risk", IF(Table1[[#This Row],[Order quantities]]=Table1[[#This Row],[Availability]],"Moderate","Low Risk"))</f>
        <v>Low Risk</v>
      </c>
      <c r="W12">
        <f>Table1[[#This Row],[Availability]]-Table1[[#This Row],[Order quantities]]</f>
        <v>1</v>
      </c>
      <c r="X12">
        <f>Table1[[#This Row],[Revenue]]-(Table1[[#This Row],[Shipping costs]]+Table1[[#This Row],[Manufacturing costs]])</f>
        <v>408.50334769400001</v>
      </c>
    </row>
    <row r="13" spans="1:24" x14ac:dyDescent="0.25">
      <c r="A13" t="s">
        <v>29</v>
      </c>
      <c r="B13" t="s">
        <v>57</v>
      </c>
      <c r="C13" s="1">
        <v>44.73</v>
      </c>
      <c r="D13">
        <v>79</v>
      </c>
      <c r="E13">
        <v>21</v>
      </c>
      <c r="F13">
        <v>26</v>
      </c>
      <c r="G13">
        <v>2</v>
      </c>
      <c r="H13">
        <v>6</v>
      </c>
      <c r="I13" t="s">
        <v>31</v>
      </c>
      <c r="J13">
        <v>9.3019085530000005</v>
      </c>
      <c r="K13" t="s">
        <v>44</v>
      </c>
      <c r="L13" t="s">
        <v>55</v>
      </c>
      <c r="M13">
        <v>28</v>
      </c>
      <c r="N13">
        <v>412</v>
      </c>
      <c r="O13">
        <v>12</v>
      </c>
      <c r="P13">
        <v>49.049924359999999</v>
      </c>
      <c r="Q13" t="s">
        <v>51</v>
      </c>
      <c r="R13">
        <v>0.327524912</v>
      </c>
      <c r="S13" t="s">
        <v>35</v>
      </c>
      <c r="T13" t="s">
        <v>53</v>
      </c>
      <c r="U13">
        <v>269.98244449999999</v>
      </c>
      <c r="V13" t="str">
        <f>IF(Table1[[#This Row],[Order quantities]]&gt;Table1[[#This Row],[Availability]],"High Risk", IF(Table1[[#This Row],[Order quantities]]=Table1[[#This Row],[Availability]],"Moderate","Low Risk"))</f>
        <v>Low Risk</v>
      </c>
      <c r="W13">
        <f>Table1[[#This Row],[Availability]]-Table1[[#This Row],[Order quantities]]</f>
        <v>77</v>
      </c>
      <c r="X13">
        <f>Table1[[#This Row],[Revenue]]-(Table1[[#This Row],[Shipping costs]]+Table1[[#This Row],[Manufacturing costs]])</f>
        <v>211.63061158699998</v>
      </c>
    </row>
    <row r="14" spans="1:24" x14ac:dyDescent="0.25">
      <c r="A14" t="s">
        <v>29</v>
      </c>
      <c r="B14" t="s">
        <v>58</v>
      </c>
      <c r="C14" s="1">
        <v>93.61</v>
      </c>
      <c r="D14">
        <v>69</v>
      </c>
      <c r="E14">
        <v>409</v>
      </c>
      <c r="F14">
        <v>15</v>
      </c>
      <c r="G14">
        <v>61</v>
      </c>
      <c r="H14">
        <v>4</v>
      </c>
      <c r="I14" t="s">
        <v>31</v>
      </c>
      <c r="J14">
        <v>1.6546145299999999</v>
      </c>
      <c r="K14" t="s">
        <v>44</v>
      </c>
      <c r="L14" t="s">
        <v>49</v>
      </c>
      <c r="M14">
        <v>29</v>
      </c>
      <c r="N14">
        <v>462</v>
      </c>
      <c r="O14">
        <v>21</v>
      </c>
      <c r="P14">
        <v>77.28374153</v>
      </c>
      <c r="Q14" t="s">
        <v>51</v>
      </c>
      <c r="R14">
        <v>0.167292622</v>
      </c>
      <c r="S14" t="s">
        <v>27</v>
      </c>
      <c r="T14" t="s">
        <v>28</v>
      </c>
      <c r="U14">
        <v>341.73924540000002</v>
      </c>
      <c r="V14" t="str">
        <f>IF(Table1[[#This Row],[Order quantities]]&gt;Table1[[#This Row],[Availability]],"High Risk", IF(Table1[[#This Row],[Order quantities]]=Table1[[#This Row],[Availability]],"Moderate","Low Risk"))</f>
        <v>Low Risk</v>
      </c>
      <c r="W14">
        <f>Table1[[#This Row],[Availability]]-Table1[[#This Row],[Order quantities]]</f>
        <v>8</v>
      </c>
      <c r="X14">
        <f>Table1[[#This Row],[Revenue]]-(Table1[[#This Row],[Shipping costs]]+Table1[[#This Row],[Manufacturing costs]])</f>
        <v>262.80088934000003</v>
      </c>
    </row>
    <row r="15" spans="1:24" x14ac:dyDescent="0.25">
      <c r="A15" t="s">
        <v>21</v>
      </c>
      <c r="B15" t="s">
        <v>59</v>
      </c>
      <c r="C15" s="1">
        <v>87.28</v>
      </c>
      <c r="D15">
        <v>71</v>
      </c>
      <c r="E15">
        <v>894</v>
      </c>
      <c r="F15">
        <v>3</v>
      </c>
      <c r="G15">
        <v>58</v>
      </c>
      <c r="H15">
        <v>6</v>
      </c>
      <c r="I15" t="s">
        <v>43</v>
      </c>
      <c r="J15">
        <v>3.5254073190000002</v>
      </c>
      <c r="K15" t="s">
        <v>41</v>
      </c>
      <c r="L15" t="s">
        <v>49</v>
      </c>
      <c r="M15">
        <v>18</v>
      </c>
      <c r="N15">
        <v>767</v>
      </c>
      <c r="O15">
        <v>8</v>
      </c>
      <c r="P15">
        <v>99.977640710000003</v>
      </c>
      <c r="Q15" t="s">
        <v>26</v>
      </c>
      <c r="R15">
        <v>4.614954741</v>
      </c>
      <c r="S15" t="s">
        <v>47</v>
      </c>
      <c r="T15" t="s">
        <v>53</v>
      </c>
      <c r="U15">
        <v>580.94700780000005</v>
      </c>
      <c r="V15" t="str">
        <f>IF(Table1[[#This Row],[Order quantities]]&gt;Table1[[#This Row],[Availability]],"High Risk", IF(Table1[[#This Row],[Order quantities]]=Table1[[#This Row],[Availability]],"Moderate","Low Risk"))</f>
        <v>Low Risk</v>
      </c>
      <c r="W15">
        <f>Table1[[#This Row],[Availability]]-Table1[[#This Row],[Order quantities]]</f>
        <v>13</v>
      </c>
      <c r="X15">
        <f>Table1[[#This Row],[Revenue]]-(Table1[[#This Row],[Shipping costs]]+Table1[[#This Row],[Manufacturing costs]])</f>
        <v>477.44395977100004</v>
      </c>
    </row>
    <row r="16" spans="1:24" x14ac:dyDescent="0.25">
      <c r="A16" t="s">
        <v>21</v>
      </c>
      <c r="B16" t="s">
        <v>60</v>
      </c>
      <c r="C16" s="1">
        <v>9.3000000000000007</v>
      </c>
      <c r="D16">
        <v>24</v>
      </c>
      <c r="E16">
        <v>514</v>
      </c>
      <c r="F16">
        <v>5</v>
      </c>
      <c r="G16">
        <v>60</v>
      </c>
      <c r="H16">
        <v>3</v>
      </c>
      <c r="I16" t="s">
        <v>43</v>
      </c>
      <c r="J16">
        <v>4.1494406819999998</v>
      </c>
      <c r="K16" t="s">
        <v>32</v>
      </c>
      <c r="L16" t="s">
        <v>46</v>
      </c>
      <c r="M16">
        <v>12</v>
      </c>
      <c r="N16">
        <v>479</v>
      </c>
      <c r="O16">
        <v>19</v>
      </c>
      <c r="P16">
        <v>75.243807779999997</v>
      </c>
      <c r="Q16" t="s">
        <v>26</v>
      </c>
      <c r="R16">
        <v>0.73025789600000002</v>
      </c>
      <c r="S16" t="s">
        <v>35</v>
      </c>
      <c r="T16" t="s">
        <v>53</v>
      </c>
      <c r="U16">
        <v>849.3481117</v>
      </c>
      <c r="V16" t="str">
        <f>IF(Table1[[#This Row],[Order quantities]]&gt;Table1[[#This Row],[Availability]],"High Risk", IF(Table1[[#This Row],[Order quantities]]=Table1[[#This Row],[Availability]],"Moderate","Low Risk"))</f>
        <v>High Risk</v>
      </c>
      <c r="W16">
        <f>Table1[[#This Row],[Availability]]-Table1[[#This Row],[Order quantities]]</f>
        <v>-36</v>
      </c>
      <c r="X16">
        <f>Table1[[#This Row],[Revenue]]-(Table1[[#This Row],[Shipping costs]]+Table1[[#This Row],[Manufacturing costs]])</f>
        <v>769.95486323800003</v>
      </c>
    </row>
    <row r="17" spans="1:24" x14ac:dyDescent="0.25">
      <c r="A17" t="s">
        <v>21</v>
      </c>
      <c r="B17" t="s">
        <v>61</v>
      </c>
      <c r="C17" s="1">
        <v>7.5</v>
      </c>
      <c r="D17">
        <v>81</v>
      </c>
      <c r="E17">
        <v>126</v>
      </c>
      <c r="F17">
        <v>1</v>
      </c>
      <c r="G17">
        <v>40</v>
      </c>
      <c r="H17">
        <v>8</v>
      </c>
      <c r="I17" t="s">
        <v>31</v>
      </c>
      <c r="J17">
        <v>8.0418323100000002</v>
      </c>
      <c r="K17" t="s">
        <v>44</v>
      </c>
      <c r="L17" t="s">
        <v>62</v>
      </c>
      <c r="M17">
        <v>13</v>
      </c>
      <c r="N17">
        <v>810</v>
      </c>
      <c r="O17">
        <v>3</v>
      </c>
      <c r="P17">
        <v>20.276540220000001</v>
      </c>
      <c r="Q17" t="s">
        <v>51</v>
      </c>
      <c r="R17">
        <v>2.2843158629999998</v>
      </c>
      <c r="S17" t="s">
        <v>35</v>
      </c>
      <c r="T17" t="s">
        <v>53</v>
      </c>
      <c r="U17">
        <v>461.6557171</v>
      </c>
      <c r="V17" t="str">
        <f>IF(Table1[[#This Row],[Order quantities]]&gt;Table1[[#This Row],[Availability]],"High Risk", IF(Table1[[#This Row],[Order quantities]]=Table1[[#This Row],[Availability]],"Moderate","Low Risk"))</f>
        <v>Low Risk</v>
      </c>
      <c r="W17">
        <f>Table1[[#This Row],[Availability]]-Table1[[#This Row],[Order quantities]]</f>
        <v>41</v>
      </c>
      <c r="X17">
        <f>Table1[[#This Row],[Revenue]]-(Table1[[#This Row],[Shipping costs]]+Table1[[#This Row],[Manufacturing costs]])</f>
        <v>433.33734457000003</v>
      </c>
    </row>
    <row r="18" spans="1:24" x14ac:dyDescent="0.25">
      <c r="A18" t="s">
        <v>21</v>
      </c>
      <c r="B18" t="s">
        <v>63</v>
      </c>
      <c r="C18" s="1">
        <v>40.76</v>
      </c>
      <c r="D18">
        <v>88</v>
      </c>
      <c r="E18">
        <v>808</v>
      </c>
      <c r="F18">
        <v>3</v>
      </c>
      <c r="G18">
        <v>36</v>
      </c>
      <c r="H18">
        <v>2</v>
      </c>
      <c r="I18" t="s">
        <v>31</v>
      </c>
      <c r="J18">
        <v>9.9326315810000008</v>
      </c>
      <c r="K18" t="s">
        <v>24</v>
      </c>
      <c r="L18" t="s">
        <v>55</v>
      </c>
      <c r="M18">
        <v>9</v>
      </c>
      <c r="N18">
        <v>773</v>
      </c>
      <c r="O18">
        <v>18</v>
      </c>
      <c r="P18">
        <v>56.648685020000002</v>
      </c>
      <c r="Q18" t="s">
        <v>34</v>
      </c>
      <c r="R18">
        <v>4.0952376570000002</v>
      </c>
      <c r="S18" t="s">
        <v>35</v>
      </c>
      <c r="T18" t="s">
        <v>39</v>
      </c>
      <c r="U18">
        <v>745.27774620000002</v>
      </c>
      <c r="V18" t="str">
        <f>IF(Table1[[#This Row],[Order quantities]]&gt;Table1[[#This Row],[Availability]],"High Risk", IF(Table1[[#This Row],[Order quantities]]=Table1[[#This Row],[Availability]],"Moderate","Low Risk"))</f>
        <v>Low Risk</v>
      </c>
      <c r="W18">
        <f>Table1[[#This Row],[Availability]]-Table1[[#This Row],[Order quantities]]</f>
        <v>52</v>
      </c>
      <c r="X18">
        <f>Table1[[#This Row],[Revenue]]-(Table1[[#This Row],[Shipping costs]]+Table1[[#This Row],[Manufacturing costs]])</f>
        <v>678.696429599</v>
      </c>
    </row>
    <row r="19" spans="1:24" x14ac:dyDescent="0.25">
      <c r="A19" t="s">
        <v>29</v>
      </c>
      <c r="B19" t="s">
        <v>64</v>
      </c>
      <c r="C19" s="1">
        <v>82</v>
      </c>
      <c r="D19">
        <v>11</v>
      </c>
      <c r="E19">
        <v>699</v>
      </c>
      <c r="F19">
        <v>15</v>
      </c>
      <c r="G19">
        <v>37</v>
      </c>
      <c r="H19">
        <v>5</v>
      </c>
      <c r="I19" t="s">
        <v>43</v>
      </c>
      <c r="J19">
        <v>3.1660346330000002</v>
      </c>
      <c r="K19" t="s">
        <v>32</v>
      </c>
      <c r="L19" t="s">
        <v>62</v>
      </c>
      <c r="M19">
        <v>2</v>
      </c>
      <c r="N19">
        <v>569</v>
      </c>
      <c r="O19">
        <v>21</v>
      </c>
      <c r="P19">
        <v>62.861301210000001</v>
      </c>
      <c r="Q19" t="s">
        <v>34</v>
      </c>
      <c r="R19">
        <v>4.4576619239999999</v>
      </c>
      <c r="S19" t="s">
        <v>27</v>
      </c>
      <c r="T19" t="s">
        <v>53</v>
      </c>
      <c r="U19">
        <v>889.0157921</v>
      </c>
      <c r="V19" t="str">
        <f>IF(Table1[[#This Row],[Order quantities]]&gt;Table1[[#This Row],[Availability]],"High Risk", IF(Table1[[#This Row],[Order quantities]]=Table1[[#This Row],[Availability]],"Moderate","Low Risk"))</f>
        <v>High Risk</v>
      </c>
      <c r="W19">
        <f>Table1[[#This Row],[Availability]]-Table1[[#This Row],[Order quantities]]</f>
        <v>-26</v>
      </c>
      <c r="X19">
        <f>Table1[[#This Row],[Revenue]]-(Table1[[#This Row],[Shipping costs]]+Table1[[#This Row],[Manufacturing costs]])</f>
        <v>822.98845625700005</v>
      </c>
    </row>
    <row r="20" spans="1:24" x14ac:dyDescent="0.25">
      <c r="A20" t="s">
        <v>21</v>
      </c>
      <c r="B20" t="s">
        <v>65</v>
      </c>
      <c r="C20" s="1">
        <v>98.79</v>
      </c>
      <c r="D20">
        <v>14</v>
      </c>
      <c r="E20">
        <v>873</v>
      </c>
      <c r="F20">
        <v>24</v>
      </c>
      <c r="G20">
        <v>79</v>
      </c>
      <c r="H20">
        <v>1</v>
      </c>
      <c r="I20" t="s">
        <v>23</v>
      </c>
      <c r="J20">
        <v>8.8687660069999996</v>
      </c>
      <c r="K20" t="s">
        <v>41</v>
      </c>
      <c r="L20" t="s">
        <v>33</v>
      </c>
      <c r="M20">
        <v>5</v>
      </c>
      <c r="N20">
        <v>845</v>
      </c>
      <c r="O20">
        <v>19</v>
      </c>
      <c r="P20">
        <v>25.678960759999999</v>
      </c>
      <c r="Q20" t="s">
        <v>51</v>
      </c>
      <c r="R20">
        <v>2.6450486579999999</v>
      </c>
      <c r="S20" t="s">
        <v>27</v>
      </c>
      <c r="T20" t="s">
        <v>53</v>
      </c>
      <c r="U20">
        <v>294.67084629999999</v>
      </c>
      <c r="V20" t="str">
        <f>IF(Table1[[#This Row],[Order quantities]]&gt;Table1[[#This Row],[Availability]],"High Risk", IF(Table1[[#This Row],[Order quantities]]=Table1[[#This Row],[Availability]],"Moderate","Low Risk"))</f>
        <v>High Risk</v>
      </c>
      <c r="W20">
        <f>Table1[[#This Row],[Availability]]-Table1[[#This Row],[Order quantities]]</f>
        <v>-65</v>
      </c>
      <c r="X20">
        <f>Table1[[#This Row],[Revenue]]-(Table1[[#This Row],[Shipping costs]]+Table1[[#This Row],[Manufacturing costs]])</f>
        <v>260.12311953300002</v>
      </c>
    </row>
    <row r="21" spans="1:24" x14ac:dyDescent="0.25">
      <c r="A21" t="s">
        <v>21</v>
      </c>
      <c r="B21" t="s">
        <v>66</v>
      </c>
      <c r="C21" s="1">
        <v>19.29</v>
      </c>
      <c r="D21">
        <v>58</v>
      </c>
      <c r="E21">
        <v>13</v>
      </c>
      <c r="F21">
        <v>27</v>
      </c>
      <c r="G21">
        <v>92</v>
      </c>
      <c r="H21">
        <v>6</v>
      </c>
      <c r="I21" t="s">
        <v>23</v>
      </c>
      <c r="J21">
        <v>8.4756048439999994</v>
      </c>
      <c r="K21" t="s">
        <v>44</v>
      </c>
      <c r="L21" t="s">
        <v>46</v>
      </c>
      <c r="M21">
        <v>13</v>
      </c>
      <c r="N21">
        <v>774</v>
      </c>
      <c r="O21">
        <v>19</v>
      </c>
      <c r="P21">
        <v>96.660247080000005</v>
      </c>
      <c r="Q21" t="s">
        <v>51</v>
      </c>
      <c r="R21">
        <v>2.8686593720000002</v>
      </c>
      <c r="S21" t="s">
        <v>35</v>
      </c>
      <c r="T21" t="s">
        <v>28</v>
      </c>
      <c r="U21">
        <v>826.47277340000005</v>
      </c>
      <c r="V21" t="str">
        <f>IF(Table1[[#This Row],[Order quantities]]&gt;Table1[[#This Row],[Availability]],"High Risk", IF(Table1[[#This Row],[Order quantities]]=Table1[[#This Row],[Availability]],"Moderate","Low Risk"))</f>
        <v>High Risk</v>
      </c>
      <c r="W21">
        <f>Table1[[#This Row],[Availability]]-Table1[[#This Row],[Order quantities]]</f>
        <v>-34</v>
      </c>
      <c r="X21">
        <f>Table1[[#This Row],[Revenue]]-(Table1[[#This Row],[Shipping costs]]+Table1[[#This Row],[Manufacturing costs]])</f>
        <v>721.33692147600004</v>
      </c>
    </row>
    <row r="22" spans="1:24" x14ac:dyDescent="0.25">
      <c r="A22" t="s">
        <v>29</v>
      </c>
      <c r="B22" t="s">
        <v>67</v>
      </c>
      <c r="C22" s="1">
        <v>61.44</v>
      </c>
      <c r="D22">
        <v>25</v>
      </c>
      <c r="E22">
        <v>970</v>
      </c>
      <c r="F22">
        <v>8</v>
      </c>
      <c r="G22">
        <v>18</v>
      </c>
      <c r="H22">
        <v>2</v>
      </c>
      <c r="I22" t="s">
        <v>31</v>
      </c>
      <c r="J22">
        <v>3.021916579</v>
      </c>
      <c r="K22" t="s">
        <v>32</v>
      </c>
      <c r="L22" t="s">
        <v>55</v>
      </c>
      <c r="M22">
        <v>16</v>
      </c>
      <c r="N22">
        <v>215</v>
      </c>
      <c r="O22">
        <v>15</v>
      </c>
      <c r="P22">
        <v>25.802179989999999</v>
      </c>
      <c r="Q22" t="s">
        <v>26</v>
      </c>
      <c r="R22">
        <v>3.381451465</v>
      </c>
      <c r="S22" t="s">
        <v>27</v>
      </c>
      <c r="T22" t="s">
        <v>39</v>
      </c>
      <c r="U22">
        <v>781.66197850000003</v>
      </c>
      <c r="V22" t="str">
        <f>IF(Table1[[#This Row],[Order quantities]]&gt;Table1[[#This Row],[Availability]],"High Risk", IF(Table1[[#This Row],[Order quantities]]=Table1[[#This Row],[Availability]],"Moderate","Low Risk"))</f>
        <v>Low Risk</v>
      </c>
      <c r="W22">
        <f>Table1[[#This Row],[Availability]]-Table1[[#This Row],[Order quantities]]</f>
        <v>7</v>
      </c>
      <c r="X22">
        <f>Table1[[#This Row],[Revenue]]-(Table1[[#This Row],[Shipping costs]]+Table1[[#This Row],[Manufacturing costs]])</f>
        <v>752.83788193100008</v>
      </c>
    </row>
    <row r="23" spans="1:24" x14ac:dyDescent="0.25">
      <c r="A23" t="s">
        <v>21</v>
      </c>
      <c r="B23" t="s">
        <v>68</v>
      </c>
      <c r="C23" s="1">
        <v>41.18</v>
      </c>
      <c r="D23">
        <v>25</v>
      </c>
      <c r="E23">
        <v>977</v>
      </c>
      <c r="F23">
        <v>29</v>
      </c>
      <c r="G23">
        <v>98</v>
      </c>
      <c r="H23">
        <v>4</v>
      </c>
      <c r="I23" t="s">
        <v>43</v>
      </c>
      <c r="J23">
        <v>4.5939932219999999</v>
      </c>
      <c r="K23" t="s">
        <v>41</v>
      </c>
      <c r="L23" t="s">
        <v>62</v>
      </c>
      <c r="M23">
        <v>16</v>
      </c>
      <c r="N23">
        <v>704</v>
      </c>
      <c r="O23">
        <v>6</v>
      </c>
      <c r="P23">
        <v>25.980212770000001</v>
      </c>
      <c r="Q23" t="s">
        <v>37</v>
      </c>
      <c r="R23">
        <v>4.8107741040000001</v>
      </c>
      <c r="S23" t="s">
        <v>27</v>
      </c>
      <c r="T23" t="s">
        <v>28</v>
      </c>
      <c r="U23">
        <v>421.24356820000003</v>
      </c>
      <c r="V23" t="str">
        <f>IF(Table1[[#This Row],[Order quantities]]&gt;Table1[[#This Row],[Availability]],"High Risk", IF(Table1[[#This Row],[Order quantities]]=Table1[[#This Row],[Availability]],"Moderate","Low Risk"))</f>
        <v>High Risk</v>
      </c>
      <c r="W23">
        <f>Table1[[#This Row],[Availability]]-Table1[[#This Row],[Order quantities]]</f>
        <v>-73</v>
      </c>
      <c r="X23">
        <f>Table1[[#This Row],[Revenue]]-(Table1[[#This Row],[Shipping costs]]+Table1[[#This Row],[Manufacturing costs]])</f>
        <v>390.66936220800005</v>
      </c>
    </row>
    <row r="24" spans="1:24" x14ac:dyDescent="0.25">
      <c r="A24" t="s">
        <v>21</v>
      </c>
      <c r="B24" t="s">
        <v>69</v>
      </c>
      <c r="C24" s="1">
        <v>97.14</v>
      </c>
      <c r="D24">
        <v>46</v>
      </c>
      <c r="E24">
        <v>11</v>
      </c>
      <c r="F24">
        <v>4</v>
      </c>
      <c r="G24">
        <v>63</v>
      </c>
      <c r="H24">
        <v>6</v>
      </c>
      <c r="I24" t="s">
        <v>31</v>
      </c>
      <c r="J24">
        <v>4.6870558239999998</v>
      </c>
      <c r="K24" t="s">
        <v>32</v>
      </c>
      <c r="L24" t="s">
        <v>55</v>
      </c>
      <c r="M24">
        <v>24</v>
      </c>
      <c r="N24">
        <v>141</v>
      </c>
      <c r="O24">
        <v>16</v>
      </c>
      <c r="P24">
        <v>92.365042419999995</v>
      </c>
      <c r="Q24" t="s">
        <v>37</v>
      </c>
      <c r="R24">
        <v>3.0530828090000002</v>
      </c>
      <c r="S24" t="s">
        <v>27</v>
      </c>
      <c r="T24" t="s">
        <v>53</v>
      </c>
      <c r="U24">
        <v>990.56796359999998</v>
      </c>
      <c r="V24" t="str">
        <f>IF(Table1[[#This Row],[Order quantities]]&gt;Table1[[#This Row],[Availability]],"High Risk", IF(Table1[[#This Row],[Order quantities]]=Table1[[#This Row],[Availability]],"Moderate","Low Risk"))</f>
        <v>High Risk</v>
      </c>
      <c r="W24">
        <f>Table1[[#This Row],[Availability]]-Table1[[#This Row],[Order quantities]]</f>
        <v>-17</v>
      </c>
      <c r="X24">
        <f>Table1[[#This Row],[Revenue]]-(Table1[[#This Row],[Shipping costs]]+Table1[[#This Row],[Manufacturing costs]])</f>
        <v>893.51586535599995</v>
      </c>
    </row>
    <row r="25" spans="1:24" x14ac:dyDescent="0.25">
      <c r="A25" t="s">
        <v>21</v>
      </c>
      <c r="B25" t="s">
        <v>70</v>
      </c>
      <c r="C25" s="1">
        <v>85</v>
      </c>
      <c r="D25">
        <v>31</v>
      </c>
      <c r="E25">
        <v>86</v>
      </c>
      <c r="F25">
        <v>2</v>
      </c>
      <c r="G25">
        <v>22</v>
      </c>
      <c r="H25">
        <v>8</v>
      </c>
      <c r="I25" t="s">
        <v>31</v>
      </c>
      <c r="J25">
        <v>9.8039860169999997</v>
      </c>
      <c r="K25" t="s">
        <v>32</v>
      </c>
      <c r="L25" t="s">
        <v>46</v>
      </c>
      <c r="M25">
        <v>3</v>
      </c>
      <c r="N25">
        <v>895</v>
      </c>
      <c r="O25">
        <v>8</v>
      </c>
      <c r="P25">
        <v>51.868488980000002</v>
      </c>
      <c r="Q25" t="s">
        <v>34</v>
      </c>
      <c r="R25">
        <v>2.8414287709999999</v>
      </c>
      <c r="S25" t="s">
        <v>47</v>
      </c>
      <c r="T25" t="s">
        <v>28</v>
      </c>
      <c r="U25">
        <v>336.31513430000001</v>
      </c>
      <c r="V25" t="str">
        <f>IF(Table1[[#This Row],[Order quantities]]&gt;Table1[[#This Row],[Availability]],"High Risk", IF(Table1[[#This Row],[Order quantities]]=Table1[[#This Row],[Availability]],"Moderate","Low Risk"))</f>
        <v>Low Risk</v>
      </c>
      <c r="W25">
        <f>Table1[[#This Row],[Availability]]-Table1[[#This Row],[Order quantities]]</f>
        <v>9</v>
      </c>
      <c r="X25">
        <f>Table1[[#This Row],[Revenue]]-(Table1[[#This Row],[Shipping costs]]+Table1[[#This Row],[Manufacturing costs]])</f>
        <v>274.64265930300002</v>
      </c>
    </row>
    <row r="26" spans="1:24" x14ac:dyDescent="0.25">
      <c r="A26" t="s">
        <v>21</v>
      </c>
      <c r="B26" t="s">
        <v>71</v>
      </c>
      <c r="C26" s="1">
        <v>84.64</v>
      </c>
      <c r="D26">
        <v>9</v>
      </c>
      <c r="E26">
        <v>523</v>
      </c>
      <c r="F26">
        <v>29</v>
      </c>
      <c r="G26">
        <v>11</v>
      </c>
      <c r="H26">
        <v>8</v>
      </c>
      <c r="I26" t="s">
        <v>23</v>
      </c>
      <c r="J26">
        <v>2.6280271119999998</v>
      </c>
      <c r="K26" t="s">
        <v>24</v>
      </c>
      <c r="L26" t="s">
        <v>46</v>
      </c>
      <c r="M26">
        <v>22</v>
      </c>
      <c r="N26">
        <v>478</v>
      </c>
      <c r="O26">
        <v>16</v>
      </c>
      <c r="P26">
        <v>15.686945140000001</v>
      </c>
      <c r="Q26" t="s">
        <v>34</v>
      </c>
      <c r="R26">
        <v>0.17121726300000001</v>
      </c>
      <c r="S26" t="s">
        <v>27</v>
      </c>
      <c r="T26" t="s">
        <v>53</v>
      </c>
      <c r="U26">
        <v>329.3229394</v>
      </c>
      <c r="V26" t="str">
        <f>IF(Table1[[#This Row],[Order quantities]]&gt;Table1[[#This Row],[Availability]],"High Risk", IF(Table1[[#This Row],[Order quantities]]=Table1[[#This Row],[Availability]],"Moderate","Low Risk"))</f>
        <v>High Risk</v>
      </c>
      <c r="W26">
        <f>Table1[[#This Row],[Availability]]-Table1[[#This Row],[Order quantities]]</f>
        <v>-2</v>
      </c>
      <c r="X26">
        <f>Table1[[#This Row],[Revenue]]-(Table1[[#This Row],[Shipping costs]]+Table1[[#This Row],[Manufacturing costs]])</f>
        <v>311.00796714799998</v>
      </c>
    </row>
    <row r="27" spans="1:24" x14ac:dyDescent="0.25">
      <c r="A27" t="s">
        <v>29</v>
      </c>
      <c r="B27" t="s">
        <v>72</v>
      </c>
      <c r="C27" s="1">
        <v>49.53</v>
      </c>
      <c r="D27">
        <v>15</v>
      </c>
      <c r="E27">
        <v>908</v>
      </c>
      <c r="F27">
        <v>24</v>
      </c>
      <c r="G27">
        <v>58</v>
      </c>
      <c r="H27">
        <v>6</v>
      </c>
      <c r="I27" t="s">
        <v>43</v>
      </c>
      <c r="J27">
        <v>8.1924217400000003</v>
      </c>
      <c r="K27" t="s">
        <v>24</v>
      </c>
      <c r="L27" t="s">
        <v>49</v>
      </c>
      <c r="M27">
        <v>4</v>
      </c>
      <c r="N27">
        <v>821</v>
      </c>
      <c r="O27">
        <v>18</v>
      </c>
      <c r="P27">
        <v>63.836874989999998</v>
      </c>
      <c r="Q27" t="s">
        <v>51</v>
      </c>
      <c r="R27">
        <v>0.49665354</v>
      </c>
      <c r="S27" t="s">
        <v>47</v>
      </c>
      <c r="T27" t="s">
        <v>39</v>
      </c>
      <c r="U27">
        <v>795.0332482</v>
      </c>
      <c r="V27" t="str">
        <f>IF(Table1[[#This Row],[Order quantities]]&gt;Table1[[#This Row],[Availability]],"High Risk", IF(Table1[[#This Row],[Order quantities]]=Table1[[#This Row],[Availability]],"Moderate","Low Risk"))</f>
        <v>High Risk</v>
      </c>
      <c r="W27">
        <f>Table1[[#This Row],[Availability]]-Table1[[#This Row],[Order quantities]]</f>
        <v>-43</v>
      </c>
      <c r="X27">
        <f>Table1[[#This Row],[Revenue]]-(Table1[[#This Row],[Shipping costs]]+Table1[[#This Row],[Manufacturing costs]])</f>
        <v>723.00395146999995</v>
      </c>
    </row>
    <row r="28" spans="1:24" x14ac:dyDescent="0.25">
      <c r="A28" t="s">
        <v>21</v>
      </c>
      <c r="B28" t="s">
        <v>73</v>
      </c>
      <c r="C28" s="1">
        <v>44.41</v>
      </c>
      <c r="D28">
        <v>70</v>
      </c>
      <c r="E28">
        <v>536</v>
      </c>
      <c r="F28">
        <v>24</v>
      </c>
      <c r="G28">
        <v>57</v>
      </c>
      <c r="H28">
        <v>4</v>
      </c>
      <c r="I28" t="s">
        <v>31</v>
      </c>
      <c r="J28">
        <v>4.007734428</v>
      </c>
      <c r="K28" t="s">
        <v>32</v>
      </c>
      <c r="L28" t="s">
        <v>33</v>
      </c>
      <c r="M28">
        <v>11</v>
      </c>
      <c r="N28">
        <v>305</v>
      </c>
      <c r="O28">
        <v>20</v>
      </c>
      <c r="P28">
        <v>64.164371380000006</v>
      </c>
      <c r="Q28" t="s">
        <v>34</v>
      </c>
      <c r="R28">
        <v>2.9281409699999998</v>
      </c>
      <c r="S28" t="s">
        <v>47</v>
      </c>
      <c r="T28" t="s">
        <v>53</v>
      </c>
      <c r="U28">
        <v>491.19158620000002</v>
      </c>
      <c r="V28" t="str">
        <f>IF(Table1[[#This Row],[Order quantities]]&gt;Table1[[#This Row],[Availability]],"High Risk", IF(Table1[[#This Row],[Order quantities]]=Table1[[#This Row],[Availability]],"Moderate","Low Risk"))</f>
        <v>Low Risk</v>
      </c>
      <c r="W28">
        <f>Table1[[#This Row],[Availability]]-Table1[[#This Row],[Order quantities]]</f>
        <v>13</v>
      </c>
      <c r="X28">
        <f>Table1[[#This Row],[Revenue]]-(Table1[[#This Row],[Shipping costs]]+Table1[[#This Row],[Manufacturing costs]])</f>
        <v>423.01948039199999</v>
      </c>
    </row>
    <row r="29" spans="1:24" x14ac:dyDescent="0.25">
      <c r="A29" t="s">
        <v>29</v>
      </c>
      <c r="B29" t="s">
        <v>74</v>
      </c>
      <c r="C29" s="1">
        <v>30.97</v>
      </c>
      <c r="D29">
        <v>16</v>
      </c>
      <c r="E29">
        <v>300</v>
      </c>
      <c r="F29">
        <v>10</v>
      </c>
      <c r="G29">
        <v>77</v>
      </c>
      <c r="H29">
        <v>8</v>
      </c>
      <c r="I29" t="s">
        <v>31</v>
      </c>
      <c r="J29">
        <v>7.5778331120000004</v>
      </c>
      <c r="K29" t="s">
        <v>32</v>
      </c>
      <c r="L29" t="s">
        <v>55</v>
      </c>
      <c r="M29">
        <v>23</v>
      </c>
      <c r="N29">
        <v>565</v>
      </c>
      <c r="O29">
        <v>16</v>
      </c>
      <c r="P29">
        <v>15.80506828</v>
      </c>
      <c r="Q29" t="s">
        <v>51</v>
      </c>
      <c r="R29">
        <v>4.6875779</v>
      </c>
      <c r="S29" t="s">
        <v>35</v>
      </c>
      <c r="T29" t="s">
        <v>39</v>
      </c>
      <c r="U29">
        <v>397.71549529999999</v>
      </c>
      <c r="V29" t="str">
        <f>IF(Table1[[#This Row],[Order quantities]]&gt;Table1[[#This Row],[Availability]],"High Risk", IF(Table1[[#This Row],[Order quantities]]=Table1[[#This Row],[Availability]],"Moderate","Low Risk"))</f>
        <v>High Risk</v>
      </c>
      <c r="W29">
        <f>Table1[[#This Row],[Availability]]-Table1[[#This Row],[Order quantities]]</f>
        <v>-61</v>
      </c>
      <c r="X29">
        <f>Table1[[#This Row],[Revenue]]-(Table1[[#This Row],[Shipping costs]]+Table1[[#This Row],[Manufacturing costs]])</f>
        <v>374.33259390799998</v>
      </c>
    </row>
    <row r="30" spans="1:24" x14ac:dyDescent="0.25">
      <c r="A30" t="s">
        <v>29</v>
      </c>
      <c r="B30" t="s">
        <v>75</v>
      </c>
      <c r="C30" s="1">
        <v>10.36</v>
      </c>
      <c r="D30">
        <v>22</v>
      </c>
      <c r="E30">
        <v>242</v>
      </c>
      <c r="F30">
        <v>4</v>
      </c>
      <c r="G30">
        <v>4</v>
      </c>
      <c r="H30">
        <v>8</v>
      </c>
      <c r="I30" t="s">
        <v>31</v>
      </c>
      <c r="J30">
        <v>4.7800990390000004</v>
      </c>
      <c r="K30" t="s">
        <v>44</v>
      </c>
      <c r="L30" t="s">
        <v>46</v>
      </c>
      <c r="M30">
        <v>26</v>
      </c>
      <c r="N30">
        <v>831</v>
      </c>
      <c r="O30">
        <v>11</v>
      </c>
      <c r="P30">
        <v>97.527024609999998</v>
      </c>
      <c r="Q30" t="s">
        <v>51</v>
      </c>
      <c r="R30">
        <v>4.3467876070000004</v>
      </c>
      <c r="S30" t="s">
        <v>27</v>
      </c>
      <c r="T30" t="s">
        <v>39</v>
      </c>
      <c r="U30">
        <v>260.79652479999999</v>
      </c>
      <c r="V30" t="str">
        <f>IF(Table1[[#This Row],[Order quantities]]&gt;Table1[[#This Row],[Availability]],"High Risk", IF(Table1[[#This Row],[Order quantities]]=Table1[[#This Row],[Availability]],"Moderate","Low Risk"))</f>
        <v>Low Risk</v>
      </c>
      <c r="W30">
        <f>Table1[[#This Row],[Availability]]-Table1[[#This Row],[Order quantities]]</f>
        <v>18</v>
      </c>
      <c r="X30">
        <f>Table1[[#This Row],[Revenue]]-(Table1[[#This Row],[Shipping costs]]+Table1[[#This Row],[Manufacturing costs]])</f>
        <v>158.48940115099998</v>
      </c>
    </row>
    <row r="31" spans="1:24" x14ac:dyDescent="0.25">
      <c r="A31" t="s">
        <v>21</v>
      </c>
      <c r="B31" t="s">
        <v>76</v>
      </c>
      <c r="C31" s="1">
        <v>87.15</v>
      </c>
      <c r="D31">
        <v>25</v>
      </c>
      <c r="E31">
        <v>121</v>
      </c>
      <c r="F31">
        <v>3</v>
      </c>
      <c r="G31">
        <v>86</v>
      </c>
      <c r="H31">
        <v>1</v>
      </c>
      <c r="I31" t="s">
        <v>23</v>
      </c>
      <c r="J31">
        <v>6.2052378680000002</v>
      </c>
      <c r="K31" t="s">
        <v>38</v>
      </c>
      <c r="L31" t="s">
        <v>46</v>
      </c>
      <c r="M31">
        <v>14</v>
      </c>
      <c r="N31">
        <v>379</v>
      </c>
      <c r="O31">
        <v>7</v>
      </c>
      <c r="P31">
        <v>58.962696880000003</v>
      </c>
      <c r="Q31" t="s">
        <v>34</v>
      </c>
      <c r="R31">
        <v>4.9146367230000001</v>
      </c>
      <c r="S31" t="s">
        <v>27</v>
      </c>
      <c r="T31" t="s">
        <v>28</v>
      </c>
      <c r="U31">
        <v>788.79918780000003</v>
      </c>
      <c r="V31" t="str">
        <f>IF(Table1[[#This Row],[Order quantities]]&gt;Table1[[#This Row],[Availability]],"High Risk", IF(Table1[[#This Row],[Order quantities]]=Table1[[#This Row],[Availability]],"Moderate","Low Risk"))</f>
        <v>High Risk</v>
      </c>
      <c r="W31">
        <f>Table1[[#This Row],[Availability]]-Table1[[#This Row],[Order quantities]]</f>
        <v>-61</v>
      </c>
      <c r="X31">
        <f>Table1[[#This Row],[Revenue]]-(Table1[[#This Row],[Shipping costs]]+Table1[[#This Row],[Manufacturing costs]])</f>
        <v>723.63125305200003</v>
      </c>
    </row>
    <row r="32" spans="1:24" x14ac:dyDescent="0.25">
      <c r="A32" t="s">
        <v>29</v>
      </c>
      <c r="B32" t="s">
        <v>77</v>
      </c>
      <c r="C32" s="1">
        <v>82.23</v>
      </c>
      <c r="D32">
        <v>84</v>
      </c>
      <c r="E32">
        <v>146</v>
      </c>
      <c r="F32">
        <v>2</v>
      </c>
      <c r="G32">
        <v>7</v>
      </c>
      <c r="H32">
        <v>4</v>
      </c>
      <c r="I32" t="s">
        <v>37</v>
      </c>
      <c r="J32">
        <v>8.4935059600000002</v>
      </c>
      <c r="K32" t="s">
        <v>44</v>
      </c>
      <c r="L32" t="s">
        <v>46</v>
      </c>
      <c r="M32">
        <v>29</v>
      </c>
      <c r="N32">
        <v>747</v>
      </c>
      <c r="O32">
        <v>17</v>
      </c>
      <c r="P32">
        <v>60.381614999999996</v>
      </c>
      <c r="Q32" t="s">
        <v>26</v>
      </c>
      <c r="R32">
        <v>2.6863867840000002</v>
      </c>
      <c r="S32" t="s">
        <v>47</v>
      </c>
      <c r="T32" t="s">
        <v>39</v>
      </c>
      <c r="U32">
        <v>807.68962550000003</v>
      </c>
      <c r="V32" t="str">
        <f>IF(Table1[[#This Row],[Order quantities]]&gt;Table1[[#This Row],[Availability]],"High Risk", IF(Table1[[#This Row],[Order quantities]]=Table1[[#This Row],[Availability]],"Moderate","Low Risk"))</f>
        <v>Low Risk</v>
      </c>
      <c r="W32">
        <f>Table1[[#This Row],[Availability]]-Table1[[#This Row],[Order quantities]]</f>
        <v>77</v>
      </c>
      <c r="X32">
        <f>Table1[[#This Row],[Revenue]]-(Table1[[#This Row],[Shipping costs]]+Table1[[#This Row],[Manufacturing costs]])</f>
        <v>738.81450454000003</v>
      </c>
    </row>
    <row r="33" spans="1:24" x14ac:dyDescent="0.25">
      <c r="A33" t="s">
        <v>21</v>
      </c>
      <c r="B33" t="s">
        <v>78</v>
      </c>
      <c r="C33" s="1">
        <v>99.68</v>
      </c>
      <c r="D33">
        <v>6</v>
      </c>
      <c r="E33">
        <v>749</v>
      </c>
      <c r="F33">
        <v>17</v>
      </c>
      <c r="G33">
        <v>54</v>
      </c>
      <c r="H33">
        <v>7</v>
      </c>
      <c r="I33" t="s">
        <v>31</v>
      </c>
      <c r="J33">
        <v>8.7978086520000005</v>
      </c>
      <c r="K33" t="s">
        <v>44</v>
      </c>
      <c r="L33" t="s">
        <v>49</v>
      </c>
      <c r="M33">
        <v>16</v>
      </c>
      <c r="N33">
        <v>217</v>
      </c>
      <c r="O33">
        <v>12</v>
      </c>
      <c r="P33">
        <v>64.965860169999999</v>
      </c>
      <c r="Q33" t="s">
        <v>51</v>
      </c>
      <c r="R33">
        <v>4.217961624</v>
      </c>
      <c r="S33" t="s">
        <v>47</v>
      </c>
      <c r="T33" t="s">
        <v>39</v>
      </c>
      <c r="U33">
        <v>961.58225189999996</v>
      </c>
      <c r="V33" t="str">
        <f>IF(Table1[[#This Row],[Order quantities]]&gt;Table1[[#This Row],[Availability]],"High Risk", IF(Table1[[#This Row],[Order quantities]]=Table1[[#This Row],[Availability]],"Moderate","Low Risk"))</f>
        <v>High Risk</v>
      </c>
      <c r="W33">
        <f>Table1[[#This Row],[Availability]]-Table1[[#This Row],[Order quantities]]</f>
        <v>-48</v>
      </c>
      <c r="X33">
        <f>Table1[[#This Row],[Revenue]]-(Table1[[#This Row],[Shipping costs]]+Table1[[#This Row],[Manufacturing costs]])</f>
        <v>887.81858307799996</v>
      </c>
    </row>
    <row r="34" spans="1:24" x14ac:dyDescent="0.25">
      <c r="A34" t="s">
        <v>29</v>
      </c>
      <c r="B34" t="s">
        <v>79</v>
      </c>
      <c r="C34" s="1">
        <v>57.77</v>
      </c>
      <c r="D34">
        <v>13</v>
      </c>
      <c r="E34">
        <v>355</v>
      </c>
      <c r="F34">
        <v>23</v>
      </c>
      <c r="G34">
        <v>88</v>
      </c>
      <c r="H34">
        <v>7</v>
      </c>
      <c r="I34" t="s">
        <v>23</v>
      </c>
      <c r="J34">
        <v>1.5365559280000001</v>
      </c>
      <c r="K34" t="s">
        <v>24</v>
      </c>
      <c r="L34" t="s">
        <v>46</v>
      </c>
      <c r="M34">
        <v>22</v>
      </c>
      <c r="N34">
        <v>336</v>
      </c>
      <c r="O34">
        <v>13</v>
      </c>
      <c r="P34">
        <v>33.786977749999998</v>
      </c>
      <c r="Q34" t="s">
        <v>51</v>
      </c>
      <c r="R34">
        <v>3.275355121</v>
      </c>
      <c r="S34" t="s">
        <v>35</v>
      </c>
      <c r="T34" t="s">
        <v>28</v>
      </c>
      <c r="U34">
        <v>386.34694339999999</v>
      </c>
      <c r="V34" t="str">
        <f>IF(Table1[[#This Row],[Order quantities]]&gt;Table1[[#This Row],[Availability]],"High Risk", IF(Table1[[#This Row],[Order quantities]]=Table1[[#This Row],[Availability]],"Moderate","Low Risk"))</f>
        <v>High Risk</v>
      </c>
      <c r="W34">
        <f>Table1[[#This Row],[Availability]]-Table1[[#This Row],[Order quantities]]</f>
        <v>-75</v>
      </c>
      <c r="X34">
        <f>Table1[[#This Row],[Revenue]]-(Table1[[#This Row],[Shipping costs]]+Table1[[#This Row],[Manufacturing costs]])</f>
        <v>351.023409722</v>
      </c>
    </row>
    <row r="35" spans="1:24" x14ac:dyDescent="0.25">
      <c r="A35" t="s">
        <v>29</v>
      </c>
      <c r="B35" t="s">
        <v>80</v>
      </c>
      <c r="C35" s="1">
        <v>78.05</v>
      </c>
      <c r="D35">
        <v>78</v>
      </c>
      <c r="E35">
        <v>684</v>
      </c>
      <c r="F35">
        <v>21</v>
      </c>
      <c r="G35">
        <v>68</v>
      </c>
      <c r="H35">
        <v>8</v>
      </c>
      <c r="I35" t="s">
        <v>23</v>
      </c>
      <c r="J35">
        <v>7.2284549770000002</v>
      </c>
      <c r="K35" t="s">
        <v>41</v>
      </c>
      <c r="L35" t="s">
        <v>46</v>
      </c>
      <c r="M35">
        <v>15</v>
      </c>
      <c r="N35">
        <v>408</v>
      </c>
      <c r="O35">
        <v>10</v>
      </c>
      <c r="P35">
        <v>35.851721320000003</v>
      </c>
      <c r="Q35" t="s">
        <v>34</v>
      </c>
      <c r="R35">
        <v>1.7598745309999999</v>
      </c>
      <c r="S35" t="s">
        <v>27</v>
      </c>
      <c r="T35" t="s">
        <v>53</v>
      </c>
      <c r="U35">
        <v>297.6571409</v>
      </c>
      <c r="V35" t="str">
        <f>IF(Table1[[#This Row],[Order quantities]]&gt;Table1[[#This Row],[Availability]],"High Risk", IF(Table1[[#This Row],[Order quantities]]=Table1[[#This Row],[Availability]],"Moderate","Low Risk"))</f>
        <v>Low Risk</v>
      </c>
      <c r="W35">
        <f>Table1[[#This Row],[Availability]]-Table1[[#This Row],[Order quantities]]</f>
        <v>10</v>
      </c>
      <c r="X35">
        <f>Table1[[#This Row],[Revenue]]-(Table1[[#This Row],[Shipping costs]]+Table1[[#This Row],[Manufacturing costs]])</f>
        <v>254.57696460299999</v>
      </c>
    </row>
    <row r="36" spans="1:24" x14ac:dyDescent="0.25">
      <c r="A36" t="s">
        <v>29</v>
      </c>
      <c r="B36" t="s">
        <v>81</v>
      </c>
      <c r="C36" s="1">
        <v>94.75</v>
      </c>
      <c r="D36">
        <v>6</v>
      </c>
      <c r="E36">
        <v>903</v>
      </c>
      <c r="F36">
        <v>24</v>
      </c>
      <c r="G36">
        <v>92</v>
      </c>
      <c r="H36">
        <v>5</v>
      </c>
      <c r="I36" t="s">
        <v>43</v>
      </c>
      <c r="J36">
        <v>2.2598863900000001</v>
      </c>
      <c r="K36" t="s">
        <v>24</v>
      </c>
      <c r="L36" t="s">
        <v>33</v>
      </c>
      <c r="M36">
        <v>28</v>
      </c>
      <c r="N36">
        <v>555</v>
      </c>
      <c r="O36">
        <v>7</v>
      </c>
      <c r="P36">
        <v>56.020518080000002</v>
      </c>
      <c r="Q36" t="s">
        <v>26</v>
      </c>
      <c r="R36">
        <v>2.4028943300000001</v>
      </c>
      <c r="S36" t="s">
        <v>35</v>
      </c>
      <c r="T36" t="s">
        <v>53</v>
      </c>
      <c r="U36">
        <v>709.72009200000002</v>
      </c>
      <c r="V36" t="str">
        <f>IF(Table1[[#This Row],[Order quantities]]&gt;Table1[[#This Row],[Availability]],"High Risk", IF(Table1[[#This Row],[Order quantities]]=Table1[[#This Row],[Availability]],"Moderate","Low Risk"))</f>
        <v>High Risk</v>
      </c>
      <c r="W36">
        <f>Table1[[#This Row],[Availability]]-Table1[[#This Row],[Order quantities]]</f>
        <v>-86</v>
      </c>
      <c r="X36">
        <f>Table1[[#This Row],[Revenue]]-(Table1[[#This Row],[Shipping costs]]+Table1[[#This Row],[Manufacturing costs]])</f>
        <v>651.43968753000001</v>
      </c>
    </row>
    <row r="37" spans="1:24" x14ac:dyDescent="0.25">
      <c r="A37" t="s">
        <v>21</v>
      </c>
      <c r="B37" t="s">
        <v>82</v>
      </c>
      <c r="C37" s="1">
        <v>85.72</v>
      </c>
      <c r="D37">
        <v>8</v>
      </c>
      <c r="E37">
        <v>732</v>
      </c>
      <c r="F37">
        <v>20</v>
      </c>
      <c r="G37">
        <v>79</v>
      </c>
      <c r="H37">
        <v>7</v>
      </c>
      <c r="I37" t="s">
        <v>31</v>
      </c>
      <c r="J37">
        <v>4.7423671120000002</v>
      </c>
      <c r="K37" t="s">
        <v>38</v>
      </c>
      <c r="L37" t="s">
        <v>25</v>
      </c>
      <c r="M37">
        <v>10</v>
      </c>
      <c r="N37">
        <v>999</v>
      </c>
      <c r="O37">
        <v>14</v>
      </c>
      <c r="P37">
        <v>82.601726929999998</v>
      </c>
      <c r="Q37" t="s">
        <v>26</v>
      </c>
      <c r="R37">
        <v>4.3037936539999997</v>
      </c>
      <c r="S37" t="s">
        <v>47</v>
      </c>
      <c r="T37" t="s">
        <v>28</v>
      </c>
      <c r="U37">
        <v>782.56777669999997</v>
      </c>
      <c r="V37" t="str">
        <f>IF(Table1[[#This Row],[Order quantities]]&gt;Table1[[#This Row],[Availability]],"High Risk", IF(Table1[[#This Row],[Order quantities]]=Table1[[#This Row],[Availability]],"Moderate","Low Risk"))</f>
        <v>High Risk</v>
      </c>
      <c r="W37">
        <f>Table1[[#This Row],[Availability]]-Table1[[#This Row],[Order quantities]]</f>
        <v>-71</v>
      </c>
      <c r="X37">
        <f>Table1[[#This Row],[Revenue]]-(Table1[[#This Row],[Shipping costs]]+Table1[[#This Row],[Manufacturing costs]])</f>
        <v>695.22368265799992</v>
      </c>
    </row>
    <row r="38" spans="1:24" x14ac:dyDescent="0.25">
      <c r="A38" t="s">
        <v>21</v>
      </c>
      <c r="B38" t="s">
        <v>83</v>
      </c>
      <c r="C38" s="1">
        <v>28.5</v>
      </c>
      <c r="D38">
        <v>47</v>
      </c>
      <c r="E38">
        <v>630</v>
      </c>
      <c r="F38">
        <v>23</v>
      </c>
      <c r="G38">
        <v>1</v>
      </c>
      <c r="H38">
        <v>8</v>
      </c>
      <c r="I38" t="s">
        <v>31</v>
      </c>
      <c r="J38">
        <v>5.9372957350000002</v>
      </c>
      <c r="K38" t="s">
        <v>24</v>
      </c>
      <c r="L38" t="s">
        <v>62</v>
      </c>
      <c r="M38">
        <v>9</v>
      </c>
      <c r="N38">
        <v>574</v>
      </c>
      <c r="O38">
        <v>23</v>
      </c>
      <c r="P38">
        <v>14.487811880000001</v>
      </c>
      <c r="Q38" t="s">
        <v>26</v>
      </c>
      <c r="R38">
        <v>1.5628848369999999</v>
      </c>
      <c r="S38" t="s">
        <v>27</v>
      </c>
      <c r="T38" t="s">
        <v>39</v>
      </c>
      <c r="U38">
        <v>302.41537349999999</v>
      </c>
      <c r="V38" t="str">
        <f>IF(Table1[[#This Row],[Order quantities]]&gt;Table1[[#This Row],[Availability]],"High Risk", IF(Table1[[#This Row],[Order quantities]]=Table1[[#This Row],[Availability]],"Moderate","Low Risk"))</f>
        <v>Low Risk</v>
      </c>
      <c r="W38">
        <f>Table1[[#This Row],[Availability]]-Table1[[#This Row],[Order quantities]]</f>
        <v>46</v>
      </c>
      <c r="X38">
        <f>Table1[[#This Row],[Revenue]]-(Table1[[#This Row],[Shipping costs]]+Table1[[#This Row],[Manufacturing costs]])</f>
        <v>281.99026588499999</v>
      </c>
    </row>
    <row r="39" spans="1:24" x14ac:dyDescent="0.25">
      <c r="A39" t="s">
        <v>29</v>
      </c>
      <c r="B39" t="s">
        <v>84</v>
      </c>
      <c r="C39" s="1">
        <v>47.8</v>
      </c>
      <c r="D39">
        <v>71</v>
      </c>
      <c r="E39">
        <v>308</v>
      </c>
      <c r="F39">
        <v>13</v>
      </c>
      <c r="G39">
        <v>55</v>
      </c>
      <c r="H39">
        <v>9</v>
      </c>
      <c r="I39" t="s">
        <v>43</v>
      </c>
      <c r="J39">
        <v>4.6246553629999996</v>
      </c>
      <c r="K39" t="s">
        <v>44</v>
      </c>
      <c r="L39" t="s">
        <v>62</v>
      </c>
      <c r="M39">
        <v>11</v>
      </c>
      <c r="N39">
        <v>199</v>
      </c>
      <c r="O39">
        <v>1</v>
      </c>
      <c r="P39">
        <v>64.306379100000001</v>
      </c>
      <c r="Q39" t="s">
        <v>26</v>
      </c>
      <c r="R39">
        <v>4.626341343</v>
      </c>
      <c r="S39" t="s">
        <v>35</v>
      </c>
      <c r="T39" t="s">
        <v>28</v>
      </c>
      <c r="U39">
        <v>168.94968779999999</v>
      </c>
      <c r="V39" t="str">
        <f>IF(Table1[[#This Row],[Order quantities]]&gt;Table1[[#This Row],[Availability]],"High Risk", IF(Table1[[#This Row],[Order quantities]]=Table1[[#This Row],[Availability]],"Moderate","Low Risk"))</f>
        <v>Low Risk</v>
      </c>
      <c r="W39">
        <f>Table1[[#This Row],[Availability]]-Table1[[#This Row],[Order quantities]]</f>
        <v>16</v>
      </c>
      <c r="X39">
        <f>Table1[[#This Row],[Revenue]]-(Table1[[#This Row],[Shipping costs]]+Table1[[#This Row],[Manufacturing costs]])</f>
        <v>100.01865333699999</v>
      </c>
    </row>
    <row r="40" spans="1:24" x14ac:dyDescent="0.25">
      <c r="A40" t="s">
        <v>21</v>
      </c>
      <c r="B40" t="s">
        <v>85</v>
      </c>
      <c r="C40" s="1">
        <v>17.27</v>
      </c>
      <c r="D40">
        <v>58</v>
      </c>
      <c r="E40">
        <v>694</v>
      </c>
      <c r="F40">
        <v>5</v>
      </c>
      <c r="G40">
        <v>3</v>
      </c>
      <c r="H40">
        <v>3</v>
      </c>
      <c r="I40" t="s">
        <v>43</v>
      </c>
      <c r="J40">
        <v>5.6765050820000003</v>
      </c>
      <c r="K40" t="s">
        <v>41</v>
      </c>
      <c r="L40" t="s">
        <v>46</v>
      </c>
      <c r="M40">
        <v>16</v>
      </c>
      <c r="N40">
        <v>360</v>
      </c>
      <c r="O40">
        <v>17</v>
      </c>
      <c r="P40">
        <v>82.610032829999994</v>
      </c>
      <c r="Q40" t="s">
        <v>26</v>
      </c>
      <c r="R40">
        <v>1.226051073</v>
      </c>
      <c r="S40" t="s">
        <v>35</v>
      </c>
      <c r="T40" t="s">
        <v>53</v>
      </c>
      <c r="U40">
        <v>829.46483790000002</v>
      </c>
      <c r="V40" t="str">
        <f>IF(Table1[[#This Row],[Order quantities]]&gt;Table1[[#This Row],[Availability]],"High Risk", IF(Table1[[#This Row],[Order quantities]]=Table1[[#This Row],[Availability]],"Moderate","Low Risk"))</f>
        <v>Low Risk</v>
      </c>
      <c r="W40">
        <f>Table1[[#This Row],[Availability]]-Table1[[#This Row],[Order quantities]]</f>
        <v>55</v>
      </c>
      <c r="X40">
        <f>Table1[[#This Row],[Revenue]]-(Table1[[#This Row],[Shipping costs]]+Table1[[#This Row],[Manufacturing costs]])</f>
        <v>741.17829998800005</v>
      </c>
    </row>
    <row r="41" spans="1:24" x14ac:dyDescent="0.25">
      <c r="A41" t="s">
        <v>21</v>
      </c>
      <c r="B41" t="s">
        <v>86</v>
      </c>
      <c r="C41" s="1">
        <v>95.63</v>
      </c>
      <c r="D41">
        <v>86</v>
      </c>
      <c r="E41">
        <v>287</v>
      </c>
      <c r="F41">
        <v>30</v>
      </c>
      <c r="G41">
        <v>78</v>
      </c>
      <c r="H41">
        <v>3</v>
      </c>
      <c r="I41" t="s">
        <v>31</v>
      </c>
      <c r="J41">
        <v>9.9687367790000003</v>
      </c>
      <c r="K41" t="s">
        <v>41</v>
      </c>
      <c r="L41" t="s">
        <v>55</v>
      </c>
      <c r="M41">
        <v>10</v>
      </c>
      <c r="N41">
        <v>404</v>
      </c>
      <c r="O41">
        <v>4</v>
      </c>
      <c r="P41">
        <v>24.122554480000002</v>
      </c>
      <c r="Q41" t="s">
        <v>34</v>
      </c>
      <c r="R41">
        <v>3.7726304339999999</v>
      </c>
      <c r="S41" t="s">
        <v>27</v>
      </c>
      <c r="T41" t="s">
        <v>28</v>
      </c>
      <c r="U41">
        <v>978.85177629999998</v>
      </c>
      <c r="V41" t="str">
        <f>IF(Table1[[#This Row],[Order quantities]]&gt;Table1[[#This Row],[Availability]],"High Risk", IF(Table1[[#This Row],[Order quantities]]=Table1[[#This Row],[Availability]],"Moderate","Low Risk"))</f>
        <v>Low Risk</v>
      </c>
      <c r="W41">
        <f>Table1[[#This Row],[Availability]]-Table1[[#This Row],[Order quantities]]</f>
        <v>8</v>
      </c>
      <c r="X41">
        <f>Table1[[#This Row],[Revenue]]-(Table1[[#This Row],[Shipping costs]]+Table1[[#This Row],[Manufacturing costs]])</f>
        <v>944.76048504100004</v>
      </c>
    </row>
    <row r="42" spans="1:24" x14ac:dyDescent="0.25">
      <c r="A42" t="s">
        <v>29</v>
      </c>
      <c r="B42" t="s">
        <v>87</v>
      </c>
      <c r="C42" s="1">
        <v>62.59</v>
      </c>
      <c r="D42">
        <v>92</v>
      </c>
      <c r="E42">
        <v>306</v>
      </c>
      <c r="F42">
        <v>21</v>
      </c>
      <c r="G42">
        <v>38</v>
      </c>
      <c r="H42">
        <v>4</v>
      </c>
      <c r="I42" t="s">
        <v>43</v>
      </c>
      <c r="J42">
        <v>2.2169558230000002</v>
      </c>
      <c r="K42" t="s">
        <v>24</v>
      </c>
      <c r="L42" t="s">
        <v>46</v>
      </c>
      <c r="M42">
        <v>17</v>
      </c>
      <c r="N42">
        <v>453</v>
      </c>
      <c r="O42">
        <v>21</v>
      </c>
      <c r="P42">
        <v>11.352028779999999</v>
      </c>
      <c r="Q42" t="s">
        <v>51</v>
      </c>
      <c r="R42">
        <v>3.1897402480000001</v>
      </c>
      <c r="S42" t="s">
        <v>27</v>
      </c>
      <c r="T42" t="s">
        <v>39</v>
      </c>
      <c r="U42">
        <v>680.20505749999995</v>
      </c>
      <c r="V42" t="str">
        <f>IF(Table1[[#This Row],[Order quantities]]&gt;Table1[[#This Row],[Availability]],"High Risk", IF(Table1[[#This Row],[Order quantities]]=Table1[[#This Row],[Availability]],"Moderate","Low Risk"))</f>
        <v>Low Risk</v>
      </c>
      <c r="W42">
        <f>Table1[[#This Row],[Availability]]-Table1[[#This Row],[Order quantities]]</f>
        <v>54</v>
      </c>
      <c r="X42">
        <f>Table1[[#This Row],[Revenue]]-(Table1[[#This Row],[Shipping costs]]+Table1[[#This Row],[Manufacturing costs]])</f>
        <v>666.63607289699996</v>
      </c>
    </row>
    <row r="43" spans="1:24" x14ac:dyDescent="0.25">
      <c r="A43" t="s">
        <v>21</v>
      </c>
      <c r="B43" t="s">
        <v>88</v>
      </c>
      <c r="C43" s="1">
        <v>26.72</v>
      </c>
      <c r="D43">
        <v>81</v>
      </c>
      <c r="E43">
        <v>811</v>
      </c>
      <c r="F43">
        <v>30</v>
      </c>
      <c r="G43">
        <v>1</v>
      </c>
      <c r="H43">
        <v>5</v>
      </c>
      <c r="I43" t="s">
        <v>31</v>
      </c>
      <c r="J43">
        <v>7.0791044080000001</v>
      </c>
      <c r="K43" t="s">
        <v>44</v>
      </c>
      <c r="L43" t="s">
        <v>46</v>
      </c>
      <c r="M43">
        <v>19</v>
      </c>
      <c r="N43">
        <v>385</v>
      </c>
      <c r="O43">
        <v>5</v>
      </c>
      <c r="P43">
        <v>38.144196559999997</v>
      </c>
      <c r="Q43" t="s">
        <v>34</v>
      </c>
      <c r="R43">
        <v>3.7730372609999998</v>
      </c>
      <c r="S43" t="s">
        <v>27</v>
      </c>
      <c r="T43" t="s">
        <v>39</v>
      </c>
      <c r="U43">
        <v>350.08021009999999</v>
      </c>
      <c r="V43" t="str">
        <f>IF(Table1[[#This Row],[Order quantities]]&gt;Table1[[#This Row],[Availability]],"High Risk", IF(Table1[[#This Row],[Order quantities]]=Table1[[#This Row],[Availability]],"Moderate","Low Risk"))</f>
        <v>Low Risk</v>
      </c>
      <c r="W43">
        <f>Table1[[#This Row],[Availability]]-Table1[[#This Row],[Order quantities]]</f>
        <v>80</v>
      </c>
      <c r="X43">
        <f>Table1[[#This Row],[Revenue]]-(Table1[[#This Row],[Shipping costs]]+Table1[[#This Row],[Manufacturing costs]])</f>
        <v>304.856909132</v>
      </c>
    </row>
    <row r="44" spans="1:24" x14ac:dyDescent="0.25">
      <c r="A44" t="s">
        <v>29</v>
      </c>
      <c r="B44" t="s">
        <v>89</v>
      </c>
      <c r="C44" s="1">
        <v>68.81</v>
      </c>
      <c r="D44">
        <v>94</v>
      </c>
      <c r="E44">
        <v>593</v>
      </c>
      <c r="F44">
        <v>9</v>
      </c>
      <c r="G44">
        <v>38</v>
      </c>
      <c r="H44">
        <v>1</v>
      </c>
      <c r="I44" t="s">
        <v>23</v>
      </c>
      <c r="J44">
        <v>4.5640086970000002</v>
      </c>
      <c r="K44" t="s">
        <v>41</v>
      </c>
      <c r="L44" t="s">
        <v>33</v>
      </c>
      <c r="M44">
        <v>2</v>
      </c>
      <c r="N44">
        <v>427</v>
      </c>
      <c r="O44">
        <v>20</v>
      </c>
      <c r="P44">
        <v>62.932933609999999</v>
      </c>
      <c r="Q44" t="s">
        <v>37</v>
      </c>
      <c r="R44">
        <v>2.2430031050000001</v>
      </c>
      <c r="S44" t="s">
        <v>47</v>
      </c>
      <c r="T44" t="s">
        <v>53</v>
      </c>
      <c r="U44">
        <v>997.00534770000002</v>
      </c>
      <c r="V44" t="str">
        <f>IF(Table1[[#This Row],[Order quantities]]&gt;Table1[[#This Row],[Availability]],"High Risk", IF(Table1[[#This Row],[Order quantities]]=Table1[[#This Row],[Availability]],"Moderate","Low Risk"))</f>
        <v>Low Risk</v>
      </c>
      <c r="W44">
        <f>Table1[[#This Row],[Availability]]-Table1[[#This Row],[Order quantities]]</f>
        <v>56</v>
      </c>
      <c r="X44">
        <f>Table1[[#This Row],[Revenue]]-(Table1[[#This Row],[Shipping costs]]+Table1[[#This Row],[Manufacturing costs]])</f>
        <v>929.50840539299998</v>
      </c>
    </row>
    <row r="45" spans="1:24" x14ac:dyDescent="0.25">
      <c r="A45" t="s">
        <v>21</v>
      </c>
      <c r="B45" t="s">
        <v>90</v>
      </c>
      <c r="C45" s="1">
        <v>63.72</v>
      </c>
      <c r="D45">
        <v>93</v>
      </c>
      <c r="E45">
        <v>965</v>
      </c>
      <c r="F45">
        <v>25</v>
      </c>
      <c r="G45">
        <v>85</v>
      </c>
      <c r="H45">
        <v>7</v>
      </c>
      <c r="I45" t="s">
        <v>31</v>
      </c>
      <c r="J45">
        <v>2.1970881900000001</v>
      </c>
      <c r="K45" t="s">
        <v>32</v>
      </c>
      <c r="L45" t="s">
        <v>62</v>
      </c>
      <c r="M45">
        <v>24</v>
      </c>
      <c r="N45">
        <v>202</v>
      </c>
      <c r="O45">
        <v>24</v>
      </c>
      <c r="P45">
        <v>22.445485609999999</v>
      </c>
      <c r="Q45" t="s">
        <v>34</v>
      </c>
      <c r="R45">
        <v>4.6699412069999999</v>
      </c>
      <c r="S45" t="s">
        <v>27</v>
      </c>
      <c r="T45" t="s">
        <v>28</v>
      </c>
      <c r="U45">
        <v>903.93997260000003</v>
      </c>
      <c r="V45" t="str">
        <f>IF(Table1[[#This Row],[Order quantities]]&gt;Table1[[#This Row],[Availability]],"High Risk", IF(Table1[[#This Row],[Order quantities]]=Table1[[#This Row],[Availability]],"Moderate","Low Risk"))</f>
        <v>Low Risk</v>
      </c>
      <c r="W45">
        <f>Table1[[#This Row],[Availability]]-Table1[[#This Row],[Order quantities]]</f>
        <v>8</v>
      </c>
      <c r="X45">
        <f>Table1[[#This Row],[Revenue]]-(Table1[[#This Row],[Shipping costs]]+Table1[[#This Row],[Manufacturing costs]])</f>
        <v>879.2973988</v>
      </c>
    </row>
    <row r="46" spans="1:24" x14ac:dyDescent="0.25">
      <c r="A46" t="s">
        <v>29</v>
      </c>
      <c r="B46" t="s">
        <v>91</v>
      </c>
      <c r="C46" s="1">
        <v>39.03</v>
      </c>
      <c r="D46">
        <v>38</v>
      </c>
      <c r="E46">
        <v>913</v>
      </c>
      <c r="F46">
        <v>29</v>
      </c>
      <c r="G46">
        <v>29</v>
      </c>
      <c r="H46">
        <v>9</v>
      </c>
      <c r="I46" t="s">
        <v>31</v>
      </c>
      <c r="J46">
        <v>2.4286308700000001</v>
      </c>
      <c r="K46" t="s">
        <v>24</v>
      </c>
      <c r="L46" t="s">
        <v>62</v>
      </c>
      <c r="M46">
        <v>23</v>
      </c>
      <c r="N46">
        <v>162</v>
      </c>
      <c r="O46">
        <v>23</v>
      </c>
      <c r="P46">
        <v>48.351013389999999</v>
      </c>
      <c r="Q46" t="s">
        <v>26</v>
      </c>
      <c r="R46">
        <v>3.1991137919999999</v>
      </c>
      <c r="S46" t="s">
        <v>27</v>
      </c>
      <c r="T46" t="s">
        <v>53</v>
      </c>
      <c r="U46">
        <v>562.04258170000003</v>
      </c>
      <c r="V46" t="str">
        <f>IF(Table1[[#This Row],[Order quantities]]&gt;Table1[[#This Row],[Availability]],"High Risk", IF(Table1[[#This Row],[Order quantities]]=Table1[[#This Row],[Availability]],"Moderate","Low Risk"))</f>
        <v>Low Risk</v>
      </c>
      <c r="W46">
        <f>Table1[[#This Row],[Availability]]-Table1[[#This Row],[Order quantities]]</f>
        <v>9</v>
      </c>
      <c r="X46">
        <f>Table1[[#This Row],[Revenue]]-(Table1[[#This Row],[Shipping costs]]+Table1[[#This Row],[Manufacturing costs]])</f>
        <v>511.26293744000003</v>
      </c>
    </row>
    <row r="47" spans="1:24" x14ac:dyDescent="0.25">
      <c r="A47" t="s">
        <v>21</v>
      </c>
      <c r="B47" t="s">
        <v>92</v>
      </c>
      <c r="C47" s="1">
        <v>15.79</v>
      </c>
      <c r="D47">
        <v>98</v>
      </c>
      <c r="E47">
        <v>722</v>
      </c>
      <c r="F47">
        <v>25</v>
      </c>
      <c r="G47">
        <v>5</v>
      </c>
      <c r="H47">
        <v>8</v>
      </c>
      <c r="I47" t="s">
        <v>43</v>
      </c>
      <c r="J47">
        <v>9.5434579559999992</v>
      </c>
      <c r="K47" t="s">
        <v>32</v>
      </c>
      <c r="L47" t="s">
        <v>62</v>
      </c>
      <c r="M47">
        <v>2</v>
      </c>
      <c r="N47">
        <v>786</v>
      </c>
      <c r="O47">
        <v>25</v>
      </c>
      <c r="P47">
        <v>59.708934759999998</v>
      </c>
      <c r="Q47" t="s">
        <v>26</v>
      </c>
      <c r="R47">
        <v>1.5126494420000001</v>
      </c>
      <c r="S47" t="s">
        <v>27</v>
      </c>
      <c r="T47" t="s">
        <v>39</v>
      </c>
      <c r="U47">
        <v>842.78915640000002</v>
      </c>
      <c r="V47" t="str">
        <f>IF(Table1[[#This Row],[Order quantities]]&gt;Table1[[#This Row],[Availability]],"High Risk", IF(Table1[[#This Row],[Order quantities]]=Table1[[#This Row],[Availability]],"Moderate","Low Risk"))</f>
        <v>Low Risk</v>
      </c>
      <c r="W47">
        <f>Table1[[#This Row],[Availability]]-Table1[[#This Row],[Order quantities]]</f>
        <v>93</v>
      </c>
      <c r="X47">
        <f>Table1[[#This Row],[Revenue]]-(Table1[[#This Row],[Shipping costs]]+Table1[[#This Row],[Manufacturing costs]])</f>
        <v>773.53676368399999</v>
      </c>
    </row>
    <row r="48" spans="1:24" x14ac:dyDescent="0.25">
      <c r="A48" t="s">
        <v>29</v>
      </c>
      <c r="B48" t="s">
        <v>93</v>
      </c>
      <c r="C48" s="1">
        <v>54.43</v>
      </c>
      <c r="D48">
        <v>58</v>
      </c>
      <c r="E48">
        <v>548</v>
      </c>
      <c r="F48">
        <v>22</v>
      </c>
      <c r="G48">
        <v>92</v>
      </c>
      <c r="H48">
        <v>4</v>
      </c>
      <c r="I48" t="s">
        <v>37</v>
      </c>
      <c r="J48">
        <v>9.1633776440000005</v>
      </c>
      <c r="K48" t="s">
        <v>44</v>
      </c>
      <c r="L48" t="s">
        <v>49</v>
      </c>
      <c r="M48">
        <v>19</v>
      </c>
      <c r="N48">
        <v>540</v>
      </c>
      <c r="O48">
        <v>10</v>
      </c>
      <c r="P48">
        <v>34.697054889999997</v>
      </c>
      <c r="Q48" t="s">
        <v>51</v>
      </c>
      <c r="R48">
        <v>1.5053971610000001</v>
      </c>
      <c r="S48" t="s">
        <v>35</v>
      </c>
      <c r="T48" t="s">
        <v>28</v>
      </c>
      <c r="U48">
        <v>941.31907269999999</v>
      </c>
      <c r="V48" t="str">
        <f>IF(Table1[[#This Row],[Order quantities]]&gt;Table1[[#This Row],[Availability]],"High Risk", IF(Table1[[#This Row],[Order quantities]]=Table1[[#This Row],[Availability]],"Moderate","Low Risk"))</f>
        <v>High Risk</v>
      </c>
      <c r="W48">
        <f>Table1[[#This Row],[Availability]]-Table1[[#This Row],[Order quantities]]</f>
        <v>-34</v>
      </c>
      <c r="X48">
        <f>Table1[[#This Row],[Revenue]]-(Table1[[#This Row],[Shipping costs]]+Table1[[#This Row],[Manufacturing costs]])</f>
        <v>897.45864016600001</v>
      </c>
    </row>
    <row r="49" spans="1:24" x14ac:dyDescent="0.25">
      <c r="A49" t="s">
        <v>21</v>
      </c>
      <c r="B49" t="s">
        <v>94</v>
      </c>
      <c r="C49" s="1">
        <v>78.37</v>
      </c>
      <c r="D49">
        <v>16</v>
      </c>
      <c r="E49">
        <v>351</v>
      </c>
      <c r="F49">
        <v>6</v>
      </c>
      <c r="G49">
        <v>21</v>
      </c>
      <c r="H49">
        <v>7</v>
      </c>
      <c r="I49" t="s">
        <v>43</v>
      </c>
      <c r="J49">
        <v>9.9237949820000004</v>
      </c>
      <c r="K49" t="s">
        <v>32</v>
      </c>
      <c r="L49" t="s">
        <v>46</v>
      </c>
      <c r="M49">
        <v>8</v>
      </c>
      <c r="N49">
        <v>392</v>
      </c>
      <c r="O49">
        <v>17</v>
      </c>
      <c r="P49">
        <v>46.002667240000001</v>
      </c>
      <c r="Q49" t="s">
        <v>34</v>
      </c>
      <c r="R49">
        <v>1.53879872</v>
      </c>
      <c r="S49" t="s">
        <v>35</v>
      </c>
      <c r="T49" t="s">
        <v>28</v>
      </c>
      <c r="U49">
        <v>856.83145939999997</v>
      </c>
      <c r="V49" t="str">
        <f>IF(Table1[[#This Row],[Order quantities]]&gt;Table1[[#This Row],[Availability]],"High Risk", IF(Table1[[#This Row],[Order quantities]]=Table1[[#This Row],[Availability]],"Moderate","Low Risk"))</f>
        <v>High Risk</v>
      </c>
      <c r="W49">
        <f>Table1[[#This Row],[Availability]]-Table1[[#This Row],[Order quantities]]</f>
        <v>-5</v>
      </c>
      <c r="X49">
        <f>Table1[[#This Row],[Revenue]]-(Table1[[#This Row],[Shipping costs]]+Table1[[#This Row],[Manufacturing costs]])</f>
        <v>800.90499717800003</v>
      </c>
    </row>
    <row r="50" spans="1:24" x14ac:dyDescent="0.25">
      <c r="A50" t="s">
        <v>29</v>
      </c>
      <c r="B50" t="s">
        <v>95</v>
      </c>
      <c r="C50" s="1">
        <v>54.42</v>
      </c>
      <c r="D50">
        <v>13</v>
      </c>
      <c r="E50">
        <v>311</v>
      </c>
      <c r="F50">
        <v>5</v>
      </c>
      <c r="G50">
        <v>71</v>
      </c>
      <c r="H50">
        <v>5</v>
      </c>
      <c r="I50" t="s">
        <v>31</v>
      </c>
      <c r="J50">
        <v>2.87483851</v>
      </c>
      <c r="K50" t="s">
        <v>44</v>
      </c>
      <c r="L50" t="s">
        <v>55</v>
      </c>
      <c r="M50">
        <v>26</v>
      </c>
      <c r="N50">
        <v>837</v>
      </c>
      <c r="O50">
        <v>29</v>
      </c>
      <c r="P50">
        <v>80.050530620000004</v>
      </c>
      <c r="Q50" t="s">
        <v>34</v>
      </c>
      <c r="R50">
        <v>2.0580327070000002</v>
      </c>
      <c r="S50" t="s">
        <v>27</v>
      </c>
      <c r="T50" t="s">
        <v>39</v>
      </c>
      <c r="U50">
        <v>679.31131240000002</v>
      </c>
      <c r="V50" t="str">
        <f>IF(Table1[[#This Row],[Order quantities]]&gt;Table1[[#This Row],[Availability]],"High Risk", IF(Table1[[#This Row],[Order quantities]]=Table1[[#This Row],[Availability]],"Moderate","Low Risk"))</f>
        <v>High Risk</v>
      </c>
      <c r="W50">
        <f>Table1[[#This Row],[Availability]]-Table1[[#This Row],[Order quantities]]</f>
        <v>-58</v>
      </c>
      <c r="X50">
        <f>Table1[[#This Row],[Revenue]]-(Table1[[#This Row],[Shipping costs]]+Table1[[#This Row],[Manufacturing costs]])</f>
        <v>596.38594326999998</v>
      </c>
    </row>
    <row r="51" spans="1:24" x14ac:dyDescent="0.25">
      <c r="A51" t="s">
        <v>29</v>
      </c>
      <c r="B51" t="s">
        <v>96</v>
      </c>
      <c r="C51" s="1">
        <v>85.96</v>
      </c>
      <c r="D51">
        <v>30</v>
      </c>
      <c r="E51">
        <v>872</v>
      </c>
      <c r="F51">
        <v>25</v>
      </c>
      <c r="G51">
        <v>67</v>
      </c>
      <c r="H51">
        <v>7</v>
      </c>
      <c r="I51" t="s">
        <v>23</v>
      </c>
      <c r="J51">
        <v>4.1989540359999999</v>
      </c>
      <c r="K51" t="s">
        <v>24</v>
      </c>
      <c r="L51" t="s">
        <v>49</v>
      </c>
      <c r="M51">
        <v>29</v>
      </c>
      <c r="N51">
        <v>106</v>
      </c>
      <c r="O51">
        <v>30</v>
      </c>
      <c r="P51">
        <v>94.709322470000004</v>
      </c>
      <c r="Q51" t="s">
        <v>34</v>
      </c>
      <c r="R51">
        <v>4.2769090460000001</v>
      </c>
      <c r="S51" t="s">
        <v>35</v>
      </c>
      <c r="T51" t="s">
        <v>39</v>
      </c>
      <c r="U51">
        <v>648.37334710000005</v>
      </c>
      <c r="V51" t="str">
        <f>IF(Table1[[#This Row],[Order quantities]]&gt;Table1[[#This Row],[Availability]],"High Risk", IF(Table1[[#This Row],[Order quantities]]=Table1[[#This Row],[Availability]],"Moderate","Low Risk"))</f>
        <v>High Risk</v>
      </c>
      <c r="W51">
        <f>Table1[[#This Row],[Availability]]-Table1[[#This Row],[Order quantities]]</f>
        <v>-37</v>
      </c>
      <c r="X51">
        <f>Table1[[#This Row],[Revenue]]-(Table1[[#This Row],[Shipping costs]]+Table1[[#This Row],[Manufacturing costs]])</f>
        <v>549.46507059400005</v>
      </c>
    </row>
    <row r="52" spans="1:24" x14ac:dyDescent="0.25">
      <c r="A52" t="s">
        <v>29</v>
      </c>
      <c r="B52" t="s">
        <v>97</v>
      </c>
      <c r="C52" s="1">
        <v>57.43</v>
      </c>
      <c r="D52">
        <v>23</v>
      </c>
      <c r="E52">
        <v>58</v>
      </c>
      <c r="F52">
        <v>10</v>
      </c>
      <c r="G52">
        <v>47</v>
      </c>
      <c r="H52">
        <v>1</v>
      </c>
      <c r="I52" t="s">
        <v>31</v>
      </c>
      <c r="J52">
        <v>7.0229712690000001</v>
      </c>
      <c r="K52" t="s">
        <v>41</v>
      </c>
      <c r="L52" t="s">
        <v>55</v>
      </c>
      <c r="M52">
        <v>3</v>
      </c>
      <c r="N52">
        <v>738</v>
      </c>
      <c r="O52">
        <v>7</v>
      </c>
      <c r="P52">
        <v>87.569229800000002</v>
      </c>
      <c r="Q52" t="s">
        <v>34</v>
      </c>
      <c r="R52">
        <v>2.5514595849999999</v>
      </c>
      <c r="S52" t="s">
        <v>35</v>
      </c>
      <c r="T52" t="s">
        <v>39</v>
      </c>
      <c r="U52">
        <v>520.62155949999999</v>
      </c>
      <c r="V52" t="str">
        <f>IF(Table1[[#This Row],[Order quantities]]&gt;Table1[[#This Row],[Availability]],"High Risk", IF(Table1[[#This Row],[Order quantities]]=Table1[[#This Row],[Availability]],"Moderate","Low Risk"))</f>
        <v>High Risk</v>
      </c>
      <c r="W52">
        <f>Table1[[#This Row],[Availability]]-Table1[[#This Row],[Order quantities]]</f>
        <v>-24</v>
      </c>
      <c r="X52">
        <f>Table1[[#This Row],[Revenue]]-(Table1[[#This Row],[Shipping costs]]+Table1[[#This Row],[Manufacturing costs]])</f>
        <v>426.02935843099999</v>
      </c>
    </row>
    <row r="53" spans="1:24" x14ac:dyDescent="0.25">
      <c r="A53" t="s">
        <v>29</v>
      </c>
      <c r="B53" t="s">
        <v>98</v>
      </c>
      <c r="C53" s="1">
        <v>58.29</v>
      </c>
      <c r="D53">
        <v>98</v>
      </c>
      <c r="E53">
        <v>642</v>
      </c>
      <c r="F53">
        <v>8</v>
      </c>
      <c r="G53">
        <v>84</v>
      </c>
      <c r="H53">
        <v>1</v>
      </c>
      <c r="I53" t="s">
        <v>23</v>
      </c>
      <c r="J53">
        <v>5.3542228590000001</v>
      </c>
      <c r="K53" t="s">
        <v>44</v>
      </c>
      <c r="L53" t="s">
        <v>33</v>
      </c>
      <c r="M53">
        <v>26</v>
      </c>
      <c r="N53">
        <v>191</v>
      </c>
      <c r="O53">
        <v>1</v>
      </c>
      <c r="P53">
        <v>60.785515160000003</v>
      </c>
      <c r="Q53" t="s">
        <v>51</v>
      </c>
      <c r="R53">
        <v>3.4266141270000001</v>
      </c>
      <c r="S53" t="s">
        <v>35</v>
      </c>
      <c r="T53" t="s">
        <v>39</v>
      </c>
      <c r="U53">
        <v>663.83707600000002</v>
      </c>
      <c r="V53" t="str">
        <f>IF(Table1[[#This Row],[Order quantities]]&gt;Table1[[#This Row],[Availability]],"High Risk", IF(Table1[[#This Row],[Order quantities]]=Table1[[#This Row],[Availability]],"Moderate","Low Risk"))</f>
        <v>Low Risk</v>
      </c>
      <c r="W53">
        <f>Table1[[#This Row],[Availability]]-Table1[[#This Row],[Order quantities]]</f>
        <v>14</v>
      </c>
      <c r="X53">
        <f>Table1[[#This Row],[Revenue]]-(Table1[[#This Row],[Shipping costs]]+Table1[[#This Row],[Manufacturing costs]])</f>
        <v>597.69733798100003</v>
      </c>
    </row>
    <row r="54" spans="1:24" x14ac:dyDescent="0.25">
      <c r="A54" t="s">
        <v>29</v>
      </c>
      <c r="B54" t="s">
        <v>99</v>
      </c>
      <c r="C54" s="1">
        <v>88.28</v>
      </c>
      <c r="D54">
        <v>59</v>
      </c>
      <c r="E54">
        <v>923</v>
      </c>
      <c r="F54">
        <v>7</v>
      </c>
      <c r="G54">
        <v>83</v>
      </c>
      <c r="H54">
        <v>3</v>
      </c>
      <c r="I54" t="s">
        <v>43</v>
      </c>
      <c r="J54">
        <v>4.7655057999999997</v>
      </c>
      <c r="K54" t="s">
        <v>38</v>
      </c>
      <c r="L54" t="s">
        <v>46</v>
      </c>
      <c r="M54">
        <v>14</v>
      </c>
      <c r="N54">
        <v>289</v>
      </c>
      <c r="O54">
        <v>7</v>
      </c>
      <c r="P54">
        <v>46.926352270000002</v>
      </c>
      <c r="Q54" t="s">
        <v>51</v>
      </c>
      <c r="R54">
        <v>2.0206419269999998</v>
      </c>
      <c r="S54" t="s">
        <v>47</v>
      </c>
      <c r="T54" t="s">
        <v>28</v>
      </c>
      <c r="U54">
        <v>815.69492790000004</v>
      </c>
      <c r="V54" t="str">
        <f>IF(Table1[[#This Row],[Order quantities]]&gt;Table1[[#This Row],[Availability]],"High Risk", IF(Table1[[#This Row],[Order quantities]]=Table1[[#This Row],[Availability]],"Moderate","Low Risk"))</f>
        <v>High Risk</v>
      </c>
      <c r="W54">
        <f>Table1[[#This Row],[Availability]]-Table1[[#This Row],[Order quantities]]</f>
        <v>-24</v>
      </c>
      <c r="X54">
        <f>Table1[[#This Row],[Revenue]]-(Table1[[#This Row],[Shipping costs]]+Table1[[#This Row],[Manufacturing costs]])</f>
        <v>764.00306983000007</v>
      </c>
    </row>
    <row r="55" spans="1:24" x14ac:dyDescent="0.25">
      <c r="A55" t="s">
        <v>29</v>
      </c>
      <c r="B55" t="s">
        <v>100</v>
      </c>
      <c r="C55" s="1">
        <v>43.33</v>
      </c>
      <c r="D55">
        <v>44</v>
      </c>
      <c r="E55">
        <v>713</v>
      </c>
      <c r="F55">
        <v>7</v>
      </c>
      <c r="G55">
        <v>35</v>
      </c>
      <c r="H55">
        <v>2</v>
      </c>
      <c r="I55" t="s">
        <v>43</v>
      </c>
      <c r="J55">
        <v>4.2203012439999998</v>
      </c>
      <c r="K55" t="s">
        <v>41</v>
      </c>
      <c r="L55" t="s">
        <v>49</v>
      </c>
      <c r="M55">
        <v>25</v>
      </c>
      <c r="N55">
        <v>970</v>
      </c>
      <c r="O55">
        <v>26</v>
      </c>
      <c r="P55">
        <v>39.966095289999998</v>
      </c>
      <c r="Q55" t="s">
        <v>34</v>
      </c>
      <c r="R55">
        <v>1.3916666550000001</v>
      </c>
      <c r="S55" t="s">
        <v>47</v>
      </c>
      <c r="T55" t="s">
        <v>53</v>
      </c>
      <c r="U55">
        <v>972.13386370000001</v>
      </c>
      <c r="V55" t="str">
        <f>IF(Table1[[#This Row],[Order quantities]]&gt;Table1[[#This Row],[Availability]],"High Risk", IF(Table1[[#This Row],[Order quantities]]=Table1[[#This Row],[Availability]],"Moderate","Low Risk"))</f>
        <v>Low Risk</v>
      </c>
      <c r="W55">
        <f>Table1[[#This Row],[Availability]]-Table1[[#This Row],[Order quantities]]</f>
        <v>9</v>
      </c>
      <c r="X55">
        <f>Table1[[#This Row],[Revenue]]-(Table1[[#This Row],[Shipping costs]]+Table1[[#This Row],[Manufacturing costs]])</f>
        <v>927.94746716600002</v>
      </c>
    </row>
    <row r="56" spans="1:24" x14ac:dyDescent="0.25">
      <c r="A56" t="s">
        <v>21</v>
      </c>
      <c r="B56" t="s">
        <v>101</v>
      </c>
      <c r="C56" s="1">
        <v>17.73</v>
      </c>
      <c r="D56">
        <v>97</v>
      </c>
      <c r="E56">
        <v>754</v>
      </c>
      <c r="F56">
        <v>6</v>
      </c>
      <c r="G56">
        <v>68</v>
      </c>
      <c r="H56">
        <v>2</v>
      </c>
      <c r="I56" t="s">
        <v>31</v>
      </c>
      <c r="J56">
        <v>6.3440256870000002</v>
      </c>
      <c r="K56" t="s">
        <v>38</v>
      </c>
      <c r="L56" t="s">
        <v>49</v>
      </c>
      <c r="M56">
        <v>16</v>
      </c>
      <c r="N56">
        <v>575</v>
      </c>
      <c r="O56">
        <v>24</v>
      </c>
      <c r="P56">
        <v>21.246090949999999</v>
      </c>
      <c r="Q56" t="s">
        <v>51</v>
      </c>
      <c r="R56">
        <v>4.7777367880000003</v>
      </c>
      <c r="S56" t="s">
        <v>35</v>
      </c>
      <c r="T56" t="s">
        <v>28</v>
      </c>
      <c r="U56">
        <v>520.55862239999999</v>
      </c>
      <c r="V56" t="str">
        <f>IF(Table1[[#This Row],[Order quantities]]&gt;Table1[[#This Row],[Availability]],"High Risk", IF(Table1[[#This Row],[Order quantities]]=Table1[[#This Row],[Availability]],"Moderate","Low Risk"))</f>
        <v>Low Risk</v>
      </c>
      <c r="W56">
        <f>Table1[[#This Row],[Availability]]-Table1[[#This Row],[Order quantities]]</f>
        <v>29</v>
      </c>
      <c r="X56">
        <f>Table1[[#This Row],[Revenue]]-(Table1[[#This Row],[Shipping costs]]+Table1[[#This Row],[Manufacturing costs]])</f>
        <v>492.968505763</v>
      </c>
    </row>
    <row r="57" spans="1:24" x14ac:dyDescent="0.25">
      <c r="A57" t="s">
        <v>21</v>
      </c>
      <c r="B57" t="s">
        <v>102</v>
      </c>
      <c r="C57" s="1">
        <v>7.73</v>
      </c>
      <c r="D57">
        <v>2</v>
      </c>
      <c r="E57">
        <v>34</v>
      </c>
      <c r="F57">
        <v>21</v>
      </c>
      <c r="G57">
        <v>69</v>
      </c>
      <c r="H57">
        <v>7</v>
      </c>
      <c r="I57" t="s">
        <v>43</v>
      </c>
      <c r="J57">
        <v>6.1803408580000001</v>
      </c>
      <c r="K57" t="s">
        <v>38</v>
      </c>
      <c r="L57" t="s">
        <v>46</v>
      </c>
      <c r="M57">
        <v>1</v>
      </c>
      <c r="N57">
        <v>610</v>
      </c>
      <c r="O57">
        <v>11</v>
      </c>
      <c r="P57">
        <v>19.589612249999998</v>
      </c>
      <c r="Q57" t="s">
        <v>26</v>
      </c>
      <c r="R57">
        <v>3.057548111</v>
      </c>
      <c r="S57" t="s">
        <v>27</v>
      </c>
      <c r="T57" t="s">
        <v>28</v>
      </c>
      <c r="U57">
        <v>616.28788269999995</v>
      </c>
      <c r="V57" t="str">
        <f>IF(Table1[[#This Row],[Order quantities]]&gt;Table1[[#This Row],[Availability]],"High Risk", IF(Table1[[#This Row],[Order quantities]]=Table1[[#This Row],[Availability]],"Moderate","Low Risk"))</f>
        <v>High Risk</v>
      </c>
      <c r="W57">
        <f>Table1[[#This Row],[Availability]]-Table1[[#This Row],[Order quantities]]</f>
        <v>-67</v>
      </c>
      <c r="X57">
        <f>Table1[[#This Row],[Revenue]]-(Table1[[#This Row],[Shipping costs]]+Table1[[#This Row],[Manufacturing costs]])</f>
        <v>590.51792959199997</v>
      </c>
    </row>
    <row r="58" spans="1:24" x14ac:dyDescent="0.25">
      <c r="A58" t="s">
        <v>21</v>
      </c>
      <c r="B58" t="s">
        <v>103</v>
      </c>
      <c r="C58" s="1">
        <v>76.739999999999995</v>
      </c>
      <c r="D58">
        <v>36</v>
      </c>
      <c r="E58">
        <v>444</v>
      </c>
      <c r="F58">
        <v>29</v>
      </c>
      <c r="G58">
        <v>1</v>
      </c>
      <c r="H58">
        <v>2</v>
      </c>
      <c r="I58" t="s">
        <v>23</v>
      </c>
      <c r="J58">
        <v>2.453120507</v>
      </c>
      <c r="K58" t="s">
        <v>37</v>
      </c>
      <c r="L58" t="s">
        <v>62</v>
      </c>
      <c r="M58">
        <v>21</v>
      </c>
      <c r="N58">
        <v>561</v>
      </c>
      <c r="O58">
        <v>9</v>
      </c>
      <c r="P58">
        <v>71.952186240000003</v>
      </c>
      <c r="Q58" t="s">
        <v>51</v>
      </c>
      <c r="R58">
        <v>4.6763615590000001</v>
      </c>
      <c r="S58" t="s">
        <v>47</v>
      </c>
      <c r="T58" t="s">
        <v>28</v>
      </c>
      <c r="U58">
        <v>500.32494559999998</v>
      </c>
      <c r="V58" t="str">
        <f>IF(Table1[[#This Row],[Order quantities]]&gt;Table1[[#This Row],[Availability]],"High Risk", IF(Table1[[#This Row],[Order quantities]]=Table1[[#This Row],[Availability]],"Moderate","Low Risk"))</f>
        <v>Low Risk</v>
      </c>
      <c r="W58">
        <f>Table1[[#This Row],[Availability]]-Table1[[#This Row],[Order quantities]]</f>
        <v>35</v>
      </c>
      <c r="X58">
        <f>Table1[[#This Row],[Revenue]]-(Table1[[#This Row],[Shipping costs]]+Table1[[#This Row],[Manufacturing costs]])</f>
        <v>425.91963885299998</v>
      </c>
    </row>
    <row r="59" spans="1:24" x14ac:dyDescent="0.25">
      <c r="A59" t="s">
        <v>21</v>
      </c>
      <c r="B59" t="s">
        <v>104</v>
      </c>
      <c r="C59" s="1">
        <v>63.93</v>
      </c>
      <c r="D59">
        <v>42</v>
      </c>
      <c r="E59">
        <v>92</v>
      </c>
      <c r="F59">
        <v>20</v>
      </c>
      <c r="G59">
        <v>68</v>
      </c>
      <c r="H59">
        <v>4</v>
      </c>
      <c r="I59" t="s">
        <v>23</v>
      </c>
      <c r="J59">
        <v>5.2456585379999998</v>
      </c>
      <c r="K59" t="s">
        <v>41</v>
      </c>
      <c r="L59" t="s">
        <v>46</v>
      </c>
      <c r="M59">
        <v>3</v>
      </c>
      <c r="N59">
        <v>152</v>
      </c>
      <c r="O59">
        <v>12</v>
      </c>
      <c r="P59">
        <v>33.381497459999999</v>
      </c>
      <c r="Q59" t="s">
        <v>51</v>
      </c>
      <c r="R59">
        <v>1.0967237110000001</v>
      </c>
      <c r="S59" t="s">
        <v>35</v>
      </c>
      <c r="T59" t="s">
        <v>28</v>
      </c>
      <c r="U59">
        <v>701.63975889999995</v>
      </c>
      <c r="V59" t="str">
        <f>IF(Table1[[#This Row],[Order quantities]]&gt;Table1[[#This Row],[Availability]],"High Risk", IF(Table1[[#This Row],[Order quantities]]=Table1[[#This Row],[Availability]],"Moderate","Low Risk"))</f>
        <v>High Risk</v>
      </c>
      <c r="W59">
        <f>Table1[[#This Row],[Availability]]-Table1[[#This Row],[Order quantities]]</f>
        <v>-26</v>
      </c>
      <c r="X59">
        <f>Table1[[#This Row],[Revenue]]-(Table1[[#This Row],[Shipping costs]]+Table1[[#This Row],[Manufacturing costs]])</f>
        <v>663.01260290199991</v>
      </c>
    </row>
    <row r="60" spans="1:24" x14ac:dyDescent="0.25">
      <c r="A60" t="s">
        <v>21</v>
      </c>
      <c r="B60" t="s">
        <v>105</v>
      </c>
      <c r="C60" s="1">
        <v>71.89</v>
      </c>
      <c r="D60">
        <v>39</v>
      </c>
      <c r="E60">
        <v>949</v>
      </c>
      <c r="F60">
        <v>3</v>
      </c>
      <c r="G60">
        <v>12</v>
      </c>
      <c r="H60">
        <v>2</v>
      </c>
      <c r="I60" t="s">
        <v>31</v>
      </c>
      <c r="J60">
        <v>5.9812459860000002</v>
      </c>
      <c r="K60" t="s">
        <v>24</v>
      </c>
      <c r="L60" t="s">
        <v>33</v>
      </c>
      <c r="M60">
        <v>22</v>
      </c>
      <c r="N60">
        <v>853</v>
      </c>
      <c r="O60">
        <v>3</v>
      </c>
      <c r="P60">
        <v>32.919551779999999</v>
      </c>
      <c r="Q60" t="s">
        <v>34</v>
      </c>
      <c r="R60">
        <v>0.81978140300000002</v>
      </c>
      <c r="S60" t="s">
        <v>35</v>
      </c>
      <c r="T60" t="s">
        <v>39</v>
      </c>
      <c r="U60">
        <v>666.92845369999998</v>
      </c>
      <c r="V60" t="str">
        <f>IF(Table1[[#This Row],[Order quantities]]&gt;Table1[[#This Row],[Availability]],"High Risk", IF(Table1[[#This Row],[Order quantities]]=Table1[[#This Row],[Availability]],"Moderate","Low Risk"))</f>
        <v>Low Risk</v>
      </c>
      <c r="W60">
        <f>Table1[[#This Row],[Availability]]-Table1[[#This Row],[Order quantities]]</f>
        <v>27</v>
      </c>
      <c r="X60">
        <f>Table1[[#This Row],[Revenue]]-(Table1[[#This Row],[Shipping costs]]+Table1[[#This Row],[Manufacturing costs]])</f>
        <v>628.02765593399999</v>
      </c>
    </row>
    <row r="61" spans="1:24" x14ac:dyDescent="0.25">
      <c r="A61" t="s">
        <v>21</v>
      </c>
      <c r="B61" t="s">
        <v>106</v>
      </c>
      <c r="C61" s="1">
        <v>25.23</v>
      </c>
      <c r="D61">
        <v>89</v>
      </c>
      <c r="E61">
        <v>958</v>
      </c>
      <c r="F61">
        <v>19</v>
      </c>
      <c r="G61">
        <v>60</v>
      </c>
      <c r="H61">
        <v>6</v>
      </c>
      <c r="I61" t="s">
        <v>31</v>
      </c>
      <c r="J61">
        <v>6.132582449</v>
      </c>
      <c r="K61" t="s">
        <v>32</v>
      </c>
      <c r="L61" t="s">
        <v>49</v>
      </c>
      <c r="M61">
        <v>26</v>
      </c>
      <c r="N61">
        <v>585</v>
      </c>
      <c r="O61">
        <v>4</v>
      </c>
      <c r="P61">
        <v>99.837554900000001</v>
      </c>
      <c r="Q61" t="s">
        <v>34</v>
      </c>
      <c r="R61">
        <v>4.2935322449999997</v>
      </c>
      <c r="S61" t="s">
        <v>35</v>
      </c>
      <c r="T61" t="s">
        <v>28</v>
      </c>
      <c r="U61">
        <v>116.0504112</v>
      </c>
      <c r="V61" t="str">
        <f>IF(Table1[[#This Row],[Order quantities]]&gt;Table1[[#This Row],[Availability]],"High Risk", IF(Table1[[#This Row],[Order quantities]]=Table1[[#This Row],[Availability]],"Moderate","Low Risk"))</f>
        <v>Low Risk</v>
      </c>
      <c r="W61">
        <f>Table1[[#This Row],[Availability]]-Table1[[#This Row],[Order quantities]]</f>
        <v>29</v>
      </c>
      <c r="X61">
        <f>Table1[[#This Row],[Revenue]]-(Table1[[#This Row],[Shipping costs]]+Table1[[#This Row],[Manufacturing costs]])</f>
        <v>10.080273851000001</v>
      </c>
    </row>
    <row r="62" spans="1:24" x14ac:dyDescent="0.25">
      <c r="A62" t="s">
        <v>29</v>
      </c>
      <c r="B62" t="s">
        <v>107</v>
      </c>
      <c r="C62" s="1">
        <v>17.96</v>
      </c>
      <c r="D62">
        <v>54</v>
      </c>
      <c r="E62">
        <v>206</v>
      </c>
      <c r="F62">
        <v>22</v>
      </c>
      <c r="G62">
        <v>27</v>
      </c>
      <c r="H62">
        <v>8</v>
      </c>
      <c r="I62" t="s">
        <v>23</v>
      </c>
      <c r="J62">
        <v>2.8909647359999999</v>
      </c>
      <c r="K62" t="s">
        <v>44</v>
      </c>
      <c r="L62" t="s">
        <v>49</v>
      </c>
      <c r="M62">
        <v>18</v>
      </c>
      <c r="N62">
        <v>743</v>
      </c>
      <c r="O62">
        <v>4</v>
      </c>
      <c r="P62">
        <v>26.913336210000001</v>
      </c>
      <c r="Q62" t="s">
        <v>51</v>
      </c>
      <c r="R62">
        <v>3.436494342</v>
      </c>
      <c r="S62" t="s">
        <v>35</v>
      </c>
      <c r="T62" t="s">
        <v>28</v>
      </c>
      <c r="U62">
        <v>587.04540320000001</v>
      </c>
      <c r="V62" t="str">
        <f>IF(Table1[[#This Row],[Order quantities]]&gt;Table1[[#This Row],[Availability]],"High Risk", IF(Table1[[#This Row],[Order quantities]]=Table1[[#This Row],[Availability]],"Moderate","Low Risk"))</f>
        <v>Low Risk</v>
      </c>
      <c r="W62">
        <f>Table1[[#This Row],[Availability]]-Table1[[#This Row],[Order quantities]]</f>
        <v>27</v>
      </c>
      <c r="X62">
        <f>Table1[[#This Row],[Revenue]]-(Table1[[#This Row],[Shipping costs]]+Table1[[#This Row],[Manufacturing costs]])</f>
        <v>557.241102254</v>
      </c>
    </row>
    <row r="63" spans="1:24" x14ac:dyDescent="0.25">
      <c r="A63" t="s">
        <v>21</v>
      </c>
      <c r="B63" t="s">
        <v>108</v>
      </c>
      <c r="C63" s="1">
        <v>6.38</v>
      </c>
      <c r="D63">
        <v>86</v>
      </c>
      <c r="E63">
        <v>352</v>
      </c>
      <c r="F63">
        <v>15</v>
      </c>
      <c r="G63">
        <v>56</v>
      </c>
      <c r="H63">
        <v>4</v>
      </c>
      <c r="I63" t="s">
        <v>23</v>
      </c>
      <c r="J63">
        <v>7.6804425299999997</v>
      </c>
      <c r="K63" t="s">
        <v>38</v>
      </c>
      <c r="L63" t="s">
        <v>25</v>
      </c>
      <c r="M63">
        <v>9</v>
      </c>
      <c r="N63">
        <v>589</v>
      </c>
      <c r="O63">
        <v>28</v>
      </c>
      <c r="P63">
        <v>23.325378350000001</v>
      </c>
      <c r="Q63" t="s">
        <v>34</v>
      </c>
      <c r="R63">
        <v>1.014234646</v>
      </c>
      <c r="S63" t="s">
        <v>27</v>
      </c>
      <c r="T63" t="s">
        <v>39</v>
      </c>
      <c r="U63">
        <v>179.63820609999999</v>
      </c>
      <c r="V63" t="str">
        <f>IF(Table1[[#This Row],[Order quantities]]&gt;Table1[[#This Row],[Availability]],"High Risk", IF(Table1[[#This Row],[Order quantities]]=Table1[[#This Row],[Availability]],"Moderate","Low Risk"))</f>
        <v>Low Risk</v>
      </c>
      <c r="W63">
        <f>Table1[[#This Row],[Availability]]-Table1[[#This Row],[Order quantities]]</f>
        <v>30</v>
      </c>
      <c r="X63">
        <f>Table1[[#This Row],[Revenue]]-(Table1[[#This Row],[Shipping costs]]+Table1[[#This Row],[Manufacturing costs]])</f>
        <v>148.63238522</v>
      </c>
    </row>
    <row r="64" spans="1:24" x14ac:dyDescent="0.25">
      <c r="A64" t="s">
        <v>21</v>
      </c>
      <c r="B64" t="s">
        <v>109</v>
      </c>
      <c r="C64" s="1">
        <v>38.31</v>
      </c>
      <c r="D64">
        <v>38</v>
      </c>
      <c r="E64">
        <v>902</v>
      </c>
      <c r="F64">
        <v>4</v>
      </c>
      <c r="G64">
        <v>23</v>
      </c>
      <c r="H64">
        <v>5</v>
      </c>
      <c r="I64" t="s">
        <v>31</v>
      </c>
      <c r="J64">
        <v>1.2267918529999999</v>
      </c>
      <c r="K64" t="s">
        <v>24</v>
      </c>
      <c r="L64" t="s">
        <v>46</v>
      </c>
      <c r="M64">
        <v>6</v>
      </c>
      <c r="N64">
        <v>463</v>
      </c>
      <c r="O64">
        <v>25</v>
      </c>
      <c r="P64">
        <v>18.881670499999998</v>
      </c>
      <c r="Q64" t="s">
        <v>34</v>
      </c>
      <c r="R64">
        <v>1.4198625330000001</v>
      </c>
      <c r="S64" t="s">
        <v>27</v>
      </c>
      <c r="T64" t="s">
        <v>53</v>
      </c>
      <c r="U64">
        <v>123.7452562</v>
      </c>
      <c r="V64" t="str">
        <f>IF(Table1[[#This Row],[Order quantities]]&gt;Table1[[#This Row],[Availability]],"High Risk", IF(Table1[[#This Row],[Order quantities]]=Table1[[#This Row],[Availability]],"Moderate","Low Risk"))</f>
        <v>Low Risk</v>
      </c>
      <c r="W64">
        <f>Table1[[#This Row],[Availability]]-Table1[[#This Row],[Order quantities]]</f>
        <v>15</v>
      </c>
      <c r="X64">
        <f>Table1[[#This Row],[Revenue]]-(Table1[[#This Row],[Shipping costs]]+Table1[[#This Row],[Manufacturing costs]])</f>
        <v>103.63679384700001</v>
      </c>
    </row>
    <row r="65" spans="1:24" x14ac:dyDescent="0.25">
      <c r="A65" t="s">
        <v>29</v>
      </c>
      <c r="B65" t="s">
        <v>110</v>
      </c>
      <c r="C65" s="1">
        <v>61.04</v>
      </c>
      <c r="D65">
        <v>14</v>
      </c>
      <c r="E65">
        <v>331</v>
      </c>
      <c r="F65">
        <v>28</v>
      </c>
      <c r="G65">
        <v>25</v>
      </c>
      <c r="H65">
        <v>4</v>
      </c>
      <c r="I65" t="s">
        <v>43</v>
      </c>
      <c r="J65">
        <v>4.1934867000000002</v>
      </c>
      <c r="K65" t="s">
        <v>24</v>
      </c>
      <c r="L65" t="s">
        <v>49</v>
      </c>
      <c r="M65">
        <v>23</v>
      </c>
      <c r="N65">
        <v>211</v>
      </c>
      <c r="O65">
        <v>13</v>
      </c>
      <c r="P65">
        <v>62.182481070000001</v>
      </c>
      <c r="Q65" t="s">
        <v>51</v>
      </c>
      <c r="R65">
        <v>4.0232533129999997</v>
      </c>
      <c r="S65" t="s">
        <v>47</v>
      </c>
      <c r="T65" t="s">
        <v>28</v>
      </c>
      <c r="U65">
        <v>812.07744590000004</v>
      </c>
      <c r="V65" t="str">
        <f>IF(Table1[[#This Row],[Order quantities]]&gt;Table1[[#This Row],[Availability]],"High Risk", IF(Table1[[#This Row],[Order quantities]]=Table1[[#This Row],[Availability]],"Moderate","Low Risk"))</f>
        <v>High Risk</v>
      </c>
      <c r="W65">
        <f>Table1[[#This Row],[Availability]]-Table1[[#This Row],[Order quantities]]</f>
        <v>-11</v>
      </c>
      <c r="X65">
        <f>Table1[[#This Row],[Revenue]]-(Table1[[#This Row],[Shipping costs]]+Table1[[#This Row],[Manufacturing costs]])</f>
        <v>745.70147813000005</v>
      </c>
    </row>
    <row r="66" spans="1:24" x14ac:dyDescent="0.25">
      <c r="A66" t="s">
        <v>21</v>
      </c>
      <c r="B66" t="s">
        <v>111</v>
      </c>
      <c r="C66" s="1">
        <v>90.9</v>
      </c>
      <c r="D66">
        <v>85</v>
      </c>
      <c r="E66">
        <v>724</v>
      </c>
      <c r="F66">
        <v>19</v>
      </c>
      <c r="G66">
        <v>63</v>
      </c>
      <c r="H66">
        <v>9</v>
      </c>
      <c r="I66" t="s">
        <v>31</v>
      </c>
      <c r="J66">
        <v>3.3504618929999999</v>
      </c>
      <c r="K66" t="s">
        <v>37</v>
      </c>
      <c r="L66" t="s">
        <v>55</v>
      </c>
      <c r="M66">
        <v>1</v>
      </c>
      <c r="N66">
        <v>841</v>
      </c>
      <c r="O66">
        <v>10</v>
      </c>
      <c r="P66">
        <v>58.187200199999999</v>
      </c>
      <c r="Q66" t="s">
        <v>34</v>
      </c>
      <c r="R66">
        <v>1.659924908</v>
      </c>
      <c r="S66" t="s">
        <v>27</v>
      </c>
      <c r="T66" t="s">
        <v>28</v>
      </c>
      <c r="U66">
        <v>157.67612879999999</v>
      </c>
      <c r="V66" t="str">
        <f>IF(Table1[[#This Row],[Order quantities]]&gt;Table1[[#This Row],[Availability]],"High Risk", IF(Table1[[#This Row],[Order quantities]]=Table1[[#This Row],[Availability]],"Moderate","Low Risk"))</f>
        <v>Low Risk</v>
      </c>
      <c r="W66">
        <f>Table1[[#This Row],[Availability]]-Table1[[#This Row],[Order quantities]]</f>
        <v>22</v>
      </c>
      <c r="X66">
        <f>Table1[[#This Row],[Revenue]]-(Table1[[#This Row],[Shipping costs]]+Table1[[#This Row],[Manufacturing costs]])</f>
        <v>96.138466706999992</v>
      </c>
    </row>
    <row r="67" spans="1:24" x14ac:dyDescent="0.25">
      <c r="A67" t="s">
        <v>112</v>
      </c>
      <c r="B67" t="s">
        <v>113</v>
      </c>
      <c r="C67" s="1">
        <v>38.08</v>
      </c>
      <c r="D67">
        <v>24</v>
      </c>
      <c r="E67">
        <v>158</v>
      </c>
      <c r="F67">
        <v>4</v>
      </c>
      <c r="G67">
        <v>52</v>
      </c>
      <c r="H67">
        <v>8</v>
      </c>
      <c r="I67" t="s">
        <v>31</v>
      </c>
      <c r="J67">
        <v>7.2545780740000003</v>
      </c>
      <c r="K67" t="s">
        <v>44</v>
      </c>
      <c r="L67" t="s">
        <v>49</v>
      </c>
      <c r="M67">
        <v>21</v>
      </c>
      <c r="N67">
        <v>767</v>
      </c>
      <c r="O67">
        <v>5</v>
      </c>
      <c r="P67">
        <v>80.955957789999999</v>
      </c>
      <c r="Q67" t="s">
        <v>26</v>
      </c>
      <c r="R67">
        <v>1.968026769</v>
      </c>
      <c r="S67" t="s">
        <v>47</v>
      </c>
      <c r="T67" t="s">
        <v>53</v>
      </c>
      <c r="U67">
        <v>261.55023440000002</v>
      </c>
      <c r="V67" t="str">
        <f>IF(Table1[[#This Row],[Order quantities]]&gt;Table1[[#This Row],[Availability]],"High Risk", IF(Table1[[#This Row],[Order quantities]]=Table1[[#This Row],[Availability]],"Moderate","Low Risk"))</f>
        <v>High Risk</v>
      </c>
      <c r="W67">
        <f>Table1[[#This Row],[Availability]]-Table1[[#This Row],[Order quantities]]</f>
        <v>-28</v>
      </c>
      <c r="X67">
        <f>Table1[[#This Row],[Revenue]]-(Table1[[#This Row],[Shipping costs]]+Table1[[#This Row],[Manufacturing costs]])</f>
        <v>173.33969853600001</v>
      </c>
    </row>
    <row r="68" spans="1:24" x14ac:dyDescent="0.25">
      <c r="A68" t="s">
        <v>29</v>
      </c>
      <c r="B68" t="s">
        <v>114</v>
      </c>
      <c r="C68" s="1">
        <v>53.83</v>
      </c>
      <c r="D68">
        <v>12</v>
      </c>
      <c r="E68">
        <v>953</v>
      </c>
      <c r="F68">
        <v>15</v>
      </c>
      <c r="G68">
        <v>88</v>
      </c>
      <c r="H68">
        <v>8</v>
      </c>
      <c r="I68" t="s">
        <v>23</v>
      </c>
      <c r="J68">
        <v>6.1065184969999997</v>
      </c>
      <c r="K68" t="s">
        <v>41</v>
      </c>
      <c r="L68" t="s">
        <v>33</v>
      </c>
      <c r="M68">
        <v>27</v>
      </c>
      <c r="N68">
        <v>296</v>
      </c>
      <c r="O68">
        <v>7</v>
      </c>
      <c r="P68">
        <v>83.629375150000001</v>
      </c>
      <c r="Q68" t="s">
        <v>26</v>
      </c>
      <c r="R68">
        <v>4.954491537</v>
      </c>
      <c r="S68" t="s">
        <v>35</v>
      </c>
      <c r="T68" t="s">
        <v>39</v>
      </c>
      <c r="U68">
        <v>789.04433640000002</v>
      </c>
      <c r="V68" t="str">
        <f>IF(Table1[[#This Row],[Order quantities]]&gt;Table1[[#This Row],[Availability]],"High Risk", IF(Table1[[#This Row],[Order quantities]]=Table1[[#This Row],[Availability]],"Moderate","Low Risk"))</f>
        <v>High Risk</v>
      </c>
      <c r="W68">
        <f>Table1[[#This Row],[Availability]]-Table1[[#This Row],[Order quantities]]</f>
        <v>-76</v>
      </c>
      <c r="X68">
        <f>Table1[[#This Row],[Revenue]]-(Table1[[#This Row],[Shipping costs]]+Table1[[#This Row],[Manufacturing costs]])</f>
        <v>699.30844275300001</v>
      </c>
    </row>
    <row r="69" spans="1:24" x14ac:dyDescent="0.25">
      <c r="A69" t="s">
        <v>21</v>
      </c>
      <c r="B69" t="s">
        <v>115</v>
      </c>
      <c r="C69" s="1">
        <v>79.45</v>
      </c>
      <c r="D69">
        <v>81</v>
      </c>
      <c r="E69">
        <v>956</v>
      </c>
      <c r="F69">
        <v>9</v>
      </c>
      <c r="G69">
        <v>25</v>
      </c>
      <c r="H69">
        <v>8</v>
      </c>
      <c r="I69" t="s">
        <v>31</v>
      </c>
      <c r="J69">
        <v>8.1661924849999998</v>
      </c>
      <c r="K69" t="s">
        <v>24</v>
      </c>
      <c r="L69" t="s">
        <v>46</v>
      </c>
      <c r="M69">
        <v>10</v>
      </c>
      <c r="N69">
        <v>934</v>
      </c>
      <c r="O69">
        <v>24</v>
      </c>
      <c r="P69">
        <v>96.212086810000002</v>
      </c>
      <c r="Q69" t="s">
        <v>34</v>
      </c>
      <c r="R69">
        <v>1.313323727</v>
      </c>
      <c r="S69" t="s">
        <v>35</v>
      </c>
      <c r="T69" t="s">
        <v>39</v>
      </c>
      <c r="U69">
        <v>544.1777472</v>
      </c>
      <c r="V69" t="str">
        <f>IF(Table1[[#This Row],[Order quantities]]&gt;Table1[[#This Row],[Availability]],"High Risk", IF(Table1[[#This Row],[Order quantities]]=Table1[[#This Row],[Availability]],"Moderate","Low Risk"))</f>
        <v>Low Risk</v>
      </c>
      <c r="W69">
        <f>Table1[[#This Row],[Availability]]-Table1[[#This Row],[Order quantities]]</f>
        <v>56</v>
      </c>
      <c r="X69">
        <f>Table1[[#This Row],[Revenue]]-(Table1[[#This Row],[Shipping costs]]+Table1[[#This Row],[Manufacturing costs]])</f>
        <v>439.79946790500003</v>
      </c>
    </row>
    <row r="70" spans="1:24" x14ac:dyDescent="0.25">
      <c r="A70" t="s">
        <v>21</v>
      </c>
      <c r="B70" t="s">
        <v>116</v>
      </c>
      <c r="C70" s="1">
        <v>42.67</v>
      </c>
      <c r="D70">
        <v>32</v>
      </c>
      <c r="E70">
        <v>23</v>
      </c>
      <c r="F70">
        <v>5</v>
      </c>
      <c r="G70">
        <v>55</v>
      </c>
      <c r="H70">
        <v>8</v>
      </c>
      <c r="I70" t="s">
        <v>43</v>
      </c>
      <c r="J70">
        <v>7.6152266759999998</v>
      </c>
      <c r="K70" t="s">
        <v>38</v>
      </c>
      <c r="L70" t="s">
        <v>33</v>
      </c>
      <c r="M70">
        <v>27</v>
      </c>
      <c r="N70">
        <v>975</v>
      </c>
      <c r="O70">
        <v>16</v>
      </c>
      <c r="P70">
        <v>84.184118729999994</v>
      </c>
      <c r="Q70" t="s">
        <v>51</v>
      </c>
      <c r="R70">
        <v>2.5816362470000001</v>
      </c>
      <c r="S70" t="s">
        <v>35</v>
      </c>
      <c r="T70" t="s">
        <v>28</v>
      </c>
      <c r="U70">
        <v>892.60161630000005</v>
      </c>
      <c r="V70" t="str">
        <f>IF(Table1[[#This Row],[Order quantities]]&gt;Table1[[#This Row],[Availability]],"High Risk", IF(Table1[[#This Row],[Order quantities]]=Table1[[#This Row],[Availability]],"Moderate","Low Risk"))</f>
        <v>High Risk</v>
      </c>
      <c r="W70">
        <f>Table1[[#This Row],[Availability]]-Table1[[#This Row],[Order quantities]]</f>
        <v>-23</v>
      </c>
      <c r="X70">
        <f>Table1[[#This Row],[Revenue]]-(Table1[[#This Row],[Shipping costs]]+Table1[[#This Row],[Manufacturing costs]])</f>
        <v>800.802270894</v>
      </c>
    </row>
    <row r="71" spans="1:24" x14ac:dyDescent="0.25">
      <c r="A71" t="s">
        <v>29</v>
      </c>
      <c r="B71" t="s">
        <v>117</v>
      </c>
      <c r="C71" s="1">
        <v>64.099999999999994</v>
      </c>
      <c r="D71">
        <v>15</v>
      </c>
      <c r="E71">
        <v>403</v>
      </c>
      <c r="F71">
        <v>13</v>
      </c>
      <c r="G71">
        <v>46</v>
      </c>
      <c r="H71">
        <v>7</v>
      </c>
      <c r="I71" t="s">
        <v>43</v>
      </c>
      <c r="J71">
        <v>6.4909712979999998</v>
      </c>
      <c r="K71" t="s">
        <v>32</v>
      </c>
      <c r="L71" t="s">
        <v>46</v>
      </c>
      <c r="M71">
        <v>6</v>
      </c>
      <c r="N71">
        <v>834</v>
      </c>
      <c r="O71">
        <v>1</v>
      </c>
      <c r="P71">
        <v>60.835729309999998</v>
      </c>
      <c r="Q71" t="s">
        <v>51</v>
      </c>
      <c r="R71">
        <v>4.2375714819999999</v>
      </c>
      <c r="S71" t="s">
        <v>35</v>
      </c>
      <c r="T71" t="s">
        <v>39</v>
      </c>
      <c r="U71">
        <v>457.51791830000002</v>
      </c>
      <c r="V71" t="str">
        <f>IF(Table1[[#This Row],[Order quantities]]&gt;Table1[[#This Row],[Availability]],"High Risk", IF(Table1[[#This Row],[Order quantities]]=Table1[[#This Row],[Availability]],"Moderate","Low Risk"))</f>
        <v>High Risk</v>
      </c>
      <c r="W71">
        <f>Table1[[#This Row],[Availability]]-Table1[[#This Row],[Order quantities]]</f>
        <v>-31</v>
      </c>
      <c r="X71">
        <f>Table1[[#This Row],[Revenue]]-(Table1[[#This Row],[Shipping costs]]+Table1[[#This Row],[Manufacturing costs]])</f>
        <v>390.19121769200001</v>
      </c>
    </row>
    <row r="72" spans="1:24" x14ac:dyDescent="0.25">
      <c r="A72" t="s">
        <v>29</v>
      </c>
      <c r="B72" t="s">
        <v>118</v>
      </c>
      <c r="C72" s="1">
        <v>86.92</v>
      </c>
      <c r="D72">
        <v>41</v>
      </c>
      <c r="E72">
        <v>804</v>
      </c>
      <c r="F72">
        <v>23</v>
      </c>
      <c r="G72">
        <v>32</v>
      </c>
      <c r="H72">
        <v>8</v>
      </c>
      <c r="I72" t="s">
        <v>43</v>
      </c>
      <c r="J72">
        <v>5.3935990780000003</v>
      </c>
      <c r="K72" t="s">
        <v>38</v>
      </c>
      <c r="L72" t="s">
        <v>33</v>
      </c>
      <c r="M72">
        <v>23</v>
      </c>
      <c r="N72">
        <v>466</v>
      </c>
      <c r="O72">
        <v>12</v>
      </c>
      <c r="P72">
        <v>26.169126930000001</v>
      </c>
      <c r="Q72" t="s">
        <v>26</v>
      </c>
      <c r="R72">
        <v>1.272193747</v>
      </c>
      <c r="S72" t="s">
        <v>47</v>
      </c>
      <c r="T72" t="s">
        <v>53</v>
      </c>
      <c r="U72">
        <v>341.83066220000001</v>
      </c>
      <c r="V72" t="str">
        <f>IF(Table1[[#This Row],[Order quantities]]&gt;Table1[[#This Row],[Availability]],"High Risk", IF(Table1[[#This Row],[Order quantities]]=Table1[[#This Row],[Availability]],"Moderate","Low Risk"))</f>
        <v>Low Risk</v>
      </c>
      <c r="W72">
        <f>Table1[[#This Row],[Availability]]-Table1[[#This Row],[Order quantities]]</f>
        <v>9</v>
      </c>
      <c r="X72">
        <f>Table1[[#This Row],[Revenue]]-(Table1[[#This Row],[Shipping costs]]+Table1[[#This Row],[Manufacturing costs]])</f>
        <v>310.26793619199998</v>
      </c>
    </row>
    <row r="73" spans="1:24" x14ac:dyDescent="0.25">
      <c r="A73" t="s">
        <v>29</v>
      </c>
      <c r="B73" t="s">
        <v>119</v>
      </c>
      <c r="C73" s="1">
        <v>95.2</v>
      </c>
      <c r="D73">
        <v>65</v>
      </c>
      <c r="E73">
        <v>515</v>
      </c>
      <c r="F73">
        <v>26</v>
      </c>
      <c r="G73">
        <v>55</v>
      </c>
      <c r="H73">
        <v>8</v>
      </c>
      <c r="I73" t="s">
        <v>43</v>
      </c>
      <c r="J73">
        <v>2.1986391310000002</v>
      </c>
      <c r="K73" t="s">
        <v>41</v>
      </c>
      <c r="L73" t="s">
        <v>62</v>
      </c>
      <c r="M73">
        <v>12</v>
      </c>
      <c r="N73">
        <v>349</v>
      </c>
      <c r="O73">
        <v>2</v>
      </c>
      <c r="P73">
        <v>18.978720190000001</v>
      </c>
      <c r="Q73" t="s">
        <v>51</v>
      </c>
      <c r="R73">
        <v>2.134547408</v>
      </c>
      <c r="S73" t="s">
        <v>35</v>
      </c>
      <c r="T73" t="s">
        <v>28</v>
      </c>
      <c r="U73">
        <v>412.839833</v>
      </c>
      <c r="V73" t="str">
        <f>IF(Table1[[#This Row],[Order quantities]]&gt;Table1[[#This Row],[Availability]],"High Risk", IF(Table1[[#This Row],[Order quantities]]=Table1[[#This Row],[Availability]],"Moderate","Low Risk"))</f>
        <v>Low Risk</v>
      </c>
      <c r="W73">
        <f>Table1[[#This Row],[Availability]]-Table1[[#This Row],[Order quantities]]</f>
        <v>10</v>
      </c>
      <c r="X73">
        <f>Table1[[#This Row],[Revenue]]-(Table1[[#This Row],[Shipping costs]]+Table1[[#This Row],[Manufacturing costs]])</f>
        <v>391.66247367900002</v>
      </c>
    </row>
    <row r="74" spans="1:24" x14ac:dyDescent="0.25">
      <c r="A74" t="s">
        <v>29</v>
      </c>
      <c r="B74" t="s">
        <v>120</v>
      </c>
      <c r="C74" s="1">
        <v>18.97</v>
      </c>
      <c r="D74">
        <v>54</v>
      </c>
      <c r="E74">
        <v>731</v>
      </c>
      <c r="F74">
        <v>18</v>
      </c>
      <c r="G74">
        <v>96</v>
      </c>
      <c r="H74">
        <v>8</v>
      </c>
      <c r="I74" t="s">
        <v>43</v>
      </c>
      <c r="J74">
        <v>3.3519971609999999</v>
      </c>
      <c r="K74" t="s">
        <v>32</v>
      </c>
      <c r="L74" t="s">
        <v>33</v>
      </c>
      <c r="M74">
        <v>4</v>
      </c>
      <c r="N74">
        <v>694</v>
      </c>
      <c r="O74">
        <v>7</v>
      </c>
      <c r="P74">
        <v>14.90607009</v>
      </c>
      <c r="Q74" t="s">
        <v>34</v>
      </c>
      <c r="R74">
        <v>3.1139473080000002</v>
      </c>
      <c r="S74" t="s">
        <v>47</v>
      </c>
      <c r="T74" t="s">
        <v>39</v>
      </c>
      <c r="U74">
        <v>741.4946142</v>
      </c>
      <c r="V74" t="str">
        <f>IF(Table1[[#This Row],[Order quantities]]&gt;Table1[[#This Row],[Availability]],"High Risk", IF(Table1[[#This Row],[Order quantities]]=Table1[[#This Row],[Availability]],"Moderate","Low Risk"))</f>
        <v>High Risk</v>
      </c>
      <c r="W74">
        <f>Table1[[#This Row],[Availability]]-Table1[[#This Row],[Order quantities]]</f>
        <v>-42</v>
      </c>
      <c r="X74">
        <f>Table1[[#This Row],[Revenue]]-(Table1[[#This Row],[Shipping costs]]+Table1[[#This Row],[Manufacturing costs]])</f>
        <v>723.23654694900006</v>
      </c>
    </row>
    <row r="75" spans="1:24" x14ac:dyDescent="0.25">
      <c r="A75" t="s">
        <v>21</v>
      </c>
      <c r="B75" t="s">
        <v>121</v>
      </c>
      <c r="C75" s="1">
        <v>93.03</v>
      </c>
      <c r="D75">
        <v>98</v>
      </c>
      <c r="E75">
        <v>363</v>
      </c>
      <c r="F75">
        <v>30</v>
      </c>
      <c r="G75">
        <v>5</v>
      </c>
      <c r="H75">
        <v>7</v>
      </c>
      <c r="I75" t="s">
        <v>31</v>
      </c>
      <c r="J75">
        <v>4.7718952559999996</v>
      </c>
      <c r="K75" t="s">
        <v>24</v>
      </c>
      <c r="L75" t="s">
        <v>49</v>
      </c>
      <c r="M75">
        <v>28</v>
      </c>
      <c r="N75">
        <v>339</v>
      </c>
      <c r="O75">
        <v>11</v>
      </c>
      <c r="P75">
        <v>69.987324860000001</v>
      </c>
      <c r="Q75" t="s">
        <v>26</v>
      </c>
      <c r="R75">
        <v>2.4578219419999998</v>
      </c>
      <c r="S75" t="s">
        <v>35</v>
      </c>
      <c r="T75" t="s">
        <v>39</v>
      </c>
      <c r="U75">
        <v>599.50510510000004</v>
      </c>
      <c r="V75" t="str">
        <f>IF(Table1[[#This Row],[Order quantities]]&gt;Table1[[#This Row],[Availability]],"High Risk", IF(Table1[[#This Row],[Order quantities]]=Table1[[#This Row],[Availability]],"Moderate","Low Risk"))</f>
        <v>Low Risk</v>
      </c>
      <c r="W75">
        <f>Table1[[#This Row],[Availability]]-Table1[[#This Row],[Order quantities]]</f>
        <v>93</v>
      </c>
      <c r="X75">
        <f>Table1[[#This Row],[Revenue]]-(Table1[[#This Row],[Shipping costs]]+Table1[[#This Row],[Manufacturing costs]])</f>
        <v>524.74588498399999</v>
      </c>
    </row>
    <row r="76" spans="1:24" x14ac:dyDescent="0.25">
      <c r="A76" t="s">
        <v>21</v>
      </c>
      <c r="B76" t="s">
        <v>122</v>
      </c>
      <c r="C76" s="1">
        <v>51.75</v>
      </c>
      <c r="D76">
        <v>41</v>
      </c>
      <c r="E76">
        <v>381</v>
      </c>
      <c r="F76">
        <v>30</v>
      </c>
      <c r="G76">
        <v>36</v>
      </c>
      <c r="H76">
        <v>1</v>
      </c>
      <c r="I76" t="s">
        <v>43</v>
      </c>
      <c r="J76">
        <v>6.3936935830000001</v>
      </c>
      <c r="K76" t="s">
        <v>44</v>
      </c>
      <c r="L76" t="s">
        <v>33</v>
      </c>
      <c r="M76">
        <v>13</v>
      </c>
      <c r="N76">
        <v>479</v>
      </c>
      <c r="O76">
        <v>29</v>
      </c>
      <c r="P76">
        <v>82.678262989999993</v>
      </c>
      <c r="Q76" t="s">
        <v>26</v>
      </c>
      <c r="R76">
        <v>2.3515611060000001</v>
      </c>
      <c r="S76" t="s">
        <v>35</v>
      </c>
      <c r="T76" t="s">
        <v>28</v>
      </c>
      <c r="U76">
        <v>913.77208680000001</v>
      </c>
      <c r="V76" t="str">
        <f>IF(Table1[[#This Row],[Order quantities]]&gt;Table1[[#This Row],[Availability]],"High Risk", IF(Table1[[#This Row],[Order quantities]]=Table1[[#This Row],[Availability]],"Moderate","Low Risk"))</f>
        <v>Low Risk</v>
      </c>
      <c r="W76">
        <f>Table1[[#This Row],[Availability]]-Table1[[#This Row],[Order quantities]]</f>
        <v>5</v>
      </c>
      <c r="X76">
        <f>Table1[[#This Row],[Revenue]]-(Table1[[#This Row],[Shipping costs]]+Table1[[#This Row],[Manufacturing costs]])</f>
        <v>824.70013022700005</v>
      </c>
    </row>
    <row r="77" spans="1:24" x14ac:dyDescent="0.25">
      <c r="A77" t="s">
        <v>21</v>
      </c>
      <c r="B77" t="s">
        <v>123</v>
      </c>
      <c r="C77" s="1">
        <v>29.53</v>
      </c>
      <c r="D77">
        <v>33</v>
      </c>
      <c r="E77">
        <v>531</v>
      </c>
      <c r="F77">
        <v>5</v>
      </c>
      <c r="G77">
        <v>49</v>
      </c>
      <c r="H77">
        <v>4</v>
      </c>
      <c r="I77" t="s">
        <v>23</v>
      </c>
      <c r="J77">
        <v>5.6233706970000004</v>
      </c>
      <c r="K77" t="s">
        <v>44</v>
      </c>
      <c r="L77" t="s">
        <v>55</v>
      </c>
      <c r="M77">
        <v>17</v>
      </c>
      <c r="N77">
        <v>971</v>
      </c>
      <c r="O77">
        <v>30</v>
      </c>
      <c r="P77">
        <v>55.781555560000001</v>
      </c>
      <c r="Q77" t="s">
        <v>34</v>
      </c>
      <c r="R77">
        <v>1.876297683</v>
      </c>
      <c r="S77" t="s">
        <v>35</v>
      </c>
      <c r="T77" t="s">
        <v>39</v>
      </c>
      <c r="U77">
        <v>641.95189249999999</v>
      </c>
      <c r="V77" t="str">
        <f>IF(Table1[[#This Row],[Order quantities]]&gt;Table1[[#This Row],[Availability]],"High Risk", IF(Table1[[#This Row],[Order quantities]]=Table1[[#This Row],[Availability]],"Moderate","Low Risk"))</f>
        <v>High Risk</v>
      </c>
      <c r="W77">
        <f>Table1[[#This Row],[Availability]]-Table1[[#This Row],[Order quantities]]</f>
        <v>-16</v>
      </c>
      <c r="X77">
        <f>Table1[[#This Row],[Revenue]]-(Table1[[#This Row],[Shipping costs]]+Table1[[#This Row],[Manufacturing costs]])</f>
        <v>580.54696624300004</v>
      </c>
    </row>
    <row r="78" spans="1:24" x14ac:dyDescent="0.25">
      <c r="A78" t="s">
        <v>29</v>
      </c>
      <c r="B78" t="s">
        <v>124</v>
      </c>
      <c r="C78" s="1">
        <v>48.62</v>
      </c>
      <c r="D78">
        <v>29</v>
      </c>
      <c r="E78">
        <v>955</v>
      </c>
      <c r="F78">
        <v>25</v>
      </c>
      <c r="G78">
        <v>58</v>
      </c>
      <c r="H78">
        <v>4</v>
      </c>
      <c r="I78" t="s">
        <v>23</v>
      </c>
      <c r="J78">
        <v>3.5936607340000002</v>
      </c>
      <c r="K78" t="s">
        <v>32</v>
      </c>
      <c r="L78" t="s">
        <v>46</v>
      </c>
      <c r="M78">
        <v>27</v>
      </c>
      <c r="N78">
        <v>934</v>
      </c>
      <c r="O78">
        <v>13</v>
      </c>
      <c r="P78">
        <v>14.924275740000001</v>
      </c>
      <c r="Q78" t="s">
        <v>37</v>
      </c>
      <c r="R78">
        <v>2.974567006</v>
      </c>
      <c r="S78" t="s">
        <v>47</v>
      </c>
      <c r="T78" t="s">
        <v>39</v>
      </c>
      <c r="U78">
        <v>543.71638759999996</v>
      </c>
      <c r="V78" t="str">
        <f>IF(Table1[[#This Row],[Order quantities]]&gt;Table1[[#This Row],[Availability]],"High Risk", IF(Table1[[#This Row],[Order quantities]]=Table1[[#This Row],[Availability]],"Moderate","Low Risk"))</f>
        <v>High Risk</v>
      </c>
      <c r="W78">
        <f>Table1[[#This Row],[Availability]]-Table1[[#This Row],[Order quantities]]</f>
        <v>-29</v>
      </c>
      <c r="X78">
        <f>Table1[[#This Row],[Revenue]]-(Table1[[#This Row],[Shipping costs]]+Table1[[#This Row],[Manufacturing costs]])</f>
        <v>525.19845112600001</v>
      </c>
    </row>
    <row r="79" spans="1:24" x14ac:dyDescent="0.25">
      <c r="A79" t="s">
        <v>29</v>
      </c>
      <c r="B79" t="s">
        <v>125</v>
      </c>
      <c r="C79" s="1">
        <v>98.1</v>
      </c>
      <c r="D79">
        <v>12</v>
      </c>
      <c r="E79">
        <v>151</v>
      </c>
      <c r="F79">
        <v>16</v>
      </c>
      <c r="G79">
        <v>39</v>
      </c>
      <c r="H79">
        <v>5</v>
      </c>
      <c r="I79" t="s">
        <v>31</v>
      </c>
      <c r="J79">
        <v>1.05817922</v>
      </c>
      <c r="K79" t="s">
        <v>41</v>
      </c>
      <c r="L79" t="s">
        <v>33</v>
      </c>
      <c r="M79">
        <v>8</v>
      </c>
      <c r="N79">
        <v>570</v>
      </c>
      <c r="O79">
        <v>2</v>
      </c>
      <c r="P79">
        <v>58.192351709999997</v>
      </c>
      <c r="Q79" t="s">
        <v>51</v>
      </c>
      <c r="R79">
        <v>3.1594262199999998</v>
      </c>
      <c r="S79" t="s">
        <v>27</v>
      </c>
      <c r="T79" t="s">
        <v>53</v>
      </c>
      <c r="U79">
        <v>807.17745149999996</v>
      </c>
      <c r="V79" t="str">
        <f>IF(Table1[[#This Row],[Order quantities]]&gt;Table1[[#This Row],[Availability]],"High Risk", IF(Table1[[#This Row],[Order quantities]]=Table1[[#This Row],[Availability]],"Moderate","Low Risk"))</f>
        <v>High Risk</v>
      </c>
      <c r="W79">
        <f>Table1[[#This Row],[Availability]]-Table1[[#This Row],[Order quantities]]</f>
        <v>-27</v>
      </c>
      <c r="X79">
        <f>Table1[[#This Row],[Revenue]]-(Table1[[#This Row],[Shipping costs]]+Table1[[#This Row],[Manufacturing costs]])</f>
        <v>747.92692056999999</v>
      </c>
    </row>
    <row r="80" spans="1:24" x14ac:dyDescent="0.25">
      <c r="A80" t="s">
        <v>21</v>
      </c>
      <c r="B80" t="s">
        <v>126</v>
      </c>
      <c r="C80" s="1">
        <v>51.8</v>
      </c>
      <c r="D80">
        <v>12</v>
      </c>
      <c r="E80">
        <v>561</v>
      </c>
      <c r="F80">
        <v>27</v>
      </c>
      <c r="G80">
        <v>80</v>
      </c>
      <c r="H80">
        <v>6</v>
      </c>
      <c r="I80" t="s">
        <v>31</v>
      </c>
      <c r="J80">
        <v>5.466152997</v>
      </c>
      <c r="K80" t="s">
        <v>32</v>
      </c>
      <c r="L80" t="s">
        <v>46</v>
      </c>
      <c r="M80">
        <v>26</v>
      </c>
      <c r="N80">
        <v>874</v>
      </c>
      <c r="O80">
        <v>7</v>
      </c>
      <c r="P80">
        <v>94.217433540000002</v>
      </c>
      <c r="Q80" t="s">
        <v>26</v>
      </c>
      <c r="R80">
        <v>3.3011187500000001</v>
      </c>
      <c r="S80" t="s">
        <v>27</v>
      </c>
      <c r="T80" t="s">
        <v>39</v>
      </c>
      <c r="U80">
        <v>952.78046570000004</v>
      </c>
      <c r="V80" t="str">
        <f>IF(Table1[[#This Row],[Order quantities]]&gt;Table1[[#This Row],[Availability]],"High Risk", IF(Table1[[#This Row],[Order quantities]]=Table1[[#This Row],[Availability]],"Moderate","Low Risk"))</f>
        <v>High Risk</v>
      </c>
      <c r="W80">
        <f>Table1[[#This Row],[Availability]]-Table1[[#This Row],[Order quantities]]</f>
        <v>-68</v>
      </c>
      <c r="X80">
        <f>Table1[[#This Row],[Revenue]]-(Table1[[#This Row],[Shipping costs]]+Table1[[#This Row],[Manufacturing costs]])</f>
        <v>853.09687916300004</v>
      </c>
    </row>
    <row r="81" spans="1:24" x14ac:dyDescent="0.25">
      <c r="A81" t="s">
        <v>21</v>
      </c>
      <c r="B81" t="s">
        <v>127</v>
      </c>
      <c r="C81" s="1">
        <v>36.229999999999997</v>
      </c>
      <c r="D81">
        <v>17</v>
      </c>
      <c r="E81">
        <v>688</v>
      </c>
      <c r="F81">
        <v>19</v>
      </c>
      <c r="G81">
        <v>97</v>
      </c>
      <c r="H81">
        <v>4</v>
      </c>
      <c r="I81" t="s">
        <v>31</v>
      </c>
      <c r="J81">
        <v>3.570633897</v>
      </c>
      <c r="K81" t="s">
        <v>38</v>
      </c>
      <c r="L81" t="s">
        <v>55</v>
      </c>
      <c r="M81">
        <v>20</v>
      </c>
      <c r="N81">
        <v>800</v>
      </c>
      <c r="O81">
        <v>15</v>
      </c>
      <c r="P81">
        <v>63.785187180000001</v>
      </c>
      <c r="Q81" t="s">
        <v>26</v>
      </c>
      <c r="R81">
        <v>0.44480372899999998</v>
      </c>
      <c r="S81" t="s">
        <v>27</v>
      </c>
      <c r="T81" t="s">
        <v>28</v>
      </c>
      <c r="U81">
        <v>420.26132009999998</v>
      </c>
      <c r="V81" t="str">
        <f>IF(Table1[[#This Row],[Order quantities]]&gt;Table1[[#This Row],[Availability]],"High Risk", IF(Table1[[#This Row],[Order quantities]]=Table1[[#This Row],[Availability]],"Moderate","Low Risk"))</f>
        <v>High Risk</v>
      </c>
      <c r="W81">
        <f>Table1[[#This Row],[Availability]]-Table1[[#This Row],[Order quantities]]</f>
        <v>-80</v>
      </c>
      <c r="X81">
        <f>Table1[[#This Row],[Revenue]]-(Table1[[#This Row],[Shipping costs]]+Table1[[#This Row],[Manufacturing costs]])</f>
        <v>352.90549902299995</v>
      </c>
    </row>
    <row r="82" spans="1:24" x14ac:dyDescent="0.25">
      <c r="A82" t="s">
        <v>21</v>
      </c>
      <c r="B82" t="s">
        <v>128</v>
      </c>
      <c r="C82" s="1">
        <v>65.17</v>
      </c>
      <c r="D82">
        <v>31</v>
      </c>
      <c r="E82">
        <v>946</v>
      </c>
      <c r="F82">
        <v>14</v>
      </c>
      <c r="G82">
        <v>85</v>
      </c>
      <c r="H82">
        <v>2</v>
      </c>
      <c r="I82" t="s">
        <v>43</v>
      </c>
      <c r="J82">
        <v>7.6114747060000001</v>
      </c>
      <c r="K82" t="s">
        <v>32</v>
      </c>
      <c r="L82" t="s">
        <v>33</v>
      </c>
      <c r="M82">
        <v>3</v>
      </c>
      <c r="N82">
        <v>554</v>
      </c>
      <c r="O82">
        <v>25</v>
      </c>
      <c r="P82">
        <v>82.848473960000007</v>
      </c>
      <c r="Q82" t="s">
        <v>34</v>
      </c>
      <c r="R82">
        <v>3.1920674610000002</v>
      </c>
      <c r="S82" t="s">
        <v>27</v>
      </c>
      <c r="T82" t="s">
        <v>39</v>
      </c>
      <c r="U82">
        <v>324.88858909999999</v>
      </c>
      <c r="V82" t="str">
        <f>IF(Table1[[#This Row],[Order quantities]]&gt;Table1[[#This Row],[Availability]],"High Risk", IF(Table1[[#This Row],[Order quantities]]=Table1[[#This Row],[Availability]],"Moderate","Low Risk"))</f>
        <v>High Risk</v>
      </c>
      <c r="W82">
        <f>Table1[[#This Row],[Availability]]-Table1[[#This Row],[Order quantities]]</f>
        <v>-54</v>
      </c>
      <c r="X82">
        <f>Table1[[#This Row],[Revenue]]-(Table1[[#This Row],[Shipping costs]]+Table1[[#This Row],[Manufacturing costs]])</f>
        <v>234.42864043399999</v>
      </c>
    </row>
    <row r="83" spans="1:24" x14ac:dyDescent="0.25">
      <c r="A83" t="s">
        <v>21</v>
      </c>
      <c r="B83" t="s">
        <v>129</v>
      </c>
      <c r="C83" s="1">
        <v>27.81</v>
      </c>
      <c r="D83">
        <v>95</v>
      </c>
      <c r="E83">
        <v>607</v>
      </c>
      <c r="F83">
        <v>25</v>
      </c>
      <c r="G83">
        <v>61</v>
      </c>
      <c r="H83">
        <v>6</v>
      </c>
      <c r="I83" t="s">
        <v>43</v>
      </c>
      <c r="J83">
        <v>1.2155163870000001</v>
      </c>
      <c r="K83" t="s">
        <v>32</v>
      </c>
      <c r="L83" t="s">
        <v>46</v>
      </c>
      <c r="M83">
        <v>12</v>
      </c>
      <c r="N83">
        <v>465</v>
      </c>
      <c r="O83">
        <v>11</v>
      </c>
      <c r="P83">
        <v>82.013738360000005</v>
      </c>
      <c r="Q83" t="s">
        <v>26</v>
      </c>
      <c r="R83">
        <v>4.7708621759999996</v>
      </c>
      <c r="S83" t="s">
        <v>27</v>
      </c>
      <c r="T83" t="s">
        <v>28</v>
      </c>
      <c r="U83">
        <v>654.59565669999995</v>
      </c>
      <c r="V83" t="str">
        <f>IF(Table1[[#This Row],[Order quantities]]&gt;Table1[[#This Row],[Availability]],"High Risk", IF(Table1[[#This Row],[Order quantities]]=Table1[[#This Row],[Availability]],"Moderate","Low Risk"))</f>
        <v>Low Risk</v>
      </c>
      <c r="W83">
        <f>Table1[[#This Row],[Availability]]-Table1[[#This Row],[Order quantities]]</f>
        <v>34</v>
      </c>
      <c r="X83">
        <f>Table1[[#This Row],[Revenue]]-(Table1[[#This Row],[Shipping costs]]+Table1[[#This Row],[Manufacturing costs]])</f>
        <v>571.36640195299992</v>
      </c>
    </row>
    <row r="84" spans="1:24" x14ac:dyDescent="0.25">
      <c r="A84" t="s">
        <v>29</v>
      </c>
      <c r="B84" t="s">
        <v>130</v>
      </c>
      <c r="C84" s="1">
        <v>12.21</v>
      </c>
      <c r="D84">
        <v>98</v>
      </c>
      <c r="E84">
        <v>616</v>
      </c>
      <c r="F84">
        <v>30</v>
      </c>
      <c r="G84">
        <v>9</v>
      </c>
      <c r="H84">
        <v>8</v>
      </c>
      <c r="I84" t="s">
        <v>23</v>
      </c>
      <c r="J84">
        <v>6.2634503019999999</v>
      </c>
      <c r="K84" t="s">
        <v>38</v>
      </c>
      <c r="L84" t="s">
        <v>46</v>
      </c>
      <c r="M84">
        <v>7</v>
      </c>
      <c r="N84">
        <v>389</v>
      </c>
      <c r="O84">
        <v>2</v>
      </c>
      <c r="P84">
        <v>93.891618980000004</v>
      </c>
      <c r="Q84" t="s">
        <v>51</v>
      </c>
      <c r="R84">
        <v>2.750832554</v>
      </c>
      <c r="S84" t="s">
        <v>47</v>
      </c>
      <c r="T84" t="s">
        <v>39</v>
      </c>
      <c r="U84">
        <v>548.98553900000002</v>
      </c>
      <c r="V84" t="str">
        <f>IF(Table1[[#This Row],[Order quantities]]&gt;Table1[[#This Row],[Availability]],"High Risk", IF(Table1[[#This Row],[Order quantities]]=Table1[[#This Row],[Availability]],"Moderate","Low Risk"))</f>
        <v>Low Risk</v>
      </c>
      <c r="W84">
        <f>Table1[[#This Row],[Availability]]-Table1[[#This Row],[Order quantities]]</f>
        <v>89</v>
      </c>
      <c r="X84">
        <f>Table1[[#This Row],[Revenue]]-(Table1[[#This Row],[Shipping costs]]+Table1[[#This Row],[Manufacturing costs]])</f>
        <v>448.83046971800002</v>
      </c>
    </row>
    <row r="85" spans="1:24" x14ac:dyDescent="0.25">
      <c r="A85" t="s">
        <v>29</v>
      </c>
      <c r="B85" t="s">
        <v>131</v>
      </c>
      <c r="C85" s="1">
        <v>17.239999999999998</v>
      </c>
      <c r="D85">
        <v>38</v>
      </c>
      <c r="E85">
        <v>419</v>
      </c>
      <c r="F85">
        <v>16</v>
      </c>
      <c r="G85">
        <v>6</v>
      </c>
      <c r="H85">
        <v>8</v>
      </c>
      <c r="I85" t="s">
        <v>31</v>
      </c>
      <c r="J85">
        <v>9.4732681379999999</v>
      </c>
      <c r="K85" t="s">
        <v>44</v>
      </c>
      <c r="L85" t="s">
        <v>33</v>
      </c>
      <c r="M85">
        <v>12</v>
      </c>
      <c r="N85">
        <v>973</v>
      </c>
      <c r="O85">
        <v>7</v>
      </c>
      <c r="P85">
        <v>79.320588909999998</v>
      </c>
      <c r="Q85" t="s">
        <v>51</v>
      </c>
      <c r="R85">
        <v>3.6048087039999999</v>
      </c>
      <c r="S85" t="s">
        <v>47</v>
      </c>
      <c r="T85" t="s">
        <v>53</v>
      </c>
      <c r="U85">
        <v>990.26701739999999</v>
      </c>
      <c r="V85" t="str">
        <f>IF(Table1[[#This Row],[Order quantities]]&gt;Table1[[#This Row],[Availability]],"High Risk", IF(Table1[[#This Row],[Order quantities]]=Table1[[#This Row],[Availability]],"Moderate","Low Risk"))</f>
        <v>Low Risk</v>
      </c>
      <c r="W85">
        <f>Table1[[#This Row],[Availability]]-Table1[[#This Row],[Order quantities]]</f>
        <v>32</v>
      </c>
      <c r="X85">
        <f>Table1[[#This Row],[Revenue]]-(Table1[[#This Row],[Shipping costs]]+Table1[[#This Row],[Manufacturing costs]])</f>
        <v>901.47316035200004</v>
      </c>
    </row>
    <row r="86" spans="1:24" x14ac:dyDescent="0.25">
      <c r="A86" t="s">
        <v>29</v>
      </c>
      <c r="B86" t="s">
        <v>132</v>
      </c>
      <c r="C86" s="1">
        <v>17.16</v>
      </c>
      <c r="D86">
        <v>45</v>
      </c>
      <c r="E86">
        <v>249</v>
      </c>
      <c r="F86">
        <v>27</v>
      </c>
      <c r="G86">
        <v>35</v>
      </c>
      <c r="H86">
        <v>7</v>
      </c>
      <c r="I86" t="s">
        <v>31</v>
      </c>
      <c r="J86">
        <v>2.5696834040000001</v>
      </c>
      <c r="K86" t="s">
        <v>38</v>
      </c>
      <c r="L86" t="s">
        <v>55</v>
      </c>
      <c r="M86">
        <v>2</v>
      </c>
      <c r="N86">
        <v>502</v>
      </c>
      <c r="O86">
        <v>4</v>
      </c>
      <c r="P86">
        <v>77.293046259999997</v>
      </c>
      <c r="Q86" t="s">
        <v>26</v>
      </c>
      <c r="R86">
        <v>2.8279883080000001</v>
      </c>
      <c r="S86" t="s">
        <v>35</v>
      </c>
      <c r="T86" t="s">
        <v>53</v>
      </c>
      <c r="U86">
        <v>516.12560570000005</v>
      </c>
      <c r="V86" t="str">
        <f>IF(Table1[[#This Row],[Order quantities]]&gt;Table1[[#This Row],[Availability]],"High Risk", IF(Table1[[#This Row],[Order quantities]]=Table1[[#This Row],[Availability]],"Moderate","Low Risk"))</f>
        <v>Low Risk</v>
      </c>
      <c r="W86">
        <f>Table1[[#This Row],[Availability]]-Table1[[#This Row],[Order quantities]]</f>
        <v>10</v>
      </c>
      <c r="X86">
        <f>Table1[[#This Row],[Revenue]]-(Table1[[#This Row],[Shipping costs]]+Table1[[#This Row],[Manufacturing costs]])</f>
        <v>436.26287603600008</v>
      </c>
    </row>
    <row r="87" spans="1:24" x14ac:dyDescent="0.25">
      <c r="A87" t="s">
        <v>21</v>
      </c>
      <c r="B87" t="s">
        <v>133</v>
      </c>
      <c r="C87" s="1">
        <v>19.43</v>
      </c>
      <c r="D87">
        <v>28</v>
      </c>
      <c r="E87">
        <v>116</v>
      </c>
      <c r="F87">
        <v>15</v>
      </c>
      <c r="G87">
        <v>39</v>
      </c>
      <c r="H87">
        <v>6</v>
      </c>
      <c r="I87" t="s">
        <v>43</v>
      </c>
      <c r="J87">
        <v>5.2448454169999996</v>
      </c>
      <c r="K87" t="s">
        <v>24</v>
      </c>
      <c r="L87" t="s">
        <v>62</v>
      </c>
      <c r="M87">
        <v>24</v>
      </c>
      <c r="N87">
        <v>157</v>
      </c>
      <c r="O87">
        <v>11</v>
      </c>
      <c r="P87">
        <v>31.069239849999999</v>
      </c>
      <c r="Q87" t="s">
        <v>34</v>
      </c>
      <c r="R87">
        <v>4.2882290310000002</v>
      </c>
      <c r="S87" t="s">
        <v>27</v>
      </c>
      <c r="T87" t="s">
        <v>39</v>
      </c>
      <c r="U87">
        <v>166.89839620000001</v>
      </c>
      <c r="V87" t="str">
        <f>IF(Table1[[#This Row],[Order quantities]]&gt;Table1[[#This Row],[Availability]],"High Risk", IF(Table1[[#This Row],[Order quantities]]=Table1[[#This Row],[Availability]],"Moderate","Low Risk"))</f>
        <v>High Risk</v>
      </c>
      <c r="W87">
        <f>Table1[[#This Row],[Availability]]-Table1[[#This Row],[Order quantities]]</f>
        <v>-11</v>
      </c>
      <c r="X87">
        <f>Table1[[#This Row],[Revenue]]-(Table1[[#This Row],[Shipping costs]]+Table1[[#This Row],[Manufacturing costs]])</f>
        <v>130.58431093300001</v>
      </c>
    </row>
    <row r="88" spans="1:24" x14ac:dyDescent="0.25">
      <c r="A88" t="s">
        <v>29</v>
      </c>
      <c r="B88" t="s">
        <v>134</v>
      </c>
      <c r="C88" s="1">
        <v>65.88</v>
      </c>
      <c r="D88">
        <v>92</v>
      </c>
      <c r="E88">
        <v>511</v>
      </c>
      <c r="F88">
        <v>4</v>
      </c>
      <c r="G88">
        <v>41</v>
      </c>
      <c r="H88">
        <v>7</v>
      </c>
      <c r="I88" t="s">
        <v>31</v>
      </c>
      <c r="J88">
        <v>6.6311372100000003</v>
      </c>
      <c r="K88" t="s">
        <v>24</v>
      </c>
      <c r="L88" t="s">
        <v>49</v>
      </c>
      <c r="M88">
        <v>22</v>
      </c>
      <c r="N88">
        <v>403</v>
      </c>
      <c r="O88">
        <v>2</v>
      </c>
      <c r="P88">
        <v>56.583951859999999</v>
      </c>
      <c r="Q88" t="s">
        <v>34</v>
      </c>
      <c r="R88">
        <v>1.002677507</v>
      </c>
      <c r="S88" t="s">
        <v>35</v>
      </c>
      <c r="T88" t="s">
        <v>28</v>
      </c>
      <c r="U88">
        <v>859.228251</v>
      </c>
      <c r="V88" t="str">
        <f>IF(Table1[[#This Row],[Order quantities]]&gt;Table1[[#This Row],[Availability]],"High Risk", IF(Table1[[#This Row],[Order quantities]]=Table1[[#This Row],[Availability]],"Moderate","Low Risk"))</f>
        <v>Low Risk</v>
      </c>
      <c r="W88">
        <f>Table1[[#This Row],[Availability]]-Table1[[#This Row],[Order quantities]]</f>
        <v>51</v>
      </c>
      <c r="X88">
        <f>Table1[[#This Row],[Revenue]]-(Table1[[#This Row],[Shipping costs]]+Table1[[#This Row],[Manufacturing costs]])</f>
        <v>796.01316193000002</v>
      </c>
    </row>
    <row r="89" spans="1:24" x14ac:dyDescent="0.25">
      <c r="A89" t="s">
        <v>29</v>
      </c>
      <c r="B89" t="s">
        <v>135</v>
      </c>
      <c r="C89" s="1">
        <v>22.28</v>
      </c>
      <c r="D89">
        <v>61</v>
      </c>
      <c r="E89">
        <v>739</v>
      </c>
      <c r="F89">
        <v>7</v>
      </c>
      <c r="G89">
        <v>5</v>
      </c>
      <c r="H89">
        <v>5</v>
      </c>
      <c r="I89" t="s">
        <v>43</v>
      </c>
      <c r="J89">
        <v>5.9547851249999999</v>
      </c>
      <c r="K89" t="s">
        <v>41</v>
      </c>
      <c r="L89" t="s">
        <v>55</v>
      </c>
      <c r="M89">
        <v>23</v>
      </c>
      <c r="N89">
        <v>214</v>
      </c>
      <c r="O89">
        <v>29</v>
      </c>
      <c r="P89">
        <v>21.199078719999999</v>
      </c>
      <c r="Q89" t="s">
        <v>26</v>
      </c>
      <c r="R89">
        <v>2.240614179</v>
      </c>
      <c r="S89" t="s">
        <v>47</v>
      </c>
      <c r="T89" t="s">
        <v>28</v>
      </c>
      <c r="U89">
        <v>260.42512959999999</v>
      </c>
      <c r="V89" t="str">
        <f>IF(Table1[[#This Row],[Order quantities]]&gt;Table1[[#This Row],[Availability]],"High Risk", IF(Table1[[#This Row],[Order quantities]]=Table1[[#This Row],[Availability]],"Moderate","Low Risk"))</f>
        <v>Low Risk</v>
      </c>
      <c r="W89">
        <f>Table1[[#This Row],[Availability]]-Table1[[#This Row],[Order quantities]]</f>
        <v>56</v>
      </c>
      <c r="X89">
        <f>Table1[[#This Row],[Revenue]]-(Table1[[#This Row],[Shipping costs]]+Table1[[#This Row],[Manufacturing costs]])</f>
        <v>233.271265755</v>
      </c>
    </row>
    <row r="90" spans="1:24" x14ac:dyDescent="0.25">
      <c r="A90" t="s">
        <v>29</v>
      </c>
      <c r="B90" t="s">
        <v>136</v>
      </c>
      <c r="C90" s="1">
        <v>37.840000000000003</v>
      </c>
      <c r="D90">
        <v>56</v>
      </c>
      <c r="E90">
        <v>577</v>
      </c>
      <c r="F90">
        <v>16</v>
      </c>
      <c r="G90">
        <v>42</v>
      </c>
      <c r="H90">
        <v>6</v>
      </c>
      <c r="I90" t="s">
        <v>31</v>
      </c>
      <c r="J90">
        <v>4.6662897179999998</v>
      </c>
      <c r="K90" t="s">
        <v>41</v>
      </c>
      <c r="L90" t="s">
        <v>49</v>
      </c>
      <c r="M90">
        <v>30</v>
      </c>
      <c r="N90">
        <v>309</v>
      </c>
      <c r="O90">
        <v>16</v>
      </c>
      <c r="P90">
        <v>96.597628869999994</v>
      </c>
      <c r="Q90" t="s">
        <v>26</v>
      </c>
      <c r="R90">
        <v>2.022672295</v>
      </c>
      <c r="S90" t="s">
        <v>35</v>
      </c>
      <c r="T90" t="s">
        <v>53</v>
      </c>
      <c r="U90">
        <v>914.14472780000006</v>
      </c>
      <c r="V90" t="str">
        <f>IF(Table1[[#This Row],[Order quantities]]&gt;Table1[[#This Row],[Availability]],"High Risk", IF(Table1[[#This Row],[Order quantities]]=Table1[[#This Row],[Availability]],"Moderate","Low Risk"))</f>
        <v>Low Risk</v>
      </c>
      <c r="W90">
        <f>Table1[[#This Row],[Availability]]-Table1[[#This Row],[Order quantities]]</f>
        <v>14</v>
      </c>
      <c r="X90">
        <f>Table1[[#This Row],[Revenue]]-(Table1[[#This Row],[Shipping costs]]+Table1[[#This Row],[Manufacturing costs]])</f>
        <v>812.88080921200003</v>
      </c>
    </row>
    <row r="91" spans="1:24" x14ac:dyDescent="0.25">
      <c r="A91" t="s">
        <v>29</v>
      </c>
      <c r="B91" t="s">
        <v>137</v>
      </c>
      <c r="C91" s="1">
        <v>90.19</v>
      </c>
      <c r="D91">
        <v>15</v>
      </c>
      <c r="E91">
        <v>334</v>
      </c>
      <c r="F91">
        <v>24</v>
      </c>
      <c r="G91">
        <v>87</v>
      </c>
      <c r="H91">
        <v>8</v>
      </c>
      <c r="I91" t="s">
        <v>23</v>
      </c>
      <c r="J91">
        <v>5.692393193</v>
      </c>
      <c r="K91" t="s">
        <v>38</v>
      </c>
      <c r="L91" t="s">
        <v>62</v>
      </c>
      <c r="M91">
        <v>5</v>
      </c>
      <c r="N91">
        <v>140</v>
      </c>
      <c r="O91">
        <v>7</v>
      </c>
      <c r="P91">
        <v>36.09322864</v>
      </c>
      <c r="Q91" t="s">
        <v>51</v>
      </c>
      <c r="R91">
        <v>2.0855541039999999</v>
      </c>
      <c r="S91" t="s">
        <v>27</v>
      </c>
      <c r="T91" t="s">
        <v>28</v>
      </c>
      <c r="U91">
        <v>406.6001387</v>
      </c>
      <c r="V91" t="str">
        <f>IF(Table1[[#This Row],[Order quantities]]&gt;Table1[[#This Row],[Availability]],"High Risk", IF(Table1[[#This Row],[Order quantities]]=Table1[[#This Row],[Availability]],"Moderate","Low Risk"))</f>
        <v>High Risk</v>
      </c>
      <c r="W91">
        <f>Table1[[#This Row],[Availability]]-Table1[[#This Row],[Order quantities]]</f>
        <v>-72</v>
      </c>
      <c r="X91">
        <f>Table1[[#This Row],[Revenue]]-(Table1[[#This Row],[Shipping costs]]+Table1[[#This Row],[Manufacturing costs]])</f>
        <v>364.81451686700001</v>
      </c>
    </row>
    <row r="92" spans="1:24" x14ac:dyDescent="0.25">
      <c r="A92" t="s">
        <v>29</v>
      </c>
      <c r="B92" t="s">
        <v>138</v>
      </c>
      <c r="C92" s="1">
        <v>50.03</v>
      </c>
      <c r="D92">
        <v>55</v>
      </c>
      <c r="E92">
        <v>417</v>
      </c>
      <c r="F92">
        <v>22</v>
      </c>
      <c r="G92">
        <v>81</v>
      </c>
      <c r="H92">
        <v>8</v>
      </c>
      <c r="I92" t="s">
        <v>23</v>
      </c>
      <c r="J92">
        <v>9.0691719259999992</v>
      </c>
      <c r="K92" t="s">
        <v>41</v>
      </c>
      <c r="L92" t="s">
        <v>49</v>
      </c>
      <c r="M92">
        <v>9</v>
      </c>
      <c r="N92">
        <v>915</v>
      </c>
      <c r="O92">
        <v>13</v>
      </c>
      <c r="P92">
        <v>86.764978310000004</v>
      </c>
      <c r="Q92" t="s">
        <v>51</v>
      </c>
      <c r="R92">
        <v>0.715068488</v>
      </c>
      <c r="S92" t="s">
        <v>27</v>
      </c>
      <c r="T92" t="s">
        <v>39</v>
      </c>
      <c r="U92">
        <v>439.4007861</v>
      </c>
      <c r="V92" t="str">
        <f>IF(Table1[[#This Row],[Order quantities]]&gt;Table1[[#This Row],[Availability]],"High Risk", IF(Table1[[#This Row],[Order quantities]]=Table1[[#This Row],[Availability]],"Moderate","Low Risk"))</f>
        <v>High Risk</v>
      </c>
      <c r="W92">
        <f>Table1[[#This Row],[Availability]]-Table1[[#This Row],[Order quantities]]</f>
        <v>-26</v>
      </c>
      <c r="X92">
        <f>Table1[[#This Row],[Revenue]]-(Table1[[#This Row],[Shipping costs]]+Table1[[#This Row],[Manufacturing costs]])</f>
        <v>343.56663586399998</v>
      </c>
    </row>
    <row r="93" spans="1:24" x14ac:dyDescent="0.25">
      <c r="A93" t="s">
        <v>29</v>
      </c>
      <c r="B93" t="s">
        <v>139</v>
      </c>
      <c r="C93" s="1">
        <v>68.42</v>
      </c>
      <c r="D93">
        <v>9</v>
      </c>
      <c r="E93">
        <v>931</v>
      </c>
      <c r="F93">
        <v>21</v>
      </c>
      <c r="G93">
        <v>76</v>
      </c>
      <c r="H93">
        <v>3</v>
      </c>
      <c r="I93" t="s">
        <v>31</v>
      </c>
      <c r="J93">
        <v>2.7666487210000001</v>
      </c>
      <c r="K93" t="s">
        <v>44</v>
      </c>
      <c r="L93" t="s">
        <v>55</v>
      </c>
      <c r="M93">
        <v>21</v>
      </c>
      <c r="N93">
        <v>272</v>
      </c>
      <c r="O93">
        <v>5</v>
      </c>
      <c r="P93">
        <v>44.886216269999998</v>
      </c>
      <c r="Q93" t="s">
        <v>26</v>
      </c>
      <c r="R93">
        <v>4.0867170570000004</v>
      </c>
      <c r="S93" t="s">
        <v>47</v>
      </c>
      <c r="T93" t="s">
        <v>53</v>
      </c>
      <c r="U93">
        <v>915.75233409999998</v>
      </c>
      <c r="V93" t="str">
        <f>IF(Table1[[#This Row],[Order quantities]]&gt;Table1[[#This Row],[Availability]],"High Risk", IF(Table1[[#This Row],[Order quantities]]=Table1[[#This Row],[Availability]],"Moderate","Low Risk"))</f>
        <v>High Risk</v>
      </c>
      <c r="W93">
        <f>Table1[[#This Row],[Availability]]-Table1[[#This Row],[Order quantities]]</f>
        <v>-67</v>
      </c>
      <c r="X93">
        <f>Table1[[#This Row],[Revenue]]-(Table1[[#This Row],[Shipping costs]]+Table1[[#This Row],[Manufacturing costs]])</f>
        <v>868.09946910899998</v>
      </c>
    </row>
    <row r="94" spans="1:24" x14ac:dyDescent="0.25">
      <c r="A94" t="s">
        <v>21</v>
      </c>
      <c r="B94" t="s">
        <v>140</v>
      </c>
      <c r="C94" s="1">
        <v>21.37</v>
      </c>
      <c r="D94">
        <v>29</v>
      </c>
      <c r="E94">
        <v>773</v>
      </c>
      <c r="F94">
        <v>22</v>
      </c>
      <c r="G94">
        <v>87</v>
      </c>
      <c r="H94">
        <v>7</v>
      </c>
      <c r="I94" t="s">
        <v>31</v>
      </c>
      <c r="J94">
        <v>1.203080605</v>
      </c>
      <c r="K94" t="s">
        <v>32</v>
      </c>
      <c r="L94" t="s">
        <v>49</v>
      </c>
      <c r="M94">
        <v>11</v>
      </c>
      <c r="N94">
        <v>333</v>
      </c>
      <c r="O94">
        <v>17</v>
      </c>
      <c r="P94">
        <v>39.087482489999999</v>
      </c>
      <c r="Q94" t="s">
        <v>26</v>
      </c>
      <c r="R94">
        <v>0.27525459099999999</v>
      </c>
      <c r="S94" t="s">
        <v>27</v>
      </c>
      <c r="T94" t="s">
        <v>39</v>
      </c>
      <c r="U94">
        <v>577.10400849999996</v>
      </c>
      <c r="V94" t="str">
        <f>IF(Table1[[#This Row],[Order quantities]]&gt;Table1[[#This Row],[Availability]],"High Risk", IF(Table1[[#This Row],[Order quantities]]=Table1[[#This Row],[Availability]],"Moderate","Low Risk"))</f>
        <v>High Risk</v>
      </c>
      <c r="W94">
        <f>Table1[[#This Row],[Availability]]-Table1[[#This Row],[Order quantities]]</f>
        <v>-58</v>
      </c>
      <c r="X94">
        <f>Table1[[#This Row],[Revenue]]-(Table1[[#This Row],[Shipping costs]]+Table1[[#This Row],[Manufacturing costs]])</f>
        <v>536.81344540499992</v>
      </c>
    </row>
    <row r="95" spans="1:24" x14ac:dyDescent="0.25">
      <c r="A95" t="s">
        <v>21</v>
      </c>
      <c r="B95" t="s">
        <v>141</v>
      </c>
      <c r="C95" s="1">
        <v>23.27</v>
      </c>
      <c r="D95">
        <v>24</v>
      </c>
      <c r="E95">
        <v>294</v>
      </c>
      <c r="F95">
        <v>21</v>
      </c>
      <c r="G95">
        <v>80</v>
      </c>
      <c r="H95">
        <v>1</v>
      </c>
      <c r="I95" t="s">
        <v>43</v>
      </c>
      <c r="J95">
        <v>8.7549839620000007</v>
      </c>
      <c r="K95" t="s">
        <v>24</v>
      </c>
      <c r="L95" t="s">
        <v>62</v>
      </c>
      <c r="M95">
        <v>5</v>
      </c>
      <c r="N95">
        <v>892</v>
      </c>
      <c r="O95">
        <v>21</v>
      </c>
      <c r="P95">
        <v>94.164271510000006</v>
      </c>
      <c r="Q95" t="s">
        <v>26</v>
      </c>
      <c r="R95">
        <v>2.6883103780000002</v>
      </c>
      <c r="S95" t="s">
        <v>47</v>
      </c>
      <c r="T95" t="s">
        <v>53</v>
      </c>
      <c r="U95">
        <v>223.9866365</v>
      </c>
      <c r="V95" t="str">
        <f>IF(Table1[[#This Row],[Order quantities]]&gt;Table1[[#This Row],[Availability]],"High Risk", IF(Table1[[#This Row],[Order quantities]]=Table1[[#This Row],[Availability]],"Moderate","Low Risk"))</f>
        <v>High Risk</v>
      </c>
      <c r="W95">
        <f>Table1[[#This Row],[Availability]]-Table1[[#This Row],[Order quantities]]</f>
        <v>-56</v>
      </c>
      <c r="X95">
        <f>Table1[[#This Row],[Revenue]]-(Table1[[#This Row],[Shipping costs]]+Table1[[#This Row],[Manufacturing costs]])</f>
        <v>121.067381028</v>
      </c>
    </row>
    <row r="96" spans="1:24" x14ac:dyDescent="0.25">
      <c r="A96" t="s">
        <v>21</v>
      </c>
      <c r="B96" t="s">
        <v>142</v>
      </c>
      <c r="C96" s="1">
        <v>8.8800000000000008</v>
      </c>
      <c r="D96">
        <v>83</v>
      </c>
      <c r="E96">
        <v>937</v>
      </c>
      <c r="F96">
        <v>8</v>
      </c>
      <c r="G96">
        <v>67</v>
      </c>
      <c r="H96">
        <v>1</v>
      </c>
      <c r="I96" t="s">
        <v>31</v>
      </c>
      <c r="J96">
        <v>6.1940537410000003</v>
      </c>
      <c r="K96" t="s">
        <v>44</v>
      </c>
      <c r="L96" t="s">
        <v>33</v>
      </c>
      <c r="M96">
        <v>3</v>
      </c>
      <c r="N96">
        <v>983</v>
      </c>
      <c r="O96">
        <v>12</v>
      </c>
      <c r="P96">
        <v>42.699031490000003</v>
      </c>
      <c r="Q96" t="s">
        <v>37</v>
      </c>
      <c r="R96">
        <v>3.343204101</v>
      </c>
      <c r="S96" t="s">
        <v>47</v>
      </c>
      <c r="T96" t="s">
        <v>53</v>
      </c>
      <c r="U96">
        <v>432.1505434</v>
      </c>
      <c r="V96" t="str">
        <f>IF(Table1[[#This Row],[Order quantities]]&gt;Table1[[#This Row],[Availability]],"High Risk", IF(Table1[[#This Row],[Order quantities]]=Table1[[#This Row],[Availability]],"Moderate","Low Risk"))</f>
        <v>Low Risk</v>
      </c>
      <c r="W96">
        <f>Table1[[#This Row],[Availability]]-Table1[[#This Row],[Order quantities]]</f>
        <v>16</v>
      </c>
      <c r="X96">
        <f>Table1[[#This Row],[Revenue]]-(Table1[[#This Row],[Shipping costs]]+Table1[[#This Row],[Manufacturing costs]])</f>
        <v>383.25745816900002</v>
      </c>
    </row>
    <row r="97" spans="1:24" x14ac:dyDescent="0.25">
      <c r="A97" t="s">
        <v>21</v>
      </c>
      <c r="B97" t="s">
        <v>143</v>
      </c>
      <c r="C97" s="1">
        <v>21.05</v>
      </c>
      <c r="D97">
        <v>4</v>
      </c>
      <c r="E97">
        <v>754</v>
      </c>
      <c r="F97">
        <v>17</v>
      </c>
      <c r="G97">
        <v>30</v>
      </c>
      <c r="H97">
        <v>7</v>
      </c>
      <c r="I97" t="s">
        <v>23</v>
      </c>
      <c r="J97">
        <v>9.0159260989999996</v>
      </c>
      <c r="K97" t="s">
        <v>32</v>
      </c>
      <c r="L97" t="s">
        <v>49</v>
      </c>
      <c r="M97">
        <v>27</v>
      </c>
      <c r="N97">
        <v>689</v>
      </c>
      <c r="O97">
        <v>28</v>
      </c>
      <c r="P97">
        <v>45.125911780000003</v>
      </c>
      <c r="Q97" t="s">
        <v>34</v>
      </c>
      <c r="R97">
        <v>1.116600246</v>
      </c>
      <c r="S97" t="s">
        <v>27</v>
      </c>
      <c r="T97" t="s">
        <v>39</v>
      </c>
      <c r="U97">
        <v>749.88770160000001</v>
      </c>
      <c r="V97" t="str">
        <f>IF(Table1[[#This Row],[Order quantities]]&gt;Table1[[#This Row],[Availability]],"High Risk", IF(Table1[[#This Row],[Order quantities]]=Table1[[#This Row],[Availability]],"Moderate","Low Risk"))</f>
        <v>High Risk</v>
      </c>
      <c r="W97">
        <f>Table1[[#This Row],[Availability]]-Table1[[#This Row],[Order quantities]]</f>
        <v>-26</v>
      </c>
      <c r="X97">
        <f>Table1[[#This Row],[Revenue]]-(Table1[[#This Row],[Shipping costs]]+Table1[[#This Row],[Manufacturing costs]])</f>
        <v>695.74586372099998</v>
      </c>
    </row>
    <row r="98" spans="1:24" x14ac:dyDescent="0.25">
      <c r="A98" t="s">
        <v>29</v>
      </c>
      <c r="B98" t="s">
        <v>144</v>
      </c>
      <c r="C98" s="1">
        <v>31.47</v>
      </c>
      <c r="D98">
        <v>64</v>
      </c>
      <c r="E98">
        <v>370</v>
      </c>
      <c r="F98">
        <v>16</v>
      </c>
      <c r="G98">
        <v>57</v>
      </c>
      <c r="H98">
        <v>9</v>
      </c>
      <c r="I98" t="s">
        <v>23</v>
      </c>
      <c r="J98">
        <v>6.3725070109999997</v>
      </c>
      <c r="K98" t="s">
        <v>24</v>
      </c>
      <c r="L98" t="s">
        <v>33</v>
      </c>
      <c r="M98">
        <v>17</v>
      </c>
      <c r="N98">
        <v>719</v>
      </c>
      <c r="O98">
        <v>19</v>
      </c>
      <c r="P98">
        <v>19.548260169999999</v>
      </c>
      <c r="Q98" t="s">
        <v>34</v>
      </c>
      <c r="R98">
        <v>4.5386659409999996</v>
      </c>
      <c r="S98" t="s">
        <v>27</v>
      </c>
      <c r="T98" t="s">
        <v>39</v>
      </c>
      <c r="U98">
        <v>256.76576929999999</v>
      </c>
      <c r="V98" t="str">
        <f>IF(Table1[[#This Row],[Order quantities]]&gt;Table1[[#This Row],[Availability]],"High Risk", IF(Table1[[#This Row],[Order quantities]]=Table1[[#This Row],[Availability]],"Moderate","Low Risk"))</f>
        <v>Low Risk</v>
      </c>
      <c r="W98">
        <f>Table1[[#This Row],[Availability]]-Table1[[#This Row],[Order quantities]]</f>
        <v>7</v>
      </c>
      <c r="X98">
        <f>Table1[[#This Row],[Revenue]]-(Table1[[#This Row],[Shipping costs]]+Table1[[#This Row],[Manufacturing costs]])</f>
        <v>230.84500211899999</v>
      </c>
    </row>
    <row r="99" spans="1:24" x14ac:dyDescent="0.25">
      <c r="A99" t="s">
        <v>21</v>
      </c>
      <c r="B99" t="s">
        <v>145</v>
      </c>
      <c r="C99" s="1">
        <v>21.82</v>
      </c>
      <c r="D99">
        <v>93</v>
      </c>
      <c r="E99">
        <v>185</v>
      </c>
      <c r="F99">
        <v>27</v>
      </c>
      <c r="G99">
        <v>86</v>
      </c>
      <c r="H99">
        <v>7</v>
      </c>
      <c r="I99" t="s">
        <v>23</v>
      </c>
      <c r="J99">
        <v>8.2914498099999996</v>
      </c>
      <c r="K99" t="s">
        <v>32</v>
      </c>
      <c r="L99" t="s">
        <v>33</v>
      </c>
      <c r="M99">
        <v>2</v>
      </c>
      <c r="N99">
        <v>892</v>
      </c>
      <c r="O99">
        <v>7</v>
      </c>
      <c r="P99">
        <v>70.34019988</v>
      </c>
      <c r="Q99" t="s">
        <v>26</v>
      </c>
      <c r="R99">
        <v>4.208891114</v>
      </c>
      <c r="S99" t="s">
        <v>47</v>
      </c>
      <c r="T99" t="s">
        <v>53</v>
      </c>
      <c r="U99">
        <v>631.20807769999999</v>
      </c>
      <c r="V99" t="str">
        <f>IF(Table1[[#This Row],[Order quantities]]&gt;Table1[[#This Row],[Availability]],"High Risk", IF(Table1[[#This Row],[Order quantities]]=Table1[[#This Row],[Availability]],"Moderate","Low Risk"))</f>
        <v>Low Risk</v>
      </c>
      <c r="W99">
        <f>Table1[[#This Row],[Availability]]-Table1[[#This Row],[Order quantities]]</f>
        <v>7</v>
      </c>
      <c r="X99">
        <f>Table1[[#This Row],[Revenue]]-(Table1[[#This Row],[Shipping costs]]+Table1[[#This Row],[Manufacturing costs]])</f>
        <v>552.57642800999997</v>
      </c>
    </row>
    <row r="100" spans="1:24" x14ac:dyDescent="0.25">
      <c r="A100" t="s">
        <v>29</v>
      </c>
      <c r="B100" t="s">
        <v>146</v>
      </c>
      <c r="C100" s="1">
        <v>13.43</v>
      </c>
      <c r="D100">
        <v>48</v>
      </c>
      <c r="E100">
        <v>245</v>
      </c>
      <c r="F100">
        <v>23</v>
      </c>
      <c r="G100">
        <v>73</v>
      </c>
      <c r="H100">
        <v>5</v>
      </c>
      <c r="I100" t="s">
        <v>23</v>
      </c>
      <c r="J100">
        <v>4.8670602699999996</v>
      </c>
      <c r="K100" t="s">
        <v>44</v>
      </c>
      <c r="L100" t="s">
        <v>55</v>
      </c>
      <c r="M100">
        <v>24</v>
      </c>
      <c r="N100">
        <v>502</v>
      </c>
      <c r="O100">
        <v>6</v>
      </c>
      <c r="P100">
        <v>35.995547299999998</v>
      </c>
      <c r="Q100" t="s">
        <v>34</v>
      </c>
      <c r="R100">
        <v>2.4083102740000002</v>
      </c>
      <c r="S100" t="s">
        <v>47</v>
      </c>
      <c r="T100" t="s">
        <v>53</v>
      </c>
      <c r="U100">
        <v>725.74671969999997</v>
      </c>
      <c r="V100" t="str">
        <f>IF(Table1[[#This Row],[Order quantities]]&gt;Table1[[#This Row],[Availability]],"High Risk", IF(Table1[[#This Row],[Order quantities]]=Table1[[#This Row],[Availability]],"Moderate","Low Risk"))</f>
        <v>High Risk</v>
      </c>
      <c r="W100">
        <f>Table1[[#This Row],[Availability]]-Table1[[#This Row],[Order quantities]]</f>
        <v>-25</v>
      </c>
      <c r="X100">
        <f>Table1[[#This Row],[Revenue]]-(Table1[[#This Row],[Shipping costs]]+Table1[[#This Row],[Manufacturing costs]])</f>
        <v>684.88411212999995</v>
      </c>
    </row>
    <row r="101" spans="1:24" x14ac:dyDescent="0.25">
      <c r="A101" t="s">
        <v>29</v>
      </c>
      <c r="B101" t="s">
        <v>147</v>
      </c>
      <c r="C101" s="1">
        <v>16.46</v>
      </c>
      <c r="D101">
        <v>2</v>
      </c>
      <c r="E101">
        <v>636</v>
      </c>
      <c r="F101">
        <v>10</v>
      </c>
      <c r="G101">
        <v>29</v>
      </c>
      <c r="H101">
        <v>8</v>
      </c>
      <c r="I101" t="s">
        <v>43</v>
      </c>
      <c r="J101">
        <v>7.7487393820000001</v>
      </c>
      <c r="K101" t="s">
        <v>41</v>
      </c>
      <c r="L101" t="s">
        <v>49</v>
      </c>
      <c r="M101">
        <v>1</v>
      </c>
      <c r="N101">
        <v>138</v>
      </c>
      <c r="O101">
        <v>8</v>
      </c>
      <c r="P101">
        <v>62.704375110000001</v>
      </c>
      <c r="Q101" t="s">
        <v>26</v>
      </c>
      <c r="R101">
        <v>2.1146297679999999</v>
      </c>
      <c r="S101" t="s">
        <v>47</v>
      </c>
      <c r="T101" t="s">
        <v>28</v>
      </c>
      <c r="U101">
        <v>409.46821799999998</v>
      </c>
      <c r="V101" t="str">
        <f>IF(Table1[[#This Row],[Order quantities]]&gt;Table1[[#This Row],[Availability]],"High Risk", IF(Table1[[#This Row],[Order quantities]]=Table1[[#This Row],[Availability]],"Moderate","Low Risk"))</f>
        <v>High Risk</v>
      </c>
      <c r="W101">
        <f>Table1[[#This Row],[Availability]]-Table1[[#This Row],[Order quantities]]</f>
        <v>-27</v>
      </c>
      <c r="X101">
        <f>Table1[[#This Row],[Revenue]]-(Table1[[#This Row],[Shipping costs]]+Table1[[#This Row],[Manufacturing costs]])</f>
        <v>339.01510350799998</v>
      </c>
    </row>
    <row r="102" spans="1:24" x14ac:dyDescent="0.25">
      <c r="A102" t="s">
        <v>21</v>
      </c>
      <c r="B102" t="s">
        <v>148</v>
      </c>
      <c r="C102" s="1">
        <v>48.77</v>
      </c>
      <c r="D102">
        <v>44</v>
      </c>
      <c r="E102">
        <v>267</v>
      </c>
      <c r="F102">
        <v>10</v>
      </c>
      <c r="G102">
        <v>37</v>
      </c>
      <c r="H102">
        <v>2</v>
      </c>
      <c r="I102" t="s">
        <v>31</v>
      </c>
      <c r="J102">
        <v>9.2173732019999992</v>
      </c>
      <c r="K102" t="s">
        <v>38</v>
      </c>
      <c r="L102" t="s">
        <v>55</v>
      </c>
      <c r="M102">
        <v>7</v>
      </c>
      <c r="N102">
        <v>218</v>
      </c>
      <c r="O102">
        <v>13</v>
      </c>
      <c r="P102">
        <v>63.221653369999999</v>
      </c>
      <c r="Q102" t="s">
        <v>51</v>
      </c>
      <c r="R102">
        <v>1.259182834</v>
      </c>
      <c r="S102" t="s">
        <v>27</v>
      </c>
      <c r="T102" t="s">
        <v>39</v>
      </c>
      <c r="U102">
        <v>724.49261980000006</v>
      </c>
      <c r="V102" t="str">
        <f>IF(Table1[[#This Row],[Order quantities]]&gt;Table1[[#This Row],[Availability]],"High Risk", IF(Table1[[#This Row],[Order quantities]]=Table1[[#This Row],[Availability]],"Moderate","Low Risk"))</f>
        <v>Low Risk</v>
      </c>
      <c r="W102">
        <f>Table1[[#This Row],[Availability]]-Table1[[#This Row],[Order quantities]]</f>
        <v>7</v>
      </c>
      <c r="X102">
        <f>Table1[[#This Row],[Revenue]]-(Table1[[#This Row],[Shipping costs]]+Table1[[#This Row],[Manufacturing costs]])</f>
        <v>652.05359322800007</v>
      </c>
    </row>
    <row r="103" spans="1:24" x14ac:dyDescent="0.25">
      <c r="A103" t="s">
        <v>21</v>
      </c>
      <c r="B103" t="s">
        <v>149</v>
      </c>
      <c r="C103" s="1">
        <v>24.6</v>
      </c>
      <c r="D103">
        <v>13</v>
      </c>
      <c r="E103">
        <v>642</v>
      </c>
      <c r="F103">
        <v>27</v>
      </c>
      <c r="G103">
        <v>87</v>
      </c>
      <c r="H103">
        <v>9</v>
      </c>
      <c r="I103" t="s">
        <v>23</v>
      </c>
      <c r="J103">
        <v>6.1491066730000004</v>
      </c>
      <c r="K103" t="s">
        <v>24</v>
      </c>
      <c r="L103" t="s">
        <v>33</v>
      </c>
      <c r="M103">
        <v>30</v>
      </c>
      <c r="N103">
        <v>434</v>
      </c>
      <c r="O103">
        <v>5</v>
      </c>
      <c r="P103">
        <v>74.727972600000001</v>
      </c>
      <c r="Q103" t="s">
        <v>34</v>
      </c>
      <c r="R103">
        <v>3.6769668009999998</v>
      </c>
      <c r="S103" t="s">
        <v>27</v>
      </c>
      <c r="T103" t="s">
        <v>28</v>
      </c>
      <c r="U103">
        <v>895.7866166</v>
      </c>
      <c r="V103" t="str">
        <f>IF(Table1[[#This Row],[Order quantities]]&gt;Table1[[#This Row],[Availability]],"High Risk", IF(Table1[[#This Row],[Order quantities]]=Table1[[#This Row],[Availability]],"Moderate","Low Risk"))</f>
        <v>High Risk</v>
      </c>
      <c r="W103">
        <f>Table1[[#This Row],[Availability]]-Table1[[#This Row],[Order quantities]]</f>
        <v>-74</v>
      </c>
      <c r="X103">
        <f>Table1[[#This Row],[Revenue]]-(Table1[[#This Row],[Shipping costs]]+Table1[[#This Row],[Manufacturing costs]])</f>
        <v>814.90953732699995</v>
      </c>
    </row>
    <row r="104" spans="1:24" x14ac:dyDescent="0.25">
      <c r="A104" t="s">
        <v>29</v>
      </c>
      <c r="B104" t="s">
        <v>150</v>
      </c>
      <c r="C104" s="1">
        <v>39.61</v>
      </c>
      <c r="D104">
        <v>29</v>
      </c>
      <c r="E104">
        <v>236</v>
      </c>
      <c r="F104">
        <v>2</v>
      </c>
      <c r="G104">
        <v>13</v>
      </c>
      <c r="H104">
        <v>6</v>
      </c>
      <c r="I104" t="s">
        <v>43</v>
      </c>
      <c r="J104">
        <v>2.6270663550000002</v>
      </c>
      <c r="K104" t="s">
        <v>38</v>
      </c>
      <c r="L104" t="s">
        <v>46</v>
      </c>
      <c r="M104">
        <v>14</v>
      </c>
      <c r="N104">
        <v>435</v>
      </c>
      <c r="O104">
        <v>2</v>
      </c>
      <c r="P104">
        <v>77.071733760000001</v>
      </c>
      <c r="Q104" t="s">
        <v>51</v>
      </c>
      <c r="R104">
        <v>0.74554461800000005</v>
      </c>
      <c r="S104" t="s">
        <v>27</v>
      </c>
      <c r="T104" t="s">
        <v>39</v>
      </c>
      <c r="U104">
        <v>524.90506979999998</v>
      </c>
      <c r="V104" t="str">
        <f>IF(Table1[[#This Row],[Order quantities]]&gt;Table1[[#This Row],[Availability]],"High Risk", IF(Table1[[#This Row],[Order quantities]]=Table1[[#This Row],[Availability]],"Moderate","Low Risk"))</f>
        <v>Low Risk</v>
      </c>
      <c r="W104">
        <f>Table1[[#This Row],[Availability]]-Table1[[#This Row],[Order quantities]]</f>
        <v>16</v>
      </c>
      <c r="X104">
        <f>Table1[[#This Row],[Revenue]]-(Table1[[#This Row],[Shipping costs]]+Table1[[#This Row],[Manufacturing costs]])</f>
        <v>445.206269685</v>
      </c>
    </row>
    <row r="105" spans="1:24" x14ac:dyDescent="0.25">
      <c r="A105" t="s">
        <v>21</v>
      </c>
      <c r="B105" t="s">
        <v>151</v>
      </c>
      <c r="C105" s="1">
        <v>52.82</v>
      </c>
      <c r="D105">
        <v>67</v>
      </c>
      <c r="E105">
        <v>529</v>
      </c>
      <c r="F105">
        <v>30</v>
      </c>
      <c r="G105">
        <v>32</v>
      </c>
      <c r="H105">
        <v>9</v>
      </c>
      <c r="I105" t="s">
        <v>23</v>
      </c>
      <c r="J105">
        <v>3.4191785349999999</v>
      </c>
      <c r="K105" t="s">
        <v>41</v>
      </c>
      <c r="L105" t="s">
        <v>33</v>
      </c>
      <c r="M105">
        <v>5</v>
      </c>
      <c r="N105">
        <v>638</v>
      </c>
      <c r="O105">
        <v>9</v>
      </c>
      <c r="P105">
        <v>56.300719100000002</v>
      </c>
      <c r="Q105" t="s">
        <v>51</v>
      </c>
      <c r="R105">
        <v>3.4331649940000002</v>
      </c>
      <c r="S105" t="s">
        <v>27</v>
      </c>
      <c r="T105" t="s">
        <v>39</v>
      </c>
      <c r="U105">
        <v>444.6183954</v>
      </c>
      <c r="V105" t="str">
        <f>IF(Table1[[#This Row],[Order quantities]]&gt;Table1[[#This Row],[Availability]],"High Risk", IF(Table1[[#This Row],[Order quantities]]=Table1[[#This Row],[Availability]],"Moderate","Low Risk"))</f>
        <v>Low Risk</v>
      </c>
      <c r="W105">
        <f>Table1[[#This Row],[Availability]]-Table1[[#This Row],[Order quantities]]</f>
        <v>35</v>
      </c>
      <c r="X105">
        <f>Table1[[#This Row],[Revenue]]-(Table1[[#This Row],[Shipping costs]]+Table1[[#This Row],[Manufacturing costs]])</f>
        <v>384.898497765</v>
      </c>
    </row>
    <row r="106" spans="1:24" x14ac:dyDescent="0.25">
      <c r="A106" t="s">
        <v>21</v>
      </c>
      <c r="B106" t="s">
        <v>152</v>
      </c>
      <c r="C106" s="1">
        <v>70.59</v>
      </c>
      <c r="D106">
        <v>17</v>
      </c>
      <c r="E106">
        <v>551</v>
      </c>
      <c r="F106">
        <v>9</v>
      </c>
      <c r="G106">
        <v>46</v>
      </c>
      <c r="H106">
        <v>2</v>
      </c>
      <c r="I106" t="s">
        <v>31</v>
      </c>
      <c r="J106">
        <v>2.7878011919999999</v>
      </c>
      <c r="K106" t="s">
        <v>44</v>
      </c>
      <c r="L106" t="s">
        <v>55</v>
      </c>
      <c r="M106">
        <v>19</v>
      </c>
      <c r="N106">
        <v>715</v>
      </c>
      <c r="O106">
        <v>30</v>
      </c>
      <c r="P106">
        <v>39.789275279999998</v>
      </c>
      <c r="Q106" t="s">
        <v>26</v>
      </c>
      <c r="R106">
        <v>4.2280392320000004</v>
      </c>
      <c r="S106" t="s">
        <v>35</v>
      </c>
      <c r="T106" t="s">
        <v>39</v>
      </c>
      <c r="U106">
        <v>326.04256120000002</v>
      </c>
      <c r="V106" t="str">
        <f>IF(Table1[[#This Row],[Order quantities]]&gt;Table1[[#This Row],[Availability]],"High Risk", IF(Table1[[#This Row],[Order quantities]]=Table1[[#This Row],[Availability]],"Moderate","Low Risk"))</f>
        <v>High Risk</v>
      </c>
      <c r="W106">
        <f>Table1[[#This Row],[Availability]]-Table1[[#This Row],[Order quantities]]</f>
        <v>-29</v>
      </c>
      <c r="X106">
        <f>Table1[[#This Row],[Revenue]]-(Table1[[#This Row],[Shipping costs]]+Table1[[#This Row],[Manufacturing costs]])</f>
        <v>283.46548472800004</v>
      </c>
    </row>
    <row r="107" spans="1:24" x14ac:dyDescent="0.25">
      <c r="A107" t="s">
        <v>21</v>
      </c>
      <c r="B107" t="s">
        <v>153</v>
      </c>
      <c r="C107" s="1">
        <v>8.73</v>
      </c>
      <c r="D107">
        <v>61</v>
      </c>
      <c r="E107">
        <v>20</v>
      </c>
      <c r="F107">
        <v>17</v>
      </c>
      <c r="G107">
        <v>23</v>
      </c>
      <c r="H107">
        <v>3</v>
      </c>
      <c r="I107" t="s">
        <v>31</v>
      </c>
      <c r="J107">
        <v>3.2217132479999999</v>
      </c>
      <c r="K107" t="s">
        <v>44</v>
      </c>
      <c r="L107" t="s">
        <v>49</v>
      </c>
      <c r="M107">
        <v>28</v>
      </c>
      <c r="N107">
        <v>173</v>
      </c>
      <c r="O107">
        <v>11</v>
      </c>
      <c r="P107">
        <v>85.370580540000006</v>
      </c>
      <c r="Q107" t="s">
        <v>26</v>
      </c>
      <c r="R107">
        <v>1.2195107220000001</v>
      </c>
      <c r="S107" t="s">
        <v>27</v>
      </c>
      <c r="T107" t="s">
        <v>39</v>
      </c>
      <c r="U107">
        <v>643.78493189999995</v>
      </c>
      <c r="V107" t="str">
        <f>IF(Table1[[#This Row],[Order quantities]]&gt;Table1[[#This Row],[Availability]],"High Risk", IF(Table1[[#This Row],[Order quantities]]=Table1[[#This Row],[Availability]],"Moderate","Low Risk"))</f>
        <v>Low Risk</v>
      </c>
      <c r="W107">
        <f>Table1[[#This Row],[Availability]]-Table1[[#This Row],[Order quantities]]</f>
        <v>38</v>
      </c>
      <c r="X107">
        <f>Table1[[#This Row],[Revenue]]-(Table1[[#This Row],[Shipping costs]]+Table1[[#This Row],[Manufacturing costs]])</f>
        <v>555.19263811199994</v>
      </c>
    </row>
    <row r="108" spans="1:24" x14ac:dyDescent="0.25">
      <c r="A108" t="s">
        <v>21</v>
      </c>
      <c r="B108" t="s">
        <v>154</v>
      </c>
      <c r="C108" s="1">
        <v>80.94</v>
      </c>
      <c r="D108">
        <v>36</v>
      </c>
      <c r="E108">
        <v>910</v>
      </c>
      <c r="F108">
        <v>11</v>
      </c>
      <c r="G108">
        <v>45</v>
      </c>
      <c r="H108">
        <v>8</v>
      </c>
      <c r="I108" t="s">
        <v>37</v>
      </c>
      <c r="J108">
        <v>3.757739044</v>
      </c>
      <c r="K108" t="s">
        <v>24</v>
      </c>
      <c r="L108" t="s">
        <v>62</v>
      </c>
      <c r="M108">
        <v>28</v>
      </c>
      <c r="N108">
        <v>290</v>
      </c>
      <c r="O108">
        <v>24</v>
      </c>
      <c r="P108">
        <v>37.887908449999998</v>
      </c>
      <c r="Q108" t="s">
        <v>51</v>
      </c>
      <c r="R108">
        <v>4.345494274</v>
      </c>
      <c r="S108" t="s">
        <v>35</v>
      </c>
      <c r="T108" t="s">
        <v>28</v>
      </c>
      <c r="U108">
        <v>891.86684319999995</v>
      </c>
      <c r="V108" t="str">
        <f>IF(Table1[[#This Row],[Order quantities]]&gt;Table1[[#This Row],[Availability]],"High Risk", IF(Table1[[#This Row],[Order quantities]]=Table1[[#This Row],[Availability]],"Moderate","Low Risk"))</f>
        <v>High Risk</v>
      </c>
      <c r="W108">
        <f>Table1[[#This Row],[Availability]]-Table1[[#This Row],[Order quantities]]</f>
        <v>-9</v>
      </c>
      <c r="X108">
        <f>Table1[[#This Row],[Revenue]]-(Table1[[#This Row],[Shipping costs]]+Table1[[#This Row],[Manufacturing costs]])</f>
        <v>850.221195706</v>
      </c>
    </row>
    <row r="109" spans="1:24" x14ac:dyDescent="0.25">
      <c r="A109" t="s">
        <v>29</v>
      </c>
      <c r="B109" t="s">
        <v>155</v>
      </c>
      <c r="C109" s="1">
        <v>64.650000000000006</v>
      </c>
      <c r="D109">
        <v>24</v>
      </c>
      <c r="E109">
        <v>736</v>
      </c>
      <c r="F109">
        <v>10</v>
      </c>
      <c r="G109">
        <v>17</v>
      </c>
      <c r="H109">
        <v>1</v>
      </c>
      <c r="I109" t="s">
        <v>31</v>
      </c>
      <c r="J109">
        <v>5.9962040810000001</v>
      </c>
      <c r="K109" t="s">
        <v>38</v>
      </c>
      <c r="L109" t="s">
        <v>55</v>
      </c>
      <c r="M109">
        <v>11</v>
      </c>
      <c r="N109">
        <v>423</v>
      </c>
      <c r="O109">
        <v>6</v>
      </c>
      <c r="P109">
        <v>55.675818499999998</v>
      </c>
      <c r="Q109" t="s">
        <v>34</v>
      </c>
      <c r="R109">
        <v>0.26328367699999999</v>
      </c>
      <c r="S109" t="s">
        <v>35</v>
      </c>
      <c r="T109" t="s">
        <v>37</v>
      </c>
      <c r="U109">
        <v>392.19514049999998</v>
      </c>
      <c r="V109" t="str">
        <f>IF(Table1[[#This Row],[Order quantities]]&gt;Table1[[#This Row],[Availability]],"High Risk", IF(Table1[[#This Row],[Order quantities]]=Table1[[#This Row],[Availability]],"Moderate","Low Risk"))</f>
        <v>Low Risk</v>
      </c>
      <c r="W109">
        <f>Table1[[#This Row],[Availability]]-Table1[[#This Row],[Order quantities]]</f>
        <v>7</v>
      </c>
      <c r="X109">
        <f>Table1[[#This Row],[Revenue]]-(Table1[[#This Row],[Shipping costs]]+Table1[[#This Row],[Manufacturing costs]])</f>
        <v>330.52311791899996</v>
      </c>
    </row>
    <row r="110" spans="1:24" x14ac:dyDescent="0.25">
      <c r="A110" t="s">
        <v>29</v>
      </c>
      <c r="B110" t="s">
        <v>156</v>
      </c>
      <c r="C110" s="1">
        <v>12.77</v>
      </c>
      <c r="D110">
        <v>47</v>
      </c>
      <c r="E110">
        <v>866</v>
      </c>
      <c r="F110">
        <v>22</v>
      </c>
      <c r="G110">
        <v>85</v>
      </c>
      <c r="H110">
        <v>7</v>
      </c>
      <c r="I110" t="s">
        <v>37</v>
      </c>
      <c r="J110">
        <v>6.2919246649999998</v>
      </c>
      <c r="K110" t="s">
        <v>41</v>
      </c>
      <c r="L110" t="s">
        <v>55</v>
      </c>
      <c r="M110">
        <v>23</v>
      </c>
      <c r="N110">
        <v>246</v>
      </c>
      <c r="O110">
        <v>29</v>
      </c>
      <c r="P110">
        <v>46.112732489999999</v>
      </c>
      <c r="Q110" t="s">
        <v>34</v>
      </c>
      <c r="R110">
        <v>4.5726581880000001</v>
      </c>
      <c r="S110" t="s">
        <v>27</v>
      </c>
      <c r="T110" t="s">
        <v>53</v>
      </c>
      <c r="U110">
        <v>456.6119721</v>
      </c>
      <c r="V110" t="str">
        <f>IF(Table1[[#This Row],[Order quantities]]&gt;Table1[[#This Row],[Availability]],"High Risk", IF(Table1[[#This Row],[Order quantities]]=Table1[[#This Row],[Availability]],"Moderate","Low Risk"))</f>
        <v>High Risk</v>
      </c>
      <c r="W110">
        <f>Table1[[#This Row],[Availability]]-Table1[[#This Row],[Order quantities]]</f>
        <v>-38</v>
      </c>
      <c r="X110">
        <f>Table1[[#This Row],[Revenue]]-(Table1[[#This Row],[Shipping costs]]+Table1[[#This Row],[Manufacturing costs]])</f>
        <v>404.20731494500001</v>
      </c>
    </row>
    <row r="111" spans="1:24" x14ac:dyDescent="0.25">
      <c r="A111" t="s">
        <v>29</v>
      </c>
      <c r="B111" t="s">
        <v>157</v>
      </c>
      <c r="C111" s="1">
        <v>87.99</v>
      </c>
      <c r="D111">
        <v>64</v>
      </c>
      <c r="E111">
        <v>793</v>
      </c>
      <c r="F111">
        <v>25</v>
      </c>
      <c r="G111">
        <v>66</v>
      </c>
      <c r="H111">
        <v>7</v>
      </c>
      <c r="I111" t="s">
        <v>37</v>
      </c>
      <c r="J111">
        <v>4.8384977249999999</v>
      </c>
      <c r="K111" t="s">
        <v>24</v>
      </c>
      <c r="L111" t="s">
        <v>55</v>
      </c>
      <c r="M111">
        <v>25</v>
      </c>
      <c r="N111">
        <v>866</v>
      </c>
      <c r="O111">
        <v>26</v>
      </c>
      <c r="P111">
        <v>86.957054740000004</v>
      </c>
      <c r="Q111" t="s">
        <v>51</v>
      </c>
      <c r="R111">
        <v>0.67997491600000004</v>
      </c>
      <c r="S111" t="s">
        <v>47</v>
      </c>
      <c r="T111" t="s">
        <v>39</v>
      </c>
      <c r="U111">
        <v>465.96296580000001</v>
      </c>
      <c r="V111" t="str">
        <f>IF(Table1[[#This Row],[Order quantities]]&gt;Table1[[#This Row],[Availability]],"High Risk", IF(Table1[[#This Row],[Order quantities]]=Table1[[#This Row],[Availability]],"Moderate","Low Risk"))</f>
        <v>High Risk</v>
      </c>
      <c r="W111">
        <f>Table1[[#This Row],[Availability]]-Table1[[#This Row],[Order quantities]]</f>
        <v>-2</v>
      </c>
      <c r="X111">
        <f>Table1[[#This Row],[Revenue]]-(Table1[[#This Row],[Shipping costs]]+Table1[[#This Row],[Manufacturing costs]])</f>
        <v>374.16741333499999</v>
      </c>
    </row>
    <row r="112" spans="1:24" x14ac:dyDescent="0.25">
      <c r="A112" t="s">
        <v>29</v>
      </c>
      <c r="B112" t="s">
        <v>158</v>
      </c>
      <c r="C112" s="1">
        <v>92.48</v>
      </c>
      <c r="D112">
        <v>52</v>
      </c>
      <c r="E112">
        <v>519</v>
      </c>
      <c r="F112">
        <v>17</v>
      </c>
      <c r="G112">
        <v>6</v>
      </c>
      <c r="H112">
        <v>1</v>
      </c>
      <c r="I112" t="s">
        <v>23</v>
      </c>
      <c r="J112">
        <v>6.5387870179999998</v>
      </c>
      <c r="K112" t="s">
        <v>32</v>
      </c>
      <c r="L112" t="s">
        <v>62</v>
      </c>
      <c r="M112">
        <v>2</v>
      </c>
      <c r="N112">
        <v>383</v>
      </c>
      <c r="O112">
        <v>7</v>
      </c>
      <c r="P112">
        <v>48.872667800000002</v>
      </c>
      <c r="Q112" t="s">
        <v>51</v>
      </c>
      <c r="R112">
        <v>3.2642199719999998</v>
      </c>
      <c r="S112" t="s">
        <v>35</v>
      </c>
      <c r="T112" t="s">
        <v>28</v>
      </c>
      <c r="U112">
        <v>604.73110759999997</v>
      </c>
      <c r="V112" t="str">
        <f>IF(Table1[[#This Row],[Order quantities]]&gt;Table1[[#This Row],[Availability]],"High Risk", IF(Table1[[#This Row],[Order quantities]]=Table1[[#This Row],[Availability]],"Moderate","Low Risk"))</f>
        <v>Low Risk</v>
      </c>
      <c r="W112">
        <f>Table1[[#This Row],[Availability]]-Table1[[#This Row],[Order quantities]]</f>
        <v>46</v>
      </c>
      <c r="X112">
        <f>Table1[[#This Row],[Revenue]]-(Table1[[#This Row],[Shipping costs]]+Table1[[#This Row],[Manufacturing costs]])</f>
        <v>549.31965278199993</v>
      </c>
    </row>
    <row r="113" spans="1:24" x14ac:dyDescent="0.25">
      <c r="A113" t="s">
        <v>29</v>
      </c>
      <c r="B113" t="s">
        <v>159</v>
      </c>
      <c r="C113" s="1">
        <v>10.8</v>
      </c>
      <c r="D113">
        <v>78</v>
      </c>
      <c r="E113">
        <v>99</v>
      </c>
      <c r="F113">
        <v>4</v>
      </c>
      <c r="G113">
        <v>18</v>
      </c>
      <c r="H113">
        <v>9</v>
      </c>
      <c r="I113" t="s">
        <v>23</v>
      </c>
      <c r="J113">
        <v>1.734174331</v>
      </c>
      <c r="K113" t="s">
        <v>24</v>
      </c>
      <c r="L113" t="s">
        <v>33</v>
      </c>
      <c r="M113">
        <v>8</v>
      </c>
      <c r="N113">
        <v>312</v>
      </c>
      <c r="O113">
        <v>25</v>
      </c>
      <c r="P113">
        <v>44.748927000000002</v>
      </c>
      <c r="Q113" t="s">
        <v>26</v>
      </c>
      <c r="R113">
        <v>1.3254040979999999</v>
      </c>
      <c r="S113" t="s">
        <v>35</v>
      </c>
      <c r="T113" t="s">
        <v>28</v>
      </c>
      <c r="U113">
        <v>305.56806540000002</v>
      </c>
      <c r="V113" t="str">
        <f>IF(Table1[[#This Row],[Order quantities]]&gt;Table1[[#This Row],[Availability]],"High Risk", IF(Table1[[#This Row],[Order quantities]]=Table1[[#This Row],[Availability]],"Moderate","Low Risk"))</f>
        <v>Low Risk</v>
      </c>
      <c r="W113">
        <f>Table1[[#This Row],[Availability]]-Table1[[#This Row],[Order quantities]]</f>
        <v>60</v>
      </c>
      <c r="X113">
        <f>Table1[[#This Row],[Revenue]]-(Table1[[#This Row],[Shipping costs]]+Table1[[#This Row],[Manufacturing costs]])</f>
        <v>259.08496406900002</v>
      </c>
    </row>
    <row r="114" spans="1:24" x14ac:dyDescent="0.25">
      <c r="A114" t="s">
        <v>21</v>
      </c>
      <c r="B114" t="s">
        <v>160</v>
      </c>
      <c r="C114" s="1">
        <v>31.3</v>
      </c>
      <c r="D114">
        <v>72</v>
      </c>
      <c r="E114">
        <v>751</v>
      </c>
      <c r="F114">
        <v>16</v>
      </c>
      <c r="G114">
        <v>94</v>
      </c>
      <c r="H114">
        <v>8</v>
      </c>
      <c r="I114" t="s">
        <v>43</v>
      </c>
      <c r="J114">
        <v>1.7900941340000001</v>
      </c>
      <c r="K114" t="s">
        <v>32</v>
      </c>
      <c r="L114" t="s">
        <v>33</v>
      </c>
      <c r="M114">
        <v>9</v>
      </c>
      <c r="N114">
        <v>734</v>
      </c>
      <c r="O114">
        <v>7</v>
      </c>
      <c r="P114">
        <v>72.084132359999998</v>
      </c>
      <c r="Q114" t="s">
        <v>26</v>
      </c>
      <c r="R114">
        <v>4.1991067170000003</v>
      </c>
      <c r="S114" t="s">
        <v>47</v>
      </c>
      <c r="T114" t="s">
        <v>39</v>
      </c>
      <c r="U114">
        <v>839.99003979999998</v>
      </c>
      <c r="V114" t="str">
        <f>IF(Table1[[#This Row],[Order quantities]]&gt;Table1[[#This Row],[Availability]],"High Risk", IF(Table1[[#This Row],[Order quantities]]=Table1[[#This Row],[Availability]],"Moderate","Low Risk"))</f>
        <v>High Risk</v>
      </c>
      <c r="W114">
        <f>Table1[[#This Row],[Availability]]-Table1[[#This Row],[Order quantities]]</f>
        <v>-22</v>
      </c>
      <c r="X114">
        <f>Table1[[#This Row],[Revenue]]-(Table1[[#This Row],[Shipping costs]]+Table1[[#This Row],[Manufacturing costs]])</f>
        <v>766.11581330599995</v>
      </c>
    </row>
    <row r="115" spans="1:24" x14ac:dyDescent="0.25">
      <c r="A115" t="s">
        <v>29</v>
      </c>
      <c r="B115" t="s">
        <v>161</v>
      </c>
      <c r="C115" s="1">
        <v>81.59</v>
      </c>
      <c r="D115">
        <v>14</v>
      </c>
      <c r="E115">
        <v>477</v>
      </c>
      <c r="F115">
        <v>20</v>
      </c>
      <c r="G115">
        <v>22</v>
      </c>
      <c r="H115">
        <v>4</v>
      </c>
      <c r="I115" t="s">
        <v>23</v>
      </c>
      <c r="J115">
        <v>2.5464651429999998</v>
      </c>
      <c r="K115" t="s">
        <v>24</v>
      </c>
      <c r="L115" t="s">
        <v>55</v>
      </c>
      <c r="M115">
        <v>27</v>
      </c>
      <c r="N115">
        <v>817</v>
      </c>
      <c r="O115">
        <v>19</v>
      </c>
      <c r="P115">
        <v>64.219699890000001</v>
      </c>
      <c r="Q115" t="s">
        <v>37</v>
      </c>
      <c r="R115">
        <v>2.610271768</v>
      </c>
      <c r="S115" t="s">
        <v>35</v>
      </c>
      <c r="T115" t="s">
        <v>53</v>
      </c>
      <c r="U115">
        <v>366.04204979999997</v>
      </c>
      <c r="V115" t="str">
        <f>IF(Table1[[#This Row],[Order quantities]]&gt;Table1[[#This Row],[Availability]],"High Risk", IF(Table1[[#This Row],[Order quantities]]=Table1[[#This Row],[Availability]],"Moderate","Low Risk"))</f>
        <v>High Risk</v>
      </c>
      <c r="W115">
        <f>Table1[[#This Row],[Availability]]-Table1[[#This Row],[Order quantities]]</f>
        <v>-8</v>
      </c>
      <c r="X115">
        <f>Table1[[#This Row],[Revenue]]-(Table1[[#This Row],[Shipping costs]]+Table1[[#This Row],[Manufacturing costs]])</f>
        <v>299.27588476699998</v>
      </c>
    </row>
    <row r="116" spans="1:24" x14ac:dyDescent="0.25">
      <c r="A116" t="s">
        <v>29</v>
      </c>
      <c r="B116" t="s">
        <v>162</v>
      </c>
      <c r="C116" s="1">
        <v>22.53</v>
      </c>
      <c r="D116">
        <v>87</v>
      </c>
      <c r="E116">
        <v>297</v>
      </c>
      <c r="F116">
        <v>25</v>
      </c>
      <c r="G116">
        <v>30</v>
      </c>
      <c r="H116">
        <v>2</v>
      </c>
      <c r="I116" t="s">
        <v>43</v>
      </c>
      <c r="J116">
        <v>2.9259521080000002</v>
      </c>
      <c r="K116" t="s">
        <v>38</v>
      </c>
      <c r="L116" t="s">
        <v>62</v>
      </c>
      <c r="M116">
        <v>2</v>
      </c>
      <c r="N116">
        <v>493</v>
      </c>
      <c r="O116">
        <v>11</v>
      </c>
      <c r="P116">
        <v>55.735192570000002</v>
      </c>
      <c r="Q116" t="s">
        <v>34</v>
      </c>
      <c r="R116">
        <v>2.8978586989999999</v>
      </c>
      <c r="S116" t="s">
        <v>47</v>
      </c>
      <c r="T116" t="s">
        <v>37</v>
      </c>
      <c r="U116">
        <v>561.89416759999995</v>
      </c>
      <c r="V116" t="str">
        <f>IF(Table1[[#This Row],[Order quantities]]&gt;Table1[[#This Row],[Availability]],"High Risk", IF(Table1[[#This Row],[Order quantities]]=Table1[[#This Row],[Availability]],"Moderate","Low Risk"))</f>
        <v>Low Risk</v>
      </c>
      <c r="W116">
        <f>Table1[[#This Row],[Availability]]-Table1[[#This Row],[Order quantities]]</f>
        <v>57</v>
      </c>
      <c r="X116">
        <f>Table1[[#This Row],[Revenue]]-(Table1[[#This Row],[Shipping costs]]+Table1[[#This Row],[Manufacturing costs]])</f>
        <v>503.23302292199992</v>
      </c>
    </row>
    <row r="117" spans="1:24" x14ac:dyDescent="0.25">
      <c r="A117" t="s">
        <v>29</v>
      </c>
      <c r="B117" t="s">
        <v>163</v>
      </c>
      <c r="C117" s="1">
        <v>24.89</v>
      </c>
      <c r="D117">
        <v>67</v>
      </c>
      <c r="E117">
        <v>939</v>
      </c>
      <c r="F117">
        <v>27</v>
      </c>
      <c r="G117">
        <v>81</v>
      </c>
      <c r="H117">
        <v>9</v>
      </c>
      <c r="I117" t="s">
        <v>43</v>
      </c>
      <c r="J117">
        <v>3.5495596310000002</v>
      </c>
      <c r="K117" t="s">
        <v>24</v>
      </c>
      <c r="L117" t="s">
        <v>62</v>
      </c>
      <c r="M117">
        <v>7</v>
      </c>
      <c r="N117">
        <v>438</v>
      </c>
      <c r="O117">
        <v>29</v>
      </c>
      <c r="P117">
        <v>76.193054950000004</v>
      </c>
      <c r="Q117" t="s">
        <v>26</v>
      </c>
      <c r="R117">
        <v>2.0986247900000001</v>
      </c>
      <c r="S117" t="s">
        <v>35</v>
      </c>
      <c r="T117" t="s">
        <v>28</v>
      </c>
      <c r="U117">
        <v>627.30784300000005</v>
      </c>
      <c r="V117" t="str">
        <f>IF(Table1[[#This Row],[Order quantities]]&gt;Table1[[#This Row],[Availability]],"High Risk", IF(Table1[[#This Row],[Order quantities]]=Table1[[#This Row],[Availability]],"Moderate","Low Risk"))</f>
        <v>High Risk</v>
      </c>
      <c r="W117">
        <f>Table1[[#This Row],[Availability]]-Table1[[#This Row],[Order quantities]]</f>
        <v>-14</v>
      </c>
      <c r="X117">
        <f>Table1[[#This Row],[Revenue]]-(Table1[[#This Row],[Shipping costs]]+Table1[[#This Row],[Manufacturing costs]])</f>
        <v>547.56522841900005</v>
      </c>
    </row>
    <row r="118" spans="1:24" x14ac:dyDescent="0.25">
      <c r="A118" t="s">
        <v>21</v>
      </c>
      <c r="B118" t="s">
        <v>164</v>
      </c>
      <c r="C118" s="1">
        <v>40.19</v>
      </c>
      <c r="D118">
        <v>11</v>
      </c>
      <c r="E118">
        <v>525</v>
      </c>
      <c r="F118">
        <v>21</v>
      </c>
      <c r="G118">
        <v>32</v>
      </c>
      <c r="H118">
        <v>6</v>
      </c>
      <c r="I118" t="s">
        <v>43</v>
      </c>
      <c r="J118">
        <v>4.6028155259999997</v>
      </c>
      <c r="K118" t="s">
        <v>24</v>
      </c>
      <c r="L118" t="s">
        <v>49</v>
      </c>
      <c r="M118">
        <v>5</v>
      </c>
      <c r="N118">
        <v>897</v>
      </c>
      <c r="O118">
        <v>11</v>
      </c>
      <c r="P118">
        <v>99.28672881</v>
      </c>
      <c r="Q118" t="s">
        <v>34</v>
      </c>
      <c r="R118">
        <v>3.341094301</v>
      </c>
      <c r="S118" t="s">
        <v>47</v>
      </c>
      <c r="T118" t="s">
        <v>28</v>
      </c>
      <c r="U118">
        <v>261.6478649</v>
      </c>
      <c r="V118" t="str">
        <f>IF(Table1[[#This Row],[Order quantities]]&gt;Table1[[#This Row],[Availability]],"High Risk", IF(Table1[[#This Row],[Order quantities]]=Table1[[#This Row],[Availability]],"Moderate","Low Risk"))</f>
        <v>High Risk</v>
      </c>
      <c r="W118">
        <f>Table1[[#This Row],[Availability]]-Table1[[#This Row],[Order quantities]]</f>
        <v>-21</v>
      </c>
      <c r="X118">
        <f>Table1[[#This Row],[Revenue]]-(Table1[[#This Row],[Shipping costs]]+Table1[[#This Row],[Manufacturing costs]])</f>
        <v>157.758320564</v>
      </c>
    </row>
    <row r="119" spans="1:24" x14ac:dyDescent="0.25">
      <c r="A119" t="s">
        <v>21</v>
      </c>
      <c r="B119" t="s">
        <v>165</v>
      </c>
      <c r="C119" s="1">
        <v>51.03</v>
      </c>
      <c r="D119">
        <v>58</v>
      </c>
      <c r="E119">
        <v>333</v>
      </c>
      <c r="F119">
        <v>5</v>
      </c>
      <c r="G119">
        <v>42</v>
      </c>
      <c r="H119">
        <v>3</v>
      </c>
      <c r="I119" t="s">
        <v>43</v>
      </c>
      <c r="J119">
        <v>8.306795116</v>
      </c>
      <c r="K119" t="s">
        <v>24</v>
      </c>
      <c r="L119" t="s">
        <v>55</v>
      </c>
      <c r="M119">
        <v>21</v>
      </c>
      <c r="N119">
        <v>121</v>
      </c>
      <c r="O119">
        <v>7</v>
      </c>
      <c r="P119">
        <v>66.623215060000007</v>
      </c>
      <c r="Q119" t="s">
        <v>34</v>
      </c>
      <c r="R119">
        <v>4.4213260950000004</v>
      </c>
      <c r="S119" t="s">
        <v>47</v>
      </c>
      <c r="T119" t="s">
        <v>39</v>
      </c>
      <c r="U119">
        <v>761.52087840000002</v>
      </c>
      <c r="V119" t="str">
        <f>IF(Table1[[#This Row],[Order quantities]]&gt;Table1[[#This Row],[Availability]],"High Risk", IF(Table1[[#This Row],[Order quantities]]=Table1[[#This Row],[Availability]],"Moderate","Low Risk"))</f>
        <v>Low Risk</v>
      </c>
      <c r="W119">
        <f>Table1[[#This Row],[Availability]]-Table1[[#This Row],[Order quantities]]</f>
        <v>16</v>
      </c>
      <c r="X119">
        <f>Table1[[#This Row],[Revenue]]-(Table1[[#This Row],[Shipping costs]]+Table1[[#This Row],[Manufacturing costs]])</f>
        <v>686.59086822400002</v>
      </c>
    </row>
    <row r="120" spans="1:24" x14ac:dyDescent="0.25">
      <c r="A120" t="s">
        <v>21</v>
      </c>
      <c r="B120" t="s">
        <v>166</v>
      </c>
      <c r="C120" s="1">
        <v>63.73</v>
      </c>
      <c r="D120">
        <v>36</v>
      </c>
      <c r="E120">
        <v>1</v>
      </c>
      <c r="F120">
        <v>6</v>
      </c>
      <c r="G120">
        <v>78</v>
      </c>
      <c r="H120">
        <v>7</v>
      </c>
      <c r="I120" t="s">
        <v>43</v>
      </c>
      <c r="J120">
        <v>1.1247592230000001</v>
      </c>
      <c r="K120" t="s">
        <v>44</v>
      </c>
      <c r="L120" t="s">
        <v>55</v>
      </c>
      <c r="M120">
        <v>26</v>
      </c>
      <c r="N120">
        <v>870</v>
      </c>
      <c r="O120">
        <v>2</v>
      </c>
      <c r="P120">
        <v>43.326375980000002</v>
      </c>
      <c r="Q120" t="s">
        <v>26</v>
      </c>
      <c r="R120">
        <v>2.106006743</v>
      </c>
      <c r="S120" t="s">
        <v>35</v>
      </c>
      <c r="T120" t="s">
        <v>28</v>
      </c>
      <c r="U120">
        <v>269.75846710000002</v>
      </c>
      <c r="V120" t="str">
        <f>IF(Table1[[#This Row],[Order quantities]]&gt;Table1[[#This Row],[Availability]],"High Risk", IF(Table1[[#This Row],[Order quantities]]=Table1[[#This Row],[Availability]],"Moderate","Low Risk"))</f>
        <v>High Risk</v>
      </c>
      <c r="W120">
        <f>Table1[[#This Row],[Availability]]-Table1[[#This Row],[Order quantities]]</f>
        <v>-42</v>
      </c>
      <c r="X120">
        <f>Table1[[#This Row],[Revenue]]-(Table1[[#This Row],[Shipping costs]]+Table1[[#This Row],[Manufacturing costs]])</f>
        <v>225.30733189700001</v>
      </c>
    </row>
    <row r="121" spans="1:24" x14ac:dyDescent="0.25">
      <c r="A121" t="s">
        <v>21</v>
      </c>
      <c r="B121" t="s">
        <v>167</v>
      </c>
      <c r="C121" s="1">
        <v>40.049999999999997</v>
      </c>
      <c r="D121">
        <v>60</v>
      </c>
      <c r="E121">
        <v>374</v>
      </c>
      <c r="F121">
        <v>17</v>
      </c>
      <c r="G121">
        <v>10</v>
      </c>
      <c r="H121">
        <v>9</v>
      </c>
      <c r="I121" t="s">
        <v>43</v>
      </c>
      <c r="J121">
        <v>6.8444093820000003</v>
      </c>
      <c r="K121" t="s">
        <v>44</v>
      </c>
      <c r="L121" t="s">
        <v>55</v>
      </c>
      <c r="M121">
        <v>5</v>
      </c>
      <c r="N121">
        <v>968</v>
      </c>
      <c r="O121">
        <v>19</v>
      </c>
      <c r="P121">
        <v>30.353643980000001</v>
      </c>
      <c r="Q121" t="s">
        <v>26</v>
      </c>
      <c r="R121">
        <v>1.5204153300000001</v>
      </c>
      <c r="S121" t="s">
        <v>35</v>
      </c>
      <c r="T121" t="s">
        <v>39</v>
      </c>
      <c r="U121">
        <v>202.1262739</v>
      </c>
      <c r="V121" t="str">
        <f>IF(Table1[[#This Row],[Order quantities]]&gt;Table1[[#This Row],[Availability]],"High Risk", IF(Table1[[#This Row],[Order quantities]]=Table1[[#This Row],[Availability]],"Moderate","Low Risk"))</f>
        <v>Low Risk</v>
      </c>
      <c r="W121">
        <f>Table1[[#This Row],[Availability]]-Table1[[#This Row],[Order quantities]]</f>
        <v>50</v>
      </c>
      <c r="X121">
        <f>Table1[[#This Row],[Revenue]]-(Table1[[#This Row],[Shipping costs]]+Table1[[#This Row],[Manufacturing costs]])</f>
        <v>164.92822053800001</v>
      </c>
    </row>
    <row r="122" spans="1:24" x14ac:dyDescent="0.25">
      <c r="A122" t="s">
        <v>29</v>
      </c>
      <c r="B122" t="s">
        <v>168</v>
      </c>
      <c r="C122" s="1">
        <v>48.94</v>
      </c>
      <c r="D122">
        <v>42</v>
      </c>
      <c r="E122">
        <v>292</v>
      </c>
      <c r="F122">
        <v>1</v>
      </c>
      <c r="G122">
        <v>36</v>
      </c>
      <c r="H122">
        <v>3</v>
      </c>
      <c r="I122" t="s">
        <v>23</v>
      </c>
      <c r="J122">
        <v>7.0198887790000004</v>
      </c>
      <c r="K122" t="s">
        <v>41</v>
      </c>
      <c r="L122" t="s">
        <v>46</v>
      </c>
      <c r="M122">
        <v>20</v>
      </c>
      <c r="N122">
        <v>204</v>
      </c>
      <c r="O122">
        <v>4</v>
      </c>
      <c r="P122">
        <v>88.554721069999999</v>
      </c>
      <c r="Q122" t="s">
        <v>34</v>
      </c>
      <c r="R122">
        <v>0.17112396299999999</v>
      </c>
      <c r="S122" t="s">
        <v>47</v>
      </c>
      <c r="T122" t="s">
        <v>53</v>
      </c>
      <c r="U122">
        <v>592.01154989999998</v>
      </c>
      <c r="V122" t="str">
        <f>IF(Table1[[#This Row],[Order quantities]]&gt;Table1[[#This Row],[Availability]],"High Risk", IF(Table1[[#This Row],[Order quantities]]=Table1[[#This Row],[Availability]],"Moderate","Low Risk"))</f>
        <v>Low Risk</v>
      </c>
      <c r="W122">
        <f>Table1[[#This Row],[Availability]]-Table1[[#This Row],[Order quantities]]</f>
        <v>6</v>
      </c>
      <c r="X122">
        <f>Table1[[#This Row],[Revenue]]-(Table1[[#This Row],[Shipping costs]]+Table1[[#This Row],[Manufacturing costs]])</f>
        <v>496.43694005099997</v>
      </c>
    </row>
    <row r="123" spans="1:24" x14ac:dyDescent="0.25">
      <c r="A123" t="s">
        <v>29</v>
      </c>
      <c r="B123" t="s">
        <v>169</v>
      </c>
      <c r="C123" s="1">
        <v>76.010000000000005</v>
      </c>
      <c r="D123">
        <v>69</v>
      </c>
      <c r="E123">
        <v>836</v>
      </c>
      <c r="F123">
        <v>25</v>
      </c>
      <c r="G123">
        <v>34</v>
      </c>
      <c r="H123">
        <v>2</v>
      </c>
      <c r="I123" t="s">
        <v>31</v>
      </c>
      <c r="J123">
        <v>8.1879020229999995</v>
      </c>
      <c r="K123" t="s">
        <v>44</v>
      </c>
      <c r="L123" t="s">
        <v>55</v>
      </c>
      <c r="M123">
        <v>13</v>
      </c>
      <c r="N123">
        <v>565</v>
      </c>
      <c r="O123">
        <v>26</v>
      </c>
      <c r="P123">
        <v>83.310869089999997</v>
      </c>
      <c r="Q123" t="s">
        <v>51</v>
      </c>
      <c r="R123">
        <v>2.916711286</v>
      </c>
      <c r="S123" t="s">
        <v>27</v>
      </c>
      <c r="T123" t="s">
        <v>53</v>
      </c>
      <c r="U123">
        <v>738.36742319999996</v>
      </c>
      <c r="V123" t="str">
        <f>IF(Table1[[#This Row],[Order quantities]]&gt;Table1[[#This Row],[Availability]],"High Risk", IF(Table1[[#This Row],[Order quantities]]=Table1[[#This Row],[Availability]],"Moderate","Low Risk"))</f>
        <v>Low Risk</v>
      </c>
      <c r="W123">
        <f>Table1[[#This Row],[Availability]]-Table1[[#This Row],[Order quantities]]</f>
        <v>35</v>
      </c>
      <c r="X123">
        <f>Table1[[#This Row],[Revenue]]-(Table1[[#This Row],[Shipping costs]]+Table1[[#This Row],[Manufacturing costs]])</f>
        <v>646.86865208699999</v>
      </c>
    </row>
    <row r="124" spans="1:24" x14ac:dyDescent="0.25">
      <c r="A124" t="s">
        <v>21</v>
      </c>
      <c r="B124" t="s">
        <v>170</v>
      </c>
      <c r="C124" s="1">
        <v>8.48</v>
      </c>
      <c r="D124">
        <v>38</v>
      </c>
      <c r="E124">
        <v>933</v>
      </c>
      <c r="F124">
        <v>19</v>
      </c>
      <c r="G124">
        <v>73</v>
      </c>
      <c r="H124">
        <v>7</v>
      </c>
      <c r="I124" t="s">
        <v>23</v>
      </c>
      <c r="J124">
        <v>9.3947764520000003</v>
      </c>
      <c r="K124" t="s">
        <v>41</v>
      </c>
      <c r="L124" t="s">
        <v>46</v>
      </c>
      <c r="M124">
        <v>21</v>
      </c>
      <c r="N124">
        <v>558</v>
      </c>
      <c r="O124">
        <v>6</v>
      </c>
      <c r="P124">
        <v>31.053053869999999</v>
      </c>
      <c r="Q124" t="s">
        <v>26</v>
      </c>
      <c r="R124">
        <v>2.0711463600000002</v>
      </c>
      <c r="S124" t="s">
        <v>47</v>
      </c>
      <c r="T124" t="s">
        <v>53</v>
      </c>
      <c r="U124">
        <v>145.03225280000001</v>
      </c>
      <c r="V124" t="str">
        <f>IF(Table1[[#This Row],[Order quantities]]&gt;Table1[[#This Row],[Availability]],"High Risk", IF(Table1[[#This Row],[Order quantities]]=Table1[[#This Row],[Availability]],"Moderate","Low Risk"))</f>
        <v>High Risk</v>
      </c>
      <c r="W124">
        <f>Table1[[#This Row],[Availability]]-Table1[[#This Row],[Order quantities]]</f>
        <v>-35</v>
      </c>
      <c r="X124">
        <f>Table1[[#This Row],[Revenue]]-(Table1[[#This Row],[Shipping costs]]+Table1[[#This Row],[Manufacturing costs]])</f>
        <v>104.58442247800001</v>
      </c>
    </row>
    <row r="125" spans="1:24" x14ac:dyDescent="0.25">
      <c r="A125" t="s">
        <v>29</v>
      </c>
      <c r="B125" t="s">
        <v>171</v>
      </c>
      <c r="C125" s="1">
        <v>28.98</v>
      </c>
      <c r="D125">
        <v>55</v>
      </c>
      <c r="E125">
        <v>552</v>
      </c>
      <c r="F125">
        <v>4</v>
      </c>
      <c r="G125">
        <v>28</v>
      </c>
      <c r="H125">
        <v>7</v>
      </c>
      <c r="I125" t="s">
        <v>23</v>
      </c>
      <c r="J125">
        <v>1.181240641</v>
      </c>
      <c r="K125" t="s">
        <v>32</v>
      </c>
      <c r="L125" t="s">
        <v>46</v>
      </c>
      <c r="M125">
        <v>29</v>
      </c>
      <c r="N125">
        <v>531</v>
      </c>
      <c r="O125">
        <v>17</v>
      </c>
      <c r="P125">
        <v>28.056888109999999</v>
      </c>
      <c r="Q125" t="s">
        <v>34</v>
      </c>
      <c r="R125">
        <v>1.9357811730000001</v>
      </c>
      <c r="S125" t="s">
        <v>35</v>
      </c>
      <c r="T125" t="s">
        <v>53</v>
      </c>
      <c r="U125">
        <v>162.4557834</v>
      </c>
      <c r="V125" t="str">
        <f>IF(Table1[[#This Row],[Order quantities]]&gt;Table1[[#This Row],[Availability]],"High Risk", IF(Table1[[#This Row],[Order quantities]]=Table1[[#This Row],[Availability]],"Moderate","Low Risk"))</f>
        <v>Low Risk</v>
      </c>
      <c r="W125">
        <f>Table1[[#This Row],[Availability]]-Table1[[#This Row],[Order quantities]]</f>
        <v>27</v>
      </c>
      <c r="X125">
        <f>Table1[[#This Row],[Revenue]]-(Table1[[#This Row],[Shipping costs]]+Table1[[#This Row],[Manufacturing costs]])</f>
        <v>133.217654649</v>
      </c>
    </row>
    <row r="126" spans="1:24" x14ac:dyDescent="0.25">
      <c r="A126" t="s">
        <v>21</v>
      </c>
      <c r="B126" t="s">
        <v>172</v>
      </c>
      <c r="C126" s="1">
        <v>72.77</v>
      </c>
      <c r="D126">
        <v>62</v>
      </c>
      <c r="E126">
        <v>317</v>
      </c>
      <c r="F126">
        <v>17</v>
      </c>
      <c r="G126">
        <v>11</v>
      </c>
      <c r="H126">
        <v>4</v>
      </c>
      <c r="I126" t="s">
        <v>23</v>
      </c>
      <c r="J126">
        <v>2.3840533499999998</v>
      </c>
      <c r="K126" t="s">
        <v>38</v>
      </c>
      <c r="L126" t="s">
        <v>62</v>
      </c>
      <c r="M126">
        <v>20</v>
      </c>
      <c r="N126">
        <v>869</v>
      </c>
      <c r="O126">
        <v>25</v>
      </c>
      <c r="P126">
        <v>74.362309909999993</v>
      </c>
      <c r="Q126" t="s">
        <v>26</v>
      </c>
      <c r="R126">
        <v>0.99638307400000004</v>
      </c>
      <c r="S126" t="s">
        <v>35</v>
      </c>
      <c r="T126" t="s">
        <v>53</v>
      </c>
      <c r="U126">
        <v>822.41124639999998</v>
      </c>
      <c r="V126" t="str">
        <f>IF(Table1[[#This Row],[Order quantities]]&gt;Table1[[#This Row],[Availability]],"High Risk", IF(Table1[[#This Row],[Order quantities]]=Table1[[#This Row],[Availability]],"Moderate","Low Risk"))</f>
        <v>Low Risk</v>
      </c>
      <c r="W126">
        <f>Table1[[#This Row],[Availability]]-Table1[[#This Row],[Order quantities]]</f>
        <v>51</v>
      </c>
      <c r="X126">
        <f>Table1[[#This Row],[Revenue]]-(Table1[[#This Row],[Shipping costs]]+Table1[[#This Row],[Manufacturing costs]])</f>
        <v>745.66488314000003</v>
      </c>
    </row>
    <row r="127" spans="1:24" x14ac:dyDescent="0.25">
      <c r="A127" t="s">
        <v>21</v>
      </c>
      <c r="B127" t="s">
        <v>173</v>
      </c>
      <c r="C127" s="1">
        <v>90.04</v>
      </c>
      <c r="D127">
        <v>45</v>
      </c>
      <c r="E127">
        <v>501</v>
      </c>
      <c r="F127">
        <v>9</v>
      </c>
      <c r="G127">
        <v>78</v>
      </c>
      <c r="H127">
        <v>9</v>
      </c>
      <c r="I127" t="s">
        <v>43</v>
      </c>
      <c r="J127">
        <v>8.975541647</v>
      </c>
      <c r="K127" t="s">
        <v>38</v>
      </c>
      <c r="L127" t="s">
        <v>49</v>
      </c>
      <c r="M127">
        <v>29</v>
      </c>
      <c r="N127">
        <v>815</v>
      </c>
      <c r="O127">
        <v>5</v>
      </c>
      <c r="P127">
        <v>38.345685570000001</v>
      </c>
      <c r="Q127" t="s">
        <v>34</v>
      </c>
      <c r="R127">
        <v>2.2072711909999998</v>
      </c>
      <c r="S127" t="s">
        <v>35</v>
      </c>
      <c r="T127" t="s">
        <v>39</v>
      </c>
      <c r="U127">
        <v>828.12942959999998</v>
      </c>
      <c r="V127" t="str">
        <f>IF(Table1[[#This Row],[Order quantities]]&gt;Table1[[#This Row],[Availability]],"High Risk", IF(Table1[[#This Row],[Order quantities]]=Table1[[#This Row],[Availability]],"Moderate","Low Risk"))</f>
        <v>High Risk</v>
      </c>
      <c r="W127">
        <f>Table1[[#This Row],[Availability]]-Table1[[#This Row],[Order quantities]]</f>
        <v>-33</v>
      </c>
      <c r="X127">
        <f>Table1[[#This Row],[Revenue]]-(Table1[[#This Row],[Shipping costs]]+Table1[[#This Row],[Manufacturing costs]])</f>
        <v>780.80820238299998</v>
      </c>
    </row>
    <row r="128" spans="1:24" x14ac:dyDescent="0.25">
      <c r="A128" t="s">
        <v>21</v>
      </c>
      <c r="B128" t="s">
        <v>174</v>
      </c>
      <c r="C128" s="1">
        <v>55.55</v>
      </c>
      <c r="D128">
        <v>10</v>
      </c>
      <c r="E128">
        <v>380</v>
      </c>
      <c r="F128">
        <v>2</v>
      </c>
      <c r="G128">
        <v>47</v>
      </c>
      <c r="H128">
        <v>1</v>
      </c>
      <c r="I128" t="s">
        <v>31</v>
      </c>
      <c r="J128">
        <v>6.0813157499999999</v>
      </c>
      <c r="K128" t="s">
        <v>24</v>
      </c>
      <c r="L128" t="s">
        <v>49</v>
      </c>
      <c r="M128">
        <v>20</v>
      </c>
      <c r="N128">
        <v>873</v>
      </c>
      <c r="O128">
        <v>28</v>
      </c>
      <c r="P128">
        <v>23.706122239999999</v>
      </c>
      <c r="Q128" t="s">
        <v>26</v>
      </c>
      <c r="R128">
        <v>1.558995353</v>
      </c>
      <c r="S128" t="s">
        <v>47</v>
      </c>
      <c r="T128" t="s">
        <v>53</v>
      </c>
      <c r="U128">
        <v>653.70538250000004</v>
      </c>
      <c r="V128" t="str">
        <f>IF(Table1[[#This Row],[Order quantities]]&gt;Table1[[#This Row],[Availability]],"High Risk", IF(Table1[[#This Row],[Order quantities]]=Table1[[#This Row],[Availability]],"Moderate","Low Risk"))</f>
        <v>High Risk</v>
      </c>
      <c r="W128">
        <f>Table1[[#This Row],[Availability]]-Table1[[#This Row],[Order quantities]]</f>
        <v>-37</v>
      </c>
      <c r="X128">
        <f>Table1[[#This Row],[Revenue]]-(Table1[[#This Row],[Shipping costs]]+Table1[[#This Row],[Manufacturing costs]])</f>
        <v>623.9179445100001</v>
      </c>
    </row>
    <row r="129" spans="1:24" x14ac:dyDescent="0.25">
      <c r="A129" t="s">
        <v>29</v>
      </c>
      <c r="B129" t="s">
        <v>175</v>
      </c>
      <c r="C129" s="1">
        <v>15.18</v>
      </c>
      <c r="D129">
        <v>61</v>
      </c>
      <c r="E129">
        <v>622</v>
      </c>
      <c r="F129">
        <v>8</v>
      </c>
      <c r="G129">
        <v>19</v>
      </c>
      <c r="H129">
        <v>1</v>
      </c>
      <c r="I129" t="s">
        <v>23</v>
      </c>
      <c r="J129">
        <v>6.9672448339999997</v>
      </c>
      <c r="K129" t="s">
        <v>44</v>
      </c>
      <c r="L129" t="s">
        <v>55</v>
      </c>
      <c r="M129">
        <v>18</v>
      </c>
      <c r="N129">
        <v>718</v>
      </c>
      <c r="O129">
        <v>30</v>
      </c>
      <c r="P129">
        <v>33.757796769999999</v>
      </c>
      <c r="Q129" t="s">
        <v>34</v>
      </c>
      <c r="R129">
        <v>3.0385516259999998</v>
      </c>
      <c r="S129" t="s">
        <v>27</v>
      </c>
      <c r="T129" t="s">
        <v>28</v>
      </c>
      <c r="U129">
        <v>498.86206759999999</v>
      </c>
      <c r="V129" t="str">
        <f>IF(Table1[[#This Row],[Order quantities]]&gt;Table1[[#This Row],[Availability]],"High Risk", IF(Table1[[#This Row],[Order quantities]]=Table1[[#This Row],[Availability]],"Moderate","Low Risk"))</f>
        <v>Low Risk</v>
      </c>
      <c r="W129">
        <f>Table1[[#This Row],[Availability]]-Table1[[#This Row],[Order quantities]]</f>
        <v>42</v>
      </c>
      <c r="X129">
        <f>Table1[[#This Row],[Revenue]]-(Table1[[#This Row],[Shipping costs]]+Table1[[#This Row],[Manufacturing costs]])</f>
        <v>458.13702599599998</v>
      </c>
    </row>
    <row r="130" spans="1:24" x14ac:dyDescent="0.25">
      <c r="A130" t="s">
        <v>21</v>
      </c>
      <c r="B130" t="s">
        <v>176</v>
      </c>
      <c r="C130" s="1">
        <v>47.5</v>
      </c>
      <c r="D130">
        <v>76</v>
      </c>
      <c r="E130">
        <v>13</v>
      </c>
      <c r="F130">
        <v>15</v>
      </c>
      <c r="G130">
        <v>15</v>
      </c>
      <c r="H130">
        <v>5</v>
      </c>
      <c r="I130" t="s">
        <v>31</v>
      </c>
      <c r="J130">
        <v>7.11159944</v>
      </c>
      <c r="K130" t="s">
        <v>41</v>
      </c>
      <c r="L130" t="s">
        <v>49</v>
      </c>
      <c r="M130">
        <v>25</v>
      </c>
      <c r="N130">
        <v>862</v>
      </c>
      <c r="O130">
        <v>7</v>
      </c>
      <c r="P130">
        <v>48.475680179999998</v>
      </c>
      <c r="Q130" t="s">
        <v>51</v>
      </c>
      <c r="R130">
        <v>3.9047857179999999</v>
      </c>
      <c r="S130" t="s">
        <v>47</v>
      </c>
      <c r="T130" t="s">
        <v>53</v>
      </c>
      <c r="U130">
        <v>669.42643729999998</v>
      </c>
      <c r="V130" t="str">
        <f>IF(Table1[[#This Row],[Order quantities]]&gt;Table1[[#This Row],[Availability]],"High Risk", IF(Table1[[#This Row],[Order quantities]]=Table1[[#This Row],[Availability]],"Moderate","Low Risk"))</f>
        <v>Low Risk</v>
      </c>
      <c r="W130">
        <f>Table1[[#This Row],[Availability]]-Table1[[#This Row],[Order quantities]]</f>
        <v>61</v>
      </c>
      <c r="X130">
        <f>Table1[[#This Row],[Revenue]]-(Table1[[#This Row],[Shipping costs]]+Table1[[#This Row],[Manufacturing costs]])</f>
        <v>613.83915767999997</v>
      </c>
    </row>
    <row r="131" spans="1:24" x14ac:dyDescent="0.25">
      <c r="A131" t="s">
        <v>29</v>
      </c>
      <c r="B131" t="s">
        <v>177</v>
      </c>
      <c r="C131" s="1">
        <v>55.6</v>
      </c>
      <c r="D131">
        <v>97</v>
      </c>
      <c r="E131">
        <v>503</v>
      </c>
      <c r="F131">
        <v>7</v>
      </c>
      <c r="G131">
        <v>28</v>
      </c>
      <c r="H131">
        <v>6</v>
      </c>
      <c r="I131" t="s">
        <v>23</v>
      </c>
      <c r="J131">
        <v>9.3856636299999998</v>
      </c>
      <c r="K131" t="s">
        <v>44</v>
      </c>
      <c r="L131" t="s">
        <v>46</v>
      </c>
      <c r="M131">
        <v>2</v>
      </c>
      <c r="N131">
        <v>320</v>
      </c>
      <c r="O131">
        <v>9</v>
      </c>
      <c r="P131">
        <v>75.95545036</v>
      </c>
      <c r="Q131" t="s">
        <v>26</v>
      </c>
      <c r="R131">
        <v>3.770873334</v>
      </c>
      <c r="S131" t="s">
        <v>35</v>
      </c>
      <c r="T131" t="s">
        <v>39</v>
      </c>
      <c r="U131">
        <v>876.59135570000001</v>
      </c>
      <c r="V131" t="str">
        <f>IF(Table1[[#This Row],[Order quantities]]&gt;Table1[[#This Row],[Availability]],"High Risk", IF(Table1[[#This Row],[Order quantities]]=Table1[[#This Row],[Availability]],"Moderate","Low Risk"))</f>
        <v>Low Risk</v>
      </c>
      <c r="W131">
        <f>Table1[[#This Row],[Availability]]-Table1[[#This Row],[Order quantities]]</f>
        <v>69</v>
      </c>
      <c r="X131">
        <f>Table1[[#This Row],[Revenue]]-(Table1[[#This Row],[Shipping costs]]+Table1[[#This Row],[Manufacturing costs]])</f>
        <v>791.25024170999995</v>
      </c>
    </row>
    <row r="132" spans="1:24" x14ac:dyDescent="0.25">
      <c r="A132" t="s">
        <v>29</v>
      </c>
      <c r="B132" t="s">
        <v>178</v>
      </c>
      <c r="C132" s="1">
        <v>28.03</v>
      </c>
      <c r="D132">
        <v>24</v>
      </c>
      <c r="E132">
        <v>230</v>
      </c>
      <c r="F132">
        <v>27</v>
      </c>
      <c r="G132">
        <v>24</v>
      </c>
      <c r="H132">
        <v>3</v>
      </c>
      <c r="I132" t="s">
        <v>37</v>
      </c>
      <c r="J132">
        <v>9.9725447569999996</v>
      </c>
      <c r="K132" t="s">
        <v>41</v>
      </c>
      <c r="L132" t="s">
        <v>49</v>
      </c>
      <c r="M132">
        <v>25</v>
      </c>
      <c r="N132">
        <v>478</v>
      </c>
      <c r="O132">
        <v>25</v>
      </c>
      <c r="P132">
        <v>40.267728499999997</v>
      </c>
      <c r="Q132" t="s">
        <v>51</v>
      </c>
      <c r="R132">
        <v>1.710994009</v>
      </c>
      <c r="S132" t="s">
        <v>47</v>
      </c>
      <c r="T132" t="s">
        <v>39</v>
      </c>
      <c r="U132">
        <v>171.87078210000001</v>
      </c>
      <c r="V132" t="str">
        <f>IF(Table1[[#This Row],[Order quantities]]&gt;Table1[[#This Row],[Availability]],"High Risk", IF(Table1[[#This Row],[Order quantities]]=Table1[[#This Row],[Availability]],"Moderate","Low Risk"))</f>
        <v>Moderate</v>
      </c>
      <c r="W132">
        <f>Table1[[#This Row],[Availability]]-Table1[[#This Row],[Order quantities]]</f>
        <v>0</v>
      </c>
      <c r="X132">
        <f>Table1[[#This Row],[Revenue]]-(Table1[[#This Row],[Shipping costs]]+Table1[[#This Row],[Manufacturing costs]])</f>
        <v>121.63050884300002</v>
      </c>
    </row>
    <row r="133" spans="1:24" x14ac:dyDescent="0.25">
      <c r="A133" t="s">
        <v>21</v>
      </c>
      <c r="B133" t="s">
        <v>179</v>
      </c>
      <c r="C133" s="1">
        <v>30.58</v>
      </c>
      <c r="D133">
        <v>70</v>
      </c>
      <c r="E133">
        <v>984</v>
      </c>
      <c r="F133">
        <v>6</v>
      </c>
      <c r="G133">
        <v>72</v>
      </c>
      <c r="H133">
        <v>9</v>
      </c>
      <c r="I133" t="s">
        <v>31</v>
      </c>
      <c r="J133">
        <v>7.4814171480000002</v>
      </c>
      <c r="K133" t="s">
        <v>32</v>
      </c>
      <c r="L133" t="s">
        <v>46</v>
      </c>
      <c r="M133">
        <v>26</v>
      </c>
      <c r="N133">
        <v>321</v>
      </c>
      <c r="O133">
        <v>1</v>
      </c>
      <c r="P133">
        <v>39.574390549999997</v>
      </c>
      <c r="Q133" t="s">
        <v>26</v>
      </c>
      <c r="R133">
        <v>3.0932144090000002</v>
      </c>
      <c r="S133" t="s">
        <v>47</v>
      </c>
      <c r="T133" t="s">
        <v>53</v>
      </c>
      <c r="U133">
        <v>800.18598340000005</v>
      </c>
      <c r="V133" t="str">
        <f>IF(Table1[[#This Row],[Order quantities]]&gt;Table1[[#This Row],[Availability]],"High Risk", IF(Table1[[#This Row],[Order quantities]]=Table1[[#This Row],[Availability]],"Moderate","Low Risk"))</f>
        <v>High Risk</v>
      </c>
      <c r="W133">
        <f>Table1[[#This Row],[Availability]]-Table1[[#This Row],[Order quantities]]</f>
        <v>-2</v>
      </c>
      <c r="X133">
        <f>Table1[[#This Row],[Revenue]]-(Table1[[#This Row],[Shipping costs]]+Table1[[#This Row],[Manufacturing costs]])</f>
        <v>753.13017570200009</v>
      </c>
    </row>
    <row r="134" spans="1:24" x14ac:dyDescent="0.25">
      <c r="A134" t="s">
        <v>112</v>
      </c>
      <c r="B134" t="s">
        <v>180</v>
      </c>
      <c r="C134" s="1">
        <v>40.840000000000003</v>
      </c>
      <c r="D134">
        <v>51</v>
      </c>
      <c r="E134">
        <v>83</v>
      </c>
      <c r="F134">
        <v>1</v>
      </c>
      <c r="G134">
        <v>9</v>
      </c>
      <c r="H134">
        <v>6</v>
      </c>
      <c r="I134" t="s">
        <v>31</v>
      </c>
      <c r="J134">
        <v>3.5849908830000001</v>
      </c>
      <c r="K134" t="s">
        <v>32</v>
      </c>
      <c r="L134" t="s">
        <v>25</v>
      </c>
      <c r="M134">
        <v>6</v>
      </c>
      <c r="N134">
        <v>357</v>
      </c>
      <c r="O134">
        <v>1</v>
      </c>
      <c r="P134">
        <v>35.642192729999998</v>
      </c>
      <c r="Q134" t="s">
        <v>26</v>
      </c>
      <c r="R134">
        <v>4.3691969579999999</v>
      </c>
      <c r="S134" t="s">
        <v>47</v>
      </c>
      <c r="T134" t="s">
        <v>28</v>
      </c>
      <c r="U134">
        <v>543.72619410000004</v>
      </c>
      <c r="V134" t="str">
        <f>IF(Table1[[#This Row],[Order quantities]]&gt;Table1[[#This Row],[Availability]],"High Risk", IF(Table1[[#This Row],[Order quantities]]=Table1[[#This Row],[Availability]],"Moderate","Low Risk"))</f>
        <v>Low Risk</v>
      </c>
      <c r="W134">
        <f>Table1[[#This Row],[Availability]]-Table1[[#This Row],[Order quantities]]</f>
        <v>42</v>
      </c>
      <c r="X134">
        <f>Table1[[#This Row],[Revenue]]-(Table1[[#This Row],[Shipping costs]]+Table1[[#This Row],[Manufacturing costs]])</f>
        <v>504.49901048700002</v>
      </c>
    </row>
    <row r="135" spans="1:24" x14ac:dyDescent="0.25">
      <c r="A135" t="s">
        <v>29</v>
      </c>
      <c r="B135" t="s">
        <v>181</v>
      </c>
      <c r="C135" s="1">
        <v>6.91</v>
      </c>
      <c r="D135">
        <v>3</v>
      </c>
      <c r="E135">
        <v>129</v>
      </c>
      <c r="F135">
        <v>15</v>
      </c>
      <c r="G135">
        <v>47</v>
      </c>
      <c r="H135">
        <v>4</v>
      </c>
      <c r="I135" t="s">
        <v>23</v>
      </c>
      <c r="J135">
        <v>8.917771621</v>
      </c>
      <c r="K135" t="s">
        <v>44</v>
      </c>
      <c r="L135" t="s">
        <v>46</v>
      </c>
      <c r="M135">
        <v>9</v>
      </c>
      <c r="N135">
        <v>812</v>
      </c>
      <c r="O135">
        <v>19</v>
      </c>
      <c r="P135">
        <v>53.045530079999999</v>
      </c>
      <c r="Q135" t="s">
        <v>26</v>
      </c>
      <c r="R135">
        <v>0.175692396</v>
      </c>
      <c r="S135" t="s">
        <v>27</v>
      </c>
      <c r="T135" t="s">
        <v>39</v>
      </c>
      <c r="U135">
        <v>607.71424939999997</v>
      </c>
      <c r="V135" t="str">
        <f>IF(Table1[[#This Row],[Order quantities]]&gt;Table1[[#This Row],[Availability]],"High Risk", IF(Table1[[#This Row],[Order quantities]]=Table1[[#This Row],[Availability]],"Moderate","Low Risk"))</f>
        <v>High Risk</v>
      </c>
      <c r="W135">
        <f>Table1[[#This Row],[Availability]]-Table1[[#This Row],[Order quantities]]</f>
        <v>-44</v>
      </c>
      <c r="X135">
        <f>Table1[[#This Row],[Revenue]]-(Table1[[#This Row],[Shipping costs]]+Table1[[#This Row],[Manufacturing costs]])</f>
        <v>545.75094769899999</v>
      </c>
    </row>
    <row r="136" spans="1:24" x14ac:dyDescent="0.25">
      <c r="A136" t="s">
        <v>21</v>
      </c>
      <c r="B136" t="s">
        <v>182</v>
      </c>
      <c r="C136" s="1">
        <v>35.6</v>
      </c>
      <c r="D136">
        <v>58</v>
      </c>
      <c r="E136">
        <v>742</v>
      </c>
      <c r="F136">
        <v>23</v>
      </c>
      <c r="G136">
        <v>33</v>
      </c>
      <c r="H136">
        <v>7</v>
      </c>
      <c r="I136" t="s">
        <v>31</v>
      </c>
      <c r="J136">
        <v>1.442988231</v>
      </c>
      <c r="K136" t="s">
        <v>41</v>
      </c>
      <c r="L136" t="s">
        <v>46</v>
      </c>
      <c r="M136">
        <v>25</v>
      </c>
      <c r="N136">
        <v>466</v>
      </c>
      <c r="O136">
        <v>6</v>
      </c>
      <c r="P136">
        <v>26.25730282</v>
      </c>
      <c r="Q136" t="s">
        <v>51</v>
      </c>
      <c r="R136">
        <v>2.2350983489999998</v>
      </c>
      <c r="S136" t="s">
        <v>27</v>
      </c>
      <c r="T136" t="s">
        <v>53</v>
      </c>
      <c r="U136">
        <v>688.53822400000001</v>
      </c>
      <c r="V136" t="str">
        <f>IF(Table1[[#This Row],[Order quantities]]&gt;Table1[[#This Row],[Availability]],"High Risk", IF(Table1[[#This Row],[Order quantities]]=Table1[[#This Row],[Availability]],"Moderate","Low Risk"))</f>
        <v>Low Risk</v>
      </c>
      <c r="W136">
        <f>Table1[[#This Row],[Availability]]-Table1[[#This Row],[Order quantities]]</f>
        <v>25</v>
      </c>
      <c r="X136">
        <f>Table1[[#This Row],[Revenue]]-(Table1[[#This Row],[Shipping costs]]+Table1[[#This Row],[Manufacturing costs]])</f>
        <v>660.83793294899999</v>
      </c>
    </row>
    <row r="137" spans="1:24" x14ac:dyDescent="0.25">
      <c r="A137" t="s">
        <v>29</v>
      </c>
      <c r="B137" t="s">
        <v>183</v>
      </c>
      <c r="C137" s="1">
        <v>25.09</v>
      </c>
      <c r="D137">
        <v>71</v>
      </c>
      <c r="E137">
        <v>837</v>
      </c>
      <c r="F137">
        <v>26</v>
      </c>
      <c r="G137">
        <v>62</v>
      </c>
      <c r="H137">
        <v>8</v>
      </c>
      <c r="I137" t="s">
        <v>23</v>
      </c>
      <c r="J137">
        <v>3.0797276760000001</v>
      </c>
      <c r="K137" t="s">
        <v>24</v>
      </c>
      <c r="L137" t="s">
        <v>62</v>
      </c>
      <c r="M137">
        <v>3</v>
      </c>
      <c r="N137">
        <v>869</v>
      </c>
      <c r="O137">
        <v>18</v>
      </c>
      <c r="P137">
        <v>53.70676606</v>
      </c>
      <c r="Q137" t="s">
        <v>26</v>
      </c>
      <c r="R137">
        <v>1.198939749</v>
      </c>
      <c r="S137" t="s">
        <v>47</v>
      </c>
      <c r="T137" t="s">
        <v>53</v>
      </c>
      <c r="U137">
        <v>930.3608342</v>
      </c>
      <c r="V137" t="str">
        <f>IF(Table1[[#This Row],[Order quantities]]&gt;Table1[[#This Row],[Availability]],"High Risk", IF(Table1[[#This Row],[Order quantities]]=Table1[[#This Row],[Availability]],"Moderate","Low Risk"))</f>
        <v>Low Risk</v>
      </c>
      <c r="W137">
        <f>Table1[[#This Row],[Availability]]-Table1[[#This Row],[Order quantities]]</f>
        <v>9</v>
      </c>
      <c r="X137">
        <f>Table1[[#This Row],[Revenue]]-(Table1[[#This Row],[Shipping costs]]+Table1[[#This Row],[Manufacturing costs]])</f>
        <v>873.57434046399999</v>
      </c>
    </row>
    <row r="138" spans="1:24" x14ac:dyDescent="0.25">
      <c r="A138" t="s">
        <v>21</v>
      </c>
      <c r="B138" t="s">
        <v>184</v>
      </c>
      <c r="C138" s="1">
        <v>36.11</v>
      </c>
      <c r="D138">
        <v>19</v>
      </c>
      <c r="E138">
        <v>144</v>
      </c>
      <c r="F138">
        <v>7</v>
      </c>
      <c r="G138">
        <v>97</v>
      </c>
      <c r="H138">
        <v>9</v>
      </c>
      <c r="I138" t="s">
        <v>31</v>
      </c>
      <c r="J138">
        <v>9.0764714570000002</v>
      </c>
      <c r="K138" t="s">
        <v>38</v>
      </c>
      <c r="L138" t="s">
        <v>55</v>
      </c>
      <c r="M138">
        <v>1</v>
      </c>
      <c r="N138">
        <v>448</v>
      </c>
      <c r="O138">
        <v>10</v>
      </c>
      <c r="P138">
        <v>73.375800060000003</v>
      </c>
      <c r="Q138" t="s">
        <v>34</v>
      </c>
      <c r="R138">
        <v>2.0042982230000002</v>
      </c>
      <c r="S138" t="s">
        <v>27</v>
      </c>
      <c r="T138" t="s">
        <v>39</v>
      </c>
      <c r="U138">
        <v>151.04795820000001</v>
      </c>
      <c r="V138" t="str">
        <f>IF(Table1[[#This Row],[Order quantities]]&gt;Table1[[#This Row],[Availability]],"High Risk", IF(Table1[[#This Row],[Order quantities]]=Table1[[#This Row],[Availability]],"Moderate","Low Risk"))</f>
        <v>High Risk</v>
      </c>
      <c r="W138">
        <f>Table1[[#This Row],[Availability]]-Table1[[#This Row],[Order quantities]]</f>
        <v>-78</v>
      </c>
      <c r="X138">
        <f>Table1[[#This Row],[Revenue]]-(Table1[[#This Row],[Shipping costs]]+Table1[[#This Row],[Manufacturing costs]])</f>
        <v>68.595686683000011</v>
      </c>
    </row>
    <row r="139" spans="1:24" x14ac:dyDescent="0.25">
      <c r="A139" t="s">
        <v>21</v>
      </c>
      <c r="B139" t="s">
        <v>185</v>
      </c>
      <c r="C139" s="1">
        <v>16.38</v>
      </c>
      <c r="D139">
        <v>92</v>
      </c>
      <c r="E139">
        <v>890</v>
      </c>
      <c r="F139">
        <v>29</v>
      </c>
      <c r="G139">
        <v>19</v>
      </c>
      <c r="H139">
        <v>6</v>
      </c>
      <c r="I139" t="s">
        <v>31</v>
      </c>
      <c r="J139">
        <v>3.3057236300000001</v>
      </c>
      <c r="K139" t="s">
        <v>44</v>
      </c>
      <c r="L139" t="s">
        <v>49</v>
      </c>
      <c r="M139">
        <v>1</v>
      </c>
      <c r="N139">
        <v>324</v>
      </c>
      <c r="O139">
        <v>28</v>
      </c>
      <c r="P139">
        <v>12.68114536</v>
      </c>
      <c r="Q139" t="s">
        <v>34</v>
      </c>
      <c r="R139">
        <v>2.1383490790000002</v>
      </c>
      <c r="S139" t="s">
        <v>47</v>
      </c>
      <c r="T139" t="s">
        <v>53</v>
      </c>
      <c r="U139">
        <v>126.52871690000001</v>
      </c>
      <c r="V139" t="str">
        <f>IF(Table1[[#This Row],[Order quantities]]&gt;Table1[[#This Row],[Availability]],"High Risk", IF(Table1[[#This Row],[Order quantities]]=Table1[[#This Row],[Availability]],"Moderate","Low Risk"))</f>
        <v>Low Risk</v>
      </c>
      <c r="W139">
        <f>Table1[[#This Row],[Availability]]-Table1[[#This Row],[Order quantities]]</f>
        <v>73</v>
      </c>
      <c r="X139">
        <f>Table1[[#This Row],[Revenue]]-(Table1[[#This Row],[Shipping costs]]+Table1[[#This Row],[Manufacturing costs]])</f>
        <v>110.54184791</v>
      </c>
    </row>
    <row r="140" spans="1:24" x14ac:dyDescent="0.25">
      <c r="A140" t="s">
        <v>21</v>
      </c>
      <c r="B140" t="s">
        <v>186</v>
      </c>
      <c r="C140" s="1">
        <v>89.6</v>
      </c>
      <c r="D140">
        <v>62</v>
      </c>
      <c r="E140">
        <v>856</v>
      </c>
      <c r="F140">
        <v>30</v>
      </c>
      <c r="G140">
        <v>67</v>
      </c>
      <c r="H140">
        <v>6</v>
      </c>
      <c r="I140" t="s">
        <v>37</v>
      </c>
      <c r="J140">
        <v>2.9858595370000001</v>
      </c>
      <c r="K140" t="s">
        <v>41</v>
      </c>
      <c r="L140" t="s">
        <v>49</v>
      </c>
      <c r="M140">
        <v>19</v>
      </c>
      <c r="N140">
        <v>813</v>
      </c>
      <c r="O140">
        <v>11</v>
      </c>
      <c r="P140">
        <v>10.880144230000001</v>
      </c>
      <c r="Q140" t="s">
        <v>51</v>
      </c>
      <c r="R140">
        <v>3.7586877269999999</v>
      </c>
      <c r="S140" t="s">
        <v>47</v>
      </c>
      <c r="T140" t="s">
        <v>53</v>
      </c>
      <c r="U140">
        <v>260.43560330000003</v>
      </c>
      <c r="V140" t="str">
        <f>IF(Table1[[#This Row],[Order quantities]]&gt;Table1[[#This Row],[Availability]],"High Risk", IF(Table1[[#This Row],[Order quantities]]=Table1[[#This Row],[Availability]],"Moderate","Low Risk"))</f>
        <v>High Risk</v>
      </c>
      <c r="W140">
        <f>Table1[[#This Row],[Availability]]-Table1[[#This Row],[Order quantities]]</f>
        <v>-5</v>
      </c>
      <c r="X140">
        <f>Table1[[#This Row],[Revenue]]-(Table1[[#This Row],[Shipping costs]]+Table1[[#This Row],[Manufacturing costs]])</f>
        <v>246.56959953300003</v>
      </c>
    </row>
    <row r="141" spans="1:24" x14ac:dyDescent="0.25">
      <c r="A141" t="s">
        <v>29</v>
      </c>
      <c r="B141" t="s">
        <v>187</v>
      </c>
      <c r="C141" s="1">
        <v>61.39</v>
      </c>
      <c r="D141">
        <v>53</v>
      </c>
      <c r="E141">
        <v>27</v>
      </c>
      <c r="F141">
        <v>25</v>
      </c>
      <c r="G141">
        <v>74</v>
      </c>
      <c r="H141">
        <v>8</v>
      </c>
      <c r="I141" t="s">
        <v>23</v>
      </c>
      <c r="J141">
        <v>2.2431276379999998</v>
      </c>
      <c r="K141" t="s">
        <v>32</v>
      </c>
      <c r="L141" t="s">
        <v>62</v>
      </c>
      <c r="M141">
        <v>5</v>
      </c>
      <c r="N141">
        <v>837</v>
      </c>
      <c r="O141">
        <v>1</v>
      </c>
      <c r="P141">
        <v>16.761061909999999</v>
      </c>
      <c r="Q141" t="s">
        <v>34</v>
      </c>
      <c r="R141">
        <v>0.55972717500000002</v>
      </c>
      <c r="S141" t="s">
        <v>47</v>
      </c>
      <c r="T141" t="s">
        <v>53</v>
      </c>
      <c r="U141">
        <v>987.80295339999998</v>
      </c>
      <c r="V141" t="str">
        <f>IF(Table1[[#This Row],[Order quantities]]&gt;Table1[[#This Row],[Availability]],"High Risk", IF(Table1[[#This Row],[Order quantities]]=Table1[[#This Row],[Availability]],"Moderate","Low Risk"))</f>
        <v>High Risk</v>
      </c>
      <c r="W141">
        <f>Table1[[#This Row],[Availability]]-Table1[[#This Row],[Order quantities]]</f>
        <v>-21</v>
      </c>
      <c r="X141">
        <f>Table1[[#This Row],[Revenue]]-(Table1[[#This Row],[Shipping costs]]+Table1[[#This Row],[Manufacturing costs]])</f>
        <v>968.79876385199998</v>
      </c>
    </row>
    <row r="142" spans="1:24" x14ac:dyDescent="0.25">
      <c r="A142" t="s">
        <v>29</v>
      </c>
      <c r="B142" t="s">
        <v>188</v>
      </c>
      <c r="C142" s="1">
        <v>69.510000000000005</v>
      </c>
      <c r="D142">
        <v>73</v>
      </c>
      <c r="E142">
        <v>65</v>
      </c>
      <c r="F142">
        <v>17</v>
      </c>
      <c r="G142">
        <v>40</v>
      </c>
      <c r="H142">
        <v>5</v>
      </c>
      <c r="I142" t="s">
        <v>23</v>
      </c>
      <c r="J142">
        <v>8.7320058189999994</v>
      </c>
      <c r="K142" t="s">
        <v>38</v>
      </c>
      <c r="L142" t="s">
        <v>25</v>
      </c>
      <c r="M142">
        <v>13</v>
      </c>
      <c r="N142">
        <v>335</v>
      </c>
      <c r="O142">
        <v>1</v>
      </c>
      <c r="P142">
        <v>58.20940556</v>
      </c>
      <c r="Q142" t="s">
        <v>34</v>
      </c>
      <c r="R142">
        <v>2.6116611249999999</v>
      </c>
      <c r="S142" t="s">
        <v>27</v>
      </c>
      <c r="T142" t="s">
        <v>53</v>
      </c>
      <c r="U142">
        <v>743.56873059999998</v>
      </c>
      <c r="V142" t="str">
        <f>IF(Table1[[#This Row],[Order quantities]]&gt;Table1[[#This Row],[Availability]],"High Risk", IF(Table1[[#This Row],[Order quantities]]=Table1[[#This Row],[Availability]],"Moderate","Low Risk"))</f>
        <v>Low Risk</v>
      </c>
      <c r="W142">
        <f>Table1[[#This Row],[Availability]]-Table1[[#This Row],[Order quantities]]</f>
        <v>33</v>
      </c>
      <c r="X142">
        <f>Table1[[#This Row],[Revenue]]-(Table1[[#This Row],[Shipping costs]]+Table1[[#This Row],[Manufacturing costs]])</f>
        <v>676.62731922099999</v>
      </c>
    </row>
    <row r="143" spans="1:24" x14ac:dyDescent="0.25">
      <c r="A143" t="s">
        <v>21</v>
      </c>
      <c r="B143" t="s">
        <v>189</v>
      </c>
      <c r="C143" s="1">
        <v>79.97</v>
      </c>
      <c r="D143">
        <v>97</v>
      </c>
      <c r="E143">
        <v>162</v>
      </c>
      <c r="F143">
        <v>2</v>
      </c>
      <c r="G143">
        <v>47</v>
      </c>
      <c r="H143">
        <v>3</v>
      </c>
      <c r="I143" t="s">
        <v>43</v>
      </c>
      <c r="J143">
        <v>5.5005243330000004</v>
      </c>
      <c r="K143" t="s">
        <v>44</v>
      </c>
      <c r="L143" t="s">
        <v>25</v>
      </c>
      <c r="M143">
        <v>19</v>
      </c>
      <c r="N143">
        <v>282</v>
      </c>
      <c r="O143">
        <v>13</v>
      </c>
      <c r="P143">
        <v>86.900957489999996</v>
      </c>
      <c r="Q143" t="s">
        <v>51</v>
      </c>
      <c r="R143">
        <v>2.8645544799999998</v>
      </c>
      <c r="S143" t="s">
        <v>35</v>
      </c>
      <c r="T143" t="s">
        <v>28</v>
      </c>
      <c r="U143">
        <v>653.17700709999997</v>
      </c>
      <c r="V143" t="str">
        <f>IF(Table1[[#This Row],[Order quantities]]&gt;Table1[[#This Row],[Availability]],"High Risk", IF(Table1[[#This Row],[Order quantities]]=Table1[[#This Row],[Availability]],"Moderate","Low Risk"))</f>
        <v>Low Risk</v>
      </c>
      <c r="W143">
        <f>Table1[[#This Row],[Availability]]-Table1[[#This Row],[Order quantities]]</f>
        <v>50</v>
      </c>
      <c r="X143">
        <f>Table1[[#This Row],[Revenue]]-(Table1[[#This Row],[Shipping costs]]+Table1[[#This Row],[Manufacturing costs]])</f>
        <v>560.77552527699993</v>
      </c>
    </row>
    <row r="144" spans="1:24" x14ac:dyDescent="0.25">
      <c r="A144" t="s">
        <v>21</v>
      </c>
      <c r="B144" t="s">
        <v>190</v>
      </c>
      <c r="C144" s="1">
        <v>52.35</v>
      </c>
      <c r="D144">
        <v>56</v>
      </c>
      <c r="E144">
        <v>228</v>
      </c>
      <c r="F144">
        <v>27</v>
      </c>
      <c r="G144">
        <v>65</v>
      </c>
      <c r="H144">
        <v>3</v>
      </c>
      <c r="I144" t="s">
        <v>23</v>
      </c>
      <c r="J144">
        <v>7.0740388269999999</v>
      </c>
      <c r="K144" t="s">
        <v>24</v>
      </c>
      <c r="L144" t="s">
        <v>55</v>
      </c>
      <c r="M144">
        <v>12</v>
      </c>
      <c r="N144">
        <v>811</v>
      </c>
      <c r="O144">
        <v>5</v>
      </c>
      <c r="P144">
        <v>10.439601939999999</v>
      </c>
      <c r="Q144" t="s">
        <v>51</v>
      </c>
      <c r="R144">
        <v>2.5213722569999999</v>
      </c>
      <c r="S144" t="s">
        <v>47</v>
      </c>
      <c r="T144" t="s">
        <v>28</v>
      </c>
      <c r="U144">
        <v>142.3351481</v>
      </c>
      <c r="V144" t="str">
        <f>IF(Table1[[#This Row],[Order quantities]]&gt;Table1[[#This Row],[Availability]],"High Risk", IF(Table1[[#This Row],[Order quantities]]=Table1[[#This Row],[Availability]],"Moderate","Low Risk"))</f>
        <v>High Risk</v>
      </c>
      <c r="W144">
        <f>Table1[[#This Row],[Availability]]-Table1[[#This Row],[Order quantities]]</f>
        <v>-9</v>
      </c>
      <c r="X144">
        <f>Table1[[#This Row],[Revenue]]-(Table1[[#This Row],[Shipping costs]]+Table1[[#This Row],[Manufacturing costs]])</f>
        <v>124.821507333</v>
      </c>
    </row>
    <row r="145" spans="1:24" x14ac:dyDescent="0.25">
      <c r="A145" t="s">
        <v>29</v>
      </c>
      <c r="B145" t="s">
        <v>191</v>
      </c>
      <c r="C145" s="1">
        <v>13.26</v>
      </c>
      <c r="D145">
        <v>89</v>
      </c>
      <c r="E145">
        <v>260</v>
      </c>
      <c r="F145">
        <v>9</v>
      </c>
      <c r="G145">
        <v>29</v>
      </c>
      <c r="H145">
        <v>6</v>
      </c>
      <c r="I145" t="s">
        <v>43</v>
      </c>
      <c r="J145">
        <v>3.1515974569999998</v>
      </c>
      <c r="K145" t="s">
        <v>44</v>
      </c>
      <c r="L145" t="s">
        <v>62</v>
      </c>
      <c r="M145">
        <v>16</v>
      </c>
      <c r="N145">
        <v>968</v>
      </c>
      <c r="O145">
        <v>20</v>
      </c>
      <c r="P145">
        <v>94.299517410000007</v>
      </c>
      <c r="Q145" t="s">
        <v>26</v>
      </c>
      <c r="R145">
        <v>3.68617894</v>
      </c>
      <c r="S145" t="s">
        <v>35</v>
      </c>
      <c r="T145" t="s">
        <v>39</v>
      </c>
      <c r="U145">
        <v>891.19920149999996</v>
      </c>
      <c r="V145" t="str">
        <f>IF(Table1[[#This Row],[Order quantities]]&gt;Table1[[#This Row],[Availability]],"High Risk", IF(Table1[[#This Row],[Order quantities]]=Table1[[#This Row],[Availability]],"Moderate","Low Risk"))</f>
        <v>Low Risk</v>
      </c>
      <c r="W145">
        <f>Table1[[#This Row],[Availability]]-Table1[[#This Row],[Order quantities]]</f>
        <v>60</v>
      </c>
      <c r="X145">
        <f>Table1[[#This Row],[Revenue]]-(Table1[[#This Row],[Shipping costs]]+Table1[[#This Row],[Manufacturing costs]])</f>
        <v>793.74808663299996</v>
      </c>
    </row>
    <row r="146" spans="1:24" x14ac:dyDescent="0.25">
      <c r="A146" t="s">
        <v>21</v>
      </c>
      <c r="B146" t="s">
        <v>192</v>
      </c>
      <c r="C146" s="1">
        <v>56.03</v>
      </c>
      <c r="D146">
        <v>40</v>
      </c>
      <c r="E146">
        <v>448</v>
      </c>
      <c r="F146">
        <v>29</v>
      </c>
      <c r="G146">
        <v>50</v>
      </c>
      <c r="H146">
        <v>2</v>
      </c>
      <c r="I146" t="s">
        <v>43</v>
      </c>
      <c r="J146">
        <v>7.8223637889999997</v>
      </c>
      <c r="K146" t="s">
        <v>38</v>
      </c>
      <c r="L146" t="s">
        <v>49</v>
      </c>
      <c r="M146">
        <v>25</v>
      </c>
      <c r="N146">
        <v>857</v>
      </c>
      <c r="O146">
        <v>1</v>
      </c>
      <c r="P146">
        <v>19.565066040000001</v>
      </c>
      <c r="Q146" t="s">
        <v>34</v>
      </c>
      <c r="R146">
        <v>1.9805771539999999</v>
      </c>
      <c r="S146" t="s">
        <v>35</v>
      </c>
      <c r="T146" t="s">
        <v>39</v>
      </c>
      <c r="U146">
        <v>831.48116800000003</v>
      </c>
      <c r="V146" t="str">
        <f>IF(Table1[[#This Row],[Order quantities]]&gt;Table1[[#This Row],[Availability]],"High Risk", IF(Table1[[#This Row],[Order quantities]]=Table1[[#This Row],[Availability]],"Moderate","Low Risk"))</f>
        <v>High Risk</v>
      </c>
      <c r="W146">
        <f>Table1[[#This Row],[Availability]]-Table1[[#This Row],[Order quantities]]</f>
        <v>-10</v>
      </c>
      <c r="X146">
        <f>Table1[[#This Row],[Revenue]]-(Table1[[#This Row],[Shipping costs]]+Table1[[#This Row],[Manufacturing costs]])</f>
        <v>804.09373817100004</v>
      </c>
    </row>
    <row r="147" spans="1:24" x14ac:dyDescent="0.25">
      <c r="A147" t="s">
        <v>21</v>
      </c>
      <c r="B147" t="s">
        <v>193</v>
      </c>
      <c r="C147" s="1">
        <v>60.75</v>
      </c>
      <c r="D147">
        <v>2</v>
      </c>
      <c r="E147">
        <v>423</v>
      </c>
      <c r="F147">
        <v>9</v>
      </c>
      <c r="G147">
        <v>98</v>
      </c>
      <c r="H147">
        <v>6</v>
      </c>
      <c r="I147" t="s">
        <v>23</v>
      </c>
      <c r="J147">
        <v>7.8400499049999999</v>
      </c>
      <c r="K147" t="s">
        <v>37</v>
      </c>
      <c r="L147" t="s">
        <v>49</v>
      </c>
      <c r="M147">
        <v>25</v>
      </c>
      <c r="N147">
        <v>543</v>
      </c>
      <c r="O147">
        <v>20</v>
      </c>
      <c r="P147">
        <v>85.778517530000002</v>
      </c>
      <c r="Q147" t="s">
        <v>26</v>
      </c>
      <c r="R147">
        <v>4.7303386119999997</v>
      </c>
      <c r="S147" t="s">
        <v>27</v>
      </c>
      <c r="T147" t="s">
        <v>28</v>
      </c>
      <c r="U147">
        <v>698.32003950000001</v>
      </c>
      <c r="V147" t="str">
        <f>IF(Table1[[#This Row],[Order quantities]]&gt;Table1[[#This Row],[Availability]],"High Risk", IF(Table1[[#This Row],[Order quantities]]=Table1[[#This Row],[Availability]],"Moderate","Low Risk"))</f>
        <v>High Risk</v>
      </c>
      <c r="W147">
        <f>Table1[[#This Row],[Availability]]-Table1[[#This Row],[Order quantities]]</f>
        <v>-96</v>
      </c>
      <c r="X147">
        <f>Table1[[#This Row],[Revenue]]-(Table1[[#This Row],[Shipping costs]]+Table1[[#This Row],[Manufacturing costs]])</f>
        <v>604.70147206499996</v>
      </c>
    </row>
    <row r="148" spans="1:24" x14ac:dyDescent="0.25">
      <c r="A148" t="s">
        <v>29</v>
      </c>
      <c r="B148" t="s">
        <v>194</v>
      </c>
      <c r="C148" s="1">
        <v>75.819999999999993</v>
      </c>
      <c r="D148">
        <v>5</v>
      </c>
      <c r="E148">
        <v>459</v>
      </c>
      <c r="F148">
        <v>13</v>
      </c>
      <c r="G148">
        <v>13</v>
      </c>
      <c r="H148">
        <v>6</v>
      </c>
      <c r="I148" t="s">
        <v>43</v>
      </c>
      <c r="J148">
        <v>3.8133822240000002</v>
      </c>
      <c r="K148" t="s">
        <v>44</v>
      </c>
      <c r="L148" t="s">
        <v>55</v>
      </c>
      <c r="M148">
        <v>19</v>
      </c>
      <c r="N148">
        <v>964</v>
      </c>
      <c r="O148">
        <v>3</v>
      </c>
      <c r="P148">
        <v>53.456928849999997</v>
      </c>
      <c r="Q148" t="s">
        <v>51</v>
      </c>
      <c r="R148">
        <v>2.4608368679999999</v>
      </c>
      <c r="S148" t="s">
        <v>47</v>
      </c>
      <c r="T148" t="s">
        <v>28</v>
      </c>
      <c r="U148">
        <v>405.21773389999998</v>
      </c>
      <c r="V148" t="str">
        <f>IF(Table1[[#This Row],[Order quantities]]&gt;Table1[[#This Row],[Availability]],"High Risk", IF(Table1[[#This Row],[Order quantities]]=Table1[[#This Row],[Availability]],"Moderate","Low Risk"))</f>
        <v>High Risk</v>
      </c>
      <c r="W148">
        <f>Table1[[#This Row],[Availability]]-Table1[[#This Row],[Order quantities]]</f>
        <v>-8</v>
      </c>
      <c r="X148">
        <f>Table1[[#This Row],[Revenue]]-(Table1[[#This Row],[Shipping costs]]+Table1[[#This Row],[Manufacturing costs]])</f>
        <v>347.94742282599998</v>
      </c>
    </row>
    <row r="149" spans="1:24" x14ac:dyDescent="0.25">
      <c r="A149" t="s">
        <v>112</v>
      </c>
      <c r="B149" t="s">
        <v>195</v>
      </c>
      <c r="C149" s="1">
        <v>46.01</v>
      </c>
      <c r="D149">
        <v>4</v>
      </c>
      <c r="E149">
        <v>951</v>
      </c>
      <c r="F149">
        <v>6</v>
      </c>
      <c r="G149">
        <v>1</v>
      </c>
      <c r="H149">
        <v>8</v>
      </c>
      <c r="I149" t="s">
        <v>43</v>
      </c>
      <c r="J149">
        <v>4.6961436970000001</v>
      </c>
      <c r="K149" t="s">
        <v>24</v>
      </c>
      <c r="L149" t="s">
        <v>49</v>
      </c>
      <c r="M149">
        <v>3</v>
      </c>
      <c r="N149">
        <v>722</v>
      </c>
      <c r="O149">
        <v>18</v>
      </c>
      <c r="P149">
        <v>69.342164859999997</v>
      </c>
      <c r="Q149" t="s">
        <v>34</v>
      </c>
      <c r="R149">
        <v>2.898948157</v>
      </c>
      <c r="S149" t="s">
        <v>35</v>
      </c>
      <c r="T149" t="s">
        <v>39</v>
      </c>
      <c r="U149">
        <v>163.45446000000001</v>
      </c>
      <c r="V149" t="str">
        <f>IF(Table1[[#This Row],[Order quantities]]&gt;Table1[[#This Row],[Availability]],"High Risk", IF(Table1[[#This Row],[Order quantities]]=Table1[[#This Row],[Availability]],"Moderate","Low Risk"))</f>
        <v>Low Risk</v>
      </c>
      <c r="W149">
        <f>Table1[[#This Row],[Availability]]-Table1[[#This Row],[Order quantities]]</f>
        <v>3</v>
      </c>
      <c r="X149">
        <f>Table1[[#This Row],[Revenue]]-(Table1[[#This Row],[Shipping costs]]+Table1[[#This Row],[Manufacturing costs]])</f>
        <v>89.416151443000018</v>
      </c>
    </row>
    <row r="150" spans="1:24" x14ac:dyDescent="0.25">
      <c r="A150" t="s">
        <v>21</v>
      </c>
      <c r="B150" t="s">
        <v>196</v>
      </c>
      <c r="C150" s="1">
        <v>17.12</v>
      </c>
      <c r="D150">
        <v>4</v>
      </c>
      <c r="E150">
        <v>675</v>
      </c>
      <c r="F150">
        <v>6</v>
      </c>
      <c r="G150">
        <v>34</v>
      </c>
      <c r="H150">
        <v>7</v>
      </c>
      <c r="I150" t="s">
        <v>31</v>
      </c>
      <c r="J150">
        <v>2.8872124970000002</v>
      </c>
      <c r="K150" t="s">
        <v>41</v>
      </c>
      <c r="L150" t="s">
        <v>25</v>
      </c>
      <c r="M150">
        <v>12</v>
      </c>
      <c r="N150">
        <v>105</v>
      </c>
      <c r="O150">
        <v>9</v>
      </c>
      <c r="P150">
        <v>55.961468600000003</v>
      </c>
      <c r="Q150" t="s">
        <v>26</v>
      </c>
      <c r="R150">
        <v>4.1451010339999996</v>
      </c>
      <c r="S150" t="s">
        <v>35</v>
      </c>
      <c r="T150" t="s">
        <v>28</v>
      </c>
      <c r="U150">
        <v>622.03463910000005</v>
      </c>
      <c r="V150" t="str">
        <f>IF(Table1[[#This Row],[Order quantities]]&gt;Table1[[#This Row],[Availability]],"High Risk", IF(Table1[[#This Row],[Order quantities]]=Table1[[#This Row],[Availability]],"Moderate","Low Risk"))</f>
        <v>High Risk</v>
      </c>
      <c r="W150">
        <f>Table1[[#This Row],[Availability]]-Table1[[#This Row],[Order quantities]]</f>
        <v>-30</v>
      </c>
      <c r="X150">
        <f>Table1[[#This Row],[Revenue]]-(Table1[[#This Row],[Shipping costs]]+Table1[[#This Row],[Manufacturing costs]])</f>
        <v>563.185958003</v>
      </c>
    </row>
    <row r="151" spans="1:24" x14ac:dyDescent="0.25">
      <c r="A151" t="s">
        <v>29</v>
      </c>
      <c r="B151" t="s">
        <v>197</v>
      </c>
      <c r="C151" s="1">
        <v>31.96</v>
      </c>
      <c r="D151">
        <v>53</v>
      </c>
      <c r="E151">
        <v>300</v>
      </c>
      <c r="F151">
        <v>20</v>
      </c>
      <c r="G151">
        <v>93</v>
      </c>
      <c r="H151">
        <v>8</v>
      </c>
      <c r="I151" t="s">
        <v>23</v>
      </c>
      <c r="J151">
        <v>9.7890492099999999</v>
      </c>
      <c r="K151" t="s">
        <v>44</v>
      </c>
      <c r="L151" t="s">
        <v>62</v>
      </c>
      <c r="M151">
        <v>30</v>
      </c>
      <c r="N151">
        <v>335</v>
      </c>
      <c r="O151">
        <v>14</v>
      </c>
      <c r="P151">
        <v>52.93434027</v>
      </c>
      <c r="Q151" t="s">
        <v>26</v>
      </c>
      <c r="R151">
        <v>1.448656919</v>
      </c>
      <c r="S151" t="s">
        <v>35</v>
      </c>
      <c r="T151" t="s">
        <v>39</v>
      </c>
      <c r="U151">
        <v>747.72511429999997</v>
      </c>
      <c r="V151" t="str">
        <f>IF(Table1[[#This Row],[Order quantities]]&gt;Table1[[#This Row],[Availability]],"High Risk", IF(Table1[[#This Row],[Order quantities]]=Table1[[#This Row],[Availability]],"Moderate","Low Risk"))</f>
        <v>High Risk</v>
      </c>
      <c r="W151">
        <f>Table1[[#This Row],[Availability]]-Table1[[#This Row],[Order quantities]]</f>
        <v>-40</v>
      </c>
      <c r="X151">
        <f>Table1[[#This Row],[Revenue]]-(Table1[[#This Row],[Shipping costs]]+Table1[[#This Row],[Manufacturing costs]])</f>
        <v>685.00172481999994</v>
      </c>
    </row>
    <row r="152" spans="1:24" x14ac:dyDescent="0.25">
      <c r="A152" t="s">
        <v>29</v>
      </c>
      <c r="B152" t="s">
        <v>198</v>
      </c>
      <c r="C152" s="1">
        <v>39.49</v>
      </c>
      <c r="D152">
        <v>46</v>
      </c>
      <c r="E152">
        <v>918</v>
      </c>
      <c r="F152">
        <v>20</v>
      </c>
      <c r="G152">
        <v>48</v>
      </c>
      <c r="H152">
        <v>9</v>
      </c>
      <c r="I152" t="s">
        <v>31</v>
      </c>
      <c r="J152">
        <v>6.8104231940000002</v>
      </c>
      <c r="K152" t="s">
        <v>44</v>
      </c>
      <c r="L152" t="s">
        <v>33</v>
      </c>
      <c r="M152">
        <v>5</v>
      </c>
      <c r="N152">
        <v>226</v>
      </c>
      <c r="O152">
        <v>27</v>
      </c>
      <c r="P152">
        <v>85.140948550000005</v>
      </c>
      <c r="Q152" t="s">
        <v>51</v>
      </c>
      <c r="R152">
        <v>0.46848994100000002</v>
      </c>
      <c r="S152" t="s">
        <v>35</v>
      </c>
      <c r="T152" t="s">
        <v>53</v>
      </c>
      <c r="U152">
        <v>184.81631540000001</v>
      </c>
      <c r="V152" t="str">
        <f>IF(Table1[[#This Row],[Order quantities]]&gt;Table1[[#This Row],[Availability]],"High Risk", IF(Table1[[#This Row],[Order quantities]]=Table1[[#This Row],[Availability]],"Moderate","Low Risk"))</f>
        <v>High Risk</v>
      </c>
      <c r="W152">
        <f>Table1[[#This Row],[Availability]]-Table1[[#This Row],[Order quantities]]</f>
        <v>-2</v>
      </c>
      <c r="X152">
        <f>Table1[[#This Row],[Revenue]]-(Table1[[#This Row],[Shipping costs]]+Table1[[#This Row],[Manufacturing costs]])</f>
        <v>92.864943656000008</v>
      </c>
    </row>
    <row r="153" spans="1:24" x14ac:dyDescent="0.25">
      <c r="A153" t="s">
        <v>21</v>
      </c>
      <c r="B153" t="s">
        <v>199</v>
      </c>
      <c r="C153" s="1">
        <v>66.36</v>
      </c>
      <c r="D153">
        <v>86</v>
      </c>
      <c r="E153">
        <v>302</v>
      </c>
      <c r="F153">
        <v>21</v>
      </c>
      <c r="G153">
        <v>77</v>
      </c>
      <c r="H153">
        <v>6</v>
      </c>
      <c r="I153" t="s">
        <v>23</v>
      </c>
      <c r="J153">
        <v>9.4108949259999992</v>
      </c>
      <c r="K153" t="s">
        <v>38</v>
      </c>
      <c r="L153" t="s">
        <v>55</v>
      </c>
      <c r="M153">
        <v>2</v>
      </c>
      <c r="N153">
        <v>203</v>
      </c>
      <c r="O153">
        <v>17</v>
      </c>
      <c r="P153">
        <v>78.029774160000002</v>
      </c>
      <c r="Q153" t="s">
        <v>51</v>
      </c>
      <c r="R153">
        <v>3.5681414939999998</v>
      </c>
      <c r="S153" t="s">
        <v>27</v>
      </c>
      <c r="T153" t="s">
        <v>39</v>
      </c>
      <c r="U153">
        <v>670.39089379999996</v>
      </c>
      <c r="V153" t="str">
        <f>IF(Table1[[#This Row],[Order quantities]]&gt;Table1[[#This Row],[Availability]],"High Risk", IF(Table1[[#This Row],[Order quantities]]=Table1[[#This Row],[Availability]],"Moderate","Low Risk"))</f>
        <v>Low Risk</v>
      </c>
      <c r="W153">
        <f>Table1[[#This Row],[Availability]]-Table1[[#This Row],[Order quantities]]</f>
        <v>9</v>
      </c>
      <c r="X153">
        <f>Table1[[#This Row],[Revenue]]-(Table1[[#This Row],[Shipping costs]]+Table1[[#This Row],[Manufacturing costs]])</f>
        <v>582.950224714</v>
      </c>
    </row>
    <row r="154" spans="1:24" x14ac:dyDescent="0.25">
      <c r="A154" t="s">
        <v>29</v>
      </c>
      <c r="B154" t="s">
        <v>200</v>
      </c>
      <c r="C154" s="1">
        <v>59.22</v>
      </c>
      <c r="D154">
        <v>48</v>
      </c>
      <c r="E154">
        <v>286</v>
      </c>
      <c r="F154">
        <v>3</v>
      </c>
      <c r="G154">
        <v>48</v>
      </c>
      <c r="H154">
        <v>3</v>
      </c>
      <c r="I154" t="s">
        <v>31</v>
      </c>
      <c r="J154">
        <v>3.730469893</v>
      </c>
      <c r="K154" t="s">
        <v>38</v>
      </c>
      <c r="L154" t="s">
        <v>46</v>
      </c>
      <c r="M154">
        <v>22</v>
      </c>
      <c r="N154">
        <v>848</v>
      </c>
      <c r="O154">
        <v>23</v>
      </c>
      <c r="P154">
        <v>53.50620129</v>
      </c>
      <c r="Q154" t="s">
        <v>34</v>
      </c>
      <c r="R154">
        <v>2.4667580920000001</v>
      </c>
      <c r="S154" t="s">
        <v>27</v>
      </c>
      <c r="T154" t="s">
        <v>28</v>
      </c>
      <c r="U154">
        <v>357.72946109999998</v>
      </c>
      <c r="V154" t="str">
        <f>IF(Table1[[#This Row],[Order quantities]]&gt;Table1[[#This Row],[Availability]],"High Risk", IF(Table1[[#This Row],[Order quantities]]=Table1[[#This Row],[Availability]],"Moderate","Low Risk"))</f>
        <v>Moderate</v>
      </c>
      <c r="W154">
        <f>Table1[[#This Row],[Availability]]-Table1[[#This Row],[Order quantities]]</f>
        <v>0</v>
      </c>
      <c r="X154">
        <f>Table1[[#This Row],[Revenue]]-(Table1[[#This Row],[Shipping costs]]+Table1[[#This Row],[Manufacturing costs]])</f>
        <v>300.49278991699998</v>
      </c>
    </row>
    <row r="155" spans="1:24" x14ac:dyDescent="0.25">
      <c r="A155" t="s">
        <v>21</v>
      </c>
      <c r="B155" t="s">
        <v>201</v>
      </c>
      <c r="C155" s="1">
        <v>38.83</v>
      </c>
      <c r="D155">
        <v>8</v>
      </c>
      <c r="E155">
        <v>394</v>
      </c>
      <c r="F155">
        <v>17</v>
      </c>
      <c r="G155">
        <v>49</v>
      </c>
      <c r="H155">
        <v>3</v>
      </c>
      <c r="I155" t="s">
        <v>43</v>
      </c>
      <c r="J155">
        <v>8.037018217</v>
      </c>
      <c r="K155" t="s">
        <v>32</v>
      </c>
      <c r="L155" t="s">
        <v>62</v>
      </c>
      <c r="M155">
        <v>7</v>
      </c>
      <c r="N155">
        <v>579</v>
      </c>
      <c r="O155">
        <v>14</v>
      </c>
      <c r="P155">
        <v>20.047233649999999</v>
      </c>
      <c r="Q155" t="s">
        <v>34</v>
      </c>
      <c r="R155">
        <v>4.4928708300000002</v>
      </c>
      <c r="S155" t="s">
        <v>47</v>
      </c>
      <c r="T155" t="s">
        <v>28</v>
      </c>
      <c r="U155">
        <v>787.81979909999995</v>
      </c>
      <c r="V155" t="str">
        <f>IF(Table1[[#This Row],[Order quantities]]&gt;Table1[[#This Row],[Availability]],"High Risk", IF(Table1[[#This Row],[Order quantities]]=Table1[[#This Row],[Availability]],"Moderate","Low Risk"))</f>
        <v>High Risk</v>
      </c>
      <c r="W155">
        <f>Table1[[#This Row],[Availability]]-Table1[[#This Row],[Order quantities]]</f>
        <v>-41</v>
      </c>
      <c r="X155">
        <f>Table1[[#This Row],[Revenue]]-(Table1[[#This Row],[Shipping costs]]+Table1[[#This Row],[Manufacturing costs]])</f>
        <v>759.73554723299992</v>
      </c>
    </row>
    <row r="156" spans="1:24" x14ac:dyDescent="0.25">
      <c r="A156" t="s">
        <v>29</v>
      </c>
      <c r="B156" t="s">
        <v>202</v>
      </c>
      <c r="C156" s="1">
        <v>98.72</v>
      </c>
      <c r="D156">
        <v>98</v>
      </c>
      <c r="E156">
        <v>9</v>
      </c>
      <c r="F156">
        <v>17</v>
      </c>
      <c r="G156">
        <v>64</v>
      </c>
      <c r="H156">
        <v>1</v>
      </c>
      <c r="I156" t="s">
        <v>23</v>
      </c>
      <c r="J156">
        <v>7.8927277949999999</v>
      </c>
      <c r="K156" t="s">
        <v>41</v>
      </c>
      <c r="L156" t="s">
        <v>49</v>
      </c>
      <c r="M156">
        <v>13</v>
      </c>
      <c r="N156">
        <v>254</v>
      </c>
      <c r="O156">
        <v>29</v>
      </c>
      <c r="P156">
        <v>20.386266339999999</v>
      </c>
      <c r="Q156" t="s">
        <v>26</v>
      </c>
      <c r="R156">
        <v>4.9151322390000001</v>
      </c>
      <c r="S156" t="s">
        <v>47</v>
      </c>
      <c r="T156" t="s">
        <v>39</v>
      </c>
      <c r="U156">
        <v>585.65426549999995</v>
      </c>
      <c r="V156" t="str">
        <f>IF(Table1[[#This Row],[Order quantities]]&gt;Table1[[#This Row],[Availability]],"High Risk", IF(Table1[[#This Row],[Order quantities]]=Table1[[#This Row],[Availability]],"Moderate","Low Risk"))</f>
        <v>Low Risk</v>
      </c>
      <c r="W156">
        <f>Table1[[#This Row],[Availability]]-Table1[[#This Row],[Order quantities]]</f>
        <v>34</v>
      </c>
      <c r="X156">
        <f>Table1[[#This Row],[Revenue]]-(Table1[[#This Row],[Shipping costs]]+Table1[[#This Row],[Manufacturing costs]])</f>
        <v>557.375271365</v>
      </c>
    </row>
    <row r="157" spans="1:24" x14ac:dyDescent="0.25">
      <c r="A157" t="s">
        <v>29</v>
      </c>
      <c r="B157" t="s">
        <v>203</v>
      </c>
      <c r="C157" s="1">
        <v>62.55</v>
      </c>
      <c r="D157">
        <v>19</v>
      </c>
      <c r="E157">
        <v>706</v>
      </c>
      <c r="F157">
        <v>12</v>
      </c>
      <c r="G157">
        <v>61</v>
      </c>
      <c r="H157">
        <v>5</v>
      </c>
      <c r="I157" t="s">
        <v>31</v>
      </c>
      <c r="J157">
        <v>7.2249008669999997</v>
      </c>
      <c r="K157" t="s">
        <v>41</v>
      </c>
      <c r="L157" t="s">
        <v>33</v>
      </c>
      <c r="M157">
        <v>25</v>
      </c>
      <c r="N157">
        <v>356</v>
      </c>
      <c r="O157">
        <v>4</v>
      </c>
      <c r="P157">
        <v>82.138551469999996</v>
      </c>
      <c r="Q157" t="s">
        <v>26</v>
      </c>
      <c r="R157">
        <v>2.0556358179999998</v>
      </c>
      <c r="S157" t="s">
        <v>27</v>
      </c>
      <c r="T157" t="s">
        <v>53</v>
      </c>
      <c r="U157">
        <v>216.13310899999999</v>
      </c>
      <c r="V157" t="str">
        <f>IF(Table1[[#This Row],[Order quantities]]&gt;Table1[[#This Row],[Availability]],"High Risk", IF(Table1[[#This Row],[Order quantities]]=Table1[[#This Row],[Availability]],"Moderate","Low Risk"))</f>
        <v>High Risk</v>
      </c>
      <c r="W157">
        <f>Table1[[#This Row],[Availability]]-Table1[[#This Row],[Order quantities]]</f>
        <v>-42</v>
      </c>
      <c r="X157">
        <f>Table1[[#This Row],[Revenue]]-(Table1[[#This Row],[Shipping costs]]+Table1[[#This Row],[Manufacturing costs]])</f>
        <v>126.76965666299999</v>
      </c>
    </row>
    <row r="158" spans="1:24" x14ac:dyDescent="0.25">
      <c r="A158" t="s">
        <v>29</v>
      </c>
      <c r="B158" t="s">
        <v>204</v>
      </c>
      <c r="C158" s="1">
        <v>27.54</v>
      </c>
      <c r="D158">
        <v>60</v>
      </c>
      <c r="E158">
        <v>629</v>
      </c>
      <c r="F158">
        <v>16</v>
      </c>
      <c r="G158">
        <v>29</v>
      </c>
      <c r="H158">
        <v>4</v>
      </c>
      <c r="I158" t="s">
        <v>31</v>
      </c>
      <c r="J158">
        <v>9.6907507769999999</v>
      </c>
      <c r="K158" t="s">
        <v>44</v>
      </c>
      <c r="L158" t="s">
        <v>55</v>
      </c>
      <c r="M158">
        <v>15</v>
      </c>
      <c r="N158">
        <v>334</v>
      </c>
      <c r="O158">
        <v>5</v>
      </c>
      <c r="P158">
        <v>57.645155920000001</v>
      </c>
      <c r="Q158" t="s">
        <v>34</v>
      </c>
      <c r="R158">
        <v>2.13565118</v>
      </c>
      <c r="S158" t="s">
        <v>35</v>
      </c>
      <c r="T158" t="s">
        <v>28</v>
      </c>
      <c r="U158">
        <v>573.86750300000006</v>
      </c>
      <c r="V158" t="str">
        <f>IF(Table1[[#This Row],[Order quantities]]&gt;Table1[[#This Row],[Availability]],"High Risk", IF(Table1[[#This Row],[Order quantities]]=Table1[[#This Row],[Availability]],"Moderate","Low Risk"))</f>
        <v>Low Risk</v>
      </c>
      <c r="W158">
        <f>Table1[[#This Row],[Availability]]-Table1[[#This Row],[Order quantities]]</f>
        <v>31</v>
      </c>
      <c r="X158">
        <f>Table1[[#This Row],[Revenue]]-(Table1[[#This Row],[Shipping costs]]+Table1[[#This Row],[Manufacturing costs]])</f>
        <v>506.53159630300007</v>
      </c>
    </row>
    <row r="159" spans="1:24" x14ac:dyDescent="0.25">
      <c r="A159" t="s">
        <v>21</v>
      </c>
      <c r="B159" t="s">
        <v>205</v>
      </c>
      <c r="C159" s="1">
        <v>14.67</v>
      </c>
      <c r="D159">
        <v>34</v>
      </c>
      <c r="E159">
        <v>269</v>
      </c>
      <c r="F159">
        <v>15</v>
      </c>
      <c r="G159">
        <v>39</v>
      </c>
      <c r="H159">
        <v>9</v>
      </c>
      <c r="I159" t="s">
        <v>31</v>
      </c>
      <c r="J159">
        <v>4.5419980249999998</v>
      </c>
      <c r="K159" t="s">
        <v>24</v>
      </c>
      <c r="L159" t="s">
        <v>33</v>
      </c>
      <c r="M159">
        <v>22</v>
      </c>
      <c r="N159">
        <v>599</v>
      </c>
      <c r="O159">
        <v>26</v>
      </c>
      <c r="P159">
        <v>53.343022619999999</v>
      </c>
      <c r="Q159" t="s">
        <v>26</v>
      </c>
      <c r="R159">
        <v>2.0990167510000002</v>
      </c>
      <c r="S159" t="s">
        <v>47</v>
      </c>
      <c r="T159" t="s">
        <v>28</v>
      </c>
      <c r="U159">
        <v>456.16317700000002</v>
      </c>
      <c r="V159" t="str">
        <f>IF(Table1[[#This Row],[Order quantities]]&gt;Table1[[#This Row],[Availability]],"High Risk", IF(Table1[[#This Row],[Order quantities]]=Table1[[#This Row],[Availability]],"Moderate","Low Risk"))</f>
        <v>High Risk</v>
      </c>
      <c r="W159">
        <f>Table1[[#This Row],[Availability]]-Table1[[#This Row],[Order quantities]]</f>
        <v>-5</v>
      </c>
      <c r="X159">
        <f>Table1[[#This Row],[Revenue]]-(Table1[[#This Row],[Shipping costs]]+Table1[[#This Row],[Manufacturing costs]])</f>
        <v>398.27815635500002</v>
      </c>
    </row>
    <row r="160" spans="1:24" x14ac:dyDescent="0.25">
      <c r="A160" t="s">
        <v>29</v>
      </c>
      <c r="B160" t="s">
        <v>206</v>
      </c>
      <c r="C160" s="1">
        <v>19.52</v>
      </c>
      <c r="D160">
        <v>49</v>
      </c>
      <c r="E160">
        <v>591</v>
      </c>
      <c r="F160">
        <v>13</v>
      </c>
      <c r="G160">
        <v>88</v>
      </c>
      <c r="H160">
        <v>9</v>
      </c>
      <c r="I160" t="s">
        <v>43</v>
      </c>
      <c r="J160">
        <v>2.1764559120000002</v>
      </c>
      <c r="K160" t="s">
        <v>38</v>
      </c>
      <c r="L160" t="s">
        <v>33</v>
      </c>
      <c r="M160">
        <v>3</v>
      </c>
      <c r="N160">
        <v>388</v>
      </c>
      <c r="O160">
        <v>21</v>
      </c>
      <c r="P160">
        <v>71.251015719999998</v>
      </c>
      <c r="Q160" t="s">
        <v>51</v>
      </c>
      <c r="R160">
        <v>1.6903151380000001</v>
      </c>
      <c r="S160" t="s">
        <v>27</v>
      </c>
      <c r="T160" t="s">
        <v>39</v>
      </c>
      <c r="U160">
        <v>262.32037150000002</v>
      </c>
      <c r="V160" t="str">
        <f>IF(Table1[[#This Row],[Order quantities]]&gt;Table1[[#This Row],[Availability]],"High Risk", IF(Table1[[#This Row],[Order quantities]]=Table1[[#This Row],[Availability]],"Moderate","Low Risk"))</f>
        <v>High Risk</v>
      </c>
      <c r="W160">
        <f>Table1[[#This Row],[Availability]]-Table1[[#This Row],[Order quantities]]</f>
        <v>-39</v>
      </c>
      <c r="X160">
        <f>Table1[[#This Row],[Revenue]]-(Table1[[#This Row],[Shipping costs]]+Table1[[#This Row],[Manufacturing costs]])</f>
        <v>188.89289986800003</v>
      </c>
    </row>
    <row r="161" spans="1:24" x14ac:dyDescent="0.25">
      <c r="A161" t="s">
        <v>21</v>
      </c>
      <c r="B161" t="s">
        <v>207</v>
      </c>
      <c r="C161" s="1">
        <v>28.37</v>
      </c>
      <c r="D161">
        <v>81</v>
      </c>
      <c r="E161">
        <v>969</v>
      </c>
      <c r="F161">
        <v>23</v>
      </c>
      <c r="G161">
        <v>26</v>
      </c>
      <c r="H161">
        <v>5</v>
      </c>
      <c r="I161" t="s">
        <v>23</v>
      </c>
      <c r="J161">
        <v>7.0453797329999999</v>
      </c>
      <c r="K161" t="s">
        <v>44</v>
      </c>
      <c r="L161" t="s">
        <v>62</v>
      </c>
      <c r="M161">
        <v>28</v>
      </c>
      <c r="N161">
        <v>609</v>
      </c>
      <c r="O161">
        <v>17</v>
      </c>
      <c r="P161">
        <v>87.295742509999997</v>
      </c>
      <c r="Q161" t="s">
        <v>26</v>
      </c>
      <c r="R161">
        <v>3.9302667790000001</v>
      </c>
      <c r="S161" t="s">
        <v>35</v>
      </c>
      <c r="T161" t="s">
        <v>28</v>
      </c>
      <c r="U161">
        <v>857.36415169999998</v>
      </c>
      <c r="V161" t="str">
        <f>IF(Table1[[#This Row],[Order quantities]]&gt;Table1[[#This Row],[Availability]],"High Risk", IF(Table1[[#This Row],[Order quantities]]=Table1[[#This Row],[Availability]],"Moderate","Low Risk"))</f>
        <v>Low Risk</v>
      </c>
      <c r="W161">
        <f>Table1[[#This Row],[Availability]]-Table1[[#This Row],[Order quantities]]</f>
        <v>55</v>
      </c>
      <c r="X161">
        <f>Table1[[#This Row],[Revenue]]-(Table1[[#This Row],[Shipping costs]]+Table1[[#This Row],[Manufacturing costs]])</f>
        <v>763.02302945700001</v>
      </c>
    </row>
    <row r="162" spans="1:24" x14ac:dyDescent="0.25">
      <c r="A162" t="s">
        <v>21</v>
      </c>
      <c r="B162" t="s">
        <v>208</v>
      </c>
      <c r="C162" s="1">
        <v>20.260000000000002</v>
      </c>
      <c r="D162">
        <v>61</v>
      </c>
      <c r="E162">
        <v>604</v>
      </c>
      <c r="F162">
        <v>1</v>
      </c>
      <c r="G162">
        <v>17</v>
      </c>
      <c r="H162">
        <v>4</v>
      </c>
      <c r="I162" t="s">
        <v>31</v>
      </c>
      <c r="J162">
        <v>7.5637882039999997</v>
      </c>
      <c r="K162" t="s">
        <v>38</v>
      </c>
      <c r="L162" t="s">
        <v>49</v>
      </c>
      <c r="M162">
        <v>21</v>
      </c>
      <c r="N162">
        <v>651</v>
      </c>
      <c r="O162">
        <v>22</v>
      </c>
      <c r="P162">
        <v>66.598583000000005</v>
      </c>
      <c r="Q162" t="s">
        <v>51</v>
      </c>
      <c r="R162">
        <v>3.8190792359999999</v>
      </c>
      <c r="S162" t="s">
        <v>35</v>
      </c>
      <c r="T162" t="s">
        <v>39</v>
      </c>
      <c r="U162">
        <v>109.9256036</v>
      </c>
      <c r="V162" t="str">
        <f>IF(Table1[[#This Row],[Order quantities]]&gt;Table1[[#This Row],[Availability]],"High Risk", IF(Table1[[#This Row],[Order quantities]]=Table1[[#This Row],[Availability]],"Moderate","Low Risk"))</f>
        <v>Low Risk</v>
      </c>
      <c r="W162">
        <f>Table1[[#This Row],[Availability]]-Table1[[#This Row],[Order quantities]]</f>
        <v>44</v>
      </c>
      <c r="X162">
        <f>Table1[[#This Row],[Revenue]]-(Table1[[#This Row],[Shipping costs]]+Table1[[#This Row],[Manufacturing costs]])</f>
        <v>35.763232395999992</v>
      </c>
    </row>
    <row r="163" spans="1:24" x14ac:dyDescent="0.25">
      <c r="A163" t="s">
        <v>21</v>
      </c>
      <c r="B163" t="s">
        <v>209</v>
      </c>
      <c r="C163" s="1">
        <v>22.72</v>
      </c>
      <c r="D163">
        <v>16</v>
      </c>
      <c r="E163">
        <v>777</v>
      </c>
      <c r="F163">
        <v>17</v>
      </c>
      <c r="G163">
        <v>71</v>
      </c>
      <c r="H163">
        <v>7</v>
      </c>
      <c r="I163" t="s">
        <v>23</v>
      </c>
      <c r="J163">
        <v>6.1755451609999996</v>
      </c>
      <c r="K163" t="s">
        <v>38</v>
      </c>
      <c r="L163" t="s">
        <v>46</v>
      </c>
      <c r="M163">
        <v>20</v>
      </c>
      <c r="N163">
        <v>899</v>
      </c>
      <c r="O163">
        <v>29</v>
      </c>
      <c r="P163">
        <v>78.656311209999998</v>
      </c>
      <c r="Q163" t="s">
        <v>51</v>
      </c>
      <c r="R163">
        <v>2.445359866</v>
      </c>
      <c r="S163" t="s">
        <v>47</v>
      </c>
      <c r="T163" t="s">
        <v>28</v>
      </c>
      <c r="U163">
        <v>380.91544920000001</v>
      </c>
      <c r="V163" t="str">
        <f>IF(Table1[[#This Row],[Order quantities]]&gt;Table1[[#This Row],[Availability]],"High Risk", IF(Table1[[#This Row],[Order quantities]]=Table1[[#This Row],[Availability]],"Moderate","Low Risk"))</f>
        <v>High Risk</v>
      </c>
      <c r="W163">
        <f>Table1[[#This Row],[Availability]]-Table1[[#This Row],[Order quantities]]</f>
        <v>-55</v>
      </c>
      <c r="X163">
        <f>Table1[[#This Row],[Revenue]]-(Table1[[#This Row],[Shipping costs]]+Table1[[#This Row],[Manufacturing costs]])</f>
        <v>296.083592829</v>
      </c>
    </row>
    <row r="164" spans="1:24" x14ac:dyDescent="0.25">
      <c r="A164" t="s">
        <v>29</v>
      </c>
      <c r="B164" t="s">
        <v>210</v>
      </c>
      <c r="C164" s="1">
        <v>32.08</v>
      </c>
      <c r="D164">
        <v>87</v>
      </c>
      <c r="E164">
        <v>843</v>
      </c>
      <c r="F164">
        <v>3</v>
      </c>
      <c r="G164">
        <v>13</v>
      </c>
      <c r="H164">
        <v>6</v>
      </c>
      <c r="I164" t="s">
        <v>43</v>
      </c>
      <c r="J164">
        <v>2.8613610380000001</v>
      </c>
      <c r="K164" t="s">
        <v>38</v>
      </c>
      <c r="L164" t="s">
        <v>33</v>
      </c>
      <c r="M164">
        <v>5</v>
      </c>
      <c r="N164">
        <v>808</v>
      </c>
      <c r="O164">
        <v>25</v>
      </c>
      <c r="P164">
        <v>78.874347169999993</v>
      </c>
      <c r="Q164" t="s">
        <v>51</v>
      </c>
      <c r="R164">
        <v>0.31883995999999998</v>
      </c>
      <c r="S164" t="s">
        <v>35</v>
      </c>
      <c r="T164" t="s">
        <v>28</v>
      </c>
      <c r="U164">
        <v>111.3355344</v>
      </c>
      <c r="V164" t="str">
        <f>IF(Table1[[#This Row],[Order quantities]]&gt;Table1[[#This Row],[Availability]],"High Risk", IF(Table1[[#This Row],[Order quantities]]=Table1[[#This Row],[Availability]],"Moderate","Low Risk"))</f>
        <v>Low Risk</v>
      </c>
      <c r="W164">
        <f>Table1[[#This Row],[Availability]]-Table1[[#This Row],[Order quantities]]</f>
        <v>74</v>
      </c>
      <c r="X164">
        <f>Table1[[#This Row],[Revenue]]-(Table1[[#This Row],[Shipping costs]]+Table1[[#This Row],[Manufacturing costs]])</f>
        <v>29.599826192000009</v>
      </c>
    </row>
    <row r="165" spans="1:24" x14ac:dyDescent="0.25">
      <c r="A165" t="s">
        <v>29</v>
      </c>
      <c r="B165" t="s">
        <v>211</v>
      </c>
      <c r="C165" s="1">
        <v>21.47</v>
      </c>
      <c r="D165">
        <v>2</v>
      </c>
      <c r="E165">
        <v>861</v>
      </c>
      <c r="F165">
        <v>26</v>
      </c>
      <c r="G165">
        <v>69</v>
      </c>
      <c r="H165">
        <v>4</v>
      </c>
      <c r="I165" t="s">
        <v>43</v>
      </c>
      <c r="J165">
        <v>5.5401034750000004</v>
      </c>
      <c r="K165" t="s">
        <v>32</v>
      </c>
      <c r="L165" t="s">
        <v>55</v>
      </c>
      <c r="M165">
        <v>24</v>
      </c>
      <c r="N165">
        <v>884</v>
      </c>
      <c r="O165">
        <v>2</v>
      </c>
      <c r="P165">
        <v>42.063530389999997</v>
      </c>
      <c r="Q165" t="s">
        <v>51</v>
      </c>
      <c r="R165">
        <v>1.6168405770000001</v>
      </c>
      <c r="S165" t="s">
        <v>35</v>
      </c>
      <c r="T165" t="s">
        <v>53</v>
      </c>
      <c r="U165">
        <v>186.4062519</v>
      </c>
      <c r="V165" t="str">
        <f>IF(Table1[[#This Row],[Order quantities]]&gt;Table1[[#This Row],[Availability]],"High Risk", IF(Table1[[#This Row],[Order quantities]]=Table1[[#This Row],[Availability]],"Moderate","Low Risk"))</f>
        <v>High Risk</v>
      </c>
      <c r="W165">
        <f>Table1[[#This Row],[Availability]]-Table1[[#This Row],[Order quantities]]</f>
        <v>-67</v>
      </c>
      <c r="X165">
        <f>Table1[[#This Row],[Revenue]]-(Table1[[#This Row],[Shipping costs]]+Table1[[#This Row],[Manufacturing costs]])</f>
        <v>138.80261803499999</v>
      </c>
    </row>
    <row r="166" spans="1:24" x14ac:dyDescent="0.25">
      <c r="A166" t="s">
        <v>21</v>
      </c>
      <c r="B166" t="s">
        <v>212</v>
      </c>
      <c r="C166" s="1">
        <v>90.19</v>
      </c>
      <c r="D166">
        <v>31</v>
      </c>
      <c r="E166">
        <v>360</v>
      </c>
      <c r="F166">
        <v>15</v>
      </c>
      <c r="G166">
        <v>26</v>
      </c>
      <c r="H166">
        <v>2</v>
      </c>
      <c r="I166" t="s">
        <v>23</v>
      </c>
      <c r="J166">
        <v>3.809707629</v>
      </c>
      <c r="K166" t="s">
        <v>38</v>
      </c>
      <c r="L166" t="s">
        <v>25</v>
      </c>
      <c r="M166">
        <v>8</v>
      </c>
      <c r="N166">
        <v>993</v>
      </c>
      <c r="O166">
        <v>23</v>
      </c>
      <c r="P166">
        <v>34.667487610000002</v>
      </c>
      <c r="Q166" t="s">
        <v>51</v>
      </c>
      <c r="R166">
        <v>1.5322849279999999</v>
      </c>
      <c r="S166" t="s">
        <v>47</v>
      </c>
      <c r="T166" t="s">
        <v>53</v>
      </c>
      <c r="U166">
        <v>367.38659730000001</v>
      </c>
      <c r="V166" t="str">
        <f>IF(Table1[[#This Row],[Order quantities]]&gt;Table1[[#This Row],[Availability]],"High Risk", IF(Table1[[#This Row],[Order quantities]]=Table1[[#This Row],[Availability]],"Moderate","Low Risk"))</f>
        <v>Low Risk</v>
      </c>
      <c r="W166">
        <f>Table1[[#This Row],[Availability]]-Table1[[#This Row],[Order quantities]]</f>
        <v>5</v>
      </c>
      <c r="X166">
        <f>Table1[[#This Row],[Revenue]]-(Table1[[#This Row],[Shipping costs]]+Table1[[#This Row],[Manufacturing costs]])</f>
        <v>328.90940206099998</v>
      </c>
    </row>
    <row r="167" spans="1:24" x14ac:dyDescent="0.25">
      <c r="A167" t="s">
        <v>29</v>
      </c>
      <c r="B167" t="s">
        <v>213</v>
      </c>
      <c r="C167" s="1">
        <v>12.62</v>
      </c>
      <c r="D167">
        <v>98</v>
      </c>
      <c r="E167">
        <v>256</v>
      </c>
      <c r="F167">
        <v>4</v>
      </c>
      <c r="G167">
        <v>49</v>
      </c>
      <c r="H167">
        <v>1</v>
      </c>
      <c r="I167" t="s">
        <v>43</v>
      </c>
      <c r="J167">
        <v>4.8471987539999999</v>
      </c>
      <c r="K167" t="s">
        <v>38</v>
      </c>
      <c r="L167" t="s">
        <v>46</v>
      </c>
      <c r="M167">
        <v>22</v>
      </c>
      <c r="N167">
        <v>875</v>
      </c>
      <c r="O167">
        <v>22</v>
      </c>
      <c r="P167">
        <v>82.104766049999995</v>
      </c>
      <c r="Q167" t="s">
        <v>51</v>
      </c>
      <c r="R167">
        <v>4.0743275060000004</v>
      </c>
      <c r="S167" t="s">
        <v>27</v>
      </c>
      <c r="T167" t="s">
        <v>39</v>
      </c>
      <c r="U167">
        <v>148.8440669</v>
      </c>
      <c r="V167" t="str">
        <f>IF(Table1[[#This Row],[Order quantities]]&gt;Table1[[#This Row],[Availability]],"High Risk", IF(Table1[[#This Row],[Order quantities]]=Table1[[#This Row],[Availability]],"Moderate","Low Risk"))</f>
        <v>Low Risk</v>
      </c>
      <c r="W167">
        <f>Table1[[#This Row],[Availability]]-Table1[[#This Row],[Order quantities]]</f>
        <v>49</v>
      </c>
      <c r="X167">
        <f>Table1[[#This Row],[Revenue]]-(Table1[[#This Row],[Shipping costs]]+Table1[[#This Row],[Manufacturing costs]])</f>
        <v>61.892102096000002</v>
      </c>
    </row>
    <row r="168" spans="1:24" x14ac:dyDescent="0.25">
      <c r="A168" t="s">
        <v>21</v>
      </c>
      <c r="B168" t="s">
        <v>214</v>
      </c>
      <c r="C168" s="1">
        <v>54.83</v>
      </c>
      <c r="D168">
        <v>12</v>
      </c>
      <c r="E168">
        <v>132</v>
      </c>
      <c r="F168">
        <v>4</v>
      </c>
      <c r="G168">
        <v>67</v>
      </c>
      <c r="H168">
        <v>4</v>
      </c>
      <c r="I168" t="s">
        <v>43</v>
      </c>
      <c r="J168">
        <v>6.8069671830000003</v>
      </c>
      <c r="K168" t="s">
        <v>44</v>
      </c>
      <c r="L168" t="s">
        <v>33</v>
      </c>
      <c r="M168">
        <v>1</v>
      </c>
      <c r="N168">
        <v>668</v>
      </c>
      <c r="O168">
        <v>5</v>
      </c>
      <c r="P168">
        <v>43.946091260000003</v>
      </c>
      <c r="Q168" t="s">
        <v>26</v>
      </c>
      <c r="R168">
        <v>0.52912031000000004</v>
      </c>
      <c r="S168" t="s">
        <v>27</v>
      </c>
      <c r="T168" t="s">
        <v>39</v>
      </c>
      <c r="U168">
        <v>636.96747909999999</v>
      </c>
      <c r="V168" t="str">
        <f>IF(Table1[[#This Row],[Order quantities]]&gt;Table1[[#This Row],[Availability]],"High Risk", IF(Table1[[#This Row],[Order quantities]]=Table1[[#This Row],[Availability]],"Moderate","Low Risk"))</f>
        <v>High Risk</v>
      </c>
      <c r="W168">
        <f>Table1[[#This Row],[Availability]]-Table1[[#This Row],[Order quantities]]</f>
        <v>-55</v>
      </c>
      <c r="X168">
        <f>Table1[[#This Row],[Revenue]]-(Table1[[#This Row],[Shipping costs]]+Table1[[#This Row],[Manufacturing costs]])</f>
        <v>586.21442065700001</v>
      </c>
    </row>
    <row r="169" spans="1:24" x14ac:dyDescent="0.25">
      <c r="A169" t="s">
        <v>29</v>
      </c>
      <c r="B169" t="s">
        <v>215</v>
      </c>
      <c r="C169" s="1">
        <v>43.99</v>
      </c>
      <c r="D169">
        <v>88</v>
      </c>
      <c r="E169">
        <v>275</v>
      </c>
      <c r="F169">
        <v>18</v>
      </c>
      <c r="G169">
        <v>7</v>
      </c>
      <c r="H169">
        <v>4</v>
      </c>
      <c r="I169" t="s">
        <v>31</v>
      </c>
      <c r="J169">
        <v>7.7069326839999999</v>
      </c>
      <c r="K169" t="s">
        <v>32</v>
      </c>
      <c r="L169" t="s">
        <v>46</v>
      </c>
      <c r="M169">
        <v>8</v>
      </c>
      <c r="N169">
        <v>397</v>
      </c>
      <c r="O169">
        <v>4</v>
      </c>
      <c r="P169">
        <v>91.300240590000001</v>
      </c>
      <c r="Q169" t="s">
        <v>26</v>
      </c>
      <c r="R169">
        <v>4.0478093570000002</v>
      </c>
      <c r="S169" t="s">
        <v>47</v>
      </c>
      <c r="T169" t="s">
        <v>28</v>
      </c>
      <c r="U169">
        <v>178.17661720000001</v>
      </c>
      <c r="V169" t="str">
        <f>IF(Table1[[#This Row],[Order quantities]]&gt;Table1[[#This Row],[Availability]],"High Risk", IF(Table1[[#This Row],[Order quantities]]=Table1[[#This Row],[Availability]],"Moderate","Low Risk"))</f>
        <v>Low Risk</v>
      </c>
      <c r="W169">
        <f>Table1[[#This Row],[Availability]]-Table1[[#This Row],[Order quantities]]</f>
        <v>81</v>
      </c>
      <c r="X169">
        <f>Table1[[#This Row],[Revenue]]-(Table1[[#This Row],[Shipping costs]]+Table1[[#This Row],[Manufacturing costs]])</f>
        <v>79.169443926000014</v>
      </c>
    </row>
    <row r="170" spans="1:24" x14ac:dyDescent="0.25">
      <c r="A170" t="s">
        <v>21</v>
      </c>
      <c r="B170" t="s">
        <v>216</v>
      </c>
      <c r="C170" s="1">
        <v>98.33</v>
      </c>
      <c r="D170">
        <v>72</v>
      </c>
      <c r="E170">
        <v>775</v>
      </c>
      <c r="F170">
        <v>17</v>
      </c>
      <c r="G170">
        <v>58</v>
      </c>
      <c r="H170">
        <v>1</v>
      </c>
      <c r="I170" t="s">
        <v>31</v>
      </c>
      <c r="J170">
        <v>3.0900222180000001</v>
      </c>
      <c r="K170" t="s">
        <v>41</v>
      </c>
      <c r="L170" t="s">
        <v>49</v>
      </c>
      <c r="M170">
        <v>24</v>
      </c>
      <c r="N170">
        <v>709</v>
      </c>
      <c r="O170">
        <v>4</v>
      </c>
      <c r="P170">
        <v>16.27216271</v>
      </c>
      <c r="Q170" t="s">
        <v>51</v>
      </c>
      <c r="R170">
        <v>3.3789998959999998</v>
      </c>
      <c r="S170" t="s">
        <v>47</v>
      </c>
      <c r="T170" t="s">
        <v>39</v>
      </c>
      <c r="U170">
        <v>731.54227070000002</v>
      </c>
      <c r="V170" t="str">
        <f>IF(Table1[[#This Row],[Order quantities]]&gt;Table1[[#This Row],[Availability]],"High Risk", IF(Table1[[#This Row],[Order quantities]]=Table1[[#This Row],[Availability]],"Moderate","Low Risk"))</f>
        <v>Low Risk</v>
      </c>
      <c r="W170">
        <f>Table1[[#This Row],[Availability]]-Table1[[#This Row],[Order quantities]]</f>
        <v>14</v>
      </c>
      <c r="X170">
        <f>Table1[[#This Row],[Revenue]]-(Table1[[#This Row],[Shipping costs]]+Table1[[#This Row],[Manufacturing costs]])</f>
        <v>712.18008577199998</v>
      </c>
    </row>
    <row r="171" spans="1:24" x14ac:dyDescent="0.25">
      <c r="A171" t="s">
        <v>29</v>
      </c>
      <c r="B171" t="s">
        <v>217</v>
      </c>
      <c r="C171" s="1">
        <v>15.64</v>
      </c>
      <c r="D171">
        <v>67</v>
      </c>
      <c r="E171">
        <v>682</v>
      </c>
      <c r="F171">
        <v>19</v>
      </c>
      <c r="G171">
        <v>49</v>
      </c>
      <c r="H171">
        <v>6</v>
      </c>
      <c r="I171" t="s">
        <v>31</v>
      </c>
      <c r="J171">
        <v>4.6479282460000002</v>
      </c>
      <c r="K171" t="s">
        <v>44</v>
      </c>
      <c r="L171" t="s">
        <v>49</v>
      </c>
      <c r="M171">
        <v>18</v>
      </c>
      <c r="N171">
        <v>236</v>
      </c>
      <c r="O171">
        <v>6</v>
      </c>
      <c r="P171">
        <v>15.23957609</v>
      </c>
      <c r="Q171" t="s">
        <v>51</v>
      </c>
      <c r="R171">
        <v>3.6889631500000002</v>
      </c>
      <c r="S171" t="s">
        <v>35</v>
      </c>
      <c r="T171" t="s">
        <v>39</v>
      </c>
      <c r="U171">
        <v>147.37790140000001</v>
      </c>
      <c r="V171" t="str">
        <f>IF(Table1[[#This Row],[Order quantities]]&gt;Table1[[#This Row],[Availability]],"High Risk", IF(Table1[[#This Row],[Order quantities]]=Table1[[#This Row],[Availability]],"Moderate","Low Risk"))</f>
        <v>Low Risk</v>
      </c>
      <c r="W171">
        <f>Table1[[#This Row],[Availability]]-Table1[[#This Row],[Order quantities]]</f>
        <v>18</v>
      </c>
      <c r="X171">
        <f>Table1[[#This Row],[Revenue]]-(Table1[[#This Row],[Shipping costs]]+Table1[[#This Row],[Manufacturing costs]])</f>
        <v>127.49039706400001</v>
      </c>
    </row>
    <row r="172" spans="1:24" x14ac:dyDescent="0.25">
      <c r="A172" t="s">
        <v>21</v>
      </c>
      <c r="B172" t="s">
        <v>218</v>
      </c>
      <c r="C172" s="1">
        <v>42.8</v>
      </c>
      <c r="D172">
        <v>13</v>
      </c>
      <c r="E172">
        <v>971</v>
      </c>
      <c r="F172">
        <v>11</v>
      </c>
      <c r="G172">
        <v>53</v>
      </c>
      <c r="H172">
        <v>4</v>
      </c>
      <c r="I172" t="s">
        <v>31</v>
      </c>
      <c r="J172">
        <v>3.4224541390000001</v>
      </c>
      <c r="K172" t="s">
        <v>38</v>
      </c>
      <c r="L172" t="s">
        <v>49</v>
      </c>
      <c r="M172">
        <v>20</v>
      </c>
      <c r="N172">
        <v>475</v>
      </c>
      <c r="O172">
        <v>20</v>
      </c>
      <c r="P172">
        <v>93.430374409999999</v>
      </c>
      <c r="Q172" t="s">
        <v>51</v>
      </c>
      <c r="R172">
        <v>2.2178446190000001</v>
      </c>
      <c r="S172" t="s">
        <v>35</v>
      </c>
      <c r="T172" t="s">
        <v>53</v>
      </c>
      <c r="U172">
        <v>153.37800530000001</v>
      </c>
      <c r="V172" t="str">
        <f>IF(Table1[[#This Row],[Order quantities]]&gt;Table1[[#This Row],[Availability]],"High Risk", IF(Table1[[#This Row],[Order quantities]]=Table1[[#This Row],[Availability]],"Moderate","Low Risk"))</f>
        <v>High Risk</v>
      </c>
      <c r="W172">
        <f>Table1[[#This Row],[Availability]]-Table1[[#This Row],[Order quantities]]</f>
        <v>-40</v>
      </c>
      <c r="X172">
        <f>Table1[[#This Row],[Revenue]]-(Table1[[#This Row],[Shipping costs]]+Table1[[#This Row],[Manufacturing costs]])</f>
        <v>56.525176751000018</v>
      </c>
    </row>
    <row r="173" spans="1:24" x14ac:dyDescent="0.25">
      <c r="A173" t="s">
        <v>29</v>
      </c>
      <c r="B173" t="s">
        <v>219</v>
      </c>
      <c r="C173" s="1">
        <v>97.1</v>
      </c>
      <c r="D173">
        <v>97</v>
      </c>
      <c r="E173">
        <v>512</v>
      </c>
      <c r="F173">
        <v>20</v>
      </c>
      <c r="G173">
        <v>65</v>
      </c>
      <c r="H173">
        <v>1</v>
      </c>
      <c r="I173" t="s">
        <v>43</v>
      </c>
      <c r="J173">
        <v>2.787684525</v>
      </c>
      <c r="K173" t="s">
        <v>44</v>
      </c>
      <c r="L173" t="s">
        <v>46</v>
      </c>
      <c r="M173">
        <v>28</v>
      </c>
      <c r="N173">
        <v>186</v>
      </c>
      <c r="O173">
        <v>21</v>
      </c>
      <c r="P173">
        <v>68.360942280000003</v>
      </c>
      <c r="Q173" t="s">
        <v>26</v>
      </c>
      <c r="R173">
        <v>3.4306564000000002</v>
      </c>
      <c r="S173" t="s">
        <v>35</v>
      </c>
      <c r="T173" t="s">
        <v>39</v>
      </c>
      <c r="U173">
        <v>374.79330909999999</v>
      </c>
      <c r="V173" t="str">
        <f>IF(Table1[[#This Row],[Order quantities]]&gt;Table1[[#This Row],[Availability]],"High Risk", IF(Table1[[#This Row],[Order quantities]]=Table1[[#This Row],[Availability]],"Moderate","Low Risk"))</f>
        <v>Low Risk</v>
      </c>
      <c r="W173">
        <f>Table1[[#This Row],[Availability]]-Table1[[#This Row],[Order quantities]]</f>
        <v>32</v>
      </c>
      <c r="X173">
        <f>Table1[[#This Row],[Revenue]]-(Table1[[#This Row],[Shipping costs]]+Table1[[#This Row],[Manufacturing costs]])</f>
        <v>303.644682295</v>
      </c>
    </row>
    <row r="174" spans="1:24" x14ac:dyDescent="0.25">
      <c r="A174" t="s">
        <v>21</v>
      </c>
      <c r="B174" t="s">
        <v>220</v>
      </c>
      <c r="C174" s="1">
        <v>87.22</v>
      </c>
      <c r="D174">
        <v>10</v>
      </c>
      <c r="E174">
        <v>312</v>
      </c>
      <c r="F174">
        <v>3</v>
      </c>
      <c r="G174">
        <v>62</v>
      </c>
      <c r="H174">
        <v>1</v>
      </c>
      <c r="I174" t="s">
        <v>43</v>
      </c>
      <c r="J174">
        <v>8.0504849800000002</v>
      </c>
      <c r="K174" t="s">
        <v>44</v>
      </c>
      <c r="L174" t="s">
        <v>46</v>
      </c>
      <c r="M174">
        <v>16</v>
      </c>
      <c r="N174">
        <v>518</v>
      </c>
      <c r="O174">
        <v>13</v>
      </c>
      <c r="P174">
        <v>44.163942079999998</v>
      </c>
      <c r="Q174" t="s">
        <v>34</v>
      </c>
      <c r="R174">
        <v>3.0842418290000002</v>
      </c>
      <c r="S174" t="s">
        <v>35</v>
      </c>
      <c r="T174" t="s">
        <v>53</v>
      </c>
      <c r="U174">
        <v>906.91437250000001</v>
      </c>
      <c r="V174" t="str">
        <f>IF(Table1[[#This Row],[Order quantities]]&gt;Table1[[#This Row],[Availability]],"High Risk", IF(Table1[[#This Row],[Order quantities]]=Table1[[#This Row],[Availability]],"Moderate","Low Risk"))</f>
        <v>High Risk</v>
      </c>
      <c r="W174">
        <f>Table1[[#This Row],[Availability]]-Table1[[#This Row],[Order quantities]]</f>
        <v>-52</v>
      </c>
      <c r="X174">
        <f>Table1[[#This Row],[Revenue]]-(Table1[[#This Row],[Shipping costs]]+Table1[[#This Row],[Manufacturing costs]])</f>
        <v>854.69994543999996</v>
      </c>
    </row>
    <row r="175" spans="1:24" x14ac:dyDescent="0.25">
      <c r="A175" t="s">
        <v>21</v>
      </c>
      <c r="B175" t="s">
        <v>221</v>
      </c>
      <c r="C175" s="1">
        <v>82.62</v>
      </c>
      <c r="D175">
        <v>55</v>
      </c>
      <c r="E175">
        <v>575</v>
      </c>
      <c r="F175">
        <v>8</v>
      </c>
      <c r="G175">
        <v>17</v>
      </c>
      <c r="H175">
        <v>1</v>
      </c>
      <c r="I175" t="s">
        <v>43</v>
      </c>
      <c r="J175">
        <v>9.1832742500000002</v>
      </c>
      <c r="K175" t="s">
        <v>44</v>
      </c>
      <c r="L175" t="s">
        <v>55</v>
      </c>
      <c r="M175">
        <v>18</v>
      </c>
      <c r="N175">
        <v>853</v>
      </c>
      <c r="O175">
        <v>22</v>
      </c>
      <c r="P175">
        <v>77.955437329999995</v>
      </c>
      <c r="Q175" t="s">
        <v>34</v>
      </c>
      <c r="R175">
        <v>3.8680029569999999</v>
      </c>
      <c r="S175" t="s">
        <v>35</v>
      </c>
      <c r="T175" t="s">
        <v>39</v>
      </c>
      <c r="U175">
        <v>677.25392390000002</v>
      </c>
      <c r="V175" t="str">
        <f>IF(Table1[[#This Row],[Order quantities]]&gt;Table1[[#This Row],[Availability]],"High Risk", IF(Table1[[#This Row],[Order quantities]]=Table1[[#This Row],[Availability]],"Moderate","Low Risk"))</f>
        <v>Low Risk</v>
      </c>
      <c r="W175">
        <f>Table1[[#This Row],[Availability]]-Table1[[#This Row],[Order quantities]]</f>
        <v>38</v>
      </c>
      <c r="X175">
        <f>Table1[[#This Row],[Revenue]]-(Table1[[#This Row],[Shipping costs]]+Table1[[#This Row],[Manufacturing costs]])</f>
        <v>590.11521232000007</v>
      </c>
    </row>
    <row r="176" spans="1:24" x14ac:dyDescent="0.25">
      <c r="A176" t="s">
        <v>21</v>
      </c>
      <c r="B176" t="s">
        <v>222</v>
      </c>
      <c r="C176" s="1">
        <v>29.5</v>
      </c>
      <c r="D176">
        <v>66</v>
      </c>
      <c r="E176">
        <v>885</v>
      </c>
      <c r="F176">
        <v>14</v>
      </c>
      <c r="G176">
        <v>43</v>
      </c>
      <c r="H176">
        <v>8</v>
      </c>
      <c r="I176" t="s">
        <v>31</v>
      </c>
      <c r="J176">
        <v>4.3320896710000003</v>
      </c>
      <c r="K176" t="s">
        <v>41</v>
      </c>
      <c r="L176" t="s">
        <v>49</v>
      </c>
      <c r="M176">
        <v>20</v>
      </c>
      <c r="N176">
        <v>298</v>
      </c>
      <c r="O176">
        <v>5</v>
      </c>
      <c r="P176">
        <v>70.509412900000001</v>
      </c>
      <c r="Q176" t="s">
        <v>26</v>
      </c>
      <c r="R176">
        <v>2.2891721889999999</v>
      </c>
      <c r="S176" t="s">
        <v>27</v>
      </c>
      <c r="T176" t="s">
        <v>37</v>
      </c>
      <c r="U176">
        <v>793.11816269999997</v>
      </c>
      <c r="V176" t="str">
        <f>IF(Table1[[#This Row],[Order quantities]]&gt;Table1[[#This Row],[Availability]],"High Risk", IF(Table1[[#This Row],[Order quantities]]=Table1[[#This Row],[Availability]],"Moderate","Low Risk"))</f>
        <v>Low Risk</v>
      </c>
      <c r="W176">
        <f>Table1[[#This Row],[Availability]]-Table1[[#This Row],[Order quantities]]</f>
        <v>23</v>
      </c>
      <c r="X176">
        <f>Table1[[#This Row],[Revenue]]-(Table1[[#This Row],[Shipping costs]]+Table1[[#This Row],[Manufacturing costs]])</f>
        <v>718.27666012899999</v>
      </c>
    </row>
    <row r="177" spans="1:24" x14ac:dyDescent="0.25">
      <c r="A177" t="s">
        <v>29</v>
      </c>
      <c r="B177" t="s">
        <v>223</v>
      </c>
      <c r="C177" s="1">
        <v>21.23</v>
      </c>
      <c r="D177">
        <v>91</v>
      </c>
      <c r="E177">
        <v>979</v>
      </c>
      <c r="F177">
        <v>26</v>
      </c>
      <c r="G177">
        <v>25</v>
      </c>
      <c r="H177">
        <v>8</v>
      </c>
      <c r="I177" t="s">
        <v>31</v>
      </c>
      <c r="J177">
        <v>7.7615103190000001</v>
      </c>
      <c r="K177" t="s">
        <v>41</v>
      </c>
      <c r="L177" t="s">
        <v>55</v>
      </c>
      <c r="M177">
        <v>12</v>
      </c>
      <c r="N177">
        <v>562</v>
      </c>
      <c r="O177">
        <v>23</v>
      </c>
      <c r="P177">
        <v>57.80809421</v>
      </c>
      <c r="Q177" t="s">
        <v>26</v>
      </c>
      <c r="R177">
        <v>2.4168455619999998</v>
      </c>
      <c r="S177" t="s">
        <v>27</v>
      </c>
      <c r="T177" t="s">
        <v>28</v>
      </c>
      <c r="U177">
        <v>227.39689849999999</v>
      </c>
      <c r="V177" t="str">
        <f>IF(Table1[[#This Row],[Order quantities]]&gt;Table1[[#This Row],[Availability]],"High Risk", IF(Table1[[#This Row],[Order quantities]]=Table1[[#This Row],[Availability]],"Moderate","Low Risk"))</f>
        <v>Low Risk</v>
      </c>
      <c r="W177">
        <f>Table1[[#This Row],[Availability]]-Table1[[#This Row],[Order quantities]]</f>
        <v>66</v>
      </c>
      <c r="X177">
        <f>Table1[[#This Row],[Revenue]]-(Table1[[#This Row],[Shipping costs]]+Table1[[#This Row],[Manufacturing costs]])</f>
        <v>161.82729397099999</v>
      </c>
    </row>
    <row r="178" spans="1:24" x14ac:dyDescent="0.25">
      <c r="A178" t="s">
        <v>29</v>
      </c>
      <c r="B178" t="s">
        <v>224</v>
      </c>
      <c r="C178" s="1">
        <v>68.52</v>
      </c>
      <c r="D178">
        <v>28</v>
      </c>
      <c r="E178">
        <v>283</v>
      </c>
      <c r="F178">
        <v>1</v>
      </c>
      <c r="G178">
        <v>3</v>
      </c>
      <c r="H178">
        <v>2</v>
      </c>
      <c r="I178" t="s">
        <v>23</v>
      </c>
      <c r="J178">
        <v>9.0729576040000008</v>
      </c>
      <c r="K178" t="s">
        <v>38</v>
      </c>
      <c r="L178" t="s">
        <v>49</v>
      </c>
      <c r="M178">
        <v>13</v>
      </c>
      <c r="N178">
        <v>536</v>
      </c>
      <c r="O178">
        <v>25</v>
      </c>
      <c r="P178">
        <v>18.89860084</v>
      </c>
      <c r="Q178" t="s">
        <v>26</v>
      </c>
      <c r="R178">
        <v>3.2535234910000002</v>
      </c>
      <c r="S178" t="s">
        <v>35</v>
      </c>
      <c r="T178" t="s">
        <v>53</v>
      </c>
      <c r="U178">
        <v>850.71288990000005</v>
      </c>
      <c r="V178" t="str">
        <f>IF(Table1[[#This Row],[Order quantities]]&gt;Table1[[#This Row],[Availability]],"High Risk", IF(Table1[[#This Row],[Order quantities]]=Table1[[#This Row],[Availability]],"Moderate","Low Risk"))</f>
        <v>Low Risk</v>
      </c>
      <c r="W178">
        <f>Table1[[#This Row],[Availability]]-Table1[[#This Row],[Order quantities]]</f>
        <v>25</v>
      </c>
      <c r="X178">
        <f>Table1[[#This Row],[Revenue]]-(Table1[[#This Row],[Shipping costs]]+Table1[[#This Row],[Manufacturing costs]])</f>
        <v>822.74133145600001</v>
      </c>
    </row>
    <row r="179" spans="1:24" x14ac:dyDescent="0.25">
      <c r="A179" t="s">
        <v>21</v>
      </c>
      <c r="B179" t="s">
        <v>225</v>
      </c>
      <c r="C179" s="1">
        <v>93.29</v>
      </c>
      <c r="D179">
        <v>8</v>
      </c>
      <c r="E179">
        <v>120</v>
      </c>
      <c r="F179">
        <v>14</v>
      </c>
      <c r="G179">
        <v>79</v>
      </c>
      <c r="H179">
        <v>7</v>
      </c>
      <c r="I179" t="s">
        <v>23</v>
      </c>
      <c r="J179">
        <v>8.6151178949999991</v>
      </c>
      <c r="K179" t="s">
        <v>41</v>
      </c>
      <c r="L179" t="s">
        <v>62</v>
      </c>
      <c r="M179">
        <v>13</v>
      </c>
      <c r="N179">
        <v>409</v>
      </c>
      <c r="O179">
        <v>26</v>
      </c>
      <c r="P179">
        <v>83.096162860000007</v>
      </c>
      <c r="Q179" t="s">
        <v>51</v>
      </c>
      <c r="R179">
        <v>0.62957971899999998</v>
      </c>
      <c r="S179" t="s">
        <v>47</v>
      </c>
      <c r="T179" t="s">
        <v>39</v>
      </c>
      <c r="U179">
        <v>107.3316234</v>
      </c>
      <c r="V179" t="str">
        <f>IF(Table1[[#This Row],[Order quantities]]&gt;Table1[[#This Row],[Availability]],"High Risk", IF(Table1[[#This Row],[Order quantities]]=Table1[[#This Row],[Availability]],"Moderate","Low Risk"))</f>
        <v>High Risk</v>
      </c>
      <c r="W179">
        <f>Table1[[#This Row],[Availability]]-Table1[[#This Row],[Order quantities]]</f>
        <v>-71</v>
      </c>
      <c r="X179">
        <f>Table1[[#This Row],[Revenue]]-(Table1[[#This Row],[Shipping costs]]+Table1[[#This Row],[Manufacturing costs]])</f>
        <v>15.620342644999994</v>
      </c>
    </row>
    <row r="180" spans="1:24" x14ac:dyDescent="0.25">
      <c r="A180" t="s">
        <v>29</v>
      </c>
      <c r="B180" t="s">
        <v>226</v>
      </c>
      <c r="C180" s="1">
        <v>57.89</v>
      </c>
      <c r="D180">
        <v>66</v>
      </c>
      <c r="E180">
        <v>106</v>
      </c>
      <c r="F180">
        <v>2</v>
      </c>
      <c r="G180">
        <v>29</v>
      </c>
      <c r="H180">
        <v>8</v>
      </c>
      <c r="I180" t="s">
        <v>31</v>
      </c>
      <c r="J180">
        <v>2.6453204970000002</v>
      </c>
      <c r="K180" t="s">
        <v>38</v>
      </c>
      <c r="L180" t="s">
        <v>62</v>
      </c>
      <c r="M180">
        <v>10</v>
      </c>
      <c r="N180">
        <v>695</v>
      </c>
      <c r="O180">
        <v>23</v>
      </c>
      <c r="P180">
        <v>87.94208716</v>
      </c>
      <c r="Q180" t="s">
        <v>51</v>
      </c>
      <c r="R180">
        <v>2.2375977969999998</v>
      </c>
      <c r="S180" t="s">
        <v>47</v>
      </c>
      <c r="T180" t="s">
        <v>53</v>
      </c>
      <c r="U180">
        <v>291.7516157</v>
      </c>
      <c r="V180" t="str">
        <f>IF(Table1[[#This Row],[Order quantities]]&gt;Table1[[#This Row],[Availability]],"High Risk", IF(Table1[[#This Row],[Order quantities]]=Table1[[#This Row],[Availability]],"Moderate","Low Risk"))</f>
        <v>Low Risk</v>
      </c>
      <c r="W180">
        <f>Table1[[#This Row],[Availability]]-Table1[[#This Row],[Order quantities]]</f>
        <v>37</v>
      </c>
      <c r="X180">
        <f>Table1[[#This Row],[Revenue]]-(Table1[[#This Row],[Shipping costs]]+Table1[[#This Row],[Manufacturing costs]])</f>
        <v>201.164208043</v>
      </c>
    </row>
    <row r="181" spans="1:24" x14ac:dyDescent="0.25">
      <c r="A181" t="s">
        <v>29</v>
      </c>
      <c r="B181" t="s">
        <v>227</v>
      </c>
      <c r="C181" s="1">
        <v>59.3</v>
      </c>
      <c r="D181">
        <v>24</v>
      </c>
      <c r="E181">
        <v>932</v>
      </c>
      <c r="F181">
        <v>29</v>
      </c>
      <c r="G181">
        <v>32</v>
      </c>
      <c r="H181">
        <v>8</v>
      </c>
      <c r="I181" t="s">
        <v>23</v>
      </c>
      <c r="J181">
        <v>9.6066269339999995</v>
      </c>
      <c r="K181" t="s">
        <v>24</v>
      </c>
      <c r="L181" t="s">
        <v>33</v>
      </c>
      <c r="M181">
        <v>7</v>
      </c>
      <c r="N181">
        <v>853</v>
      </c>
      <c r="O181">
        <v>7</v>
      </c>
      <c r="P181">
        <v>25.495181970000001</v>
      </c>
      <c r="Q181" t="s">
        <v>26</v>
      </c>
      <c r="R181">
        <v>4.8625591420000003</v>
      </c>
      <c r="S181" t="s">
        <v>47</v>
      </c>
      <c r="T181" t="s">
        <v>53</v>
      </c>
      <c r="U181">
        <v>654.48308899999995</v>
      </c>
      <c r="V181" t="str">
        <f>IF(Table1[[#This Row],[Order quantities]]&gt;Table1[[#This Row],[Availability]],"High Risk", IF(Table1[[#This Row],[Order quantities]]=Table1[[#This Row],[Availability]],"Moderate","Low Risk"))</f>
        <v>High Risk</v>
      </c>
      <c r="W181">
        <f>Table1[[#This Row],[Availability]]-Table1[[#This Row],[Order quantities]]</f>
        <v>-8</v>
      </c>
      <c r="X181">
        <f>Table1[[#This Row],[Revenue]]-(Table1[[#This Row],[Shipping costs]]+Table1[[#This Row],[Manufacturing costs]])</f>
        <v>619.38128009599995</v>
      </c>
    </row>
    <row r="182" spans="1:24" x14ac:dyDescent="0.25">
      <c r="A182" t="s">
        <v>29</v>
      </c>
      <c r="B182" t="s">
        <v>228</v>
      </c>
      <c r="C182" s="1">
        <v>31.6</v>
      </c>
      <c r="D182">
        <v>97</v>
      </c>
      <c r="E182">
        <v>686</v>
      </c>
      <c r="F182">
        <v>23</v>
      </c>
      <c r="G182">
        <v>26</v>
      </c>
      <c r="H182">
        <v>7</v>
      </c>
      <c r="I182" t="s">
        <v>43</v>
      </c>
      <c r="J182">
        <v>4.3900879640000001</v>
      </c>
      <c r="K182" t="s">
        <v>32</v>
      </c>
      <c r="L182" t="s">
        <v>33</v>
      </c>
      <c r="M182">
        <v>25</v>
      </c>
      <c r="N182">
        <v>380</v>
      </c>
      <c r="O182">
        <v>20</v>
      </c>
      <c r="P182">
        <v>86.546048679999998</v>
      </c>
      <c r="Q182" t="s">
        <v>34</v>
      </c>
      <c r="R182">
        <v>0.28400636800000001</v>
      </c>
      <c r="S182" t="s">
        <v>35</v>
      </c>
      <c r="T182" t="s">
        <v>53</v>
      </c>
      <c r="U182">
        <v>437.72176769999999</v>
      </c>
      <c r="V182" t="str">
        <f>IF(Table1[[#This Row],[Order quantities]]&gt;Table1[[#This Row],[Availability]],"High Risk", IF(Table1[[#This Row],[Order quantities]]=Table1[[#This Row],[Availability]],"Moderate","Low Risk"))</f>
        <v>Low Risk</v>
      </c>
      <c r="W182">
        <f>Table1[[#This Row],[Availability]]-Table1[[#This Row],[Order quantities]]</f>
        <v>71</v>
      </c>
      <c r="X182">
        <f>Table1[[#This Row],[Revenue]]-(Table1[[#This Row],[Shipping costs]]+Table1[[#This Row],[Manufacturing costs]])</f>
        <v>346.785631056</v>
      </c>
    </row>
    <row r="183" spans="1:24" x14ac:dyDescent="0.25">
      <c r="A183" t="s">
        <v>29</v>
      </c>
      <c r="B183" t="s">
        <v>229</v>
      </c>
      <c r="C183" s="1">
        <v>78.099999999999994</v>
      </c>
      <c r="D183">
        <v>75</v>
      </c>
      <c r="E183">
        <v>996</v>
      </c>
      <c r="F183">
        <v>4</v>
      </c>
      <c r="G183">
        <v>16</v>
      </c>
      <c r="H183">
        <v>5</v>
      </c>
      <c r="I183" t="s">
        <v>43</v>
      </c>
      <c r="J183">
        <v>4.0531659510000004</v>
      </c>
      <c r="K183" t="s">
        <v>37</v>
      </c>
      <c r="L183" t="s">
        <v>55</v>
      </c>
      <c r="M183">
        <v>14</v>
      </c>
      <c r="N183">
        <v>422</v>
      </c>
      <c r="O183">
        <v>1</v>
      </c>
      <c r="P183">
        <v>89.006257989999995</v>
      </c>
      <c r="Q183" t="s">
        <v>26</v>
      </c>
      <c r="R183">
        <v>1.648423142</v>
      </c>
      <c r="S183" t="s">
        <v>47</v>
      </c>
      <c r="T183" t="s">
        <v>28</v>
      </c>
      <c r="U183">
        <v>985.77405250000004</v>
      </c>
      <c r="V183" t="str">
        <f>IF(Table1[[#This Row],[Order quantities]]&gt;Table1[[#This Row],[Availability]],"High Risk", IF(Table1[[#This Row],[Order quantities]]=Table1[[#This Row],[Availability]],"Moderate","Low Risk"))</f>
        <v>Low Risk</v>
      </c>
      <c r="W183">
        <f>Table1[[#This Row],[Availability]]-Table1[[#This Row],[Order quantities]]</f>
        <v>59</v>
      </c>
      <c r="X183">
        <f>Table1[[#This Row],[Revenue]]-(Table1[[#This Row],[Shipping costs]]+Table1[[#This Row],[Manufacturing costs]])</f>
        <v>892.71462855900006</v>
      </c>
    </row>
    <row r="184" spans="1:24" x14ac:dyDescent="0.25">
      <c r="A184" t="s">
        <v>21</v>
      </c>
      <c r="B184" t="s">
        <v>230</v>
      </c>
      <c r="C184" s="1">
        <v>22.77</v>
      </c>
      <c r="D184">
        <v>41</v>
      </c>
      <c r="E184">
        <v>203</v>
      </c>
      <c r="F184">
        <v>24</v>
      </c>
      <c r="G184">
        <v>25</v>
      </c>
      <c r="H184">
        <v>1</v>
      </c>
      <c r="I184" t="s">
        <v>43</v>
      </c>
      <c r="J184">
        <v>1.561881946</v>
      </c>
      <c r="K184" t="s">
        <v>32</v>
      </c>
      <c r="L184" t="s">
        <v>49</v>
      </c>
      <c r="M184">
        <v>30</v>
      </c>
      <c r="N184">
        <v>863</v>
      </c>
      <c r="O184">
        <v>14</v>
      </c>
      <c r="P184">
        <v>59.44857511</v>
      </c>
      <c r="Q184" t="s">
        <v>51</v>
      </c>
      <c r="R184">
        <v>1.6391381140000001</v>
      </c>
      <c r="S184" t="s">
        <v>35</v>
      </c>
      <c r="T184" t="s">
        <v>53</v>
      </c>
      <c r="U184">
        <v>127.3053221</v>
      </c>
      <c r="V184" t="str">
        <f>IF(Table1[[#This Row],[Order quantities]]&gt;Table1[[#This Row],[Availability]],"High Risk", IF(Table1[[#This Row],[Order quantities]]=Table1[[#This Row],[Availability]],"Moderate","Low Risk"))</f>
        <v>Low Risk</v>
      </c>
      <c r="W184">
        <f>Table1[[#This Row],[Availability]]-Table1[[#This Row],[Order quantities]]</f>
        <v>16</v>
      </c>
      <c r="X184">
        <f>Table1[[#This Row],[Revenue]]-(Table1[[#This Row],[Shipping costs]]+Table1[[#This Row],[Manufacturing costs]])</f>
        <v>66.294865044000005</v>
      </c>
    </row>
    <row r="185" spans="1:24" x14ac:dyDescent="0.25">
      <c r="A185" t="s">
        <v>21</v>
      </c>
      <c r="B185" t="s">
        <v>231</v>
      </c>
      <c r="C185" s="1">
        <v>35.75</v>
      </c>
      <c r="D185">
        <v>8</v>
      </c>
      <c r="E185">
        <v>164</v>
      </c>
      <c r="F185">
        <v>27</v>
      </c>
      <c r="G185">
        <v>54</v>
      </c>
      <c r="H185">
        <v>9</v>
      </c>
      <c r="I185" t="s">
        <v>31</v>
      </c>
      <c r="J185">
        <v>5.3755628870000001</v>
      </c>
      <c r="K185" t="s">
        <v>24</v>
      </c>
      <c r="L185" t="s">
        <v>62</v>
      </c>
      <c r="M185">
        <v>24</v>
      </c>
      <c r="N185">
        <v>801</v>
      </c>
      <c r="O185">
        <v>24</v>
      </c>
      <c r="P185">
        <v>69.056113260000004</v>
      </c>
      <c r="Q185" t="s">
        <v>51</v>
      </c>
      <c r="R185">
        <v>3.2039741839999998</v>
      </c>
      <c r="S185" t="s">
        <v>27</v>
      </c>
      <c r="T185" t="s">
        <v>39</v>
      </c>
      <c r="U185">
        <v>998.73835110000005</v>
      </c>
      <c r="V185" t="str">
        <f>IF(Table1[[#This Row],[Order quantities]]&gt;Table1[[#This Row],[Availability]],"High Risk", IF(Table1[[#This Row],[Order quantities]]=Table1[[#This Row],[Availability]],"Moderate","Low Risk"))</f>
        <v>High Risk</v>
      </c>
      <c r="W185">
        <f>Table1[[#This Row],[Availability]]-Table1[[#This Row],[Order quantities]]</f>
        <v>-46</v>
      </c>
      <c r="X185">
        <f>Table1[[#This Row],[Revenue]]-(Table1[[#This Row],[Shipping costs]]+Table1[[#This Row],[Manufacturing costs]])</f>
        <v>924.30667495300008</v>
      </c>
    </row>
    <row r="186" spans="1:24" x14ac:dyDescent="0.25">
      <c r="A186" t="s">
        <v>29</v>
      </c>
      <c r="B186" t="s">
        <v>232</v>
      </c>
      <c r="C186" s="1">
        <v>45.42</v>
      </c>
      <c r="D186">
        <v>78</v>
      </c>
      <c r="E186">
        <v>304</v>
      </c>
      <c r="F186">
        <v>29</v>
      </c>
      <c r="G186">
        <v>28</v>
      </c>
      <c r="H186">
        <v>7</v>
      </c>
      <c r="I186" t="s">
        <v>31</v>
      </c>
      <c r="J186">
        <v>1.981122541</v>
      </c>
      <c r="K186" t="s">
        <v>24</v>
      </c>
      <c r="L186" t="s">
        <v>46</v>
      </c>
      <c r="M186">
        <v>16</v>
      </c>
      <c r="N186">
        <v>251</v>
      </c>
      <c r="O186">
        <v>4</v>
      </c>
      <c r="P186">
        <v>44.401358799999997</v>
      </c>
      <c r="Q186" t="s">
        <v>34</v>
      </c>
      <c r="R186">
        <v>0.61842176100000001</v>
      </c>
      <c r="S186" t="s">
        <v>35</v>
      </c>
      <c r="T186" t="s">
        <v>28</v>
      </c>
      <c r="U186">
        <v>661.2650496</v>
      </c>
      <c r="V186" t="str">
        <f>IF(Table1[[#This Row],[Order quantities]]&gt;Table1[[#This Row],[Availability]],"High Risk", IF(Table1[[#This Row],[Order quantities]]=Table1[[#This Row],[Availability]],"Moderate","Low Risk"))</f>
        <v>Low Risk</v>
      </c>
      <c r="W186">
        <f>Table1[[#This Row],[Availability]]-Table1[[#This Row],[Order quantities]]</f>
        <v>50</v>
      </c>
      <c r="X186">
        <f>Table1[[#This Row],[Revenue]]-(Table1[[#This Row],[Shipping costs]]+Table1[[#This Row],[Manufacturing costs]])</f>
        <v>614.88256825899998</v>
      </c>
    </row>
    <row r="187" spans="1:24" x14ac:dyDescent="0.25">
      <c r="A187" t="s">
        <v>29</v>
      </c>
      <c r="B187" t="s">
        <v>233</v>
      </c>
      <c r="C187" s="1">
        <v>53.22</v>
      </c>
      <c r="D187">
        <v>39</v>
      </c>
      <c r="E187">
        <v>496</v>
      </c>
      <c r="F187">
        <v>19</v>
      </c>
      <c r="G187">
        <v>73</v>
      </c>
      <c r="H187">
        <v>2</v>
      </c>
      <c r="I187" t="s">
        <v>43</v>
      </c>
      <c r="J187">
        <v>3.2368583879999999</v>
      </c>
      <c r="K187" t="s">
        <v>41</v>
      </c>
      <c r="L187" t="s">
        <v>33</v>
      </c>
      <c r="M187">
        <v>15</v>
      </c>
      <c r="N187">
        <v>401</v>
      </c>
      <c r="O187">
        <v>17</v>
      </c>
      <c r="P187">
        <v>35.361248279999998</v>
      </c>
      <c r="Q187" t="s">
        <v>26</v>
      </c>
      <c r="R187">
        <v>3.1798657509999999</v>
      </c>
      <c r="S187" t="s">
        <v>27</v>
      </c>
      <c r="T187" t="s">
        <v>53</v>
      </c>
      <c r="U187">
        <v>602.83629510000003</v>
      </c>
      <c r="V187" t="str">
        <f>IF(Table1[[#This Row],[Order quantities]]&gt;Table1[[#This Row],[Availability]],"High Risk", IF(Table1[[#This Row],[Order quantities]]=Table1[[#This Row],[Availability]],"Moderate","Low Risk"))</f>
        <v>High Risk</v>
      </c>
      <c r="W187">
        <f>Table1[[#This Row],[Availability]]-Table1[[#This Row],[Order quantities]]</f>
        <v>-34</v>
      </c>
      <c r="X187">
        <f>Table1[[#This Row],[Revenue]]-(Table1[[#This Row],[Shipping costs]]+Table1[[#This Row],[Manufacturing costs]])</f>
        <v>564.23818843200002</v>
      </c>
    </row>
    <row r="188" spans="1:24" x14ac:dyDescent="0.25">
      <c r="A188" t="s">
        <v>29</v>
      </c>
      <c r="B188" t="s">
        <v>234</v>
      </c>
      <c r="C188" s="1">
        <v>28.03</v>
      </c>
      <c r="D188">
        <v>24</v>
      </c>
      <c r="E188">
        <v>631</v>
      </c>
      <c r="F188">
        <v>6</v>
      </c>
      <c r="G188">
        <v>56</v>
      </c>
      <c r="H188">
        <v>6</v>
      </c>
      <c r="I188" t="s">
        <v>43</v>
      </c>
      <c r="J188">
        <v>3.8524835959999999</v>
      </c>
      <c r="K188" t="s">
        <v>24</v>
      </c>
      <c r="L188" t="s">
        <v>62</v>
      </c>
      <c r="M188">
        <v>12</v>
      </c>
      <c r="N188">
        <v>377</v>
      </c>
      <c r="O188">
        <v>21</v>
      </c>
      <c r="P188">
        <v>74.978483229999995</v>
      </c>
      <c r="Q188" t="s">
        <v>34</v>
      </c>
      <c r="R188">
        <v>0.56569717900000005</v>
      </c>
      <c r="S188" t="s">
        <v>35</v>
      </c>
      <c r="T188" t="s">
        <v>28</v>
      </c>
      <c r="U188">
        <v>153.5611983</v>
      </c>
      <c r="V188" t="str">
        <f>IF(Table1[[#This Row],[Order quantities]]&gt;Table1[[#This Row],[Availability]],"High Risk", IF(Table1[[#This Row],[Order quantities]]=Table1[[#This Row],[Availability]],"Moderate","Low Risk"))</f>
        <v>High Risk</v>
      </c>
      <c r="W188">
        <f>Table1[[#This Row],[Availability]]-Table1[[#This Row],[Order quantities]]</f>
        <v>-32</v>
      </c>
      <c r="X188">
        <f>Table1[[#This Row],[Revenue]]-(Table1[[#This Row],[Shipping costs]]+Table1[[#This Row],[Manufacturing costs]])</f>
        <v>74.730231474000007</v>
      </c>
    </row>
    <row r="189" spans="1:24" x14ac:dyDescent="0.25">
      <c r="A189" t="s">
        <v>21</v>
      </c>
      <c r="B189" t="s">
        <v>235</v>
      </c>
      <c r="C189" s="1">
        <v>15.91</v>
      </c>
      <c r="D189">
        <v>4</v>
      </c>
      <c r="E189">
        <v>555</v>
      </c>
      <c r="F189">
        <v>25</v>
      </c>
      <c r="G189">
        <v>65</v>
      </c>
      <c r="H189">
        <v>2</v>
      </c>
      <c r="I189" t="s">
        <v>23</v>
      </c>
      <c r="J189">
        <v>8.2794369109999995</v>
      </c>
      <c r="K189" t="s">
        <v>44</v>
      </c>
      <c r="L189" t="s">
        <v>62</v>
      </c>
      <c r="M189">
        <v>9</v>
      </c>
      <c r="N189">
        <v>750</v>
      </c>
      <c r="O189">
        <v>14</v>
      </c>
      <c r="P189">
        <v>87.568763410000003</v>
      </c>
      <c r="Q189" t="s">
        <v>34</v>
      </c>
      <c r="R189">
        <v>0.56527287199999998</v>
      </c>
      <c r="S189" t="s">
        <v>27</v>
      </c>
      <c r="T189" t="s">
        <v>39</v>
      </c>
      <c r="U189">
        <v>345.99598900000001</v>
      </c>
      <c r="V189" t="str">
        <f>IF(Table1[[#This Row],[Order quantities]]&gt;Table1[[#This Row],[Availability]],"High Risk", IF(Table1[[#This Row],[Order quantities]]=Table1[[#This Row],[Availability]],"Moderate","Low Risk"))</f>
        <v>High Risk</v>
      </c>
      <c r="W189">
        <f>Table1[[#This Row],[Availability]]-Table1[[#This Row],[Order quantities]]</f>
        <v>-61</v>
      </c>
      <c r="X189">
        <f>Table1[[#This Row],[Revenue]]-(Table1[[#This Row],[Shipping costs]]+Table1[[#This Row],[Manufacturing costs]])</f>
        <v>250.147788679</v>
      </c>
    </row>
    <row r="190" spans="1:24" x14ac:dyDescent="0.25">
      <c r="A190" t="s">
        <v>21</v>
      </c>
      <c r="B190" t="s">
        <v>236</v>
      </c>
      <c r="C190" s="1">
        <v>63.01</v>
      </c>
      <c r="D190">
        <v>10</v>
      </c>
      <c r="E190">
        <v>823</v>
      </c>
      <c r="F190">
        <v>1</v>
      </c>
      <c r="G190">
        <v>93</v>
      </c>
      <c r="H190">
        <v>1</v>
      </c>
      <c r="I190" t="s">
        <v>43</v>
      </c>
      <c r="J190">
        <v>8.8793978540000005</v>
      </c>
      <c r="K190" t="s">
        <v>44</v>
      </c>
      <c r="L190" t="s">
        <v>46</v>
      </c>
      <c r="M190">
        <v>8</v>
      </c>
      <c r="N190">
        <v>787</v>
      </c>
      <c r="O190">
        <v>16</v>
      </c>
      <c r="P190">
        <v>68.86697977</v>
      </c>
      <c r="Q190" t="s">
        <v>26</v>
      </c>
      <c r="R190">
        <v>3.66809845</v>
      </c>
      <c r="S190" t="s">
        <v>35</v>
      </c>
      <c r="T190" t="s">
        <v>28</v>
      </c>
      <c r="U190">
        <v>932.19641950000005</v>
      </c>
      <c r="V190" t="str">
        <f>IF(Table1[[#This Row],[Order quantities]]&gt;Table1[[#This Row],[Availability]],"High Risk", IF(Table1[[#This Row],[Order quantities]]=Table1[[#This Row],[Availability]],"Moderate","Low Risk"))</f>
        <v>High Risk</v>
      </c>
      <c r="W190">
        <f>Table1[[#This Row],[Availability]]-Table1[[#This Row],[Order quantities]]</f>
        <v>-83</v>
      </c>
      <c r="X190">
        <f>Table1[[#This Row],[Revenue]]-(Table1[[#This Row],[Shipping costs]]+Table1[[#This Row],[Manufacturing costs]])</f>
        <v>854.450041876</v>
      </c>
    </row>
    <row r="191" spans="1:24" x14ac:dyDescent="0.25">
      <c r="A191" t="s">
        <v>29</v>
      </c>
      <c r="B191" t="s">
        <v>237</v>
      </c>
      <c r="C191" s="1">
        <v>32.42</v>
      </c>
      <c r="D191">
        <v>58</v>
      </c>
      <c r="E191">
        <v>155</v>
      </c>
      <c r="F191">
        <v>17</v>
      </c>
      <c r="G191">
        <v>86</v>
      </c>
      <c r="H191">
        <v>7</v>
      </c>
      <c r="I191" t="s">
        <v>31</v>
      </c>
      <c r="J191">
        <v>3.7221968570000001</v>
      </c>
      <c r="K191" t="s">
        <v>24</v>
      </c>
      <c r="L191" t="s">
        <v>33</v>
      </c>
      <c r="M191">
        <v>18</v>
      </c>
      <c r="N191">
        <v>107</v>
      </c>
      <c r="O191">
        <v>14</v>
      </c>
      <c r="P191">
        <v>56.043154960000003</v>
      </c>
      <c r="Q191" t="s">
        <v>26</v>
      </c>
      <c r="R191">
        <v>1.688262352</v>
      </c>
      <c r="S191" t="s">
        <v>27</v>
      </c>
      <c r="T191" t="s">
        <v>53</v>
      </c>
      <c r="U191">
        <v>418.82140290000001</v>
      </c>
      <c r="V191" t="str">
        <f>IF(Table1[[#This Row],[Order quantities]]&gt;Table1[[#This Row],[Availability]],"High Risk", IF(Table1[[#This Row],[Order quantities]]=Table1[[#This Row],[Availability]],"Moderate","Low Risk"))</f>
        <v>High Risk</v>
      </c>
      <c r="W191">
        <f>Table1[[#This Row],[Availability]]-Table1[[#This Row],[Order quantities]]</f>
        <v>-28</v>
      </c>
      <c r="X191">
        <f>Table1[[#This Row],[Revenue]]-(Table1[[#This Row],[Shipping costs]]+Table1[[#This Row],[Manufacturing costs]])</f>
        <v>359.056051083</v>
      </c>
    </row>
    <row r="192" spans="1:24" x14ac:dyDescent="0.25">
      <c r="A192" t="s">
        <v>29</v>
      </c>
      <c r="B192" t="s">
        <v>238</v>
      </c>
      <c r="C192" s="1">
        <v>60.22</v>
      </c>
      <c r="D192">
        <v>97</v>
      </c>
      <c r="E192">
        <v>366</v>
      </c>
      <c r="F192">
        <v>8</v>
      </c>
      <c r="G192">
        <v>80</v>
      </c>
      <c r="H192">
        <v>2</v>
      </c>
      <c r="I192" t="s">
        <v>23</v>
      </c>
      <c r="J192">
        <v>8.7282830909999998</v>
      </c>
      <c r="K192" t="s">
        <v>41</v>
      </c>
      <c r="L192" t="s">
        <v>55</v>
      </c>
      <c r="M192">
        <v>23</v>
      </c>
      <c r="N192">
        <v>906</v>
      </c>
      <c r="O192">
        <v>16</v>
      </c>
      <c r="P192">
        <v>24.30322902</v>
      </c>
      <c r="Q192" t="s">
        <v>51</v>
      </c>
      <c r="R192">
        <v>4.8893724440000002</v>
      </c>
      <c r="S192" t="s">
        <v>27</v>
      </c>
      <c r="T192" t="s">
        <v>39</v>
      </c>
      <c r="U192">
        <v>695.48788039999999</v>
      </c>
      <c r="V192" t="str">
        <f>IF(Table1[[#This Row],[Order quantities]]&gt;Table1[[#This Row],[Availability]],"High Risk", IF(Table1[[#This Row],[Order quantities]]=Table1[[#This Row],[Availability]],"Moderate","Low Risk"))</f>
        <v>Low Risk</v>
      </c>
      <c r="W192">
        <f>Table1[[#This Row],[Availability]]-Table1[[#This Row],[Order quantities]]</f>
        <v>17</v>
      </c>
      <c r="X192">
        <f>Table1[[#This Row],[Revenue]]-(Table1[[#This Row],[Shipping costs]]+Table1[[#This Row],[Manufacturing costs]])</f>
        <v>662.45636828900001</v>
      </c>
    </row>
    <row r="193" spans="1:24" x14ac:dyDescent="0.25">
      <c r="A193" t="s">
        <v>29</v>
      </c>
      <c r="B193" t="s">
        <v>239</v>
      </c>
      <c r="C193" s="1">
        <v>19.66</v>
      </c>
      <c r="D193">
        <v>87</v>
      </c>
      <c r="E193">
        <v>718</v>
      </c>
      <c r="F193">
        <v>19</v>
      </c>
      <c r="G193">
        <v>41</v>
      </c>
      <c r="H193">
        <v>2</v>
      </c>
      <c r="I193" t="s">
        <v>31</v>
      </c>
      <c r="J193">
        <v>8.7150784360000007</v>
      </c>
      <c r="K193" t="s">
        <v>41</v>
      </c>
      <c r="L193" t="s">
        <v>55</v>
      </c>
      <c r="M193">
        <v>18</v>
      </c>
      <c r="N193">
        <v>334</v>
      </c>
      <c r="O193">
        <v>24</v>
      </c>
      <c r="P193">
        <v>14.811284130000001</v>
      </c>
      <c r="Q193" t="s">
        <v>34</v>
      </c>
      <c r="R193">
        <v>0.28302938900000002</v>
      </c>
      <c r="S193" t="s">
        <v>47</v>
      </c>
      <c r="T193" t="s">
        <v>39</v>
      </c>
      <c r="U193">
        <v>999.54671540000004</v>
      </c>
      <c r="V193" t="str">
        <f>IF(Table1[[#This Row],[Order quantities]]&gt;Table1[[#This Row],[Availability]],"High Risk", IF(Table1[[#This Row],[Order quantities]]=Table1[[#This Row],[Availability]],"Moderate","Low Risk"))</f>
        <v>Low Risk</v>
      </c>
      <c r="W193">
        <f>Table1[[#This Row],[Availability]]-Table1[[#This Row],[Order quantities]]</f>
        <v>46</v>
      </c>
      <c r="X193">
        <f>Table1[[#This Row],[Revenue]]-(Table1[[#This Row],[Shipping costs]]+Table1[[#This Row],[Manufacturing costs]])</f>
        <v>976.02035283400005</v>
      </c>
    </row>
    <row r="194" spans="1:24" x14ac:dyDescent="0.25">
      <c r="A194" t="s">
        <v>29</v>
      </c>
      <c r="B194" t="s">
        <v>240</v>
      </c>
      <c r="C194" s="1">
        <v>50.71</v>
      </c>
      <c r="D194">
        <v>78</v>
      </c>
      <c r="E194">
        <v>901</v>
      </c>
      <c r="F194">
        <v>21</v>
      </c>
      <c r="G194">
        <v>51</v>
      </c>
      <c r="H194">
        <v>5</v>
      </c>
      <c r="I194" t="s">
        <v>43</v>
      </c>
      <c r="J194">
        <v>7.8818585529999998</v>
      </c>
      <c r="K194" t="s">
        <v>32</v>
      </c>
      <c r="L194" t="s">
        <v>62</v>
      </c>
      <c r="M194">
        <v>13</v>
      </c>
      <c r="N194">
        <v>774</v>
      </c>
      <c r="O194">
        <v>20</v>
      </c>
      <c r="P194">
        <v>50.112261119999999</v>
      </c>
      <c r="Q194" t="s">
        <v>34</v>
      </c>
      <c r="R194">
        <v>2.2810226519999999</v>
      </c>
      <c r="S194" t="s">
        <v>47</v>
      </c>
      <c r="T194" t="s">
        <v>39</v>
      </c>
      <c r="U194">
        <v>336.7627425</v>
      </c>
      <c r="V194" t="str">
        <f>IF(Table1[[#This Row],[Order quantities]]&gt;Table1[[#This Row],[Availability]],"High Risk", IF(Table1[[#This Row],[Order quantities]]=Table1[[#This Row],[Availability]],"Moderate","Low Risk"))</f>
        <v>Low Risk</v>
      </c>
      <c r="W194">
        <f>Table1[[#This Row],[Availability]]-Table1[[#This Row],[Order quantities]]</f>
        <v>27</v>
      </c>
      <c r="X194">
        <f>Table1[[#This Row],[Revenue]]-(Table1[[#This Row],[Shipping costs]]+Table1[[#This Row],[Manufacturing costs]])</f>
        <v>278.768622827</v>
      </c>
    </row>
    <row r="195" spans="1:24" x14ac:dyDescent="0.25">
      <c r="A195" t="s">
        <v>29</v>
      </c>
      <c r="B195" t="s">
        <v>241</v>
      </c>
      <c r="C195" s="1">
        <v>55.6</v>
      </c>
      <c r="D195">
        <v>37</v>
      </c>
      <c r="E195">
        <v>619</v>
      </c>
      <c r="F195">
        <v>1</v>
      </c>
      <c r="G195">
        <v>71</v>
      </c>
      <c r="H195">
        <v>5</v>
      </c>
      <c r="I195" t="s">
        <v>23</v>
      </c>
      <c r="J195">
        <v>2.320256026</v>
      </c>
      <c r="K195" t="s">
        <v>38</v>
      </c>
      <c r="L195" t="s">
        <v>62</v>
      </c>
      <c r="M195">
        <v>28</v>
      </c>
      <c r="N195">
        <v>660</v>
      </c>
      <c r="O195">
        <v>29</v>
      </c>
      <c r="P195">
        <v>14.441460729999999</v>
      </c>
      <c r="Q195" t="s">
        <v>51</v>
      </c>
      <c r="R195">
        <v>0.65436609499999998</v>
      </c>
      <c r="S195" t="s">
        <v>27</v>
      </c>
      <c r="T195" t="s">
        <v>53</v>
      </c>
      <c r="U195">
        <v>618.47279109999999</v>
      </c>
      <c r="V195" t="str">
        <f>IF(Table1[[#This Row],[Order quantities]]&gt;Table1[[#This Row],[Availability]],"High Risk", IF(Table1[[#This Row],[Order quantities]]=Table1[[#This Row],[Availability]],"Moderate","Low Risk"))</f>
        <v>High Risk</v>
      </c>
      <c r="W195">
        <f>Table1[[#This Row],[Availability]]-Table1[[#This Row],[Order quantities]]</f>
        <v>-34</v>
      </c>
      <c r="X195">
        <f>Table1[[#This Row],[Revenue]]-(Table1[[#This Row],[Shipping costs]]+Table1[[#This Row],[Manufacturing costs]])</f>
        <v>601.71107434400005</v>
      </c>
    </row>
    <row r="196" spans="1:24" x14ac:dyDescent="0.25">
      <c r="A196" t="s">
        <v>21</v>
      </c>
      <c r="B196" t="s">
        <v>242</v>
      </c>
      <c r="C196" s="1">
        <v>9.92</v>
      </c>
      <c r="D196">
        <v>71</v>
      </c>
      <c r="E196">
        <v>250</v>
      </c>
      <c r="F196">
        <v>5</v>
      </c>
      <c r="G196">
        <v>78</v>
      </c>
      <c r="H196">
        <v>7</v>
      </c>
      <c r="I196" t="s">
        <v>23</v>
      </c>
      <c r="J196">
        <v>7.2129056220000001</v>
      </c>
      <c r="K196" t="s">
        <v>44</v>
      </c>
      <c r="L196" t="s">
        <v>49</v>
      </c>
      <c r="M196">
        <v>27</v>
      </c>
      <c r="N196">
        <v>401</v>
      </c>
      <c r="O196">
        <v>28</v>
      </c>
      <c r="P196">
        <v>61.240116870000001</v>
      </c>
      <c r="Q196" t="s">
        <v>34</v>
      </c>
      <c r="R196">
        <v>1.821756937</v>
      </c>
      <c r="S196" t="s">
        <v>47</v>
      </c>
      <c r="T196" t="s">
        <v>39</v>
      </c>
      <c r="U196">
        <v>726.79401340000004</v>
      </c>
      <c r="V196" t="str">
        <f>IF(Table1[[#This Row],[Order quantities]]&gt;Table1[[#This Row],[Availability]],"High Risk", IF(Table1[[#This Row],[Order quantities]]=Table1[[#This Row],[Availability]],"Moderate","Low Risk"))</f>
        <v>High Risk</v>
      </c>
      <c r="W196">
        <f>Table1[[#This Row],[Availability]]-Table1[[#This Row],[Order quantities]]</f>
        <v>-7</v>
      </c>
      <c r="X196">
        <f>Table1[[#This Row],[Revenue]]-(Table1[[#This Row],[Shipping costs]]+Table1[[#This Row],[Manufacturing costs]])</f>
        <v>658.34099090800009</v>
      </c>
    </row>
    <row r="197" spans="1:24" x14ac:dyDescent="0.25">
      <c r="A197" t="s">
        <v>21</v>
      </c>
      <c r="B197" t="s">
        <v>243</v>
      </c>
      <c r="C197" s="1">
        <v>36.979999999999997</v>
      </c>
      <c r="D197">
        <v>4</v>
      </c>
      <c r="E197">
        <v>956</v>
      </c>
      <c r="F197">
        <v>27</v>
      </c>
      <c r="G197">
        <v>29</v>
      </c>
      <c r="H197">
        <v>1</v>
      </c>
      <c r="I197" t="s">
        <v>23</v>
      </c>
      <c r="J197">
        <v>9.5052165810000009</v>
      </c>
      <c r="K197" t="s">
        <v>32</v>
      </c>
      <c r="L197" t="s">
        <v>55</v>
      </c>
      <c r="M197">
        <v>18</v>
      </c>
      <c r="N197">
        <v>137</v>
      </c>
      <c r="O197">
        <v>8</v>
      </c>
      <c r="P197">
        <v>44.445627219999999</v>
      </c>
      <c r="Q197" t="s">
        <v>26</v>
      </c>
      <c r="R197">
        <v>4.991290008</v>
      </c>
      <c r="S197" t="s">
        <v>35</v>
      </c>
      <c r="T197" t="s">
        <v>53</v>
      </c>
      <c r="U197">
        <v>248.16452190000001</v>
      </c>
      <c r="V197" t="str">
        <f>IF(Table1[[#This Row],[Order quantities]]&gt;Table1[[#This Row],[Availability]],"High Risk", IF(Table1[[#This Row],[Order quantities]]=Table1[[#This Row],[Availability]],"Moderate","Low Risk"))</f>
        <v>High Risk</v>
      </c>
      <c r="W197">
        <f>Table1[[#This Row],[Availability]]-Table1[[#This Row],[Order quantities]]</f>
        <v>-25</v>
      </c>
      <c r="X197">
        <f>Table1[[#This Row],[Revenue]]-(Table1[[#This Row],[Shipping costs]]+Table1[[#This Row],[Manufacturing costs]])</f>
        <v>194.21367809900002</v>
      </c>
    </row>
    <row r="198" spans="1:24" x14ac:dyDescent="0.25">
      <c r="A198" t="s">
        <v>29</v>
      </c>
      <c r="B198" t="s">
        <v>244</v>
      </c>
      <c r="C198" s="1">
        <v>17.77</v>
      </c>
      <c r="D198">
        <v>47</v>
      </c>
      <c r="E198">
        <v>915</v>
      </c>
      <c r="F198">
        <v>16</v>
      </c>
      <c r="G198">
        <v>83</v>
      </c>
      <c r="H198">
        <v>8</v>
      </c>
      <c r="I198" t="s">
        <v>23</v>
      </c>
      <c r="J198">
        <v>7.1428643090000001</v>
      </c>
      <c r="K198" t="s">
        <v>24</v>
      </c>
      <c r="L198" t="s">
        <v>62</v>
      </c>
      <c r="M198">
        <v>15</v>
      </c>
      <c r="N198">
        <v>235</v>
      </c>
      <c r="O198">
        <v>24</v>
      </c>
      <c r="P198">
        <v>78.147020769999997</v>
      </c>
      <c r="Q198" t="s">
        <v>26</v>
      </c>
      <c r="R198">
        <v>4.4553283080000003</v>
      </c>
      <c r="S198" t="s">
        <v>35</v>
      </c>
      <c r="T198" t="s">
        <v>28</v>
      </c>
      <c r="U198">
        <v>233.80530730000001</v>
      </c>
      <c r="V198" t="str">
        <f>IF(Table1[[#This Row],[Order quantities]]&gt;Table1[[#This Row],[Availability]],"High Risk", IF(Table1[[#This Row],[Order quantities]]=Table1[[#This Row],[Availability]],"Moderate","Low Risk"))</f>
        <v>High Risk</v>
      </c>
      <c r="W198">
        <f>Table1[[#This Row],[Availability]]-Table1[[#This Row],[Order quantities]]</f>
        <v>-36</v>
      </c>
      <c r="X198">
        <f>Table1[[#This Row],[Revenue]]-(Table1[[#This Row],[Shipping costs]]+Table1[[#This Row],[Manufacturing costs]])</f>
        <v>148.51542222099999</v>
      </c>
    </row>
    <row r="199" spans="1:24" x14ac:dyDescent="0.25">
      <c r="A199" t="s">
        <v>29</v>
      </c>
      <c r="B199" t="s">
        <v>245</v>
      </c>
      <c r="C199" s="1">
        <v>11.02</v>
      </c>
      <c r="D199">
        <v>89</v>
      </c>
      <c r="E199">
        <v>881</v>
      </c>
      <c r="F199">
        <v>6</v>
      </c>
      <c r="G199">
        <v>19</v>
      </c>
      <c r="H199">
        <v>3</v>
      </c>
      <c r="I199" t="s">
        <v>23</v>
      </c>
      <c r="J199">
        <v>3.984551642</v>
      </c>
      <c r="K199" t="s">
        <v>44</v>
      </c>
      <c r="L199" t="s">
        <v>33</v>
      </c>
      <c r="M199">
        <v>4</v>
      </c>
      <c r="N199">
        <v>921</v>
      </c>
      <c r="O199">
        <v>3</v>
      </c>
      <c r="P199">
        <v>37.508364720000003</v>
      </c>
      <c r="Q199" t="s">
        <v>34</v>
      </c>
      <c r="R199">
        <v>0.33678960299999999</v>
      </c>
      <c r="S199" t="s">
        <v>27</v>
      </c>
      <c r="T199" t="s">
        <v>53</v>
      </c>
      <c r="U199">
        <v>510.6771205</v>
      </c>
      <c r="V199" t="str">
        <f>IF(Table1[[#This Row],[Order quantities]]&gt;Table1[[#This Row],[Availability]],"High Risk", IF(Table1[[#This Row],[Order quantities]]=Table1[[#This Row],[Availability]],"Moderate","Low Risk"))</f>
        <v>Low Risk</v>
      </c>
      <c r="W199">
        <f>Table1[[#This Row],[Availability]]-Table1[[#This Row],[Order quantities]]</f>
        <v>70</v>
      </c>
      <c r="X199">
        <f>Table1[[#This Row],[Revenue]]-(Table1[[#This Row],[Shipping costs]]+Table1[[#This Row],[Manufacturing costs]])</f>
        <v>469.18420413799998</v>
      </c>
    </row>
    <row r="200" spans="1:24" x14ac:dyDescent="0.25">
      <c r="A200" t="s">
        <v>21</v>
      </c>
      <c r="B200" t="s">
        <v>246</v>
      </c>
      <c r="C200" s="1">
        <v>99.05</v>
      </c>
      <c r="D200">
        <v>17</v>
      </c>
      <c r="E200">
        <v>333</v>
      </c>
      <c r="F200">
        <v>8</v>
      </c>
      <c r="G200">
        <v>66</v>
      </c>
      <c r="H200">
        <v>4</v>
      </c>
      <c r="I200" t="s">
        <v>23</v>
      </c>
      <c r="J200">
        <v>5.5052138570000002</v>
      </c>
      <c r="K200" t="s">
        <v>41</v>
      </c>
      <c r="L200" t="s">
        <v>46</v>
      </c>
      <c r="M200">
        <v>17</v>
      </c>
      <c r="N200">
        <v>520</v>
      </c>
      <c r="O200">
        <v>25</v>
      </c>
      <c r="P200">
        <v>63.36844309</v>
      </c>
      <c r="Q200" t="s">
        <v>34</v>
      </c>
      <c r="R200">
        <v>2.8599536350000001</v>
      </c>
      <c r="S200" t="s">
        <v>35</v>
      </c>
      <c r="T200" t="s">
        <v>53</v>
      </c>
      <c r="U200">
        <v>447.23126960000002</v>
      </c>
      <c r="V200" t="str">
        <f>IF(Table1[[#This Row],[Order quantities]]&gt;Table1[[#This Row],[Availability]],"High Risk", IF(Table1[[#This Row],[Order quantities]]=Table1[[#This Row],[Availability]],"Moderate","Low Risk"))</f>
        <v>High Risk</v>
      </c>
      <c r="W200">
        <f>Table1[[#This Row],[Availability]]-Table1[[#This Row],[Order quantities]]</f>
        <v>-49</v>
      </c>
      <c r="X200">
        <f>Table1[[#This Row],[Revenue]]-(Table1[[#This Row],[Shipping costs]]+Table1[[#This Row],[Manufacturing costs]])</f>
        <v>378.35761265300005</v>
      </c>
    </row>
    <row r="201" spans="1:24" x14ac:dyDescent="0.25">
      <c r="A201" t="s">
        <v>21</v>
      </c>
      <c r="B201" t="s">
        <v>247</v>
      </c>
      <c r="C201" s="1">
        <v>35.619999999999997</v>
      </c>
      <c r="D201">
        <v>69</v>
      </c>
      <c r="E201">
        <v>641</v>
      </c>
      <c r="F201">
        <v>13</v>
      </c>
      <c r="G201">
        <v>41</v>
      </c>
      <c r="H201">
        <v>9</v>
      </c>
      <c r="I201" t="s">
        <v>31</v>
      </c>
      <c r="J201">
        <v>6.8115253899999999</v>
      </c>
      <c r="K201" t="s">
        <v>41</v>
      </c>
      <c r="L201" t="s">
        <v>33</v>
      </c>
      <c r="M201">
        <v>5</v>
      </c>
      <c r="N201">
        <v>318</v>
      </c>
      <c r="O201">
        <v>19</v>
      </c>
      <c r="P201">
        <v>58.391516959999997</v>
      </c>
      <c r="Q201" t="s">
        <v>51</v>
      </c>
      <c r="R201">
        <v>3.2743292940000002</v>
      </c>
      <c r="S201" t="s">
        <v>27</v>
      </c>
      <c r="T201" t="s">
        <v>39</v>
      </c>
      <c r="U201">
        <v>742.79389319999996</v>
      </c>
      <c r="V201" t="str">
        <f>IF(Table1[[#This Row],[Order quantities]]&gt;Table1[[#This Row],[Availability]],"High Risk", IF(Table1[[#This Row],[Order quantities]]=Table1[[#This Row],[Availability]],"Moderate","Low Risk"))</f>
        <v>Low Risk</v>
      </c>
      <c r="W201">
        <f>Table1[[#This Row],[Availability]]-Table1[[#This Row],[Order quantities]]</f>
        <v>28</v>
      </c>
      <c r="X201">
        <f>Table1[[#This Row],[Revenue]]-(Table1[[#This Row],[Shipping costs]]+Table1[[#This Row],[Manufacturing costs]])</f>
        <v>677.59085084999992</v>
      </c>
    </row>
    <row r="202" spans="1:24" x14ac:dyDescent="0.25">
      <c r="A202" t="s">
        <v>29</v>
      </c>
      <c r="B202" t="s">
        <v>248</v>
      </c>
      <c r="C202" s="1">
        <v>81.94</v>
      </c>
      <c r="D202">
        <v>36</v>
      </c>
      <c r="E202">
        <v>968</v>
      </c>
      <c r="F202">
        <v>16</v>
      </c>
      <c r="G202">
        <v>45</v>
      </c>
      <c r="H202">
        <v>4</v>
      </c>
      <c r="I202" t="s">
        <v>31</v>
      </c>
      <c r="J202">
        <v>5.5951336789999999</v>
      </c>
      <c r="K202" t="s">
        <v>32</v>
      </c>
      <c r="L202" t="s">
        <v>55</v>
      </c>
      <c r="M202">
        <v>22</v>
      </c>
      <c r="N202">
        <v>447</v>
      </c>
      <c r="O202">
        <v>1</v>
      </c>
      <c r="P202">
        <v>10.4241183</v>
      </c>
      <c r="Q202" t="s">
        <v>34</v>
      </c>
      <c r="R202">
        <v>1.126719657</v>
      </c>
      <c r="S202" t="s">
        <v>47</v>
      </c>
      <c r="T202" t="s">
        <v>39</v>
      </c>
      <c r="U202">
        <v>162.55789429999999</v>
      </c>
      <c r="V202" t="str">
        <f>IF(Table1[[#This Row],[Order quantities]]&gt;Table1[[#This Row],[Availability]],"High Risk", IF(Table1[[#This Row],[Order quantities]]=Table1[[#This Row],[Availability]],"Moderate","Low Risk"))</f>
        <v>High Risk</v>
      </c>
      <c r="W202">
        <f>Table1[[#This Row],[Availability]]-Table1[[#This Row],[Order quantities]]</f>
        <v>-9</v>
      </c>
      <c r="X202">
        <f>Table1[[#This Row],[Revenue]]-(Table1[[#This Row],[Shipping costs]]+Table1[[#This Row],[Manufacturing costs]])</f>
        <v>146.538642321</v>
      </c>
    </row>
    <row r="203" spans="1:24" x14ac:dyDescent="0.25">
      <c r="A203" t="s">
        <v>21</v>
      </c>
      <c r="B203" t="s">
        <v>249</v>
      </c>
      <c r="C203" s="1">
        <v>29.19</v>
      </c>
      <c r="D203">
        <v>59</v>
      </c>
      <c r="E203">
        <v>510</v>
      </c>
      <c r="F203">
        <v>30</v>
      </c>
      <c r="G203">
        <v>15</v>
      </c>
      <c r="H203">
        <v>5</v>
      </c>
      <c r="I203" t="s">
        <v>31</v>
      </c>
      <c r="J203">
        <v>2.0795764760000002</v>
      </c>
      <c r="K203" t="s">
        <v>44</v>
      </c>
      <c r="L203" t="s">
        <v>49</v>
      </c>
      <c r="M203">
        <v>16</v>
      </c>
      <c r="N203">
        <v>907</v>
      </c>
      <c r="O203">
        <v>2</v>
      </c>
      <c r="P203">
        <v>16.515045839999999</v>
      </c>
      <c r="Q203" t="s">
        <v>34</v>
      </c>
      <c r="R203">
        <v>0.81101730999999999</v>
      </c>
      <c r="S203" t="s">
        <v>27</v>
      </c>
      <c r="T203" t="s">
        <v>53</v>
      </c>
      <c r="U203">
        <v>974.94996140000001</v>
      </c>
      <c r="V203" t="str">
        <f>IF(Table1[[#This Row],[Order quantities]]&gt;Table1[[#This Row],[Availability]],"High Risk", IF(Table1[[#This Row],[Order quantities]]=Table1[[#This Row],[Availability]],"Moderate","Low Risk"))</f>
        <v>Low Risk</v>
      </c>
      <c r="W203">
        <f>Table1[[#This Row],[Availability]]-Table1[[#This Row],[Order quantities]]</f>
        <v>44</v>
      </c>
      <c r="X203">
        <f>Table1[[#This Row],[Revenue]]-(Table1[[#This Row],[Shipping costs]]+Table1[[#This Row],[Manufacturing costs]])</f>
        <v>956.35533908399998</v>
      </c>
    </row>
    <row r="204" spans="1:24" x14ac:dyDescent="0.25">
      <c r="A204" t="s">
        <v>21</v>
      </c>
      <c r="B204" t="s">
        <v>250</v>
      </c>
      <c r="C204" s="1">
        <v>69.739999999999995</v>
      </c>
      <c r="D204">
        <v>47</v>
      </c>
      <c r="E204">
        <v>292</v>
      </c>
      <c r="F204">
        <v>3</v>
      </c>
      <c r="G204">
        <v>3</v>
      </c>
      <c r="H204">
        <v>7</v>
      </c>
      <c r="I204" t="s">
        <v>31</v>
      </c>
      <c r="J204">
        <v>3.8085764019999999</v>
      </c>
      <c r="K204" t="s">
        <v>44</v>
      </c>
      <c r="L204" t="s">
        <v>49</v>
      </c>
      <c r="M204">
        <v>9</v>
      </c>
      <c r="N204">
        <v>645</v>
      </c>
      <c r="O204">
        <v>15</v>
      </c>
      <c r="P204">
        <v>36.133139120000003</v>
      </c>
      <c r="Q204" t="s">
        <v>34</v>
      </c>
      <c r="R204">
        <v>4.5314675600000003</v>
      </c>
      <c r="S204" t="s">
        <v>47</v>
      </c>
      <c r="T204" t="s">
        <v>39</v>
      </c>
      <c r="U204">
        <v>112.8492835</v>
      </c>
      <c r="V204" t="str">
        <f>IF(Table1[[#This Row],[Order quantities]]&gt;Table1[[#This Row],[Availability]],"High Risk", IF(Table1[[#This Row],[Order quantities]]=Table1[[#This Row],[Availability]],"Moderate","Low Risk"))</f>
        <v>Low Risk</v>
      </c>
      <c r="W204">
        <f>Table1[[#This Row],[Availability]]-Table1[[#This Row],[Order quantities]]</f>
        <v>44</v>
      </c>
      <c r="X204">
        <f>Table1[[#This Row],[Revenue]]-(Table1[[#This Row],[Shipping costs]]+Table1[[#This Row],[Manufacturing costs]])</f>
        <v>72.907567978000003</v>
      </c>
    </row>
    <row r="205" spans="1:24" x14ac:dyDescent="0.25">
      <c r="A205" t="s">
        <v>29</v>
      </c>
      <c r="B205" t="s">
        <v>251</v>
      </c>
      <c r="C205" s="1">
        <v>77.22</v>
      </c>
      <c r="D205">
        <v>76</v>
      </c>
      <c r="E205">
        <v>19</v>
      </c>
      <c r="F205">
        <v>19</v>
      </c>
      <c r="G205">
        <v>11</v>
      </c>
      <c r="H205">
        <v>4</v>
      </c>
      <c r="I205" t="s">
        <v>23</v>
      </c>
      <c r="J205">
        <v>8.2215642750000004</v>
      </c>
      <c r="K205" t="s">
        <v>38</v>
      </c>
      <c r="L205" t="s">
        <v>55</v>
      </c>
      <c r="M205">
        <v>10</v>
      </c>
      <c r="N205">
        <v>963</v>
      </c>
      <c r="O205">
        <v>22</v>
      </c>
      <c r="P205">
        <v>89.40115729</v>
      </c>
      <c r="Q205" t="s">
        <v>34</v>
      </c>
      <c r="R205">
        <v>4.8472005630000004</v>
      </c>
      <c r="S205" t="s">
        <v>27</v>
      </c>
      <c r="T205" t="s">
        <v>39</v>
      </c>
      <c r="U205">
        <v>641.18514189999996</v>
      </c>
      <c r="V205" t="str">
        <f>IF(Table1[[#This Row],[Order quantities]]&gt;Table1[[#This Row],[Availability]],"High Risk", IF(Table1[[#This Row],[Order quantities]]=Table1[[#This Row],[Availability]],"Moderate","Low Risk"))</f>
        <v>Low Risk</v>
      </c>
      <c r="W205">
        <f>Table1[[#This Row],[Availability]]-Table1[[#This Row],[Order quantities]]</f>
        <v>65</v>
      </c>
      <c r="X205">
        <f>Table1[[#This Row],[Revenue]]-(Table1[[#This Row],[Shipping costs]]+Table1[[#This Row],[Manufacturing costs]])</f>
        <v>543.56242033499996</v>
      </c>
    </row>
    <row r="206" spans="1:24" x14ac:dyDescent="0.25">
      <c r="A206" t="s">
        <v>29</v>
      </c>
      <c r="B206" t="s">
        <v>252</v>
      </c>
      <c r="C206" s="1">
        <v>61.59</v>
      </c>
      <c r="D206">
        <v>27</v>
      </c>
      <c r="E206">
        <v>281</v>
      </c>
      <c r="F206">
        <v>12</v>
      </c>
      <c r="G206">
        <v>53</v>
      </c>
      <c r="H206">
        <v>1</v>
      </c>
      <c r="I206" t="s">
        <v>43</v>
      </c>
      <c r="J206">
        <v>8.7527624149999994</v>
      </c>
      <c r="K206" t="s">
        <v>38</v>
      </c>
      <c r="L206" t="s">
        <v>55</v>
      </c>
      <c r="M206">
        <v>24</v>
      </c>
      <c r="N206">
        <v>178</v>
      </c>
      <c r="O206">
        <v>28</v>
      </c>
      <c r="P206">
        <v>23.231345940000001</v>
      </c>
      <c r="Q206" t="s">
        <v>34</v>
      </c>
      <c r="R206">
        <v>4.9602750010000003</v>
      </c>
      <c r="S206" t="s">
        <v>35</v>
      </c>
      <c r="T206" t="s">
        <v>53</v>
      </c>
      <c r="U206">
        <v>606.36933629999999</v>
      </c>
      <c r="V206" t="str">
        <f>IF(Table1[[#This Row],[Order quantities]]&gt;Table1[[#This Row],[Availability]],"High Risk", IF(Table1[[#This Row],[Order quantities]]=Table1[[#This Row],[Availability]],"Moderate","Low Risk"))</f>
        <v>High Risk</v>
      </c>
      <c r="W206">
        <f>Table1[[#This Row],[Availability]]-Table1[[#This Row],[Order quantities]]</f>
        <v>-26</v>
      </c>
      <c r="X206">
        <f>Table1[[#This Row],[Revenue]]-(Table1[[#This Row],[Shipping costs]]+Table1[[#This Row],[Manufacturing costs]])</f>
        <v>574.385227945</v>
      </c>
    </row>
    <row r="207" spans="1:24" x14ac:dyDescent="0.25">
      <c r="A207" t="s">
        <v>29</v>
      </c>
      <c r="B207" t="s">
        <v>253</v>
      </c>
      <c r="C207" s="1">
        <v>49.8</v>
      </c>
      <c r="D207">
        <v>68</v>
      </c>
      <c r="E207">
        <v>796</v>
      </c>
      <c r="F207">
        <v>16</v>
      </c>
      <c r="G207">
        <v>46</v>
      </c>
      <c r="H207">
        <v>9</v>
      </c>
      <c r="I207" t="s">
        <v>43</v>
      </c>
      <c r="J207">
        <v>2.2357002939999999</v>
      </c>
      <c r="K207" t="s">
        <v>32</v>
      </c>
      <c r="L207" t="s">
        <v>55</v>
      </c>
      <c r="M207">
        <v>18</v>
      </c>
      <c r="N207">
        <v>847</v>
      </c>
      <c r="O207">
        <v>10</v>
      </c>
      <c r="P207">
        <v>73.980489739999996</v>
      </c>
      <c r="Q207" t="s">
        <v>26</v>
      </c>
      <c r="R207">
        <v>3.9698326910000001</v>
      </c>
      <c r="S207" t="s">
        <v>27</v>
      </c>
      <c r="T207" t="s">
        <v>37</v>
      </c>
      <c r="U207">
        <v>221.24415780000001</v>
      </c>
      <c r="V207" t="str">
        <f>IF(Table1[[#This Row],[Order quantities]]&gt;Table1[[#This Row],[Availability]],"High Risk", IF(Table1[[#This Row],[Order quantities]]=Table1[[#This Row],[Availability]],"Moderate","Low Risk"))</f>
        <v>Low Risk</v>
      </c>
      <c r="W207">
        <f>Table1[[#This Row],[Availability]]-Table1[[#This Row],[Order quantities]]</f>
        <v>22</v>
      </c>
      <c r="X207">
        <f>Table1[[#This Row],[Revenue]]-(Table1[[#This Row],[Shipping costs]]+Table1[[#This Row],[Manufacturing costs]])</f>
        <v>145.02796776600002</v>
      </c>
    </row>
    <row r="208" spans="1:24" x14ac:dyDescent="0.25">
      <c r="A208" t="s">
        <v>21</v>
      </c>
      <c r="B208" t="s">
        <v>254</v>
      </c>
      <c r="C208" s="1">
        <v>44.12</v>
      </c>
      <c r="D208">
        <v>76</v>
      </c>
      <c r="E208">
        <v>0</v>
      </c>
      <c r="F208">
        <v>27</v>
      </c>
      <c r="G208">
        <v>30</v>
      </c>
      <c r="H208">
        <v>4</v>
      </c>
      <c r="I208" t="s">
        <v>31</v>
      </c>
      <c r="J208">
        <v>9.5714807719999992</v>
      </c>
      <c r="K208" t="s">
        <v>41</v>
      </c>
      <c r="L208" t="s">
        <v>55</v>
      </c>
      <c r="M208">
        <v>17</v>
      </c>
      <c r="N208">
        <v>994</v>
      </c>
      <c r="O208">
        <v>18</v>
      </c>
      <c r="P208">
        <v>97.602990950000006</v>
      </c>
      <c r="Q208" t="s">
        <v>34</v>
      </c>
      <c r="R208">
        <v>3.3511601400000002</v>
      </c>
      <c r="S208" t="s">
        <v>27</v>
      </c>
      <c r="T208" t="s">
        <v>28</v>
      </c>
      <c r="U208">
        <v>235.82438440000001</v>
      </c>
      <c r="V208" t="str">
        <f>IF(Table1[[#This Row],[Order quantities]]&gt;Table1[[#This Row],[Availability]],"High Risk", IF(Table1[[#This Row],[Order quantities]]=Table1[[#This Row],[Availability]],"Moderate","Low Risk"))</f>
        <v>Low Risk</v>
      </c>
      <c r="W208">
        <f>Table1[[#This Row],[Availability]]-Table1[[#This Row],[Order quantities]]</f>
        <v>46</v>
      </c>
      <c r="X208">
        <f>Table1[[#This Row],[Revenue]]-(Table1[[#This Row],[Shipping costs]]+Table1[[#This Row],[Manufacturing costs]])</f>
        <v>128.64991267800002</v>
      </c>
    </row>
    <row r="209" spans="1:24" x14ac:dyDescent="0.25">
      <c r="A209" t="s">
        <v>29</v>
      </c>
      <c r="B209" t="s">
        <v>255</v>
      </c>
      <c r="C209" s="1">
        <v>38.14</v>
      </c>
      <c r="D209">
        <v>80</v>
      </c>
      <c r="E209">
        <v>118</v>
      </c>
      <c r="F209">
        <v>11</v>
      </c>
      <c r="G209">
        <v>57</v>
      </c>
      <c r="H209">
        <v>9</v>
      </c>
      <c r="I209" t="s">
        <v>23</v>
      </c>
      <c r="J209">
        <v>3.9594035609999998</v>
      </c>
      <c r="K209" t="s">
        <v>24</v>
      </c>
      <c r="L209" t="s">
        <v>49</v>
      </c>
      <c r="M209">
        <v>18</v>
      </c>
      <c r="N209">
        <v>372</v>
      </c>
      <c r="O209">
        <v>22</v>
      </c>
      <c r="P209">
        <v>81.15107974</v>
      </c>
      <c r="Q209" t="s">
        <v>26</v>
      </c>
      <c r="R209">
        <v>1.794078236</v>
      </c>
      <c r="S209" t="s">
        <v>27</v>
      </c>
      <c r="T209" t="s">
        <v>39</v>
      </c>
      <c r="U209">
        <v>813.40973899999995</v>
      </c>
      <c r="V209" t="str">
        <f>IF(Table1[[#This Row],[Order quantities]]&gt;Table1[[#This Row],[Availability]],"High Risk", IF(Table1[[#This Row],[Order quantities]]=Table1[[#This Row],[Availability]],"Moderate","Low Risk"))</f>
        <v>Low Risk</v>
      </c>
      <c r="W209">
        <f>Table1[[#This Row],[Availability]]-Table1[[#This Row],[Order quantities]]</f>
        <v>23</v>
      </c>
      <c r="X209">
        <f>Table1[[#This Row],[Revenue]]-(Table1[[#This Row],[Shipping costs]]+Table1[[#This Row],[Manufacturing costs]])</f>
        <v>728.2992556989999</v>
      </c>
    </row>
    <row r="210" spans="1:24" x14ac:dyDescent="0.25">
      <c r="A210" t="s">
        <v>21</v>
      </c>
      <c r="B210" t="s">
        <v>256</v>
      </c>
      <c r="C210" s="1">
        <v>93.31</v>
      </c>
      <c r="D210">
        <v>39</v>
      </c>
      <c r="E210">
        <v>34</v>
      </c>
      <c r="F210">
        <v>10</v>
      </c>
      <c r="G210">
        <v>18</v>
      </c>
      <c r="H210">
        <v>6</v>
      </c>
      <c r="I210" t="s">
        <v>43</v>
      </c>
      <c r="J210">
        <v>6.9608236489999999</v>
      </c>
      <c r="K210" t="s">
        <v>38</v>
      </c>
      <c r="L210" t="s">
        <v>62</v>
      </c>
      <c r="M210">
        <v>7</v>
      </c>
      <c r="N210">
        <v>260</v>
      </c>
      <c r="O210">
        <v>14</v>
      </c>
      <c r="P210">
        <v>31.86508255</v>
      </c>
      <c r="Q210" t="s">
        <v>34</v>
      </c>
      <c r="R210">
        <v>0.93985173</v>
      </c>
      <c r="S210" t="s">
        <v>35</v>
      </c>
      <c r="T210" t="s">
        <v>28</v>
      </c>
      <c r="U210">
        <v>898.80621259999998</v>
      </c>
      <c r="V210" t="str">
        <f>IF(Table1[[#This Row],[Order quantities]]&gt;Table1[[#This Row],[Availability]],"High Risk", IF(Table1[[#This Row],[Order quantities]]=Table1[[#This Row],[Availability]],"Moderate","Low Risk"))</f>
        <v>Low Risk</v>
      </c>
      <c r="W210">
        <f>Table1[[#This Row],[Availability]]-Table1[[#This Row],[Order quantities]]</f>
        <v>21</v>
      </c>
      <c r="X210">
        <f>Table1[[#This Row],[Revenue]]-(Table1[[#This Row],[Shipping costs]]+Table1[[#This Row],[Manufacturing costs]])</f>
        <v>859.98030640100001</v>
      </c>
    </row>
    <row r="211" spans="1:24" x14ac:dyDescent="0.25">
      <c r="A211" t="s">
        <v>21</v>
      </c>
      <c r="B211" t="s">
        <v>257</v>
      </c>
      <c r="C211" s="1">
        <v>83.91</v>
      </c>
      <c r="D211">
        <v>44</v>
      </c>
      <c r="E211">
        <v>197</v>
      </c>
      <c r="F211">
        <v>25</v>
      </c>
      <c r="G211">
        <v>51</v>
      </c>
      <c r="H211">
        <v>1</v>
      </c>
      <c r="I211" t="s">
        <v>23</v>
      </c>
      <c r="J211">
        <v>7.7664263140000003</v>
      </c>
      <c r="K211" t="s">
        <v>24</v>
      </c>
      <c r="L211" t="s">
        <v>55</v>
      </c>
      <c r="M211">
        <v>4</v>
      </c>
      <c r="N211">
        <v>786</v>
      </c>
      <c r="O211">
        <v>17</v>
      </c>
      <c r="P211">
        <v>91.752873440000002</v>
      </c>
      <c r="Q211" t="s">
        <v>51</v>
      </c>
      <c r="R211">
        <v>0.48700493700000003</v>
      </c>
      <c r="S211" t="s">
        <v>47</v>
      </c>
      <c r="T211" t="s">
        <v>39</v>
      </c>
      <c r="U211">
        <v>354.71526929999999</v>
      </c>
      <c r="V211" t="str">
        <f>IF(Table1[[#This Row],[Order quantities]]&gt;Table1[[#This Row],[Availability]],"High Risk", IF(Table1[[#This Row],[Order quantities]]=Table1[[#This Row],[Availability]],"Moderate","Low Risk"))</f>
        <v>High Risk</v>
      </c>
      <c r="W211">
        <f>Table1[[#This Row],[Availability]]-Table1[[#This Row],[Order quantities]]</f>
        <v>-7</v>
      </c>
      <c r="X211">
        <f>Table1[[#This Row],[Revenue]]-(Table1[[#This Row],[Shipping costs]]+Table1[[#This Row],[Manufacturing costs]])</f>
        <v>255.19596954599999</v>
      </c>
    </row>
    <row r="212" spans="1:24" x14ac:dyDescent="0.25">
      <c r="A212" t="s">
        <v>29</v>
      </c>
      <c r="B212" t="s">
        <v>258</v>
      </c>
      <c r="C212" s="1">
        <v>96.68</v>
      </c>
      <c r="D212">
        <v>95</v>
      </c>
      <c r="E212">
        <v>484</v>
      </c>
      <c r="F212">
        <v>20</v>
      </c>
      <c r="G212">
        <v>48</v>
      </c>
      <c r="H212">
        <v>3</v>
      </c>
      <c r="I212" t="s">
        <v>43</v>
      </c>
      <c r="J212">
        <v>8.3075161120000001</v>
      </c>
      <c r="K212" t="s">
        <v>32</v>
      </c>
      <c r="L212" t="s">
        <v>55</v>
      </c>
      <c r="M212">
        <v>26</v>
      </c>
      <c r="N212">
        <v>977</v>
      </c>
      <c r="O212">
        <v>27</v>
      </c>
      <c r="P212">
        <v>18.379644089999999</v>
      </c>
      <c r="Q212" t="s">
        <v>34</v>
      </c>
      <c r="R212">
        <v>3.4971575960000001</v>
      </c>
      <c r="S212" t="s">
        <v>35</v>
      </c>
      <c r="T212" t="s">
        <v>53</v>
      </c>
      <c r="U212">
        <v>494.16756759999998</v>
      </c>
      <c r="V212" t="str">
        <f>IF(Table1[[#This Row],[Order quantities]]&gt;Table1[[#This Row],[Availability]],"High Risk", IF(Table1[[#This Row],[Order quantities]]=Table1[[#This Row],[Availability]],"Moderate","Low Risk"))</f>
        <v>Low Risk</v>
      </c>
      <c r="W212">
        <f>Table1[[#This Row],[Availability]]-Table1[[#This Row],[Order quantities]]</f>
        <v>47</v>
      </c>
      <c r="X212">
        <f>Table1[[#This Row],[Revenue]]-(Table1[[#This Row],[Shipping costs]]+Table1[[#This Row],[Manufacturing costs]])</f>
        <v>467.48040739800001</v>
      </c>
    </row>
    <row r="213" spans="1:24" x14ac:dyDescent="0.25">
      <c r="A213" t="s">
        <v>29</v>
      </c>
      <c r="B213" t="s">
        <v>259</v>
      </c>
      <c r="C213" s="1">
        <v>74.430000000000007</v>
      </c>
      <c r="D213">
        <v>92</v>
      </c>
      <c r="E213">
        <v>58</v>
      </c>
      <c r="F213">
        <v>12</v>
      </c>
      <c r="G213">
        <v>96</v>
      </c>
      <c r="H213">
        <v>9</v>
      </c>
      <c r="I213" t="s">
        <v>31</v>
      </c>
      <c r="J213">
        <v>3.8162759319999999</v>
      </c>
      <c r="K213" t="s">
        <v>38</v>
      </c>
      <c r="L213" t="s">
        <v>62</v>
      </c>
      <c r="M213">
        <v>28</v>
      </c>
      <c r="N213">
        <v>473</v>
      </c>
      <c r="O213">
        <v>1</v>
      </c>
      <c r="P213">
        <v>89.878771700000001</v>
      </c>
      <c r="Q213" t="s">
        <v>26</v>
      </c>
      <c r="R213">
        <v>4.1496228970000004</v>
      </c>
      <c r="S213" t="s">
        <v>35</v>
      </c>
      <c r="T213" t="s">
        <v>53</v>
      </c>
      <c r="U213">
        <v>165.2923117</v>
      </c>
      <c r="V213" t="str">
        <f>IF(Table1[[#This Row],[Order quantities]]&gt;Table1[[#This Row],[Availability]],"High Risk", IF(Table1[[#This Row],[Order quantities]]=Table1[[#This Row],[Availability]],"Moderate","Low Risk"))</f>
        <v>High Risk</v>
      </c>
      <c r="W213">
        <f>Table1[[#This Row],[Availability]]-Table1[[#This Row],[Order quantities]]</f>
        <v>-4</v>
      </c>
      <c r="X213">
        <f>Table1[[#This Row],[Revenue]]-(Table1[[#This Row],[Shipping costs]]+Table1[[#This Row],[Manufacturing costs]])</f>
        <v>71.597264068000001</v>
      </c>
    </row>
    <row r="214" spans="1:24" x14ac:dyDescent="0.25">
      <c r="A214" t="s">
        <v>29</v>
      </c>
      <c r="B214" t="s">
        <v>260</v>
      </c>
      <c r="C214" s="1">
        <v>94.14</v>
      </c>
      <c r="D214">
        <v>57</v>
      </c>
      <c r="E214">
        <v>836</v>
      </c>
      <c r="F214">
        <v>23</v>
      </c>
      <c r="G214">
        <v>8</v>
      </c>
      <c r="H214">
        <v>1</v>
      </c>
      <c r="I214" t="s">
        <v>31</v>
      </c>
      <c r="J214">
        <v>8.7265580909999994</v>
      </c>
      <c r="K214" t="s">
        <v>44</v>
      </c>
      <c r="L214" t="s">
        <v>46</v>
      </c>
      <c r="M214">
        <v>23</v>
      </c>
      <c r="N214">
        <v>832</v>
      </c>
      <c r="O214">
        <v>5</v>
      </c>
      <c r="P214">
        <v>67.713913829999996</v>
      </c>
      <c r="Q214" t="s">
        <v>26</v>
      </c>
      <c r="R214">
        <v>4.5774485159999996</v>
      </c>
      <c r="S214" t="s">
        <v>35</v>
      </c>
      <c r="T214" t="s">
        <v>39</v>
      </c>
      <c r="U214">
        <v>705.88382139999999</v>
      </c>
      <c r="V214" t="str">
        <f>IF(Table1[[#This Row],[Order quantities]]&gt;Table1[[#This Row],[Availability]],"High Risk", IF(Table1[[#This Row],[Order quantities]]=Table1[[#This Row],[Availability]],"Moderate","Low Risk"))</f>
        <v>Low Risk</v>
      </c>
      <c r="W214">
        <f>Table1[[#This Row],[Availability]]-Table1[[#This Row],[Order quantities]]</f>
        <v>49</v>
      </c>
      <c r="X214">
        <f>Table1[[#This Row],[Revenue]]-(Table1[[#This Row],[Shipping costs]]+Table1[[#This Row],[Manufacturing costs]])</f>
        <v>629.44334947899995</v>
      </c>
    </row>
    <row r="215" spans="1:24" x14ac:dyDescent="0.25">
      <c r="A215" t="s">
        <v>29</v>
      </c>
      <c r="B215" t="s">
        <v>261</v>
      </c>
      <c r="C215" s="1">
        <v>22.22</v>
      </c>
      <c r="D215">
        <v>66</v>
      </c>
      <c r="E215">
        <v>160</v>
      </c>
      <c r="F215">
        <v>2</v>
      </c>
      <c r="G215">
        <v>22</v>
      </c>
      <c r="H215">
        <v>9</v>
      </c>
      <c r="I215" t="s">
        <v>23</v>
      </c>
      <c r="J215">
        <v>2.1851821309999999</v>
      </c>
      <c r="K215" t="s">
        <v>24</v>
      </c>
      <c r="L215" t="s">
        <v>46</v>
      </c>
      <c r="M215">
        <v>16</v>
      </c>
      <c r="N215">
        <v>108</v>
      </c>
      <c r="O215">
        <v>26</v>
      </c>
      <c r="P215">
        <v>47.228010830000002</v>
      </c>
      <c r="Q215" t="s">
        <v>37</v>
      </c>
      <c r="R215">
        <v>4.4116548619999998</v>
      </c>
      <c r="S215" t="s">
        <v>27</v>
      </c>
      <c r="T215" t="s">
        <v>28</v>
      </c>
      <c r="U215">
        <v>842.67364129999999</v>
      </c>
      <c r="V215" t="str">
        <f>IF(Table1[[#This Row],[Order quantities]]&gt;Table1[[#This Row],[Availability]],"High Risk", IF(Table1[[#This Row],[Order quantities]]=Table1[[#This Row],[Availability]],"Moderate","Low Risk"))</f>
        <v>Low Risk</v>
      </c>
      <c r="W215">
        <f>Table1[[#This Row],[Availability]]-Table1[[#This Row],[Order quantities]]</f>
        <v>44</v>
      </c>
      <c r="X215">
        <f>Table1[[#This Row],[Revenue]]-(Table1[[#This Row],[Shipping costs]]+Table1[[#This Row],[Manufacturing costs]])</f>
        <v>793.26044833899994</v>
      </c>
    </row>
    <row r="216" spans="1:24" x14ac:dyDescent="0.25">
      <c r="A216" t="s">
        <v>21</v>
      </c>
      <c r="B216" t="s">
        <v>262</v>
      </c>
      <c r="C216" s="1">
        <v>11.32</v>
      </c>
      <c r="D216">
        <v>55</v>
      </c>
      <c r="E216">
        <v>690</v>
      </c>
      <c r="F216">
        <v>24</v>
      </c>
      <c r="G216">
        <v>6</v>
      </c>
      <c r="H216">
        <v>9</v>
      </c>
      <c r="I216" t="s">
        <v>23</v>
      </c>
      <c r="J216">
        <v>7.3453681570000002</v>
      </c>
      <c r="K216" t="s">
        <v>44</v>
      </c>
      <c r="L216" t="s">
        <v>49</v>
      </c>
      <c r="M216">
        <v>3</v>
      </c>
      <c r="N216">
        <v>900</v>
      </c>
      <c r="O216">
        <v>13</v>
      </c>
      <c r="P216">
        <v>36.353158010000001</v>
      </c>
      <c r="Q216" t="s">
        <v>34</v>
      </c>
      <c r="R216">
        <v>4.9987322340000002</v>
      </c>
      <c r="S216" t="s">
        <v>35</v>
      </c>
      <c r="T216" t="s">
        <v>39</v>
      </c>
      <c r="U216">
        <v>374.39142170000002</v>
      </c>
      <c r="V216" t="str">
        <f>IF(Table1[[#This Row],[Order quantities]]&gt;Table1[[#This Row],[Availability]],"High Risk", IF(Table1[[#This Row],[Order quantities]]=Table1[[#This Row],[Availability]],"Moderate","Low Risk"))</f>
        <v>Low Risk</v>
      </c>
      <c r="W216">
        <f>Table1[[#This Row],[Availability]]-Table1[[#This Row],[Order quantities]]</f>
        <v>49</v>
      </c>
      <c r="X216">
        <f>Table1[[#This Row],[Revenue]]-(Table1[[#This Row],[Shipping costs]]+Table1[[#This Row],[Manufacturing costs]])</f>
        <v>330.69289553300001</v>
      </c>
    </row>
    <row r="217" spans="1:24" x14ac:dyDescent="0.25">
      <c r="A217" t="s">
        <v>21</v>
      </c>
      <c r="B217" t="s">
        <v>263</v>
      </c>
      <c r="C217" s="1">
        <v>75.41</v>
      </c>
      <c r="D217">
        <v>39</v>
      </c>
      <c r="E217">
        <v>205</v>
      </c>
      <c r="F217">
        <v>22</v>
      </c>
      <c r="G217">
        <v>76</v>
      </c>
      <c r="H217">
        <v>8</v>
      </c>
      <c r="I217" t="s">
        <v>23</v>
      </c>
      <c r="J217">
        <v>7.677799566</v>
      </c>
      <c r="K217" t="s">
        <v>32</v>
      </c>
      <c r="L217" t="s">
        <v>46</v>
      </c>
      <c r="M217">
        <v>26</v>
      </c>
      <c r="N217">
        <v>543</v>
      </c>
      <c r="O217">
        <v>27</v>
      </c>
      <c r="P217">
        <v>43.758946479999999</v>
      </c>
      <c r="Q217" t="s">
        <v>26</v>
      </c>
      <c r="R217">
        <v>1.295913654</v>
      </c>
      <c r="S217" t="s">
        <v>27</v>
      </c>
      <c r="T217" t="s">
        <v>28</v>
      </c>
      <c r="U217">
        <v>991.15821430000005</v>
      </c>
      <c r="V217" t="str">
        <f>IF(Table1[[#This Row],[Order quantities]]&gt;Table1[[#This Row],[Availability]],"High Risk", IF(Table1[[#This Row],[Order quantities]]=Table1[[#This Row],[Availability]],"Moderate","Low Risk"))</f>
        <v>High Risk</v>
      </c>
      <c r="W217">
        <f>Table1[[#This Row],[Availability]]-Table1[[#This Row],[Order quantities]]</f>
        <v>-37</v>
      </c>
      <c r="X217">
        <f>Table1[[#This Row],[Revenue]]-(Table1[[#This Row],[Shipping costs]]+Table1[[#This Row],[Manufacturing costs]])</f>
        <v>939.721468254</v>
      </c>
    </row>
    <row r="218" spans="1:24" x14ac:dyDescent="0.25">
      <c r="A218" t="s">
        <v>21</v>
      </c>
      <c r="B218" t="s">
        <v>264</v>
      </c>
      <c r="C218" s="1">
        <v>59.57</v>
      </c>
      <c r="D218">
        <v>97</v>
      </c>
      <c r="E218">
        <v>11</v>
      </c>
      <c r="F218">
        <v>19</v>
      </c>
      <c r="G218">
        <v>57</v>
      </c>
      <c r="H218">
        <v>8</v>
      </c>
      <c r="I218" t="s">
        <v>31</v>
      </c>
      <c r="J218">
        <v>7.0995091710000002</v>
      </c>
      <c r="K218" t="s">
        <v>24</v>
      </c>
      <c r="L218" t="s">
        <v>55</v>
      </c>
      <c r="M218">
        <v>18</v>
      </c>
      <c r="N218">
        <v>212</v>
      </c>
      <c r="O218">
        <v>25</v>
      </c>
      <c r="P218">
        <v>55.804760289999997</v>
      </c>
      <c r="Q218" t="s">
        <v>37</v>
      </c>
      <c r="R218">
        <v>3.8402073149999998</v>
      </c>
      <c r="S218" t="s">
        <v>35</v>
      </c>
      <c r="T218" t="s">
        <v>53</v>
      </c>
      <c r="U218">
        <v>168.26640159999999</v>
      </c>
      <c r="V218" t="str">
        <f>IF(Table1[[#This Row],[Order quantities]]&gt;Table1[[#This Row],[Availability]],"High Risk", IF(Table1[[#This Row],[Order quantities]]=Table1[[#This Row],[Availability]],"Moderate","Low Risk"))</f>
        <v>Low Risk</v>
      </c>
      <c r="W218">
        <f>Table1[[#This Row],[Availability]]-Table1[[#This Row],[Order quantities]]</f>
        <v>40</v>
      </c>
      <c r="X218">
        <f>Table1[[#This Row],[Revenue]]-(Table1[[#This Row],[Shipping costs]]+Table1[[#This Row],[Manufacturing costs]])</f>
        <v>105.362132139</v>
      </c>
    </row>
    <row r="219" spans="1:24" x14ac:dyDescent="0.25">
      <c r="A219" t="s">
        <v>21</v>
      </c>
      <c r="B219" t="s">
        <v>265</v>
      </c>
      <c r="C219" s="1">
        <v>84.97</v>
      </c>
      <c r="D219">
        <v>39</v>
      </c>
      <c r="E219">
        <v>489</v>
      </c>
      <c r="F219">
        <v>25</v>
      </c>
      <c r="G219">
        <v>36</v>
      </c>
      <c r="H219">
        <v>1</v>
      </c>
      <c r="I219" t="s">
        <v>43</v>
      </c>
      <c r="J219">
        <v>3.2708326250000002</v>
      </c>
      <c r="K219" t="s">
        <v>32</v>
      </c>
      <c r="L219" t="s">
        <v>49</v>
      </c>
      <c r="M219">
        <v>29</v>
      </c>
      <c r="N219">
        <v>304</v>
      </c>
      <c r="O219">
        <v>14</v>
      </c>
      <c r="P219">
        <v>38.713953689999997</v>
      </c>
      <c r="Q219" t="s">
        <v>34</v>
      </c>
      <c r="R219">
        <v>2.9736516110000002</v>
      </c>
      <c r="S219" t="s">
        <v>35</v>
      </c>
      <c r="T219" t="s">
        <v>39</v>
      </c>
      <c r="U219">
        <v>695.61164240000005</v>
      </c>
      <c r="V219" t="str">
        <f>IF(Table1[[#This Row],[Order quantities]]&gt;Table1[[#This Row],[Availability]],"High Risk", IF(Table1[[#This Row],[Order quantities]]=Table1[[#This Row],[Availability]],"Moderate","Low Risk"))</f>
        <v>Low Risk</v>
      </c>
      <c r="W219">
        <f>Table1[[#This Row],[Availability]]-Table1[[#This Row],[Order quantities]]</f>
        <v>3</v>
      </c>
      <c r="X219">
        <f>Table1[[#This Row],[Revenue]]-(Table1[[#This Row],[Shipping costs]]+Table1[[#This Row],[Manufacturing costs]])</f>
        <v>653.6268560850001</v>
      </c>
    </row>
    <row r="220" spans="1:24" x14ac:dyDescent="0.25">
      <c r="A220" t="s">
        <v>112</v>
      </c>
      <c r="B220" t="s">
        <v>266</v>
      </c>
      <c r="C220" s="1">
        <v>18.28</v>
      </c>
      <c r="D220">
        <v>90</v>
      </c>
      <c r="E220">
        <v>275</v>
      </c>
      <c r="F220">
        <v>5</v>
      </c>
      <c r="G220">
        <v>79</v>
      </c>
      <c r="H220">
        <v>8</v>
      </c>
      <c r="I220" t="s">
        <v>23</v>
      </c>
      <c r="J220">
        <v>8.8573883230000003</v>
      </c>
      <c r="K220" t="s">
        <v>24</v>
      </c>
      <c r="L220" t="s">
        <v>49</v>
      </c>
      <c r="M220">
        <v>23</v>
      </c>
      <c r="N220">
        <v>504</v>
      </c>
      <c r="O220">
        <v>24</v>
      </c>
      <c r="P220">
        <v>97.207107590000007</v>
      </c>
      <c r="Q220" t="s">
        <v>51</v>
      </c>
      <c r="R220">
        <v>1.3801011489999999</v>
      </c>
      <c r="S220" t="s">
        <v>35</v>
      </c>
      <c r="T220" t="s">
        <v>28</v>
      </c>
      <c r="U220">
        <v>503.40521310000003</v>
      </c>
      <c r="V220" t="str">
        <f>IF(Table1[[#This Row],[Order quantities]]&gt;Table1[[#This Row],[Availability]],"High Risk", IF(Table1[[#This Row],[Order quantities]]=Table1[[#This Row],[Availability]],"Moderate","Low Risk"))</f>
        <v>Low Risk</v>
      </c>
      <c r="W220">
        <f>Table1[[#This Row],[Availability]]-Table1[[#This Row],[Order quantities]]</f>
        <v>11</v>
      </c>
      <c r="X220">
        <f>Table1[[#This Row],[Revenue]]-(Table1[[#This Row],[Shipping costs]]+Table1[[#This Row],[Manufacturing costs]])</f>
        <v>397.340717187</v>
      </c>
    </row>
    <row r="221" spans="1:24" x14ac:dyDescent="0.25">
      <c r="A221" t="s">
        <v>21</v>
      </c>
      <c r="B221" t="s">
        <v>267</v>
      </c>
      <c r="C221" s="1">
        <v>80.55</v>
      </c>
      <c r="D221">
        <v>76</v>
      </c>
      <c r="E221">
        <v>692</v>
      </c>
      <c r="F221">
        <v>8</v>
      </c>
      <c r="G221">
        <v>92</v>
      </c>
      <c r="H221">
        <v>3</v>
      </c>
      <c r="I221" t="s">
        <v>23</v>
      </c>
      <c r="J221">
        <v>2.5197261700000002</v>
      </c>
      <c r="K221" t="s">
        <v>38</v>
      </c>
      <c r="L221" t="s">
        <v>33</v>
      </c>
      <c r="M221">
        <v>21</v>
      </c>
      <c r="N221">
        <v>797</v>
      </c>
      <c r="O221">
        <v>3</v>
      </c>
      <c r="P221">
        <v>93.976988779999999</v>
      </c>
      <c r="Q221" t="s">
        <v>26</v>
      </c>
      <c r="R221">
        <v>4.9113360789999998</v>
      </c>
      <c r="S221" t="s">
        <v>47</v>
      </c>
      <c r="T221" t="s">
        <v>53</v>
      </c>
      <c r="U221">
        <v>501.941711</v>
      </c>
      <c r="V221" t="str">
        <f>IF(Table1[[#This Row],[Order quantities]]&gt;Table1[[#This Row],[Availability]],"High Risk", IF(Table1[[#This Row],[Order quantities]]=Table1[[#This Row],[Availability]],"Moderate","Low Risk"))</f>
        <v>High Risk</v>
      </c>
      <c r="W221">
        <f>Table1[[#This Row],[Availability]]-Table1[[#This Row],[Order quantities]]</f>
        <v>-16</v>
      </c>
      <c r="X221">
        <f>Table1[[#This Row],[Revenue]]-(Table1[[#This Row],[Shipping costs]]+Table1[[#This Row],[Manufacturing costs]])</f>
        <v>405.44499604999999</v>
      </c>
    </row>
    <row r="222" spans="1:24" x14ac:dyDescent="0.25">
      <c r="A222" t="s">
        <v>29</v>
      </c>
      <c r="B222" t="s">
        <v>268</v>
      </c>
      <c r="C222" s="1">
        <v>24.15</v>
      </c>
      <c r="D222">
        <v>32</v>
      </c>
      <c r="E222">
        <v>241</v>
      </c>
      <c r="F222">
        <v>7</v>
      </c>
      <c r="G222">
        <v>57</v>
      </c>
      <c r="H222">
        <v>7</v>
      </c>
      <c r="I222" t="s">
        <v>31</v>
      </c>
      <c r="J222">
        <v>1.482713124</v>
      </c>
      <c r="K222" t="s">
        <v>41</v>
      </c>
      <c r="L222" t="s">
        <v>49</v>
      </c>
      <c r="M222">
        <v>14</v>
      </c>
      <c r="N222">
        <v>952</v>
      </c>
      <c r="O222">
        <v>15</v>
      </c>
      <c r="P222">
        <v>88.36043214</v>
      </c>
      <c r="Q222" t="s">
        <v>34</v>
      </c>
      <c r="R222">
        <v>4.4997007130000002</v>
      </c>
      <c r="S222" t="s">
        <v>47</v>
      </c>
      <c r="T222" t="s">
        <v>53</v>
      </c>
      <c r="U222">
        <v>511.88105439999998</v>
      </c>
      <c r="V222" t="str">
        <f>IF(Table1[[#This Row],[Order quantities]]&gt;Table1[[#This Row],[Availability]],"High Risk", IF(Table1[[#This Row],[Order quantities]]=Table1[[#This Row],[Availability]],"Moderate","Low Risk"))</f>
        <v>High Risk</v>
      </c>
      <c r="W222">
        <f>Table1[[#This Row],[Availability]]-Table1[[#This Row],[Order quantities]]</f>
        <v>-25</v>
      </c>
      <c r="X222">
        <f>Table1[[#This Row],[Revenue]]-(Table1[[#This Row],[Shipping costs]]+Table1[[#This Row],[Manufacturing costs]])</f>
        <v>422.037909136</v>
      </c>
    </row>
    <row r="223" spans="1:24" x14ac:dyDescent="0.25">
      <c r="A223" t="s">
        <v>29</v>
      </c>
      <c r="B223" t="s">
        <v>269</v>
      </c>
      <c r="C223" s="1">
        <v>20.55</v>
      </c>
      <c r="D223">
        <v>5</v>
      </c>
      <c r="E223">
        <v>215</v>
      </c>
      <c r="F223">
        <v>14</v>
      </c>
      <c r="G223">
        <v>49</v>
      </c>
      <c r="H223">
        <v>1</v>
      </c>
      <c r="I223" t="s">
        <v>31</v>
      </c>
      <c r="J223">
        <v>7.4571849160000001</v>
      </c>
      <c r="K223" t="s">
        <v>41</v>
      </c>
      <c r="L223" t="s">
        <v>49</v>
      </c>
      <c r="M223">
        <v>15</v>
      </c>
      <c r="N223">
        <v>296</v>
      </c>
      <c r="O223">
        <v>19</v>
      </c>
      <c r="P223">
        <v>47.964685199999998</v>
      </c>
      <c r="Q223" t="s">
        <v>51</v>
      </c>
      <c r="R223">
        <v>0.72972677500000005</v>
      </c>
      <c r="S223" t="s">
        <v>35</v>
      </c>
      <c r="T223" t="s">
        <v>53</v>
      </c>
      <c r="U223">
        <v>332.81359639999999</v>
      </c>
      <c r="V223" t="str">
        <f>IF(Table1[[#This Row],[Order quantities]]&gt;Table1[[#This Row],[Availability]],"High Risk", IF(Table1[[#This Row],[Order quantities]]=Table1[[#This Row],[Availability]],"Moderate","Low Risk"))</f>
        <v>High Risk</v>
      </c>
      <c r="W223">
        <f>Table1[[#This Row],[Availability]]-Table1[[#This Row],[Order quantities]]</f>
        <v>-44</v>
      </c>
      <c r="X223">
        <f>Table1[[#This Row],[Revenue]]-(Table1[[#This Row],[Shipping costs]]+Table1[[#This Row],[Manufacturing costs]])</f>
        <v>277.39172628400001</v>
      </c>
    </row>
    <row r="224" spans="1:24" x14ac:dyDescent="0.25">
      <c r="A224" t="s">
        <v>29</v>
      </c>
      <c r="B224" t="s">
        <v>270</v>
      </c>
      <c r="C224" s="1">
        <v>20.61</v>
      </c>
      <c r="D224">
        <v>87</v>
      </c>
      <c r="E224">
        <v>250</v>
      </c>
      <c r="F224">
        <v>24</v>
      </c>
      <c r="G224">
        <v>45</v>
      </c>
      <c r="H224">
        <v>1</v>
      </c>
      <c r="I224" t="s">
        <v>23</v>
      </c>
      <c r="J224">
        <v>5.2792814369999999</v>
      </c>
      <c r="K224" t="s">
        <v>32</v>
      </c>
      <c r="L224" t="s">
        <v>46</v>
      </c>
      <c r="M224">
        <v>17</v>
      </c>
      <c r="N224">
        <v>877</v>
      </c>
      <c r="O224">
        <v>17</v>
      </c>
      <c r="P224">
        <v>72.217159240000001</v>
      </c>
      <c r="Q224" t="s">
        <v>34</v>
      </c>
      <c r="R224">
        <v>0.228175877</v>
      </c>
      <c r="S224" t="s">
        <v>27</v>
      </c>
      <c r="T224" t="s">
        <v>53</v>
      </c>
      <c r="U224">
        <v>744.00654459999998</v>
      </c>
      <c r="V224" t="str">
        <f>IF(Table1[[#This Row],[Order quantities]]&gt;Table1[[#This Row],[Availability]],"High Risk", IF(Table1[[#This Row],[Order quantities]]=Table1[[#This Row],[Availability]],"Moderate","Low Risk"))</f>
        <v>Low Risk</v>
      </c>
      <c r="W224">
        <f>Table1[[#This Row],[Availability]]-Table1[[#This Row],[Order quantities]]</f>
        <v>42</v>
      </c>
      <c r="X224">
        <f>Table1[[#This Row],[Revenue]]-(Table1[[#This Row],[Shipping costs]]+Table1[[#This Row],[Manufacturing costs]])</f>
        <v>666.51010392299997</v>
      </c>
    </row>
    <row r="225" spans="1:24" x14ac:dyDescent="0.25">
      <c r="A225" t="s">
        <v>29</v>
      </c>
      <c r="B225" t="s">
        <v>271</v>
      </c>
      <c r="C225" s="1">
        <v>82.38</v>
      </c>
      <c r="D225">
        <v>18</v>
      </c>
      <c r="E225">
        <v>810</v>
      </c>
      <c r="F225">
        <v>23</v>
      </c>
      <c r="G225">
        <v>82</v>
      </c>
      <c r="H225">
        <v>5</v>
      </c>
      <c r="I225" t="s">
        <v>43</v>
      </c>
      <c r="J225">
        <v>8.6418821799999996</v>
      </c>
      <c r="K225" t="s">
        <v>24</v>
      </c>
      <c r="L225" t="s">
        <v>46</v>
      </c>
      <c r="M225">
        <v>1</v>
      </c>
      <c r="N225">
        <v>873</v>
      </c>
      <c r="O225">
        <v>30</v>
      </c>
      <c r="P225">
        <v>91.254637630000005</v>
      </c>
      <c r="Q225" t="s">
        <v>34</v>
      </c>
      <c r="R225">
        <v>3.472820735</v>
      </c>
      <c r="S225" t="s">
        <v>27</v>
      </c>
      <c r="T225" t="s">
        <v>28</v>
      </c>
      <c r="U225">
        <v>749.41887350000002</v>
      </c>
      <c r="V225" t="str">
        <f>IF(Table1[[#This Row],[Order quantities]]&gt;Table1[[#This Row],[Availability]],"High Risk", IF(Table1[[#This Row],[Order quantities]]=Table1[[#This Row],[Availability]],"Moderate","Low Risk"))</f>
        <v>High Risk</v>
      </c>
      <c r="W225">
        <f>Table1[[#This Row],[Availability]]-Table1[[#This Row],[Order quantities]]</f>
        <v>-64</v>
      </c>
      <c r="X225">
        <f>Table1[[#This Row],[Revenue]]-(Table1[[#This Row],[Shipping costs]]+Table1[[#This Row],[Manufacturing costs]])</f>
        <v>649.52235369000005</v>
      </c>
    </row>
    <row r="226" spans="1:24" x14ac:dyDescent="0.25">
      <c r="A226" t="s">
        <v>29</v>
      </c>
      <c r="B226" t="s">
        <v>272</v>
      </c>
      <c r="C226" s="1">
        <v>68.19</v>
      </c>
      <c r="D226">
        <v>79</v>
      </c>
      <c r="E226">
        <v>125</v>
      </c>
      <c r="F226">
        <v>3</v>
      </c>
      <c r="G226">
        <v>66</v>
      </c>
      <c r="H226">
        <v>5</v>
      </c>
      <c r="I226" t="s">
        <v>31</v>
      </c>
      <c r="J226">
        <v>4.4505742699999997</v>
      </c>
      <c r="K226" t="s">
        <v>24</v>
      </c>
      <c r="L226" t="s">
        <v>55</v>
      </c>
      <c r="M226">
        <v>25</v>
      </c>
      <c r="N226">
        <v>859</v>
      </c>
      <c r="O226">
        <v>3</v>
      </c>
      <c r="P226">
        <v>86.538653890000006</v>
      </c>
      <c r="Q226" t="s">
        <v>34</v>
      </c>
      <c r="R226">
        <v>3.0602400809999999</v>
      </c>
      <c r="S226" t="s">
        <v>47</v>
      </c>
      <c r="T226" t="s">
        <v>39</v>
      </c>
      <c r="U226">
        <v>354.15739910000002</v>
      </c>
      <c r="V226" t="str">
        <f>IF(Table1[[#This Row],[Order quantities]]&gt;Table1[[#This Row],[Availability]],"High Risk", IF(Table1[[#This Row],[Order quantities]]=Table1[[#This Row],[Availability]],"Moderate","Low Risk"))</f>
        <v>Low Risk</v>
      </c>
      <c r="W226">
        <f>Table1[[#This Row],[Availability]]-Table1[[#This Row],[Order quantities]]</f>
        <v>13</v>
      </c>
      <c r="X226">
        <f>Table1[[#This Row],[Revenue]]-(Table1[[#This Row],[Shipping costs]]+Table1[[#This Row],[Manufacturing costs]])</f>
        <v>263.16817093999998</v>
      </c>
    </row>
    <row r="227" spans="1:24" x14ac:dyDescent="0.25">
      <c r="A227" t="s">
        <v>29</v>
      </c>
      <c r="B227" t="s">
        <v>273</v>
      </c>
      <c r="C227" s="1">
        <v>54.69</v>
      </c>
      <c r="D227">
        <v>39</v>
      </c>
      <c r="E227">
        <v>993</v>
      </c>
      <c r="F227">
        <v>18</v>
      </c>
      <c r="G227">
        <v>77</v>
      </c>
      <c r="H227">
        <v>8</v>
      </c>
      <c r="I227" t="s">
        <v>31</v>
      </c>
      <c r="J227">
        <v>2.5145072970000002</v>
      </c>
      <c r="K227" t="s">
        <v>41</v>
      </c>
      <c r="L227" t="s">
        <v>55</v>
      </c>
      <c r="M227">
        <v>21</v>
      </c>
      <c r="N227">
        <v>214</v>
      </c>
      <c r="O227">
        <v>16</v>
      </c>
      <c r="P227">
        <v>47.289431260000001</v>
      </c>
      <c r="Q227" t="s">
        <v>34</v>
      </c>
      <c r="R227">
        <v>4.6854965579999996</v>
      </c>
      <c r="S227" t="s">
        <v>35</v>
      </c>
      <c r="T227" t="s">
        <v>28</v>
      </c>
      <c r="U227">
        <v>851.77581480000003</v>
      </c>
      <c r="V227" t="str">
        <f>IF(Table1[[#This Row],[Order quantities]]&gt;Table1[[#This Row],[Availability]],"High Risk", IF(Table1[[#This Row],[Order quantities]]=Table1[[#This Row],[Availability]],"Moderate","Low Risk"))</f>
        <v>High Risk</v>
      </c>
      <c r="W227">
        <f>Table1[[#This Row],[Availability]]-Table1[[#This Row],[Order quantities]]</f>
        <v>-38</v>
      </c>
      <c r="X227">
        <f>Table1[[#This Row],[Revenue]]-(Table1[[#This Row],[Shipping costs]]+Table1[[#This Row],[Manufacturing costs]])</f>
        <v>801.971876243</v>
      </c>
    </row>
    <row r="228" spans="1:24" x14ac:dyDescent="0.25">
      <c r="A228" t="s">
        <v>21</v>
      </c>
      <c r="B228" t="s">
        <v>274</v>
      </c>
      <c r="C228" s="1">
        <v>39.090000000000003</v>
      </c>
      <c r="D228">
        <v>91</v>
      </c>
      <c r="E228">
        <v>216</v>
      </c>
      <c r="F228">
        <v>16</v>
      </c>
      <c r="G228">
        <v>45</v>
      </c>
      <c r="H228">
        <v>7</v>
      </c>
      <c r="I228" t="s">
        <v>43</v>
      </c>
      <c r="J228">
        <v>8.5279797320000004</v>
      </c>
      <c r="K228" t="s">
        <v>38</v>
      </c>
      <c r="L228" t="s">
        <v>49</v>
      </c>
      <c r="M228">
        <v>17</v>
      </c>
      <c r="N228">
        <v>220</v>
      </c>
      <c r="O228">
        <v>14</v>
      </c>
      <c r="P228">
        <v>20.114744439999999</v>
      </c>
      <c r="Q228" t="s">
        <v>26</v>
      </c>
      <c r="R228">
        <v>1.2466259070000001</v>
      </c>
      <c r="S228" t="s">
        <v>27</v>
      </c>
      <c r="T228" t="s">
        <v>28</v>
      </c>
      <c r="U228">
        <v>385.16044929999998</v>
      </c>
      <c r="V228" t="str">
        <f>IF(Table1[[#This Row],[Order quantities]]&gt;Table1[[#This Row],[Availability]],"High Risk", IF(Table1[[#This Row],[Order quantities]]=Table1[[#This Row],[Availability]],"Moderate","Low Risk"))</f>
        <v>Low Risk</v>
      </c>
      <c r="W228">
        <f>Table1[[#This Row],[Availability]]-Table1[[#This Row],[Order quantities]]</f>
        <v>46</v>
      </c>
      <c r="X228">
        <f>Table1[[#This Row],[Revenue]]-(Table1[[#This Row],[Shipping costs]]+Table1[[#This Row],[Manufacturing costs]])</f>
        <v>356.517725128</v>
      </c>
    </row>
    <row r="229" spans="1:24" x14ac:dyDescent="0.25">
      <c r="A229" t="s">
        <v>29</v>
      </c>
      <c r="B229" t="s">
        <v>275</v>
      </c>
      <c r="C229" s="1">
        <v>88.33</v>
      </c>
      <c r="D229">
        <v>96</v>
      </c>
      <c r="E229">
        <v>305</v>
      </c>
      <c r="F229">
        <v>23</v>
      </c>
      <c r="G229">
        <v>79</v>
      </c>
      <c r="H229">
        <v>8</v>
      </c>
      <c r="I229" t="s">
        <v>23</v>
      </c>
      <c r="J229">
        <v>5.9401866849999996</v>
      </c>
      <c r="K229" t="s">
        <v>24</v>
      </c>
      <c r="L229" t="s">
        <v>62</v>
      </c>
      <c r="M229">
        <v>23</v>
      </c>
      <c r="N229">
        <v>752</v>
      </c>
      <c r="O229">
        <v>12</v>
      </c>
      <c r="P229">
        <v>16.806732749999998</v>
      </c>
      <c r="Q229" t="s">
        <v>51</v>
      </c>
      <c r="R229">
        <v>0.51350094499999999</v>
      </c>
      <c r="S229" t="s">
        <v>27</v>
      </c>
      <c r="T229" t="s">
        <v>53</v>
      </c>
      <c r="U229">
        <v>752.58381159999999</v>
      </c>
      <c r="V229" t="str">
        <f>IF(Table1[[#This Row],[Order quantities]]&gt;Table1[[#This Row],[Availability]],"High Risk", IF(Table1[[#This Row],[Order quantities]]=Table1[[#This Row],[Availability]],"Moderate","Low Risk"))</f>
        <v>Low Risk</v>
      </c>
      <c r="W229">
        <f>Table1[[#This Row],[Availability]]-Table1[[#This Row],[Order quantities]]</f>
        <v>17</v>
      </c>
      <c r="X229">
        <f>Table1[[#This Row],[Revenue]]-(Table1[[#This Row],[Shipping costs]]+Table1[[#This Row],[Manufacturing costs]])</f>
        <v>729.83689216499999</v>
      </c>
    </row>
    <row r="230" spans="1:24" x14ac:dyDescent="0.25">
      <c r="A230" t="s">
        <v>21</v>
      </c>
      <c r="B230" t="s">
        <v>276</v>
      </c>
      <c r="C230" s="1">
        <v>42.28</v>
      </c>
      <c r="D230">
        <v>58</v>
      </c>
      <c r="E230">
        <v>796</v>
      </c>
      <c r="F230">
        <v>19</v>
      </c>
      <c r="G230">
        <v>20</v>
      </c>
      <c r="H230">
        <v>6</v>
      </c>
      <c r="I230" t="s">
        <v>23</v>
      </c>
      <c r="J230">
        <v>2.7027621320000002</v>
      </c>
      <c r="K230" t="s">
        <v>44</v>
      </c>
      <c r="L230" t="s">
        <v>62</v>
      </c>
      <c r="M230">
        <v>25</v>
      </c>
      <c r="N230">
        <v>164</v>
      </c>
      <c r="O230">
        <v>28</v>
      </c>
      <c r="P230">
        <v>61.935764069999998</v>
      </c>
      <c r="Q230" t="s">
        <v>26</v>
      </c>
      <c r="R230">
        <v>1.3701551350000001</v>
      </c>
      <c r="S230" t="s">
        <v>27</v>
      </c>
      <c r="T230" t="s">
        <v>28</v>
      </c>
      <c r="U230">
        <v>208.89979080000001</v>
      </c>
      <c r="V230" t="str">
        <f>IF(Table1[[#This Row],[Order quantities]]&gt;Table1[[#This Row],[Availability]],"High Risk", IF(Table1[[#This Row],[Order quantities]]=Table1[[#This Row],[Availability]],"Moderate","Low Risk"))</f>
        <v>Low Risk</v>
      </c>
      <c r="W230">
        <f>Table1[[#This Row],[Availability]]-Table1[[#This Row],[Order quantities]]</f>
        <v>38</v>
      </c>
      <c r="X230">
        <f>Table1[[#This Row],[Revenue]]-(Table1[[#This Row],[Shipping costs]]+Table1[[#This Row],[Manufacturing costs]])</f>
        <v>144.26126459800003</v>
      </c>
    </row>
    <row r="231" spans="1:24" x14ac:dyDescent="0.25">
      <c r="A231" t="s">
        <v>21</v>
      </c>
      <c r="B231" t="s">
        <v>277</v>
      </c>
      <c r="C231" s="1">
        <v>82.58</v>
      </c>
      <c r="D231">
        <v>58</v>
      </c>
      <c r="E231">
        <v>184</v>
      </c>
      <c r="F231">
        <v>19</v>
      </c>
      <c r="G231">
        <v>64</v>
      </c>
      <c r="H231">
        <v>6</v>
      </c>
      <c r="I231" t="s">
        <v>43</v>
      </c>
      <c r="J231">
        <v>7.4834559870000001</v>
      </c>
      <c r="K231" t="s">
        <v>41</v>
      </c>
      <c r="L231" t="s">
        <v>49</v>
      </c>
      <c r="M231">
        <v>11</v>
      </c>
      <c r="N231">
        <v>375</v>
      </c>
      <c r="O231">
        <v>12</v>
      </c>
      <c r="P231">
        <v>67.836514170000001</v>
      </c>
      <c r="Q231" t="s">
        <v>26</v>
      </c>
      <c r="R231">
        <v>0.19274543899999999</v>
      </c>
      <c r="S231" t="s">
        <v>27</v>
      </c>
      <c r="T231" t="s">
        <v>28</v>
      </c>
      <c r="U231">
        <v>251.8314785</v>
      </c>
      <c r="V231" t="str">
        <f>IF(Table1[[#This Row],[Order quantities]]&gt;Table1[[#This Row],[Availability]],"High Risk", IF(Table1[[#This Row],[Order quantities]]=Table1[[#This Row],[Availability]],"Moderate","Low Risk"))</f>
        <v>High Risk</v>
      </c>
      <c r="W231">
        <f>Table1[[#This Row],[Availability]]-Table1[[#This Row],[Order quantities]]</f>
        <v>-6</v>
      </c>
      <c r="X231">
        <f>Table1[[#This Row],[Revenue]]-(Table1[[#This Row],[Shipping costs]]+Table1[[#This Row],[Manufacturing costs]])</f>
        <v>176.511508343</v>
      </c>
    </row>
    <row r="232" spans="1:24" x14ac:dyDescent="0.25">
      <c r="A232" t="s">
        <v>29</v>
      </c>
      <c r="B232" t="s">
        <v>278</v>
      </c>
      <c r="C232" s="1">
        <v>46.72</v>
      </c>
      <c r="D232">
        <v>47</v>
      </c>
      <c r="E232">
        <v>38</v>
      </c>
      <c r="F232">
        <v>18</v>
      </c>
      <c r="G232">
        <v>93</v>
      </c>
      <c r="H232">
        <v>2</v>
      </c>
      <c r="I232" t="s">
        <v>43</v>
      </c>
      <c r="J232">
        <v>5.6000227459999996</v>
      </c>
      <c r="K232" t="s">
        <v>24</v>
      </c>
      <c r="L232" t="s">
        <v>55</v>
      </c>
      <c r="M232">
        <v>17</v>
      </c>
      <c r="N232">
        <v>924</v>
      </c>
      <c r="O232">
        <v>29</v>
      </c>
      <c r="P232">
        <v>86.485834409999995</v>
      </c>
      <c r="Q232" t="s">
        <v>51</v>
      </c>
      <c r="R232">
        <v>0.275874481</v>
      </c>
      <c r="S232" t="s">
        <v>35</v>
      </c>
      <c r="T232" t="s">
        <v>39</v>
      </c>
      <c r="U232">
        <v>384.2160801</v>
      </c>
      <c r="V232" t="str">
        <f>IF(Table1[[#This Row],[Order quantities]]&gt;Table1[[#This Row],[Availability]],"High Risk", IF(Table1[[#This Row],[Order quantities]]=Table1[[#This Row],[Availability]],"Moderate","Low Risk"))</f>
        <v>High Risk</v>
      </c>
      <c r="W232">
        <f>Table1[[#This Row],[Availability]]-Table1[[#This Row],[Order quantities]]</f>
        <v>-46</v>
      </c>
      <c r="X232">
        <f>Table1[[#This Row],[Revenue]]-(Table1[[#This Row],[Shipping costs]]+Table1[[#This Row],[Manufacturing costs]])</f>
        <v>292.13022294400002</v>
      </c>
    </row>
    <row r="233" spans="1:24" x14ac:dyDescent="0.25">
      <c r="A233" t="s">
        <v>21</v>
      </c>
      <c r="B233" t="s">
        <v>279</v>
      </c>
      <c r="C233" s="1">
        <v>40.81</v>
      </c>
      <c r="D233">
        <v>40</v>
      </c>
      <c r="E233">
        <v>222</v>
      </c>
      <c r="F233">
        <v>20</v>
      </c>
      <c r="G233">
        <v>93</v>
      </c>
      <c r="H233">
        <v>6</v>
      </c>
      <c r="I233" t="s">
        <v>31</v>
      </c>
      <c r="J233">
        <v>6.4388168400000003</v>
      </c>
      <c r="K233" t="s">
        <v>38</v>
      </c>
      <c r="L233" t="s">
        <v>55</v>
      </c>
      <c r="M233">
        <v>26</v>
      </c>
      <c r="N233">
        <v>338</v>
      </c>
      <c r="O233">
        <v>11</v>
      </c>
      <c r="P233">
        <v>36.32635183</v>
      </c>
      <c r="Q233" t="s">
        <v>34</v>
      </c>
      <c r="R233">
        <v>4.5828032490000004</v>
      </c>
      <c r="S233" t="s">
        <v>35</v>
      </c>
      <c r="T233" t="s">
        <v>39</v>
      </c>
      <c r="U233">
        <v>634.48639089999995</v>
      </c>
      <c r="V233" t="str">
        <f>IF(Table1[[#This Row],[Order quantities]]&gt;Table1[[#This Row],[Availability]],"High Risk", IF(Table1[[#This Row],[Order quantities]]=Table1[[#This Row],[Availability]],"Moderate","Low Risk"))</f>
        <v>High Risk</v>
      </c>
      <c r="W233">
        <f>Table1[[#This Row],[Availability]]-Table1[[#This Row],[Order quantities]]</f>
        <v>-53</v>
      </c>
      <c r="X233">
        <f>Table1[[#This Row],[Revenue]]-(Table1[[#This Row],[Shipping costs]]+Table1[[#This Row],[Manufacturing costs]])</f>
        <v>591.72122222999997</v>
      </c>
    </row>
    <row r="234" spans="1:24" x14ac:dyDescent="0.25">
      <c r="A234" t="s">
        <v>29</v>
      </c>
      <c r="B234" t="s">
        <v>280</v>
      </c>
      <c r="C234" s="1">
        <v>48.95</v>
      </c>
      <c r="D234">
        <v>12</v>
      </c>
      <c r="E234">
        <v>183</v>
      </c>
      <c r="F234">
        <v>16</v>
      </c>
      <c r="G234">
        <v>67</v>
      </c>
      <c r="H234">
        <v>5</v>
      </c>
      <c r="I234" t="s">
        <v>43</v>
      </c>
      <c r="J234">
        <v>5.1480850440000001</v>
      </c>
      <c r="K234" t="s">
        <v>41</v>
      </c>
      <c r="L234" t="s">
        <v>62</v>
      </c>
      <c r="M234">
        <v>14</v>
      </c>
      <c r="N234">
        <v>401</v>
      </c>
      <c r="O234">
        <v>17</v>
      </c>
      <c r="P234">
        <v>25.072344149999999</v>
      </c>
      <c r="Q234" t="s">
        <v>34</v>
      </c>
      <c r="R234">
        <v>1.8248812539999999</v>
      </c>
      <c r="S234" t="s">
        <v>35</v>
      </c>
      <c r="T234" t="s">
        <v>53</v>
      </c>
      <c r="U234">
        <v>680.96033690000002</v>
      </c>
      <c r="V234" t="str">
        <f>IF(Table1[[#This Row],[Order quantities]]&gt;Table1[[#This Row],[Availability]],"High Risk", IF(Table1[[#This Row],[Order quantities]]=Table1[[#This Row],[Availability]],"Moderate","Low Risk"))</f>
        <v>High Risk</v>
      </c>
      <c r="W234">
        <f>Table1[[#This Row],[Availability]]-Table1[[#This Row],[Order quantities]]</f>
        <v>-55</v>
      </c>
      <c r="X234">
        <f>Table1[[#This Row],[Revenue]]-(Table1[[#This Row],[Shipping costs]]+Table1[[#This Row],[Manufacturing costs]])</f>
        <v>650.73990770600005</v>
      </c>
    </row>
    <row r="235" spans="1:24" x14ac:dyDescent="0.25">
      <c r="A235" t="s">
        <v>29</v>
      </c>
      <c r="B235" t="s">
        <v>281</v>
      </c>
      <c r="C235" s="1">
        <v>33.630000000000003</v>
      </c>
      <c r="D235">
        <v>44</v>
      </c>
      <c r="E235">
        <v>494</v>
      </c>
      <c r="F235">
        <v>8</v>
      </c>
      <c r="G235">
        <v>83</v>
      </c>
      <c r="H235">
        <v>3</v>
      </c>
      <c r="I235" t="s">
        <v>43</v>
      </c>
      <c r="J235">
        <v>8.4583808539999996</v>
      </c>
      <c r="K235" t="s">
        <v>44</v>
      </c>
      <c r="L235" t="s">
        <v>33</v>
      </c>
      <c r="M235">
        <v>29</v>
      </c>
      <c r="N235">
        <v>491</v>
      </c>
      <c r="O235">
        <v>8</v>
      </c>
      <c r="P235">
        <v>44.110524990000002</v>
      </c>
      <c r="Q235" t="s">
        <v>26</v>
      </c>
      <c r="R235">
        <v>2.1129641050000001</v>
      </c>
      <c r="S235" t="s">
        <v>47</v>
      </c>
      <c r="T235" t="s">
        <v>28</v>
      </c>
      <c r="U235">
        <v>456.7205548</v>
      </c>
      <c r="V235" t="str">
        <f>IF(Table1[[#This Row],[Order quantities]]&gt;Table1[[#This Row],[Availability]],"High Risk", IF(Table1[[#This Row],[Order quantities]]=Table1[[#This Row],[Availability]],"Moderate","Low Risk"))</f>
        <v>High Risk</v>
      </c>
      <c r="W235">
        <f>Table1[[#This Row],[Availability]]-Table1[[#This Row],[Order quantities]]</f>
        <v>-39</v>
      </c>
      <c r="X235">
        <f>Table1[[#This Row],[Revenue]]-(Table1[[#This Row],[Shipping costs]]+Table1[[#This Row],[Manufacturing costs]])</f>
        <v>404.15164895600003</v>
      </c>
    </row>
    <row r="236" spans="1:24" x14ac:dyDescent="0.25">
      <c r="A236" t="s">
        <v>29</v>
      </c>
      <c r="B236" t="s">
        <v>282</v>
      </c>
      <c r="C236" s="1">
        <v>76.02</v>
      </c>
      <c r="D236">
        <v>88</v>
      </c>
      <c r="E236">
        <v>426</v>
      </c>
      <c r="F236">
        <v>28</v>
      </c>
      <c r="G236">
        <v>3</v>
      </c>
      <c r="H236">
        <v>6</v>
      </c>
      <c r="I236" t="s">
        <v>43</v>
      </c>
      <c r="J236">
        <v>8.4660644410000003</v>
      </c>
      <c r="K236" t="s">
        <v>38</v>
      </c>
      <c r="L236" t="s">
        <v>49</v>
      </c>
      <c r="M236">
        <v>20</v>
      </c>
      <c r="N236">
        <v>621</v>
      </c>
      <c r="O236">
        <v>17</v>
      </c>
      <c r="P236">
        <v>41.821761129999999</v>
      </c>
      <c r="Q236" t="s">
        <v>51</v>
      </c>
      <c r="R236">
        <v>0.19002110699999999</v>
      </c>
      <c r="S236" t="s">
        <v>35</v>
      </c>
      <c r="T236" t="s">
        <v>53</v>
      </c>
      <c r="U236">
        <v>170.05523779999999</v>
      </c>
      <c r="V236" t="str">
        <f>IF(Table1[[#This Row],[Order quantities]]&gt;Table1[[#This Row],[Availability]],"High Risk", IF(Table1[[#This Row],[Order quantities]]=Table1[[#This Row],[Availability]],"Moderate","Low Risk"))</f>
        <v>Low Risk</v>
      </c>
      <c r="W236">
        <f>Table1[[#This Row],[Availability]]-Table1[[#This Row],[Order quantities]]</f>
        <v>85</v>
      </c>
      <c r="X236">
        <f>Table1[[#This Row],[Revenue]]-(Table1[[#This Row],[Shipping costs]]+Table1[[#This Row],[Manufacturing costs]])</f>
        <v>119.76741222899999</v>
      </c>
    </row>
    <row r="237" spans="1:24" x14ac:dyDescent="0.25">
      <c r="A237" t="s">
        <v>21</v>
      </c>
      <c r="B237" t="s">
        <v>283</v>
      </c>
      <c r="C237" s="1">
        <v>52.76</v>
      </c>
      <c r="D237">
        <v>52</v>
      </c>
      <c r="E237">
        <v>177</v>
      </c>
      <c r="F237">
        <v>1</v>
      </c>
      <c r="G237">
        <v>54</v>
      </c>
      <c r="H237">
        <v>8</v>
      </c>
      <c r="I237" t="s">
        <v>43</v>
      </c>
      <c r="J237">
        <v>7.3844993959999998</v>
      </c>
      <c r="K237" t="s">
        <v>37</v>
      </c>
      <c r="L237" t="s">
        <v>62</v>
      </c>
      <c r="M237">
        <v>30</v>
      </c>
      <c r="N237">
        <v>468</v>
      </c>
      <c r="O237">
        <v>21</v>
      </c>
      <c r="P237">
        <v>21.922205859999998</v>
      </c>
      <c r="Q237" t="s">
        <v>26</v>
      </c>
      <c r="R237">
        <v>1.4255567229999999</v>
      </c>
      <c r="S237" t="s">
        <v>27</v>
      </c>
      <c r="T237" t="s">
        <v>28</v>
      </c>
      <c r="U237">
        <v>436.27118689999998</v>
      </c>
      <c r="V237" t="str">
        <f>IF(Table1[[#This Row],[Order quantities]]&gt;Table1[[#This Row],[Availability]],"High Risk", IF(Table1[[#This Row],[Order quantities]]=Table1[[#This Row],[Availability]],"Moderate","Low Risk"))</f>
        <v>High Risk</v>
      </c>
      <c r="W237">
        <f>Table1[[#This Row],[Availability]]-Table1[[#This Row],[Order quantities]]</f>
        <v>-2</v>
      </c>
      <c r="X237">
        <f>Table1[[#This Row],[Revenue]]-(Table1[[#This Row],[Shipping costs]]+Table1[[#This Row],[Manufacturing costs]])</f>
        <v>406.96448164399999</v>
      </c>
    </row>
    <row r="238" spans="1:24" x14ac:dyDescent="0.25">
      <c r="A238" t="s">
        <v>21</v>
      </c>
      <c r="B238" t="s">
        <v>284</v>
      </c>
      <c r="C238" s="1">
        <v>27.06</v>
      </c>
      <c r="D238">
        <v>41</v>
      </c>
      <c r="E238">
        <v>918</v>
      </c>
      <c r="F238">
        <v>17</v>
      </c>
      <c r="G238">
        <v>78</v>
      </c>
      <c r="H238">
        <v>9</v>
      </c>
      <c r="I238" t="s">
        <v>31</v>
      </c>
      <c r="J238">
        <v>1.948612397</v>
      </c>
      <c r="K238" t="s">
        <v>41</v>
      </c>
      <c r="L238" t="s">
        <v>49</v>
      </c>
      <c r="M238">
        <v>19</v>
      </c>
      <c r="N238">
        <v>332</v>
      </c>
      <c r="O238">
        <v>25</v>
      </c>
      <c r="P238">
        <v>70.505438729999995</v>
      </c>
      <c r="Q238" t="s">
        <v>26</v>
      </c>
      <c r="R238">
        <v>4.0431573199999997</v>
      </c>
      <c r="S238" t="s">
        <v>47</v>
      </c>
      <c r="T238" t="s">
        <v>39</v>
      </c>
      <c r="U238">
        <v>719.89076439999997</v>
      </c>
      <c r="V238" t="str">
        <f>IF(Table1[[#This Row],[Order quantities]]&gt;Table1[[#This Row],[Availability]],"High Risk", IF(Table1[[#This Row],[Order quantities]]=Table1[[#This Row],[Availability]],"Moderate","Low Risk"))</f>
        <v>High Risk</v>
      </c>
      <c r="W238">
        <f>Table1[[#This Row],[Availability]]-Table1[[#This Row],[Order quantities]]</f>
        <v>-37</v>
      </c>
      <c r="X238">
        <f>Table1[[#This Row],[Revenue]]-(Table1[[#This Row],[Shipping costs]]+Table1[[#This Row],[Manufacturing costs]])</f>
        <v>647.43671327300001</v>
      </c>
    </row>
    <row r="239" spans="1:24" x14ac:dyDescent="0.25">
      <c r="A239" t="s">
        <v>29</v>
      </c>
      <c r="B239" t="s">
        <v>285</v>
      </c>
      <c r="C239" s="1">
        <v>90.46</v>
      </c>
      <c r="D239">
        <v>99</v>
      </c>
      <c r="E239">
        <v>427</v>
      </c>
      <c r="F239">
        <v>12</v>
      </c>
      <c r="G239">
        <v>64</v>
      </c>
      <c r="H239">
        <v>1</v>
      </c>
      <c r="I239" t="s">
        <v>31</v>
      </c>
      <c r="J239">
        <v>8.5496847569999996</v>
      </c>
      <c r="K239" t="s">
        <v>38</v>
      </c>
      <c r="L239" t="s">
        <v>62</v>
      </c>
      <c r="M239">
        <v>21</v>
      </c>
      <c r="N239">
        <v>294</v>
      </c>
      <c r="O239">
        <v>23</v>
      </c>
      <c r="P239">
        <v>55.78227467</v>
      </c>
      <c r="Q239" t="s">
        <v>26</v>
      </c>
      <c r="R239">
        <v>3.1159057020000001</v>
      </c>
      <c r="S239" t="s">
        <v>47</v>
      </c>
      <c r="T239" t="s">
        <v>53</v>
      </c>
      <c r="U239">
        <v>703.89591499999995</v>
      </c>
      <c r="V239" t="str">
        <f>IF(Table1[[#This Row],[Order quantities]]&gt;Table1[[#This Row],[Availability]],"High Risk", IF(Table1[[#This Row],[Order quantities]]=Table1[[#This Row],[Availability]],"Moderate","Low Risk"))</f>
        <v>Low Risk</v>
      </c>
      <c r="W239">
        <f>Table1[[#This Row],[Availability]]-Table1[[#This Row],[Order quantities]]</f>
        <v>35</v>
      </c>
      <c r="X239">
        <f>Table1[[#This Row],[Revenue]]-(Table1[[#This Row],[Shipping costs]]+Table1[[#This Row],[Manufacturing costs]])</f>
        <v>639.56395557299993</v>
      </c>
    </row>
    <row r="240" spans="1:24" x14ac:dyDescent="0.25">
      <c r="A240" t="s">
        <v>21</v>
      </c>
      <c r="B240" t="s">
        <v>286</v>
      </c>
      <c r="C240" s="1">
        <v>41.47</v>
      </c>
      <c r="D240">
        <v>62</v>
      </c>
      <c r="E240">
        <v>293</v>
      </c>
      <c r="F240">
        <v>30</v>
      </c>
      <c r="G240">
        <v>40</v>
      </c>
      <c r="H240">
        <v>3</v>
      </c>
      <c r="I240" t="s">
        <v>31</v>
      </c>
      <c r="J240">
        <v>7.0391168249999998</v>
      </c>
      <c r="K240" t="s">
        <v>41</v>
      </c>
      <c r="L240" t="s">
        <v>55</v>
      </c>
      <c r="M240">
        <v>7</v>
      </c>
      <c r="N240">
        <v>111</v>
      </c>
      <c r="O240">
        <v>20</v>
      </c>
      <c r="P240">
        <v>74.90104805</v>
      </c>
      <c r="Q240" t="s">
        <v>34</v>
      </c>
      <c r="R240">
        <v>3.7935249450000001</v>
      </c>
      <c r="S240" t="s">
        <v>27</v>
      </c>
      <c r="T240" t="s">
        <v>53</v>
      </c>
      <c r="U240">
        <v>244.17677190000001</v>
      </c>
      <c r="V240" t="str">
        <f>IF(Table1[[#This Row],[Order quantities]]&gt;Table1[[#This Row],[Availability]],"High Risk", IF(Table1[[#This Row],[Order quantities]]=Table1[[#This Row],[Availability]],"Moderate","Low Risk"))</f>
        <v>Low Risk</v>
      </c>
      <c r="W240">
        <f>Table1[[#This Row],[Availability]]-Table1[[#This Row],[Order quantities]]</f>
        <v>22</v>
      </c>
      <c r="X240">
        <f>Table1[[#This Row],[Revenue]]-(Table1[[#This Row],[Shipping costs]]+Table1[[#This Row],[Manufacturing costs]])</f>
        <v>162.23660702500001</v>
      </c>
    </row>
    <row r="241" spans="1:24" x14ac:dyDescent="0.25">
      <c r="A241" t="s">
        <v>29</v>
      </c>
      <c r="B241" t="s">
        <v>287</v>
      </c>
      <c r="C241" s="1">
        <v>56.64</v>
      </c>
      <c r="D241">
        <v>26</v>
      </c>
      <c r="E241">
        <v>851</v>
      </c>
      <c r="F241">
        <v>21</v>
      </c>
      <c r="G241">
        <v>59</v>
      </c>
      <c r="H241">
        <v>3</v>
      </c>
      <c r="I241" t="s">
        <v>31</v>
      </c>
      <c r="J241">
        <v>7.2732174939999998</v>
      </c>
      <c r="K241" t="s">
        <v>24</v>
      </c>
      <c r="L241" t="s">
        <v>49</v>
      </c>
      <c r="M241">
        <v>24</v>
      </c>
      <c r="N241">
        <v>788</v>
      </c>
      <c r="O241">
        <v>11</v>
      </c>
      <c r="P241">
        <v>41.742200820000001</v>
      </c>
      <c r="Q241" t="s">
        <v>26</v>
      </c>
      <c r="R241">
        <v>2.2913473299999998</v>
      </c>
      <c r="S241" t="s">
        <v>47</v>
      </c>
      <c r="T241" t="s">
        <v>28</v>
      </c>
      <c r="U241">
        <v>107.0055732</v>
      </c>
      <c r="V241" t="str">
        <f>IF(Table1[[#This Row],[Order quantities]]&gt;Table1[[#This Row],[Availability]],"High Risk", IF(Table1[[#This Row],[Order quantities]]=Table1[[#This Row],[Availability]],"Moderate","Low Risk"))</f>
        <v>High Risk</v>
      </c>
      <c r="W241">
        <f>Table1[[#This Row],[Availability]]-Table1[[#This Row],[Order quantities]]</f>
        <v>-33</v>
      </c>
      <c r="X241">
        <f>Table1[[#This Row],[Revenue]]-(Table1[[#This Row],[Shipping costs]]+Table1[[#This Row],[Manufacturing costs]])</f>
        <v>57.990154885999999</v>
      </c>
    </row>
    <row r="242" spans="1:24" x14ac:dyDescent="0.25">
      <c r="A242" t="s">
        <v>29</v>
      </c>
      <c r="B242" t="s">
        <v>288</v>
      </c>
      <c r="C242" s="1">
        <v>91.11</v>
      </c>
      <c r="D242">
        <v>37</v>
      </c>
      <c r="E242">
        <v>150</v>
      </c>
      <c r="F242">
        <v>11</v>
      </c>
      <c r="G242">
        <v>55</v>
      </c>
      <c r="H242">
        <v>8</v>
      </c>
      <c r="I242" t="s">
        <v>31</v>
      </c>
      <c r="J242">
        <v>4.2668455639999996</v>
      </c>
      <c r="K242" t="s">
        <v>44</v>
      </c>
      <c r="L242" t="s">
        <v>62</v>
      </c>
      <c r="M242">
        <v>13</v>
      </c>
      <c r="N242">
        <v>276</v>
      </c>
      <c r="O242">
        <v>25</v>
      </c>
      <c r="P242">
        <v>39.313199040000001</v>
      </c>
      <c r="Q242" t="s">
        <v>34</v>
      </c>
      <c r="R242">
        <v>1.6176731870000001</v>
      </c>
      <c r="S242" t="s">
        <v>27</v>
      </c>
      <c r="T242" t="s">
        <v>28</v>
      </c>
      <c r="U242">
        <v>777.6834556</v>
      </c>
      <c r="V242" t="str">
        <f>IF(Table1[[#This Row],[Order quantities]]&gt;Table1[[#This Row],[Availability]],"High Risk", IF(Table1[[#This Row],[Order quantities]]=Table1[[#This Row],[Availability]],"Moderate","Low Risk"))</f>
        <v>High Risk</v>
      </c>
      <c r="W242">
        <f>Table1[[#This Row],[Availability]]-Table1[[#This Row],[Order quantities]]</f>
        <v>-18</v>
      </c>
      <c r="X242">
        <f>Table1[[#This Row],[Revenue]]-(Table1[[#This Row],[Shipping costs]]+Table1[[#This Row],[Manufacturing costs]])</f>
        <v>734.10341099599998</v>
      </c>
    </row>
    <row r="243" spans="1:24" x14ac:dyDescent="0.25">
      <c r="A243" t="s">
        <v>29</v>
      </c>
      <c r="B243" t="s">
        <v>289</v>
      </c>
      <c r="C243" s="1">
        <v>64.3</v>
      </c>
      <c r="D243">
        <v>59</v>
      </c>
      <c r="E243">
        <v>383</v>
      </c>
      <c r="F243">
        <v>5</v>
      </c>
      <c r="G243">
        <v>62</v>
      </c>
      <c r="H243">
        <v>1</v>
      </c>
      <c r="I243" t="s">
        <v>37</v>
      </c>
      <c r="J243">
        <v>8.913516005</v>
      </c>
      <c r="K243" t="s">
        <v>44</v>
      </c>
      <c r="L243" t="s">
        <v>46</v>
      </c>
      <c r="M243">
        <v>18</v>
      </c>
      <c r="N243">
        <v>316</v>
      </c>
      <c r="O243">
        <v>25</v>
      </c>
      <c r="P243">
        <v>52.531826770000002</v>
      </c>
      <c r="Q243" t="s">
        <v>26</v>
      </c>
      <c r="R243">
        <v>2.4657694569999999</v>
      </c>
      <c r="S243" t="s">
        <v>27</v>
      </c>
      <c r="T243" t="s">
        <v>28</v>
      </c>
      <c r="U243">
        <v>195.73134970000001</v>
      </c>
      <c r="V243" t="str">
        <f>IF(Table1[[#This Row],[Order quantities]]&gt;Table1[[#This Row],[Availability]],"High Risk", IF(Table1[[#This Row],[Order quantities]]=Table1[[#This Row],[Availability]],"Moderate","Low Risk"))</f>
        <v>High Risk</v>
      </c>
      <c r="W243">
        <f>Table1[[#This Row],[Availability]]-Table1[[#This Row],[Order quantities]]</f>
        <v>-3</v>
      </c>
      <c r="X243">
        <f>Table1[[#This Row],[Revenue]]-(Table1[[#This Row],[Shipping costs]]+Table1[[#This Row],[Manufacturing costs]])</f>
        <v>134.28600692500001</v>
      </c>
    </row>
    <row r="244" spans="1:24" x14ac:dyDescent="0.25">
      <c r="A244" t="s">
        <v>21</v>
      </c>
      <c r="B244" t="s">
        <v>290</v>
      </c>
      <c r="C244" s="1">
        <v>16.11</v>
      </c>
      <c r="D244">
        <v>6</v>
      </c>
      <c r="E244">
        <v>637</v>
      </c>
      <c r="F244">
        <v>27</v>
      </c>
      <c r="G244">
        <v>4</v>
      </c>
      <c r="H244">
        <v>5</v>
      </c>
      <c r="I244" t="s">
        <v>43</v>
      </c>
      <c r="J244">
        <v>7.5283444020000001</v>
      </c>
      <c r="K244" t="s">
        <v>38</v>
      </c>
      <c r="L244" t="s">
        <v>49</v>
      </c>
      <c r="M244">
        <v>23</v>
      </c>
      <c r="N244">
        <v>110</v>
      </c>
      <c r="O244">
        <v>2</v>
      </c>
      <c r="P244">
        <v>88.966661090000002</v>
      </c>
      <c r="Q244" t="s">
        <v>34</v>
      </c>
      <c r="R244">
        <v>1.683048235</v>
      </c>
      <c r="S244" t="s">
        <v>27</v>
      </c>
      <c r="T244" t="s">
        <v>53</v>
      </c>
      <c r="U244">
        <v>174.11422959999999</v>
      </c>
      <c r="V244" t="str">
        <f>IF(Table1[[#This Row],[Order quantities]]&gt;Table1[[#This Row],[Availability]],"High Risk", IF(Table1[[#This Row],[Order quantities]]=Table1[[#This Row],[Availability]],"Moderate","Low Risk"))</f>
        <v>Low Risk</v>
      </c>
      <c r="W244">
        <f>Table1[[#This Row],[Availability]]-Table1[[#This Row],[Order quantities]]</f>
        <v>2</v>
      </c>
      <c r="X244">
        <f>Table1[[#This Row],[Revenue]]-(Table1[[#This Row],[Shipping costs]]+Table1[[#This Row],[Manufacturing costs]])</f>
        <v>77.619224107999983</v>
      </c>
    </row>
    <row r="245" spans="1:24" x14ac:dyDescent="0.25">
      <c r="A245" t="s">
        <v>21</v>
      </c>
      <c r="B245" t="s">
        <v>291</v>
      </c>
      <c r="C245" s="1">
        <v>94.28</v>
      </c>
      <c r="D245">
        <v>4</v>
      </c>
      <c r="E245">
        <v>812</v>
      </c>
      <c r="F245">
        <v>12</v>
      </c>
      <c r="G245">
        <v>60</v>
      </c>
      <c r="H245">
        <v>3</v>
      </c>
      <c r="I245" t="s">
        <v>43</v>
      </c>
      <c r="J245">
        <v>2.0133141989999999</v>
      </c>
      <c r="K245" t="s">
        <v>38</v>
      </c>
      <c r="L245" t="s">
        <v>46</v>
      </c>
      <c r="M245">
        <v>30</v>
      </c>
      <c r="N245">
        <v>545</v>
      </c>
      <c r="O245">
        <v>10</v>
      </c>
      <c r="P245">
        <v>13.62531761</v>
      </c>
      <c r="Q245" t="s">
        <v>34</v>
      </c>
      <c r="R245">
        <v>4.2109583739999996</v>
      </c>
      <c r="S245" t="s">
        <v>35</v>
      </c>
      <c r="T245" t="s">
        <v>53</v>
      </c>
      <c r="U245">
        <v>102.4310952</v>
      </c>
      <c r="V245" t="str">
        <f>IF(Table1[[#This Row],[Order quantities]]&gt;Table1[[#This Row],[Availability]],"High Risk", IF(Table1[[#This Row],[Order quantities]]=Table1[[#This Row],[Availability]],"Moderate","Low Risk"))</f>
        <v>High Risk</v>
      </c>
      <c r="W245">
        <f>Table1[[#This Row],[Availability]]-Table1[[#This Row],[Order quantities]]</f>
        <v>-56</v>
      </c>
      <c r="X245">
        <f>Table1[[#This Row],[Revenue]]-(Table1[[#This Row],[Shipping costs]]+Table1[[#This Row],[Manufacturing costs]])</f>
        <v>86.792463390999998</v>
      </c>
    </row>
    <row r="246" spans="1:24" x14ac:dyDescent="0.25">
      <c r="A246" t="s">
        <v>29</v>
      </c>
      <c r="B246" t="s">
        <v>292</v>
      </c>
      <c r="C246" s="1">
        <v>64.63</v>
      </c>
      <c r="D246">
        <v>44</v>
      </c>
      <c r="E246">
        <v>307</v>
      </c>
      <c r="F246">
        <v>17</v>
      </c>
      <c r="G246">
        <v>75</v>
      </c>
      <c r="H246">
        <v>2</v>
      </c>
      <c r="I246" t="s">
        <v>23</v>
      </c>
      <c r="J246">
        <v>4.6700023100000001</v>
      </c>
      <c r="K246" t="s">
        <v>44</v>
      </c>
      <c r="L246" t="s">
        <v>62</v>
      </c>
      <c r="M246">
        <v>14</v>
      </c>
      <c r="N246">
        <v>729</v>
      </c>
      <c r="O246">
        <v>10</v>
      </c>
      <c r="P246">
        <v>82.434953559999997</v>
      </c>
      <c r="Q246" t="s">
        <v>34</v>
      </c>
      <c r="R246">
        <v>1.5586012060000001</v>
      </c>
      <c r="S246" t="s">
        <v>27</v>
      </c>
      <c r="T246" t="s">
        <v>53</v>
      </c>
      <c r="U246">
        <v>489.34119340000001</v>
      </c>
      <c r="V246" t="str">
        <f>IF(Table1[[#This Row],[Order quantities]]&gt;Table1[[#This Row],[Availability]],"High Risk", IF(Table1[[#This Row],[Order quantities]]=Table1[[#This Row],[Availability]],"Moderate","Low Risk"))</f>
        <v>High Risk</v>
      </c>
      <c r="W246">
        <f>Table1[[#This Row],[Availability]]-Table1[[#This Row],[Order quantities]]</f>
        <v>-31</v>
      </c>
      <c r="X246">
        <f>Table1[[#This Row],[Revenue]]-(Table1[[#This Row],[Shipping costs]]+Table1[[#This Row],[Manufacturing costs]])</f>
        <v>402.23623753000004</v>
      </c>
    </row>
    <row r="247" spans="1:24" x14ac:dyDescent="0.25">
      <c r="A247" t="s">
        <v>21</v>
      </c>
      <c r="B247" t="s">
        <v>293</v>
      </c>
      <c r="C247" s="1">
        <v>36.82</v>
      </c>
      <c r="D247">
        <v>57</v>
      </c>
      <c r="E247">
        <v>335</v>
      </c>
      <c r="F247">
        <v>6</v>
      </c>
      <c r="G247">
        <v>95</v>
      </c>
      <c r="H247">
        <v>8</v>
      </c>
      <c r="I247" t="s">
        <v>37</v>
      </c>
      <c r="J247">
        <v>8.977423258</v>
      </c>
      <c r="K247" t="s">
        <v>32</v>
      </c>
      <c r="L247" t="s">
        <v>55</v>
      </c>
      <c r="M247">
        <v>1</v>
      </c>
      <c r="N247">
        <v>263</v>
      </c>
      <c r="O247">
        <v>11</v>
      </c>
      <c r="P247">
        <v>43.20888514</v>
      </c>
      <c r="Q247" t="s">
        <v>34</v>
      </c>
      <c r="R247">
        <v>3.3328418379999998</v>
      </c>
      <c r="S247" t="s">
        <v>35</v>
      </c>
      <c r="T247" t="s">
        <v>28</v>
      </c>
      <c r="U247">
        <v>552.93751080000004</v>
      </c>
      <c r="V247" t="str">
        <f>IF(Table1[[#This Row],[Order quantities]]&gt;Table1[[#This Row],[Availability]],"High Risk", IF(Table1[[#This Row],[Order quantities]]=Table1[[#This Row],[Availability]],"Moderate","Low Risk"))</f>
        <v>High Risk</v>
      </c>
      <c r="W247">
        <f>Table1[[#This Row],[Availability]]-Table1[[#This Row],[Order quantities]]</f>
        <v>-38</v>
      </c>
      <c r="X247">
        <f>Table1[[#This Row],[Revenue]]-(Table1[[#This Row],[Shipping costs]]+Table1[[#This Row],[Manufacturing costs]])</f>
        <v>500.75120240200005</v>
      </c>
    </row>
    <row r="248" spans="1:24" x14ac:dyDescent="0.25">
      <c r="A248" t="s">
        <v>21</v>
      </c>
      <c r="B248" t="s">
        <v>294</v>
      </c>
      <c r="C248" s="1">
        <v>18.23</v>
      </c>
      <c r="D248">
        <v>30</v>
      </c>
      <c r="E248">
        <v>945</v>
      </c>
      <c r="F248">
        <v>1</v>
      </c>
      <c r="G248">
        <v>96</v>
      </c>
      <c r="H248">
        <v>3</v>
      </c>
      <c r="I248" t="s">
        <v>43</v>
      </c>
      <c r="J248">
        <v>1.424770315</v>
      </c>
      <c r="K248" t="s">
        <v>32</v>
      </c>
      <c r="L248" t="s">
        <v>33</v>
      </c>
      <c r="M248">
        <v>7</v>
      </c>
      <c r="N248">
        <v>650</v>
      </c>
      <c r="O248">
        <v>28</v>
      </c>
      <c r="P248">
        <v>86.915712319999997</v>
      </c>
      <c r="Q248" t="s">
        <v>34</v>
      </c>
      <c r="R248">
        <v>0.77121288899999996</v>
      </c>
      <c r="S248" t="s">
        <v>27</v>
      </c>
      <c r="T248" t="s">
        <v>28</v>
      </c>
      <c r="U248">
        <v>673.89764149999996</v>
      </c>
      <c r="V248" t="str">
        <f>IF(Table1[[#This Row],[Order quantities]]&gt;Table1[[#This Row],[Availability]],"High Risk", IF(Table1[[#This Row],[Order quantities]]=Table1[[#This Row],[Availability]],"Moderate","Low Risk"))</f>
        <v>High Risk</v>
      </c>
      <c r="W248">
        <f>Table1[[#This Row],[Availability]]-Table1[[#This Row],[Order quantities]]</f>
        <v>-66</v>
      </c>
      <c r="X248">
        <f>Table1[[#This Row],[Revenue]]-(Table1[[#This Row],[Shipping costs]]+Table1[[#This Row],[Manufacturing costs]])</f>
        <v>585.55715886500002</v>
      </c>
    </row>
    <row r="249" spans="1:24" x14ac:dyDescent="0.25">
      <c r="A249" t="s">
        <v>29</v>
      </c>
      <c r="B249" t="s">
        <v>295</v>
      </c>
      <c r="C249" s="1">
        <v>80.430000000000007</v>
      </c>
      <c r="D249">
        <v>22</v>
      </c>
      <c r="E249">
        <v>745</v>
      </c>
      <c r="F249">
        <v>5</v>
      </c>
      <c r="G249">
        <v>91</v>
      </c>
      <c r="H249">
        <v>7</v>
      </c>
      <c r="I249" t="s">
        <v>23</v>
      </c>
      <c r="J249">
        <v>9.6527495769999998</v>
      </c>
      <c r="K249" t="s">
        <v>38</v>
      </c>
      <c r="L249" t="s">
        <v>55</v>
      </c>
      <c r="M249">
        <v>8</v>
      </c>
      <c r="N249">
        <v>152</v>
      </c>
      <c r="O249">
        <v>6</v>
      </c>
      <c r="P249">
        <v>82.198270800000003</v>
      </c>
      <c r="Q249" t="s">
        <v>34</v>
      </c>
      <c r="R249">
        <v>3.4656458190000001</v>
      </c>
      <c r="S249" t="s">
        <v>35</v>
      </c>
      <c r="T249" t="s">
        <v>28</v>
      </c>
      <c r="U249">
        <v>366.4574566</v>
      </c>
      <c r="V249" t="str">
        <f>IF(Table1[[#This Row],[Order quantities]]&gt;Table1[[#This Row],[Availability]],"High Risk", IF(Table1[[#This Row],[Order quantities]]=Table1[[#This Row],[Availability]],"Moderate","Low Risk"))</f>
        <v>High Risk</v>
      </c>
      <c r="W249">
        <f>Table1[[#This Row],[Availability]]-Table1[[#This Row],[Order quantities]]</f>
        <v>-69</v>
      </c>
      <c r="X249">
        <f>Table1[[#This Row],[Revenue]]-(Table1[[#This Row],[Shipping costs]]+Table1[[#This Row],[Manufacturing costs]])</f>
        <v>274.606436223</v>
      </c>
    </row>
    <row r="250" spans="1:24" x14ac:dyDescent="0.25">
      <c r="A250" t="s">
        <v>29</v>
      </c>
      <c r="B250" t="s">
        <v>296</v>
      </c>
      <c r="C250" s="1">
        <v>63.91</v>
      </c>
      <c r="D250">
        <v>41</v>
      </c>
      <c r="E250">
        <v>891</v>
      </c>
      <c r="F250">
        <v>25</v>
      </c>
      <c r="G250">
        <v>30</v>
      </c>
      <c r="H250">
        <v>1</v>
      </c>
      <c r="I250" t="s">
        <v>43</v>
      </c>
      <c r="J250">
        <v>7.1124631149999997</v>
      </c>
      <c r="K250" t="s">
        <v>44</v>
      </c>
      <c r="L250" t="s">
        <v>49</v>
      </c>
      <c r="M250">
        <v>18</v>
      </c>
      <c r="N250">
        <v>317</v>
      </c>
      <c r="O250">
        <v>4</v>
      </c>
      <c r="P250">
        <v>41.38851227</v>
      </c>
      <c r="Q250" t="s">
        <v>34</v>
      </c>
      <c r="R250">
        <v>4.5751685870000003</v>
      </c>
      <c r="S250" t="s">
        <v>35</v>
      </c>
      <c r="T250" t="s">
        <v>53</v>
      </c>
      <c r="U250">
        <v>739.3822447</v>
      </c>
      <c r="V250" t="str">
        <f>IF(Table1[[#This Row],[Order quantities]]&gt;Table1[[#This Row],[Availability]],"High Risk", IF(Table1[[#This Row],[Order quantities]]=Table1[[#This Row],[Availability]],"Moderate","Low Risk"))</f>
        <v>Low Risk</v>
      </c>
      <c r="W250">
        <f>Table1[[#This Row],[Availability]]-Table1[[#This Row],[Order quantities]]</f>
        <v>11</v>
      </c>
      <c r="X250">
        <f>Table1[[#This Row],[Revenue]]-(Table1[[#This Row],[Shipping costs]]+Table1[[#This Row],[Manufacturing costs]])</f>
        <v>690.88126931500005</v>
      </c>
    </row>
    <row r="251" spans="1:24" x14ac:dyDescent="0.25">
      <c r="A251" t="s">
        <v>29</v>
      </c>
      <c r="B251" t="s">
        <v>297</v>
      </c>
      <c r="C251" s="1">
        <v>55.68</v>
      </c>
      <c r="D251">
        <v>9</v>
      </c>
      <c r="E251">
        <v>374</v>
      </c>
      <c r="F251">
        <v>28</v>
      </c>
      <c r="G251">
        <v>2</v>
      </c>
      <c r="H251">
        <v>6</v>
      </c>
      <c r="I251" t="s">
        <v>31</v>
      </c>
      <c r="J251">
        <v>6.6823837990000001</v>
      </c>
      <c r="K251" t="s">
        <v>32</v>
      </c>
      <c r="L251" t="s">
        <v>55</v>
      </c>
      <c r="M251">
        <v>9</v>
      </c>
      <c r="N251">
        <v>817</v>
      </c>
      <c r="O251">
        <v>24</v>
      </c>
      <c r="P251">
        <v>72.448888179999997</v>
      </c>
      <c r="Q251" t="s">
        <v>26</v>
      </c>
      <c r="R251">
        <v>3.082057458</v>
      </c>
      <c r="S251" t="s">
        <v>35</v>
      </c>
      <c r="T251" t="s">
        <v>28</v>
      </c>
      <c r="U251">
        <v>252.39867169999999</v>
      </c>
      <c r="V251" t="str">
        <f>IF(Table1[[#This Row],[Order quantities]]&gt;Table1[[#This Row],[Availability]],"High Risk", IF(Table1[[#This Row],[Order quantities]]=Table1[[#This Row],[Availability]],"Moderate","Low Risk"))</f>
        <v>Low Risk</v>
      </c>
      <c r="W251">
        <f>Table1[[#This Row],[Availability]]-Table1[[#This Row],[Order quantities]]</f>
        <v>7</v>
      </c>
      <c r="X251">
        <f>Table1[[#This Row],[Revenue]]-(Table1[[#This Row],[Shipping costs]]+Table1[[#This Row],[Manufacturing costs]])</f>
        <v>173.267399721</v>
      </c>
    </row>
    <row r="252" spans="1:24" x14ac:dyDescent="0.25">
      <c r="A252" t="s">
        <v>29</v>
      </c>
      <c r="B252" t="s">
        <v>298</v>
      </c>
      <c r="C252" s="1">
        <v>89.92</v>
      </c>
      <c r="D252">
        <v>31</v>
      </c>
      <c r="E252">
        <v>7</v>
      </c>
      <c r="F252">
        <v>14</v>
      </c>
      <c r="G252">
        <v>62</v>
      </c>
      <c r="H252">
        <v>3</v>
      </c>
      <c r="I252" t="s">
        <v>43</v>
      </c>
      <c r="J252">
        <v>3.435033308</v>
      </c>
      <c r="K252" t="s">
        <v>41</v>
      </c>
      <c r="L252" t="s">
        <v>46</v>
      </c>
      <c r="M252">
        <v>1</v>
      </c>
      <c r="N252">
        <v>923</v>
      </c>
      <c r="O252">
        <v>12</v>
      </c>
      <c r="P252">
        <v>24.366948109999999</v>
      </c>
      <c r="Q252" t="s">
        <v>26</v>
      </c>
      <c r="R252">
        <v>2.843291362</v>
      </c>
      <c r="S252" t="s">
        <v>35</v>
      </c>
      <c r="T252" t="s">
        <v>28</v>
      </c>
      <c r="U252">
        <v>848.7910478</v>
      </c>
      <c r="V252" t="str">
        <f>IF(Table1[[#This Row],[Order quantities]]&gt;Table1[[#This Row],[Availability]],"High Risk", IF(Table1[[#This Row],[Order quantities]]=Table1[[#This Row],[Availability]],"Moderate","Low Risk"))</f>
        <v>High Risk</v>
      </c>
      <c r="W252">
        <f>Table1[[#This Row],[Availability]]-Table1[[#This Row],[Order quantities]]</f>
        <v>-31</v>
      </c>
      <c r="X252">
        <f>Table1[[#This Row],[Revenue]]-(Table1[[#This Row],[Shipping costs]]+Table1[[#This Row],[Manufacturing costs]])</f>
        <v>820.98906638200003</v>
      </c>
    </row>
    <row r="253" spans="1:24" x14ac:dyDescent="0.25">
      <c r="A253" t="s">
        <v>21</v>
      </c>
      <c r="B253" t="s">
        <v>299</v>
      </c>
      <c r="C253" s="1">
        <v>79.92</v>
      </c>
      <c r="D253">
        <v>52</v>
      </c>
      <c r="E253">
        <v>340</v>
      </c>
      <c r="F253">
        <v>5</v>
      </c>
      <c r="G253">
        <v>49</v>
      </c>
      <c r="H253">
        <v>8</v>
      </c>
      <c r="I253" t="s">
        <v>23</v>
      </c>
      <c r="J253">
        <v>3.2391260989999999</v>
      </c>
      <c r="K253" t="s">
        <v>32</v>
      </c>
      <c r="L253" t="s">
        <v>33</v>
      </c>
      <c r="M253">
        <v>29</v>
      </c>
      <c r="N253">
        <v>459</v>
      </c>
      <c r="O253">
        <v>11</v>
      </c>
      <c r="P253">
        <v>90.665339700000004</v>
      </c>
      <c r="Q253" t="s">
        <v>26</v>
      </c>
      <c r="R253">
        <v>4.8094795130000003</v>
      </c>
      <c r="S253" t="s">
        <v>27</v>
      </c>
      <c r="T253" t="s">
        <v>39</v>
      </c>
      <c r="U253">
        <v>614.66349600000001</v>
      </c>
      <c r="V253" t="str">
        <f>IF(Table1[[#This Row],[Order quantities]]&gt;Table1[[#This Row],[Availability]],"High Risk", IF(Table1[[#This Row],[Order quantities]]=Table1[[#This Row],[Availability]],"Moderate","Low Risk"))</f>
        <v>Low Risk</v>
      </c>
      <c r="W253">
        <f>Table1[[#This Row],[Availability]]-Table1[[#This Row],[Order quantities]]</f>
        <v>3</v>
      </c>
      <c r="X253">
        <f>Table1[[#This Row],[Revenue]]-(Table1[[#This Row],[Shipping costs]]+Table1[[#This Row],[Manufacturing costs]])</f>
        <v>520.75903020099997</v>
      </c>
    </row>
    <row r="254" spans="1:24" x14ac:dyDescent="0.25">
      <c r="A254" t="s">
        <v>29</v>
      </c>
      <c r="B254" t="s">
        <v>300</v>
      </c>
      <c r="C254" s="1">
        <v>19.41</v>
      </c>
      <c r="D254">
        <v>29</v>
      </c>
      <c r="E254">
        <v>128</v>
      </c>
      <c r="F254">
        <v>22</v>
      </c>
      <c r="G254">
        <v>9</v>
      </c>
      <c r="H254">
        <v>6</v>
      </c>
      <c r="I254" t="s">
        <v>23</v>
      </c>
      <c r="J254">
        <v>9.4785239749999999</v>
      </c>
      <c r="K254" t="s">
        <v>38</v>
      </c>
      <c r="L254" t="s">
        <v>62</v>
      </c>
      <c r="M254">
        <v>22</v>
      </c>
      <c r="N254">
        <v>484</v>
      </c>
      <c r="O254">
        <v>23</v>
      </c>
      <c r="P254">
        <v>46.404195799999997</v>
      </c>
      <c r="Q254" t="s">
        <v>51</v>
      </c>
      <c r="R254">
        <v>3.1742431209999999</v>
      </c>
      <c r="S254" t="s">
        <v>47</v>
      </c>
      <c r="T254" t="s">
        <v>53</v>
      </c>
      <c r="U254">
        <v>625.50084100000004</v>
      </c>
      <c r="V254" t="str">
        <f>IF(Table1[[#This Row],[Order quantities]]&gt;Table1[[#This Row],[Availability]],"High Risk", IF(Table1[[#This Row],[Order quantities]]=Table1[[#This Row],[Availability]],"Moderate","Low Risk"))</f>
        <v>Low Risk</v>
      </c>
      <c r="W254">
        <f>Table1[[#This Row],[Availability]]-Table1[[#This Row],[Order quantities]]</f>
        <v>20</v>
      </c>
      <c r="X254">
        <f>Table1[[#This Row],[Revenue]]-(Table1[[#This Row],[Shipping costs]]+Table1[[#This Row],[Manufacturing costs]])</f>
        <v>569.6181212250001</v>
      </c>
    </row>
    <row r="255" spans="1:24" x14ac:dyDescent="0.25">
      <c r="A255" t="s">
        <v>112</v>
      </c>
      <c r="B255" t="s">
        <v>301</v>
      </c>
      <c r="C255" s="1">
        <v>34.61</v>
      </c>
      <c r="D255">
        <v>38</v>
      </c>
      <c r="E255">
        <v>775</v>
      </c>
      <c r="F255">
        <v>24</v>
      </c>
      <c r="G255">
        <v>92</v>
      </c>
      <c r="H255">
        <v>2</v>
      </c>
      <c r="I255" t="s">
        <v>31</v>
      </c>
      <c r="J255">
        <v>3.684452088</v>
      </c>
      <c r="K255" t="s">
        <v>32</v>
      </c>
      <c r="L255" t="s">
        <v>46</v>
      </c>
      <c r="M255">
        <v>17</v>
      </c>
      <c r="N255">
        <v>155</v>
      </c>
      <c r="O255">
        <v>23</v>
      </c>
      <c r="P255">
        <v>51.006305380000001</v>
      </c>
      <c r="Q255" t="s">
        <v>51</v>
      </c>
      <c r="R255">
        <v>1.3717971229999999</v>
      </c>
      <c r="S255" t="s">
        <v>47</v>
      </c>
      <c r="T255" t="s">
        <v>53</v>
      </c>
      <c r="U255">
        <v>288.79787240000002</v>
      </c>
      <c r="V255" t="str">
        <f>IF(Table1[[#This Row],[Order quantities]]&gt;Table1[[#This Row],[Availability]],"High Risk", IF(Table1[[#This Row],[Order quantities]]=Table1[[#This Row],[Availability]],"Moderate","Low Risk"))</f>
        <v>High Risk</v>
      </c>
      <c r="W255">
        <f>Table1[[#This Row],[Availability]]-Table1[[#This Row],[Order quantities]]</f>
        <v>-54</v>
      </c>
      <c r="X255">
        <f>Table1[[#This Row],[Revenue]]-(Table1[[#This Row],[Shipping costs]]+Table1[[#This Row],[Manufacturing costs]])</f>
        <v>234.107114932</v>
      </c>
    </row>
    <row r="256" spans="1:24" x14ac:dyDescent="0.25">
      <c r="A256" t="s">
        <v>21</v>
      </c>
      <c r="B256" t="s">
        <v>302</v>
      </c>
      <c r="C256" s="1">
        <v>28.61</v>
      </c>
      <c r="D256">
        <v>30</v>
      </c>
      <c r="E256">
        <v>668</v>
      </c>
      <c r="F256">
        <v>27</v>
      </c>
      <c r="G256">
        <v>31</v>
      </c>
      <c r="H256">
        <v>6</v>
      </c>
      <c r="I256" t="s">
        <v>31</v>
      </c>
      <c r="J256">
        <v>7.9795476699999996</v>
      </c>
      <c r="K256" t="s">
        <v>24</v>
      </c>
      <c r="L256" t="s">
        <v>55</v>
      </c>
      <c r="M256">
        <v>19</v>
      </c>
      <c r="N256">
        <v>217</v>
      </c>
      <c r="O256">
        <v>27</v>
      </c>
      <c r="P256">
        <v>73.518314590000003</v>
      </c>
      <c r="Q256" t="s">
        <v>34</v>
      </c>
      <c r="R256">
        <v>1.532716017</v>
      </c>
      <c r="S256" t="s">
        <v>27</v>
      </c>
      <c r="T256" t="s">
        <v>28</v>
      </c>
      <c r="U256">
        <v>166.69787439999999</v>
      </c>
      <c r="V256" t="str">
        <f>IF(Table1[[#This Row],[Order quantities]]&gt;Table1[[#This Row],[Availability]],"High Risk", IF(Table1[[#This Row],[Order quantities]]=Table1[[#This Row],[Availability]],"Moderate","Low Risk"))</f>
        <v>High Risk</v>
      </c>
      <c r="W256">
        <f>Table1[[#This Row],[Availability]]-Table1[[#This Row],[Order quantities]]</f>
        <v>-1</v>
      </c>
      <c r="X256">
        <f>Table1[[#This Row],[Revenue]]-(Table1[[#This Row],[Shipping costs]]+Table1[[#This Row],[Manufacturing costs]])</f>
        <v>85.200012139999984</v>
      </c>
    </row>
    <row r="257" spans="1:24" x14ac:dyDescent="0.25">
      <c r="A257" t="s">
        <v>29</v>
      </c>
      <c r="B257" t="s">
        <v>303</v>
      </c>
      <c r="C257" s="1">
        <v>75.67</v>
      </c>
      <c r="D257">
        <v>81</v>
      </c>
      <c r="E257">
        <v>351</v>
      </c>
      <c r="F257">
        <v>1</v>
      </c>
      <c r="G257">
        <v>98</v>
      </c>
      <c r="H257">
        <v>7</v>
      </c>
      <c r="I257" t="s">
        <v>43</v>
      </c>
      <c r="J257">
        <v>4.5380961839999996</v>
      </c>
      <c r="K257" t="s">
        <v>32</v>
      </c>
      <c r="L257" t="s">
        <v>49</v>
      </c>
      <c r="M257">
        <v>27</v>
      </c>
      <c r="N257">
        <v>999</v>
      </c>
      <c r="O257">
        <v>26</v>
      </c>
      <c r="P257">
        <v>83.875621300000006</v>
      </c>
      <c r="Q257" t="s">
        <v>34</v>
      </c>
      <c r="R257">
        <v>3.5560025479999999</v>
      </c>
      <c r="S257" t="s">
        <v>27</v>
      </c>
      <c r="T257" t="s">
        <v>28</v>
      </c>
      <c r="U257">
        <v>518.2523228</v>
      </c>
      <c r="V257" t="str">
        <f>IF(Table1[[#This Row],[Order quantities]]&gt;Table1[[#This Row],[Availability]],"High Risk", IF(Table1[[#This Row],[Order quantities]]=Table1[[#This Row],[Availability]],"Moderate","Low Risk"))</f>
        <v>High Risk</v>
      </c>
      <c r="W257">
        <f>Table1[[#This Row],[Availability]]-Table1[[#This Row],[Order quantities]]</f>
        <v>-17</v>
      </c>
      <c r="X257">
        <f>Table1[[#This Row],[Revenue]]-(Table1[[#This Row],[Shipping costs]]+Table1[[#This Row],[Manufacturing costs]])</f>
        <v>429.83860531599998</v>
      </c>
    </row>
    <row r="258" spans="1:24" x14ac:dyDescent="0.25">
      <c r="A258" t="s">
        <v>29</v>
      </c>
      <c r="B258" t="s">
        <v>304</v>
      </c>
      <c r="C258" s="1">
        <v>8.19</v>
      </c>
      <c r="D258">
        <v>99</v>
      </c>
      <c r="E258">
        <v>357</v>
      </c>
      <c r="F258">
        <v>30</v>
      </c>
      <c r="G258">
        <v>61</v>
      </c>
      <c r="H258">
        <v>5</v>
      </c>
      <c r="I258" t="s">
        <v>31</v>
      </c>
      <c r="J258">
        <v>2.253286637</v>
      </c>
      <c r="K258" t="s">
        <v>24</v>
      </c>
      <c r="L258" t="s">
        <v>33</v>
      </c>
      <c r="M258">
        <v>6</v>
      </c>
      <c r="N258">
        <v>352</v>
      </c>
      <c r="O258">
        <v>25</v>
      </c>
      <c r="P258">
        <v>31.270846899999999</v>
      </c>
      <c r="Q258" t="s">
        <v>51</v>
      </c>
      <c r="R258">
        <v>3.7036393099999998</v>
      </c>
      <c r="S258" t="s">
        <v>35</v>
      </c>
      <c r="T258" t="s">
        <v>39</v>
      </c>
      <c r="U258">
        <v>654.05075669999997</v>
      </c>
      <c r="V258" t="str">
        <f>IF(Table1[[#This Row],[Order quantities]]&gt;Table1[[#This Row],[Availability]],"High Risk", IF(Table1[[#This Row],[Order quantities]]=Table1[[#This Row],[Availability]],"Moderate","Low Risk"))</f>
        <v>Low Risk</v>
      </c>
      <c r="W258">
        <f>Table1[[#This Row],[Availability]]-Table1[[#This Row],[Order quantities]]</f>
        <v>38</v>
      </c>
      <c r="X258">
        <f>Table1[[#This Row],[Revenue]]-(Table1[[#This Row],[Shipping costs]]+Table1[[#This Row],[Manufacturing costs]])</f>
        <v>620.52662316299995</v>
      </c>
    </row>
    <row r="259" spans="1:24" x14ac:dyDescent="0.25">
      <c r="A259" t="s">
        <v>29</v>
      </c>
      <c r="B259" t="s">
        <v>305</v>
      </c>
      <c r="C259" s="1">
        <v>59.14</v>
      </c>
      <c r="D259">
        <v>1</v>
      </c>
      <c r="E259">
        <v>516</v>
      </c>
      <c r="F259">
        <v>18</v>
      </c>
      <c r="G259">
        <v>79</v>
      </c>
      <c r="H259">
        <v>3</v>
      </c>
      <c r="I259" t="s">
        <v>43</v>
      </c>
      <c r="J259">
        <v>1.0964376790000001</v>
      </c>
      <c r="K259" t="s">
        <v>41</v>
      </c>
      <c r="L259" t="s">
        <v>62</v>
      </c>
      <c r="M259">
        <v>3</v>
      </c>
      <c r="N259">
        <v>897</v>
      </c>
      <c r="O259">
        <v>13</v>
      </c>
      <c r="P259">
        <v>69.52151259</v>
      </c>
      <c r="Q259" t="s">
        <v>51</v>
      </c>
      <c r="R259">
        <v>1.587131536</v>
      </c>
      <c r="S259" t="s">
        <v>47</v>
      </c>
      <c r="T259" t="s">
        <v>39</v>
      </c>
      <c r="U259">
        <v>185.5418128</v>
      </c>
      <c r="V259" t="str">
        <f>IF(Table1[[#This Row],[Order quantities]]&gt;Table1[[#This Row],[Availability]],"High Risk", IF(Table1[[#This Row],[Order quantities]]=Table1[[#This Row],[Availability]],"Moderate","Low Risk"))</f>
        <v>High Risk</v>
      </c>
      <c r="W259">
        <f>Table1[[#This Row],[Availability]]-Table1[[#This Row],[Order quantities]]</f>
        <v>-78</v>
      </c>
      <c r="X259">
        <f>Table1[[#This Row],[Revenue]]-(Table1[[#This Row],[Shipping costs]]+Table1[[#This Row],[Manufacturing costs]])</f>
        <v>114.923862531</v>
      </c>
    </row>
    <row r="260" spans="1:24" x14ac:dyDescent="0.25">
      <c r="A260" t="s">
        <v>29</v>
      </c>
      <c r="B260" t="s">
        <v>306</v>
      </c>
      <c r="C260" s="1">
        <v>77.430000000000007</v>
      </c>
      <c r="D260">
        <v>77</v>
      </c>
      <c r="E260">
        <v>494</v>
      </c>
      <c r="F260">
        <v>16</v>
      </c>
      <c r="G260">
        <v>48</v>
      </c>
      <c r="H260">
        <v>4</v>
      </c>
      <c r="I260" t="s">
        <v>23</v>
      </c>
      <c r="J260">
        <v>5.8983160330000004</v>
      </c>
      <c r="K260" t="s">
        <v>32</v>
      </c>
      <c r="L260" t="s">
        <v>55</v>
      </c>
      <c r="M260">
        <v>24</v>
      </c>
      <c r="N260">
        <v>879</v>
      </c>
      <c r="O260">
        <v>5</v>
      </c>
      <c r="P260">
        <v>45.279823950000001</v>
      </c>
      <c r="Q260" t="s">
        <v>37</v>
      </c>
      <c r="R260">
        <v>1.792185492</v>
      </c>
      <c r="S260" t="s">
        <v>47</v>
      </c>
      <c r="T260" t="s">
        <v>39</v>
      </c>
      <c r="U260">
        <v>955.48102710000001</v>
      </c>
      <c r="V260" t="str">
        <f>IF(Table1[[#This Row],[Order quantities]]&gt;Table1[[#This Row],[Availability]],"High Risk", IF(Table1[[#This Row],[Order quantities]]=Table1[[#This Row],[Availability]],"Moderate","Low Risk"))</f>
        <v>Low Risk</v>
      </c>
      <c r="W260">
        <f>Table1[[#This Row],[Availability]]-Table1[[#This Row],[Order quantities]]</f>
        <v>29</v>
      </c>
      <c r="X260">
        <f>Table1[[#This Row],[Revenue]]-(Table1[[#This Row],[Shipping costs]]+Table1[[#This Row],[Manufacturing costs]])</f>
        <v>904.30288711699995</v>
      </c>
    </row>
    <row r="261" spans="1:24" x14ac:dyDescent="0.25">
      <c r="A261" t="s">
        <v>29</v>
      </c>
      <c r="B261" t="s">
        <v>307</v>
      </c>
      <c r="C261" s="1">
        <v>88.29</v>
      </c>
      <c r="D261">
        <v>76</v>
      </c>
      <c r="E261">
        <v>85</v>
      </c>
      <c r="F261">
        <v>9</v>
      </c>
      <c r="G261">
        <v>25</v>
      </c>
      <c r="H261">
        <v>4</v>
      </c>
      <c r="I261" t="s">
        <v>23</v>
      </c>
      <c r="J261">
        <v>9.7820093670000006</v>
      </c>
      <c r="K261" t="s">
        <v>41</v>
      </c>
      <c r="L261" t="s">
        <v>49</v>
      </c>
      <c r="M261">
        <v>5</v>
      </c>
      <c r="N261">
        <v>902</v>
      </c>
      <c r="O261">
        <v>6</v>
      </c>
      <c r="P261">
        <v>43.183263160000003</v>
      </c>
      <c r="Q261" t="s">
        <v>26</v>
      </c>
      <c r="R261">
        <v>4.9561768930000003</v>
      </c>
      <c r="S261" t="s">
        <v>35</v>
      </c>
      <c r="T261" t="s">
        <v>53</v>
      </c>
      <c r="U261">
        <v>982.37292420000006</v>
      </c>
      <c r="V261" t="str">
        <f>IF(Table1[[#This Row],[Order quantities]]&gt;Table1[[#This Row],[Availability]],"High Risk", IF(Table1[[#This Row],[Order quantities]]=Table1[[#This Row],[Availability]],"Moderate","Low Risk"))</f>
        <v>Low Risk</v>
      </c>
      <c r="W261">
        <f>Table1[[#This Row],[Availability]]-Table1[[#This Row],[Order quantities]]</f>
        <v>51</v>
      </c>
      <c r="X261">
        <f>Table1[[#This Row],[Revenue]]-(Table1[[#This Row],[Shipping costs]]+Table1[[#This Row],[Manufacturing costs]])</f>
        <v>929.40765167300003</v>
      </c>
    </row>
    <row r="262" spans="1:24" x14ac:dyDescent="0.25">
      <c r="A262" t="s">
        <v>21</v>
      </c>
      <c r="B262" t="s">
        <v>308</v>
      </c>
      <c r="C262" s="1">
        <v>37.5</v>
      </c>
      <c r="D262">
        <v>92</v>
      </c>
      <c r="E262">
        <v>174</v>
      </c>
      <c r="F262">
        <v>19</v>
      </c>
      <c r="G262">
        <v>36</v>
      </c>
      <c r="H262">
        <v>6</v>
      </c>
      <c r="I262" t="s">
        <v>23</v>
      </c>
      <c r="J262">
        <v>4.3222257439999998</v>
      </c>
      <c r="K262" t="s">
        <v>41</v>
      </c>
      <c r="L262" t="s">
        <v>46</v>
      </c>
      <c r="M262">
        <v>2</v>
      </c>
      <c r="N262">
        <v>944</v>
      </c>
      <c r="O262">
        <v>1</v>
      </c>
      <c r="P262">
        <v>72.102324159999995</v>
      </c>
      <c r="Q262" t="s">
        <v>34</v>
      </c>
      <c r="R262">
        <v>0.59956749300000001</v>
      </c>
      <c r="S262" t="s">
        <v>35</v>
      </c>
      <c r="T262" t="s">
        <v>53</v>
      </c>
      <c r="U262">
        <v>590.91102590000003</v>
      </c>
      <c r="V262" t="str">
        <f>IF(Table1[[#This Row],[Order quantities]]&gt;Table1[[#This Row],[Availability]],"High Risk", IF(Table1[[#This Row],[Order quantities]]=Table1[[#This Row],[Availability]],"Moderate","Low Risk"))</f>
        <v>Low Risk</v>
      </c>
      <c r="W262">
        <f>Table1[[#This Row],[Availability]]-Table1[[#This Row],[Order quantities]]</f>
        <v>56</v>
      </c>
      <c r="X262">
        <f>Table1[[#This Row],[Revenue]]-(Table1[[#This Row],[Shipping costs]]+Table1[[#This Row],[Manufacturing costs]])</f>
        <v>514.48647599600008</v>
      </c>
    </row>
    <row r="263" spans="1:24" x14ac:dyDescent="0.25">
      <c r="A263" t="s">
        <v>21</v>
      </c>
      <c r="B263" t="s">
        <v>309</v>
      </c>
      <c r="C263" s="1">
        <v>83.02</v>
      </c>
      <c r="D263">
        <v>11</v>
      </c>
      <c r="E263">
        <v>801</v>
      </c>
      <c r="F263">
        <v>22</v>
      </c>
      <c r="G263">
        <v>8</v>
      </c>
      <c r="H263">
        <v>1</v>
      </c>
      <c r="I263" t="s">
        <v>23</v>
      </c>
      <c r="J263">
        <v>4.2147310060000001</v>
      </c>
      <c r="K263" t="s">
        <v>24</v>
      </c>
      <c r="L263" t="s">
        <v>55</v>
      </c>
      <c r="M263">
        <v>20</v>
      </c>
      <c r="N263">
        <v>279</v>
      </c>
      <c r="O263">
        <v>6</v>
      </c>
      <c r="P263">
        <v>44.846494669999998</v>
      </c>
      <c r="Q263" t="s">
        <v>26</v>
      </c>
      <c r="R263">
        <v>2.082760639</v>
      </c>
      <c r="S263" t="s">
        <v>35</v>
      </c>
      <c r="T263" t="s">
        <v>28</v>
      </c>
      <c r="U263">
        <v>955.06223969999996</v>
      </c>
      <c r="V263" t="str">
        <f>IF(Table1[[#This Row],[Order quantities]]&gt;Table1[[#This Row],[Availability]],"High Risk", IF(Table1[[#This Row],[Order quantities]]=Table1[[#This Row],[Availability]],"Moderate","Low Risk"))</f>
        <v>Low Risk</v>
      </c>
      <c r="W263">
        <f>Table1[[#This Row],[Availability]]-Table1[[#This Row],[Order quantities]]</f>
        <v>3</v>
      </c>
      <c r="X263">
        <f>Table1[[#This Row],[Revenue]]-(Table1[[#This Row],[Shipping costs]]+Table1[[#This Row],[Manufacturing costs]])</f>
        <v>906.00101402399991</v>
      </c>
    </row>
    <row r="264" spans="1:24" x14ac:dyDescent="0.25">
      <c r="A264" t="s">
        <v>29</v>
      </c>
      <c r="B264" t="s">
        <v>310</v>
      </c>
      <c r="C264" s="1">
        <v>15.51</v>
      </c>
      <c r="D264">
        <v>38</v>
      </c>
      <c r="E264">
        <v>192</v>
      </c>
      <c r="F264">
        <v>5</v>
      </c>
      <c r="G264">
        <v>73</v>
      </c>
      <c r="H264">
        <v>4</v>
      </c>
      <c r="I264" t="s">
        <v>43</v>
      </c>
      <c r="J264">
        <v>4.096824561</v>
      </c>
      <c r="K264" t="s">
        <v>24</v>
      </c>
      <c r="L264" t="s">
        <v>49</v>
      </c>
      <c r="M264">
        <v>25</v>
      </c>
      <c r="N264">
        <v>514</v>
      </c>
      <c r="O264">
        <v>18</v>
      </c>
      <c r="P264">
        <v>41.149765019999997</v>
      </c>
      <c r="Q264" t="s">
        <v>34</v>
      </c>
      <c r="R264">
        <v>0.40599290300000002</v>
      </c>
      <c r="S264" t="s">
        <v>35</v>
      </c>
      <c r="T264" t="s">
        <v>28</v>
      </c>
      <c r="U264">
        <v>261.50071380000003</v>
      </c>
      <c r="V264" t="str">
        <f>IF(Table1[[#This Row],[Order quantities]]&gt;Table1[[#This Row],[Availability]],"High Risk", IF(Table1[[#This Row],[Order quantities]]=Table1[[#This Row],[Availability]],"Moderate","Low Risk"))</f>
        <v>High Risk</v>
      </c>
      <c r="W264">
        <f>Table1[[#This Row],[Availability]]-Table1[[#This Row],[Order quantities]]</f>
        <v>-35</v>
      </c>
      <c r="X264">
        <f>Table1[[#This Row],[Revenue]]-(Table1[[#This Row],[Shipping costs]]+Table1[[#This Row],[Manufacturing costs]])</f>
        <v>216.25412421900003</v>
      </c>
    </row>
    <row r="265" spans="1:24" x14ac:dyDescent="0.25">
      <c r="A265" t="s">
        <v>29</v>
      </c>
      <c r="B265" t="s">
        <v>311</v>
      </c>
      <c r="C265" s="1">
        <v>85.41</v>
      </c>
      <c r="D265">
        <v>65</v>
      </c>
      <c r="E265">
        <v>310</v>
      </c>
      <c r="F265">
        <v>27</v>
      </c>
      <c r="G265">
        <v>58</v>
      </c>
      <c r="H265">
        <v>4</v>
      </c>
      <c r="I265" t="s">
        <v>23</v>
      </c>
      <c r="J265">
        <v>5.6848945359999998</v>
      </c>
      <c r="K265" t="s">
        <v>32</v>
      </c>
      <c r="L265" t="s">
        <v>49</v>
      </c>
      <c r="M265">
        <v>4</v>
      </c>
      <c r="N265">
        <v>969</v>
      </c>
      <c r="O265">
        <v>22</v>
      </c>
      <c r="P265">
        <v>85.229956729999998</v>
      </c>
      <c r="Q265" t="s">
        <v>26</v>
      </c>
      <c r="R265">
        <v>4.1232839739999996</v>
      </c>
      <c r="S265" t="s">
        <v>27</v>
      </c>
      <c r="T265" t="s">
        <v>28</v>
      </c>
      <c r="U265">
        <v>122.87861669999999</v>
      </c>
      <c r="V265" t="str">
        <f>IF(Table1[[#This Row],[Order quantities]]&gt;Table1[[#This Row],[Availability]],"High Risk", IF(Table1[[#This Row],[Order quantities]]=Table1[[#This Row],[Availability]],"Moderate","Low Risk"))</f>
        <v>Low Risk</v>
      </c>
      <c r="W265">
        <f>Table1[[#This Row],[Availability]]-Table1[[#This Row],[Order quantities]]</f>
        <v>7</v>
      </c>
      <c r="X265">
        <f>Table1[[#This Row],[Revenue]]-(Table1[[#This Row],[Shipping costs]]+Table1[[#This Row],[Manufacturing costs]])</f>
        <v>31.963765433999995</v>
      </c>
    </row>
    <row r="266" spans="1:24" x14ac:dyDescent="0.25">
      <c r="A266" t="s">
        <v>29</v>
      </c>
      <c r="B266" t="s">
        <v>312</v>
      </c>
      <c r="C266" s="1">
        <v>17.11</v>
      </c>
      <c r="D266">
        <v>95</v>
      </c>
      <c r="E266">
        <v>118</v>
      </c>
      <c r="F266">
        <v>2</v>
      </c>
      <c r="G266">
        <v>45</v>
      </c>
      <c r="H266">
        <v>1</v>
      </c>
      <c r="I266" t="s">
        <v>43</v>
      </c>
      <c r="J266">
        <v>4.9659839510000001</v>
      </c>
      <c r="K266" t="s">
        <v>41</v>
      </c>
      <c r="L266" t="s">
        <v>49</v>
      </c>
      <c r="M266">
        <v>10</v>
      </c>
      <c r="N266">
        <v>334</v>
      </c>
      <c r="O266">
        <v>9</v>
      </c>
      <c r="P266">
        <v>19.11485115</v>
      </c>
      <c r="Q266" t="s">
        <v>34</v>
      </c>
      <c r="R266">
        <v>0.55249461099999997</v>
      </c>
      <c r="S266" t="s">
        <v>47</v>
      </c>
      <c r="T266" t="s">
        <v>39</v>
      </c>
      <c r="U266">
        <v>135.46858180000001</v>
      </c>
      <c r="V266" t="str">
        <f>IF(Table1[[#This Row],[Order quantities]]&gt;Table1[[#This Row],[Availability]],"High Risk", IF(Table1[[#This Row],[Order quantities]]=Table1[[#This Row],[Availability]],"Moderate","Low Risk"))</f>
        <v>Low Risk</v>
      </c>
      <c r="W266">
        <f>Table1[[#This Row],[Availability]]-Table1[[#This Row],[Order quantities]]</f>
        <v>50</v>
      </c>
      <c r="X266">
        <f>Table1[[#This Row],[Revenue]]-(Table1[[#This Row],[Shipping costs]]+Table1[[#This Row],[Manufacturing costs]])</f>
        <v>111.38774669900002</v>
      </c>
    </row>
    <row r="267" spans="1:24" x14ac:dyDescent="0.25">
      <c r="A267" t="s">
        <v>29</v>
      </c>
      <c r="B267" t="s">
        <v>313</v>
      </c>
      <c r="C267" s="1">
        <v>42.74</v>
      </c>
      <c r="D267">
        <v>12</v>
      </c>
      <c r="E267">
        <v>217</v>
      </c>
      <c r="F267">
        <v>30</v>
      </c>
      <c r="G267">
        <v>62</v>
      </c>
      <c r="H267">
        <v>9</v>
      </c>
      <c r="I267" t="s">
        <v>31</v>
      </c>
      <c r="J267">
        <v>8.9192316409999997</v>
      </c>
      <c r="K267" t="s">
        <v>32</v>
      </c>
      <c r="L267" t="s">
        <v>46</v>
      </c>
      <c r="M267">
        <v>10</v>
      </c>
      <c r="N267">
        <v>954</v>
      </c>
      <c r="O267">
        <v>24</v>
      </c>
      <c r="P267">
        <v>70.830336059999993</v>
      </c>
      <c r="Q267" t="s">
        <v>51</v>
      </c>
      <c r="R267">
        <v>3.4026360470000001</v>
      </c>
      <c r="S267" t="s">
        <v>35</v>
      </c>
      <c r="T267" t="s">
        <v>39</v>
      </c>
      <c r="U267">
        <v>628.76123150000001</v>
      </c>
      <c r="V267" t="str">
        <f>IF(Table1[[#This Row],[Order quantities]]&gt;Table1[[#This Row],[Availability]],"High Risk", IF(Table1[[#This Row],[Order quantities]]=Table1[[#This Row],[Availability]],"Moderate","Low Risk"))</f>
        <v>High Risk</v>
      </c>
      <c r="W267">
        <f>Table1[[#This Row],[Availability]]-Table1[[#This Row],[Order quantities]]</f>
        <v>-50</v>
      </c>
      <c r="X267">
        <f>Table1[[#This Row],[Revenue]]-(Table1[[#This Row],[Shipping costs]]+Table1[[#This Row],[Manufacturing costs]])</f>
        <v>549.01166379899996</v>
      </c>
    </row>
    <row r="268" spans="1:24" x14ac:dyDescent="0.25">
      <c r="A268" t="s">
        <v>29</v>
      </c>
      <c r="B268" t="s">
        <v>314</v>
      </c>
      <c r="C268" s="1">
        <v>80.739999999999995</v>
      </c>
      <c r="D268">
        <v>45</v>
      </c>
      <c r="E268">
        <v>426</v>
      </c>
      <c r="F268">
        <v>15</v>
      </c>
      <c r="G268">
        <v>39</v>
      </c>
      <c r="H268">
        <v>4</v>
      </c>
      <c r="I268" t="s">
        <v>31</v>
      </c>
      <c r="J268">
        <v>5.5496871260000002</v>
      </c>
      <c r="K268" t="s">
        <v>24</v>
      </c>
      <c r="L268" t="s">
        <v>33</v>
      </c>
      <c r="M268">
        <v>24</v>
      </c>
      <c r="N268">
        <v>807</v>
      </c>
      <c r="O268">
        <v>25</v>
      </c>
      <c r="P268">
        <v>32.385285439999997</v>
      </c>
      <c r="Q268" t="s">
        <v>26</v>
      </c>
      <c r="R268">
        <v>0.37676877800000003</v>
      </c>
      <c r="S268" t="s">
        <v>35</v>
      </c>
      <c r="T268" t="s">
        <v>53</v>
      </c>
      <c r="U268">
        <v>155.47769510000001</v>
      </c>
      <c r="V268" t="str">
        <f>IF(Table1[[#This Row],[Order quantities]]&gt;Table1[[#This Row],[Availability]],"High Risk", IF(Table1[[#This Row],[Order quantities]]=Table1[[#This Row],[Availability]],"Moderate","Low Risk"))</f>
        <v>Low Risk</v>
      </c>
      <c r="W268">
        <f>Table1[[#This Row],[Availability]]-Table1[[#This Row],[Order quantities]]</f>
        <v>6</v>
      </c>
      <c r="X268">
        <f>Table1[[#This Row],[Revenue]]-(Table1[[#This Row],[Shipping costs]]+Table1[[#This Row],[Manufacturing costs]])</f>
        <v>117.54272253400001</v>
      </c>
    </row>
    <row r="269" spans="1:24" x14ac:dyDescent="0.25">
      <c r="A269" t="s">
        <v>29</v>
      </c>
      <c r="B269" t="s">
        <v>315</v>
      </c>
      <c r="C269" s="1">
        <v>19.239999999999998</v>
      </c>
      <c r="D269">
        <v>26</v>
      </c>
      <c r="E269">
        <v>969</v>
      </c>
      <c r="F269">
        <v>7</v>
      </c>
      <c r="G269">
        <v>96</v>
      </c>
      <c r="H269">
        <v>7</v>
      </c>
      <c r="I269" t="s">
        <v>31</v>
      </c>
      <c r="J269">
        <v>5.5698205439999997</v>
      </c>
      <c r="K269" t="s">
        <v>38</v>
      </c>
      <c r="L269" t="s">
        <v>33</v>
      </c>
      <c r="M269">
        <v>21</v>
      </c>
      <c r="N269">
        <v>919</v>
      </c>
      <c r="O269">
        <v>29</v>
      </c>
      <c r="P269">
        <v>11.39484176</v>
      </c>
      <c r="Q269" t="s">
        <v>26</v>
      </c>
      <c r="R269">
        <v>3.3969896849999999</v>
      </c>
      <c r="S269" t="s">
        <v>35</v>
      </c>
      <c r="T269" t="s">
        <v>53</v>
      </c>
      <c r="U269">
        <v>962.69104609999999</v>
      </c>
      <c r="V269" t="str">
        <f>IF(Table1[[#This Row],[Order quantities]]&gt;Table1[[#This Row],[Availability]],"High Risk", IF(Table1[[#This Row],[Order quantities]]=Table1[[#This Row],[Availability]],"Moderate","Low Risk"))</f>
        <v>High Risk</v>
      </c>
      <c r="W269">
        <f>Table1[[#This Row],[Availability]]-Table1[[#This Row],[Order quantities]]</f>
        <v>-70</v>
      </c>
      <c r="X269">
        <f>Table1[[#This Row],[Revenue]]-(Table1[[#This Row],[Shipping costs]]+Table1[[#This Row],[Manufacturing costs]])</f>
        <v>945.72638379599994</v>
      </c>
    </row>
    <row r="270" spans="1:24" x14ac:dyDescent="0.25">
      <c r="A270" t="s">
        <v>29</v>
      </c>
      <c r="B270" t="s">
        <v>316</v>
      </c>
      <c r="C270" s="1">
        <v>26.78</v>
      </c>
      <c r="D270">
        <v>16</v>
      </c>
      <c r="E270">
        <v>413</v>
      </c>
      <c r="F270">
        <v>4</v>
      </c>
      <c r="G270">
        <v>58</v>
      </c>
      <c r="H270">
        <v>3</v>
      </c>
      <c r="I270" t="s">
        <v>43</v>
      </c>
      <c r="J270">
        <v>2.245344352</v>
      </c>
      <c r="K270" t="s">
        <v>41</v>
      </c>
      <c r="L270" t="s">
        <v>25</v>
      </c>
      <c r="M270">
        <v>11</v>
      </c>
      <c r="N270">
        <v>179</v>
      </c>
      <c r="O270">
        <v>15</v>
      </c>
      <c r="P270">
        <v>25.008784200000001</v>
      </c>
      <c r="Q270" t="s">
        <v>51</v>
      </c>
      <c r="R270">
        <v>4.2308810399999999</v>
      </c>
      <c r="S270" t="s">
        <v>47</v>
      </c>
      <c r="T270" t="s">
        <v>28</v>
      </c>
      <c r="U270">
        <v>227.73988969999999</v>
      </c>
      <c r="V270" t="str">
        <f>IF(Table1[[#This Row],[Order quantities]]&gt;Table1[[#This Row],[Availability]],"High Risk", IF(Table1[[#This Row],[Order quantities]]=Table1[[#This Row],[Availability]],"Moderate","Low Risk"))</f>
        <v>High Risk</v>
      </c>
      <c r="W270">
        <f>Table1[[#This Row],[Availability]]-Table1[[#This Row],[Order quantities]]</f>
        <v>-42</v>
      </c>
      <c r="X270">
        <f>Table1[[#This Row],[Revenue]]-(Table1[[#This Row],[Shipping costs]]+Table1[[#This Row],[Manufacturing costs]])</f>
        <v>200.48576114799999</v>
      </c>
    </row>
    <row r="271" spans="1:24" x14ac:dyDescent="0.25">
      <c r="A271" t="s">
        <v>29</v>
      </c>
      <c r="B271" t="s">
        <v>317</v>
      </c>
      <c r="C271" s="1">
        <v>73.61</v>
      </c>
      <c r="D271">
        <v>94</v>
      </c>
      <c r="E271">
        <v>113</v>
      </c>
      <c r="F271">
        <v>1</v>
      </c>
      <c r="G271">
        <v>81</v>
      </c>
      <c r="H271">
        <v>3</v>
      </c>
      <c r="I271" t="s">
        <v>43</v>
      </c>
      <c r="J271">
        <v>9.8446558680000003</v>
      </c>
      <c r="K271" t="s">
        <v>41</v>
      </c>
      <c r="L271" t="s">
        <v>46</v>
      </c>
      <c r="M271">
        <v>27</v>
      </c>
      <c r="N271">
        <v>746</v>
      </c>
      <c r="O271">
        <v>26</v>
      </c>
      <c r="P271">
        <v>64.599537679999997</v>
      </c>
      <c r="Q271" t="s">
        <v>34</v>
      </c>
      <c r="R271">
        <v>2.0542254820000001</v>
      </c>
      <c r="S271" t="s">
        <v>35</v>
      </c>
      <c r="T271" t="s">
        <v>53</v>
      </c>
      <c r="U271">
        <v>374.25052540000001</v>
      </c>
      <c r="V271" t="str">
        <f>IF(Table1[[#This Row],[Order quantities]]&gt;Table1[[#This Row],[Availability]],"High Risk", IF(Table1[[#This Row],[Order quantities]]=Table1[[#This Row],[Availability]],"Moderate","Low Risk"))</f>
        <v>Low Risk</v>
      </c>
      <c r="W271">
        <f>Table1[[#This Row],[Availability]]-Table1[[#This Row],[Order quantities]]</f>
        <v>13</v>
      </c>
      <c r="X271">
        <f>Table1[[#This Row],[Revenue]]-(Table1[[#This Row],[Shipping costs]]+Table1[[#This Row],[Manufacturing costs]])</f>
        <v>299.80633185200003</v>
      </c>
    </row>
    <row r="272" spans="1:24" x14ac:dyDescent="0.25">
      <c r="A272" t="s">
        <v>29</v>
      </c>
      <c r="B272" t="s">
        <v>318</v>
      </c>
      <c r="C272" s="1">
        <v>73.400000000000006</v>
      </c>
      <c r="D272">
        <v>97</v>
      </c>
      <c r="E272">
        <v>977</v>
      </c>
      <c r="F272">
        <v>13</v>
      </c>
      <c r="G272">
        <v>99</v>
      </c>
      <c r="H272">
        <v>8</v>
      </c>
      <c r="I272" t="s">
        <v>23</v>
      </c>
      <c r="J272">
        <v>3.2497560179999998</v>
      </c>
      <c r="K272" t="s">
        <v>41</v>
      </c>
      <c r="L272" t="s">
        <v>46</v>
      </c>
      <c r="M272">
        <v>16</v>
      </c>
      <c r="N272">
        <v>121</v>
      </c>
      <c r="O272">
        <v>8</v>
      </c>
      <c r="P272">
        <v>73.821447230000004</v>
      </c>
      <c r="Q272" t="s">
        <v>34</v>
      </c>
      <c r="R272">
        <v>2.658419818</v>
      </c>
      <c r="S272" t="s">
        <v>27</v>
      </c>
      <c r="T272" t="s">
        <v>53</v>
      </c>
      <c r="U272">
        <v>840.26602179999998</v>
      </c>
      <c r="V272" t="str">
        <f>IF(Table1[[#This Row],[Order quantities]]&gt;Table1[[#This Row],[Availability]],"High Risk", IF(Table1[[#This Row],[Order quantities]]=Table1[[#This Row],[Availability]],"Moderate","Low Risk"))</f>
        <v>High Risk</v>
      </c>
      <c r="W272">
        <f>Table1[[#This Row],[Availability]]-Table1[[#This Row],[Order quantities]]</f>
        <v>-2</v>
      </c>
      <c r="X272">
        <f>Table1[[#This Row],[Revenue]]-(Table1[[#This Row],[Shipping costs]]+Table1[[#This Row],[Manufacturing costs]])</f>
        <v>763.19481855200002</v>
      </c>
    </row>
    <row r="273" spans="1:24" x14ac:dyDescent="0.25">
      <c r="A273" t="s">
        <v>29</v>
      </c>
      <c r="B273" t="s">
        <v>319</v>
      </c>
      <c r="C273" s="1">
        <v>65.91</v>
      </c>
      <c r="D273">
        <v>59</v>
      </c>
      <c r="E273">
        <v>144</v>
      </c>
      <c r="F273">
        <v>20</v>
      </c>
      <c r="G273">
        <v>83</v>
      </c>
      <c r="H273">
        <v>8</v>
      </c>
      <c r="I273" t="s">
        <v>31</v>
      </c>
      <c r="J273">
        <v>1.6602766069999999</v>
      </c>
      <c r="K273" t="s">
        <v>37</v>
      </c>
      <c r="L273" t="s">
        <v>46</v>
      </c>
      <c r="M273">
        <v>26</v>
      </c>
      <c r="N273">
        <v>576</v>
      </c>
      <c r="O273">
        <v>19</v>
      </c>
      <c r="P273">
        <v>11.895200519999999</v>
      </c>
      <c r="Q273" t="s">
        <v>51</v>
      </c>
      <c r="R273">
        <v>2.067554516</v>
      </c>
      <c r="S273" t="s">
        <v>27</v>
      </c>
      <c r="T273" t="s">
        <v>39</v>
      </c>
      <c r="U273">
        <v>296.8662908</v>
      </c>
      <c r="V273" t="str">
        <f>IF(Table1[[#This Row],[Order quantities]]&gt;Table1[[#This Row],[Availability]],"High Risk", IF(Table1[[#This Row],[Order quantities]]=Table1[[#This Row],[Availability]],"Moderate","Low Risk"))</f>
        <v>High Risk</v>
      </c>
      <c r="W273">
        <f>Table1[[#This Row],[Availability]]-Table1[[#This Row],[Order quantities]]</f>
        <v>-24</v>
      </c>
      <c r="X273">
        <f>Table1[[#This Row],[Revenue]]-(Table1[[#This Row],[Shipping costs]]+Table1[[#This Row],[Manufacturing costs]])</f>
        <v>283.31081367299998</v>
      </c>
    </row>
    <row r="274" spans="1:24" x14ac:dyDescent="0.25">
      <c r="A274" t="s">
        <v>29</v>
      </c>
      <c r="B274" t="s">
        <v>320</v>
      </c>
      <c r="C274" s="1">
        <v>70.930000000000007</v>
      </c>
      <c r="D274">
        <v>63</v>
      </c>
      <c r="E274">
        <v>537</v>
      </c>
      <c r="F274">
        <v>22</v>
      </c>
      <c r="G274">
        <v>64</v>
      </c>
      <c r="H274">
        <v>1</v>
      </c>
      <c r="I274" t="s">
        <v>31</v>
      </c>
      <c r="J274">
        <v>6.9683162410000001</v>
      </c>
      <c r="K274" t="s">
        <v>24</v>
      </c>
      <c r="L274" t="s">
        <v>33</v>
      </c>
      <c r="M274">
        <v>29</v>
      </c>
      <c r="N274">
        <v>942</v>
      </c>
      <c r="O274">
        <v>24</v>
      </c>
      <c r="P274">
        <v>13.278289900000001</v>
      </c>
      <c r="Q274" t="s">
        <v>51</v>
      </c>
      <c r="R274">
        <v>1.572394917</v>
      </c>
      <c r="S274" t="s">
        <v>47</v>
      </c>
      <c r="T274" t="s">
        <v>53</v>
      </c>
      <c r="U274">
        <v>318.6716126</v>
      </c>
      <c r="V274" t="str">
        <f>IF(Table1[[#This Row],[Order quantities]]&gt;Table1[[#This Row],[Availability]],"High Risk", IF(Table1[[#This Row],[Order quantities]]=Table1[[#This Row],[Availability]],"Moderate","Low Risk"))</f>
        <v>High Risk</v>
      </c>
      <c r="W274">
        <f>Table1[[#This Row],[Availability]]-Table1[[#This Row],[Order quantities]]</f>
        <v>-1</v>
      </c>
      <c r="X274">
        <f>Table1[[#This Row],[Revenue]]-(Table1[[#This Row],[Shipping costs]]+Table1[[#This Row],[Manufacturing costs]])</f>
        <v>298.42500645899997</v>
      </c>
    </row>
    <row r="275" spans="1:24" x14ac:dyDescent="0.25">
      <c r="A275" t="s">
        <v>21</v>
      </c>
      <c r="B275" t="s">
        <v>321</v>
      </c>
      <c r="C275" s="1">
        <v>56.56</v>
      </c>
      <c r="D275">
        <v>87</v>
      </c>
      <c r="E275">
        <v>647</v>
      </c>
      <c r="F275">
        <v>7</v>
      </c>
      <c r="G275">
        <v>44</v>
      </c>
      <c r="H275">
        <v>2</v>
      </c>
      <c r="I275" t="s">
        <v>23</v>
      </c>
      <c r="J275">
        <v>6.3582973310000002</v>
      </c>
      <c r="K275" t="s">
        <v>24</v>
      </c>
      <c r="L275" t="s">
        <v>46</v>
      </c>
      <c r="M275">
        <v>29</v>
      </c>
      <c r="N275">
        <v>539</v>
      </c>
      <c r="O275">
        <v>16</v>
      </c>
      <c r="P275">
        <v>91.228790340000003</v>
      </c>
      <c r="Q275" t="s">
        <v>51</v>
      </c>
      <c r="R275">
        <v>4.0359906629999998</v>
      </c>
      <c r="S275" t="s">
        <v>47</v>
      </c>
      <c r="T275" t="s">
        <v>28</v>
      </c>
      <c r="U275">
        <v>678.07806019999998</v>
      </c>
      <c r="V275" t="str">
        <f>IF(Table1[[#This Row],[Order quantities]]&gt;Table1[[#This Row],[Availability]],"High Risk", IF(Table1[[#This Row],[Order quantities]]=Table1[[#This Row],[Availability]],"Moderate","Low Risk"))</f>
        <v>Low Risk</v>
      </c>
      <c r="W275">
        <f>Table1[[#This Row],[Availability]]-Table1[[#This Row],[Order quantities]]</f>
        <v>43</v>
      </c>
      <c r="X275">
        <f>Table1[[#This Row],[Revenue]]-(Table1[[#This Row],[Shipping costs]]+Table1[[#This Row],[Manufacturing costs]])</f>
        <v>580.49097252899992</v>
      </c>
    </row>
    <row r="276" spans="1:24" x14ac:dyDescent="0.25">
      <c r="A276" t="s">
        <v>21</v>
      </c>
      <c r="B276" t="s">
        <v>322</v>
      </c>
      <c r="C276" s="1">
        <v>28.92</v>
      </c>
      <c r="D276">
        <v>34</v>
      </c>
      <c r="E276">
        <v>302</v>
      </c>
      <c r="F276">
        <v>15</v>
      </c>
      <c r="G276">
        <v>29</v>
      </c>
      <c r="H276">
        <v>8</v>
      </c>
      <c r="I276" t="s">
        <v>31</v>
      </c>
      <c r="J276">
        <v>4.7363108860000001</v>
      </c>
      <c r="K276" t="s">
        <v>37</v>
      </c>
      <c r="L276" t="s">
        <v>62</v>
      </c>
      <c r="M276">
        <v>30</v>
      </c>
      <c r="N276">
        <v>836</v>
      </c>
      <c r="O276">
        <v>6</v>
      </c>
      <c r="P276">
        <v>16.597523630000001</v>
      </c>
      <c r="Q276" t="s">
        <v>34</v>
      </c>
      <c r="R276">
        <v>1.4328126109999999</v>
      </c>
      <c r="S276" t="s">
        <v>27</v>
      </c>
      <c r="T276" t="s">
        <v>28</v>
      </c>
      <c r="U276">
        <v>348.47747959999998</v>
      </c>
      <c r="V276" t="str">
        <f>IF(Table1[[#This Row],[Order quantities]]&gt;Table1[[#This Row],[Availability]],"High Risk", IF(Table1[[#This Row],[Order quantities]]=Table1[[#This Row],[Availability]],"Moderate","Low Risk"))</f>
        <v>Low Risk</v>
      </c>
      <c r="W276">
        <f>Table1[[#This Row],[Availability]]-Table1[[#This Row],[Order quantities]]</f>
        <v>5</v>
      </c>
      <c r="X276">
        <f>Table1[[#This Row],[Revenue]]-(Table1[[#This Row],[Shipping costs]]+Table1[[#This Row],[Manufacturing costs]])</f>
        <v>327.14364508399996</v>
      </c>
    </row>
    <row r="277" spans="1:24" x14ac:dyDescent="0.25">
      <c r="A277" t="s">
        <v>21</v>
      </c>
      <c r="B277" t="s">
        <v>323</v>
      </c>
      <c r="C277" s="1">
        <v>37.840000000000003</v>
      </c>
      <c r="D277">
        <v>69</v>
      </c>
      <c r="E277">
        <v>743</v>
      </c>
      <c r="F277">
        <v>23</v>
      </c>
      <c r="G277">
        <v>59</v>
      </c>
      <c r="H277">
        <v>1</v>
      </c>
      <c r="I277" t="s">
        <v>43</v>
      </c>
      <c r="J277">
        <v>4.7997301050000001</v>
      </c>
      <c r="K277" t="s">
        <v>41</v>
      </c>
      <c r="L277" t="s">
        <v>46</v>
      </c>
      <c r="M277">
        <v>17</v>
      </c>
      <c r="N277">
        <v>669</v>
      </c>
      <c r="O277">
        <v>29</v>
      </c>
      <c r="P277">
        <v>90.476394279999994</v>
      </c>
      <c r="Q277" t="s">
        <v>34</v>
      </c>
      <c r="R277">
        <v>3.64242278</v>
      </c>
      <c r="S277" t="s">
        <v>47</v>
      </c>
      <c r="T277" t="s">
        <v>39</v>
      </c>
      <c r="U277">
        <v>295.70287059999998</v>
      </c>
      <c r="V277" t="str">
        <f>IF(Table1[[#This Row],[Order quantities]]&gt;Table1[[#This Row],[Availability]],"High Risk", IF(Table1[[#This Row],[Order quantities]]=Table1[[#This Row],[Availability]],"Moderate","Low Risk"))</f>
        <v>Low Risk</v>
      </c>
      <c r="W277">
        <f>Table1[[#This Row],[Availability]]-Table1[[#This Row],[Order quantities]]</f>
        <v>10</v>
      </c>
      <c r="X277">
        <f>Table1[[#This Row],[Revenue]]-(Table1[[#This Row],[Shipping costs]]+Table1[[#This Row],[Manufacturing costs]])</f>
        <v>200.42674621499998</v>
      </c>
    </row>
    <row r="278" spans="1:24" x14ac:dyDescent="0.25">
      <c r="A278" t="s">
        <v>29</v>
      </c>
      <c r="B278" t="s">
        <v>324</v>
      </c>
      <c r="C278" s="1">
        <v>22.25</v>
      </c>
      <c r="D278">
        <v>82</v>
      </c>
      <c r="E278">
        <v>880</v>
      </c>
      <c r="F278">
        <v>14</v>
      </c>
      <c r="G278">
        <v>71</v>
      </c>
      <c r="H278">
        <v>8</v>
      </c>
      <c r="I278" t="s">
        <v>43</v>
      </c>
      <c r="J278">
        <v>8.0655752889999999</v>
      </c>
      <c r="K278" t="s">
        <v>32</v>
      </c>
      <c r="L278" t="s">
        <v>62</v>
      </c>
      <c r="M278">
        <v>16</v>
      </c>
      <c r="N278">
        <v>192</v>
      </c>
      <c r="O278">
        <v>6</v>
      </c>
      <c r="P278">
        <v>30.53493224</v>
      </c>
      <c r="Q278" t="s">
        <v>51</v>
      </c>
      <c r="R278">
        <v>1.1103656879999999</v>
      </c>
      <c r="S278" t="s">
        <v>27</v>
      </c>
      <c r="T278" t="s">
        <v>53</v>
      </c>
      <c r="U278">
        <v>328.7599429</v>
      </c>
      <c r="V278" t="str">
        <f>IF(Table1[[#This Row],[Order quantities]]&gt;Table1[[#This Row],[Availability]],"High Risk", IF(Table1[[#This Row],[Order quantities]]=Table1[[#This Row],[Availability]],"Moderate","Low Risk"))</f>
        <v>Low Risk</v>
      </c>
      <c r="W278">
        <f>Table1[[#This Row],[Availability]]-Table1[[#This Row],[Order quantities]]</f>
        <v>11</v>
      </c>
      <c r="X278">
        <f>Table1[[#This Row],[Revenue]]-(Table1[[#This Row],[Shipping costs]]+Table1[[#This Row],[Manufacturing costs]])</f>
        <v>290.15943537099997</v>
      </c>
    </row>
    <row r="279" spans="1:24" x14ac:dyDescent="0.25">
      <c r="A279" t="s">
        <v>21</v>
      </c>
      <c r="B279" t="s">
        <v>325</v>
      </c>
      <c r="C279" s="1">
        <v>91.3</v>
      </c>
      <c r="D279">
        <v>29</v>
      </c>
      <c r="E279">
        <v>587</v>
      </c>
      <c r="F279">
        <v>23</v>
      </c>
      <c r="G279">
        <v>92</v>
      </c>
      <c r="H279">
        <v>8</v>
      </c>
      <c r="I279" t="s">
        <v>43</v>
      </c>
      <c r="J279">
        <v>2.761413761</v>
      </c>
      <c r="K279" t="s">
        <v>44</v>
      </c>
      <c r="L279" t="s">
        <v>55</v>
      </c>
      <c r="M279">
        <v>7</v>
      </c>
      <c r="N279">
        <v>291</v>
      </c>
      <c r="O279">
        <v>22</v>
      </c>
      <c r="P279">
        <v>76.601602009999993</v>
      </c>
      <c r="Q279" t="s">
        <v>34</v>
      </c>
      <c r="R279">
        <v>1.3242836010000001</v>
      </c>
      <c r="S279" t="s">
        <v>47</v>
      </c>
      <c r="T279" t="s">
        <v>53</v>
      </c>
      <c r="U279">
        <v>541.58274940000001</v>
      </c>
      <c r="V279" t="str">
        <f>IF(Table1[[#This Row],[Order quantities]]&gt;Table1[[#This Row],[Availability]],"High Risk", IF(Table1[[#This Row],[Order quantities]]=Table1[[#This Row],[Availability]],"Moderate","Low Risk"))</f>
        <v>High Risk</v>
      </c>
      <c r="W279">
        <f>Table1[[#This Row],[Availability]]-Table1[[#This Row],[Order quantities]]</f>
        <v>-63</v>
      </c>
      <c r="X279">
        <f>Table1[[#This Row],[Revenue]]-(Table1[[#This Row],[Shipping costs]]+Table1[[#This Row],[Manufacturing costs]])</f>
        <v>462.21973362900002</v>
      </c>
    </row>
    <row r="280" spans="1:24" x14ac:dyDescent="0.25">
      <c r="A280" t="s">
        <v>21</v>
      </c>
      <c r="B280" t="s">
        <v>326</v>
      </c>
      <c r="C280" s="1">
        <v>60.42</v>
      </c>
      <c r="D280">
        <v>70</v>
      </c>
      <c r="E280">
        <v>986</v>
      </c>
      <c r="F280">
        <v>19</v>
      </c>
      <c r="G280">
        <v>9</v>
      </c>
      <c r="H280">
        <v>2</v>
      </c>
      <c r="I280" t="s">
        <v>31</v>
      </c>
      <c r="J280">
        <v>8.3822798709999997</v>
      </c>
      <c r="K280" t="s">
        <v>32</v>
      </c>
      <c r="L280" t="s">
        <v>49</v>
      </c>
      <c r="M280">
        <v>16</v>
      </c>
      <c r="N280">
        <v>202</v>
      </c>
      <c r="O280">
        <v>3</v>
      </c>
      <c r="P280">
        <v>37.875992410000002</v>
      </c>
      <c r="Q280" t="s">
        <v>34</v>
      </c>
      <c r="R280">
        <v>1.7486596969999999</v>
      </c>
      <c r="S280" t="s">
        <v>35</v>
      </c>
      <c r="T280" t="s">
        <v>39</v>
      </c>
      <c r="U280">
        <v>969.48988550000001</v>
      </c>
      <c r="V280" t="str">
        <f>IF(Table1[[#This Row],[Order quantities]]&gt;Table1[[#This Row],[Availability]],"High Risk", IF(Table1[[#This Row],[Order quantities]]=Table1[[#This Row],[Availability]],"Moderate","Low Risk"))</f>
        <v>Low Risk</v>
      </c>
      <c r="W280">
        <f>Table1[[#This Row],[Availability]]-Table1[[#This Row],[Order quantities]]</f>
        <v>61</v>
      </c>
      <c r="X280">
        <f>Table1[[#This Row],[Revenue]]-(Table1[[#This Row],[Shipping costs]]+Table1[[#This Row],[Manufacturing costs]])</f>
        <v>923.231613219</v>
      </c>
    </row>
    <row r="281" spans="1:24" x14ac:dyDescent="0.25">
      <c r="A281" t="s">
        <v>29</v>
      </c>
      <c r="B281" t="s">
        <v>327</v>
      </c>
      <c r="C281" s="1">
        <v>43.08</v>
      </c>
      <c r="D281">
        <v>73</v>
      </c>
      <c r="E281">
        <v>839</v>
      </c>
      <c r="F281">
        <v>22</v>
      </c>
      <c r="G281">
        <v>92</v>
      </c>
      <c r="H281">
        <v>4</v>
      </c>
      <c r="I281" t="s">
        <v>31</v>
      </c>
      <c r="J281">
        <v>6.8387240250000003</v>
      </c>
      <c r="K281" t="s">
        <v>38</v>
      </c>
      <c r="L281" t="s">
        <v>62</v>
      </c>
      <c r="M281">
        <v>3</v>
      </c>
      <c r="N281">
        <v>495</v>
      </c>
      <c r="O281">
        <v>10</v>
      </c>
      <c r="P281">
        <v>87.287682309999994</v>
      </c>
      <c r="Q281" t="s">
        <v>34</v>
      </c>
      <c r="R281">
        <v>2.9868662490000002</v>
      </c>
      <c r="S281" t="s">
        <v>35</v>
      </c>
      <c r="T281" t="s">
        <v>28</v>
      </c>
      <c r="U281">
        <v>849.01414739999996</v>
      </c>
      <c r="V281" t="str">
        <f>IF(Table1[[#This Row],[Order quantities]]&gt;Table1[[#This Row],[Availability]],"High Risk", IF(Table1[[#This Row],[Order quantities]]=Table1[[#This Row],[Availability]],"Moderate","Low Risk"))</f>
        <v>High Risk</v>
      </c>
      <c r="W281">
        <f>Table1[[#This Row],[Availability]]-Table1[[#This Row],[Order quantities]]</f>
        <v>-19</v>
      </c>
      <c r="X281">
        <f>Table1[[#This Row],[Revenue]]-(Table1[[#This Row],[Shipping costs]]+Table1[[#This Row],[Manufacturing costs]])</f>
        <v>754.887741065</v>
      </c>
    </row>
    <row r="282" spans="1:24" x14ac:dyDescent="0.25">
      <c r="A282" t="s">
        <v>21</v>
      </c>
      <c r="B282" t="s">
        <v>328</v>
      </c>
      <c r="C282" s="1">
        <v>48.89</v>
      </c>
      <c r="D282">
        <v>95</v>
      </c>
      <c r="E282">
        <v>344</v>
      </c>
      <c r="F282">
        <v>29</v>
      </c>
      <c r="G282">
        <v>6</v>
      </c>
      <c r="H282">
        <v>6</v>
      </c>
      <c r="I282" t="s">
        <v>31</v>
      </c>
      <c r="J282">
        <v>4.7707279639999998</v>
      </c>
      <c r="K282" t="s">
        <v>32</v>
      </c>
      <c r="L282" t="s">
        <v>55</v>
      </c>
      <c r="M282">
        <v>26</v>
      </c>
      <c r="N282">
        <v>106</v>
      </c>
      <c r="O282">
        <v>1</v>
      </c>
      <c r="P282">
        <v>73.040937889999995</v>
      </c>
      <c r="Q282" t="s">
        <v>34</v>
      </c>
      <c r="R282">
        <v>2.3266693639999998</v>
      </c>
      <c r="S282" t="s">
        <v>27</v>
      </c>
      <c r="T282" t="s">
        <v>39</v>
      </c>
      <c r="U282">
        <v>356.14923809999999</v>
      </c>
      <c r="V282" t="str">
        <f>IF(Table1[[#This Row],[Order quantities]]&gt;Table1[[#This Row],[Availability]],"High Risk", IF(Table1[[#This Row],[Order quantities]]=Table1[[#This Row],[Availability]],"Moderate","Low Risk"))</f>
        <v>Low Risk</v>
      </c>
      <c r="W282">
        <f>Table1[[#This Row],[Availability]]-Table1[[#This Row],[Order quantities]]</f>
        <v>89</v>
      </c>
      <c r="X282">
        <f>Table1[[#This Row],[Revenue]]-(Table1[[#This Row],[Shipping costs]]+Table1[[#This Row],[Manufacturing costs]])</f>
        <v>278.33757224599998</v>
      </c>
    </row>
    <row r="283" spans="1:24" x14ac:dyDescent="0.25">
      <c r="A283" t="s">
        <v>29</v>
      </c>
      <c r="B283" t="s">
        <v>329</v>
      </c>
      <c r="C283" s="1">
        <v>94.99</v>
      </c>
      <c r="D283">
        <v>97</v>
      </c>
      <c r="E283">
        <v>813</v>
      </c>
      <c r="F283">
        <v>24</v>
      </c>
      <c r="G283">
        <v>29</v>
      </c>
      <c r="H283">
        <v>9</v>
      </c>
      <c r="I283" t="s">
        <v>43</v>
      </c>
      <c r="J283">
        <v>5.1222575490000004</v>
      </c>
      <c r="K283" t="s">
        <v>41</v>
      </c>
      <c r="L283" t="s">
        <v>62</v>
      </c>
      <c r="M283">
        <v>16</v>
      </c>
      <c r="N283">
        <v>739</v>
      </c>
      <c r="O283">
        <v>28</v>
      </c>
      <c r="P283">
        <v>46.163211269999998</v>
      </c>
      <c r="Q283" t="s">
        <v>34</v>
      </c>
      <c r="R283">
        <v>3.7512095680000002</v>
      </c>
      <c r="S283" t="s">
        <v>47</v>
      </c>
      <c r="T283" t="s">
        <v>53</v>
      </c>
      <c r="U283">
        <v>427.03588760000002</v>
      </c>
      <c r="V283" t="str">
        <f>IF(Table1[[#This Row],[Order quantities]]&gt;Table1[[#This Row],[Availability]],"High Risk", IF(Table1[[#This Row],[Order quantities]]=Table1[[#This Row],[Availability]],"Moderate","Low Risk"))</f>
        <v>Low Risk</v>
      </c>
      <c r="W283">
        <f>Table1[[#This Row],[Availability]]-Table1[[#This Row],[Order quantities]]</f>
        <v>68</v>
      </c>
      <c r="X283">
        <f>Table1[[#This Row],[Revenue]]-(Table1[[#This Row],[Shipping costs]]+Table1[[#This Row],[Manufacturing costs]])</f>
        <v>375.75041878100001</v>
      </c>
    </row>
    <row r="284" spans="1:24" x14ac:dyDescent="0.25">
      <c r="A284" t="s">
        <v>21</v>
      </c>
      <c r="B284" t="s">
        <v>330</v>
      </c>
      <c r="C284" s="1">
        <v>19.57</v>
      </c>
      <c r="D284">
        <v>62</v>
      </c>
      <c r="E284">
        <v>963</v>
      </c>
      <c r="F284">
        <v>20</v>
      </c>
      <c r="G284">
        <v>58</v>
      </c>
      <c r="H284">
        <v>8</v>
      </c>
      <c r="I284" t="s">
        <v>43</v>
      </c>
      <c r="J284">
        <v>3.3098248649999999</v>
      </c>
      <c r="K284" t="s">
        <v>41</v>
      </c>
      <c r="L284" t="s">
        <v>33</v>
      </c>
      <c r="M284">
        <v>8</v>
      </c>
      <c r="N284">
        <v>666</v>
      </c>
      <c r="O284">
        <v>14</v>
      </c>
      <c r="P284">
        <v>16.867220880000001</v>
      </c>
      <c r="Q284" t="s">
        <v>34</v>
      </c>
      <c r="R284">
        <v>1.146479772</v>
      </c>
      <c r="S284" t="s">
        <v>35</v>
      </c>
      <c r="T284" t="s">
        <v>28</v>
      </c>
      <c r="U284">
        <v>518.06102550000003</v>
      </c>
      <c r="V284" t="str">
        <f>IF(Table1[[#This Row],[Order quantities]]&gt;Table1[[#This Row],[Availability]],"High Risk", IF(Table1[[#This Row],[Order quantities]]=Table1[[#This Row],[Availability]],"Moderate","Low Risk"))</f>
        <v>Low Risk</v>
      </c>
      <c r="W284">
        <f>Table1[[#This Row],[Availability]]-Table1[[#This Row],[Order quantities]]</f>
        <v>4</v>
      </c>
      <c r="X284">
        <f>Table1[[#This Row],[Revenue]]-(Table1[[#This Row],[Shipping costs]]+Table1[[#This Row],[Manufacturing costs]])</f>
        <v>497.88397975500004</v>
      </c>
    </row>
    <row r="285" spans="1:24" x14ac:dyDescent="0.25">
      <c r="A285" t="s">
        <v>21</v>
      </c>
      <c r="B285" t="s">
        <v>331</v>
      </c>
      <c r="C285" s="1">
        <v>60.69</v>
      </c>
      <c r="D285">
        <v>27</v>
      </c>
      <c r="E285">
        <v>800</v>
      </c>
      <c r="F285">
        <v>29</v>
      </c>
      <c r="G285">
        <v>17</v>
      </c>
      <c r="H285">
        <v>8</v>
      </c>
      <c r="I285" t="s">
        <v>31</v>
      </c>
      <c r="J285">
        <v>7.7690289940000001</v>
      </c>
      <c r="K285" t="s">
        <v>24</v>
      </c>
      <c r="L285" t="s">
        <v>62</v>
      </c>
      <c r="M285">
        <v>30</v>
      </c>
      <c r="N285">
        <v>330</v>
      </c>
      <c r="O285">
        <v>4</v>
      </c>
      <c r="P285">
        <v>75.943016549999996</v>
      </c>
      <c r="Q285" t="s">
        <v>26</v>
      </c>
      <c r="R285">
        <v>0.15229421000000001</v>
      </c>
      <c r="S285" t="s">
        <v>47</v>
      </c>
      <c r="T285" t="s">
        <v>53</v>
      </c>
      <c r="U285">
        <v>981.03668230000005</v>
      </c>
      <c r="V285" t="str">
        <f>IF(Table1[[#This Row],[Order quantities]]&gt;Table1[[#This Row],[Availability]],"High Risk", IF(Table1[[#This Row],[Order quantities]]=Table1[[#This Row],[Availability]],"Moderate","Low Risk"))</f>
        <v>Low Risk</v>
      </c>
      <c r="W285">
        <f>Table1[[#This Row],[Availability]]-Table1[[#This Row],[Order quantities]]</f>
        <v>10</v>
      </c>
      <c r="X285">
        <f>Table1[[#This Row],[Revenue]]-(Table1[[#This Row],[Shipping costs]]+Table1[[#This Row],[Manufacturing costs]])</f>
        <v>897.32463675600002</v>
      </c>
    </row>
    <row r="286" spans="1:24" x14ac:dyDescent="0.25">
      <c r="A286" t="s">
        <v>29</v>
      </c>
      <c r="B286" t="s">
        <v>332</v>
      </c>
      <c r="C286" s="1">
        <v>53.06</v>
      </c>
      <c r="D286">
        <v>59</v>
      </c>
      <c r="E286">
        <v>0</v>
      </c>
      <c r="F286">
        <v>24</v>
      </c>
      <c r="G286">
        <v>16</v>
      </c>
      <c r="H286">
        <v>7</v>
      </c>
      <c r="I286" t="s">
        <v>43</v>
      </c>
      <c r="J286">
        <v>5.6158726809999999</v>
      </c>
      <c r="K286" t="s">
        <v>44</v>
      </c>
      <c r="L286" t="s">
        <v>49</v>
      </c>
      <c r="M286">
        <v>12</v>
      </c>
      <c r="N286">
        <v>973</v>
      </c>
      <c r="O286">
        <v>26</v>
      </c>
      <c r="P286">
        <v>65.519628040000001</v>
      </c>
      <c r="Q286" t="s">
        <v>34</v>
      </c>
      <c r="R286">
        <v>3.9051316119999999</v>
      </c>
      <c r="S286" t="s">
        <v>47</v>
      </c>
      <c r="T286" t="s">
        <v>28</v>
      </c>
      <c r="U286">
        <v>255.1514215</v>
      </c>
      <c r="V286" t="str">
        <f>IF(Table1[[#This Row],[Order quantities]]&gt;Table1[[#This Row],[Availability]],"High Risk", IF(Table1[[#This Row],[Order quantities]]=Table1[[#This Row],[Availability]],"Moderate","Low Risk"))</f>
        <v>Low Risk</v>
      </c>
      <c r="W286">
        <f>Table1[[#This Row],[Availability]]-Table1[[#This Row],[Order quantities]]</f>
        <v>43</v>
      </c>
      <c r="X286">
        <f>Table1[[#This Row],[Revenue]]-(Table1[[#This Row],[Shipping costs]]+Table1[[#This Row],[Manufacturing costs]])</f>
        <v>184.015920779</v>
      </c>
    </row>
    <row r="287" spans="1:24" x14ac:dyDescent="0.25">
      <c r="A287" t="s">
        <v>21</v>
      </c>
      <c r="B287" t="s">
        <v>333</v>
      </c>
      <c r="C287" s="1">
        <v>6.72</v>
      </c>
      <c r="D287">
        <v>93</v>
      </c>
      <c r="E287">
        <v>286</v>
      </c>
      <c r="F287">
        <v>10</v>
      </c>
      <c r="G287">
        <v>95</v>
      </c>
      <c r="H287">
        <v>2</v>
      </c>
      <c r="I287" t="s">
        <v>31</v>
      </c>
      <c r="J287">
        <v>6.3644510419999998</v>
      </c>
      <c r="K287" t="s">
        <v>44</v>
      </c>
      <c r="L287" t="s">
        <v>55</v>
      </c>
      <c r="M287">
        <v>17</v>
      </c>
      <c r="N287">
        <v>339</v>
      </c>
      <c r="O287">
        <v>6</v>
      </c>
      <c r="P287">
        <v>10.84778704</v>
      </c>
      <c r="Q287" t="s">
        <v>26</v>
      </c>
      <c r="R287">
        <v>0.39145279900000002</v>
      </c>
      <c r="S287" t="s">
        <v>35</v>
      </c>
      <c r="T287" t="s">
        <v>39</v>
      </c>
      <c r="U287">
        <v>756.4834846</v>
      </c>
      <c r="V287" t="str">
        <f>IF(Table1[[#This Row],[Order quantities]]&gt;Table1[[#This Row],[Availability]],"High Risk", IF(Table1[[#This Row],[Order quantities]]=Table1[[#This Row],[Availability]],"Moderate","Low Risk"))</f>
        <v>High Risk</v>
      </c>
      <c r="W287">
        <f>Table1[[#This Row],[Availability]]-Table1[[#This Row],[Order quantities]]</f>
        <v>-2</v>
      </c>
      <c r="X287">
        <f>Table1[[#This Row],[Revenue]]-(Table1[[#This Row],[Shipping costs]]+Table1[[#This Row],[Manufacturing costs]])</f>
        <v>739.271246518</v>
      </c>
    </row>
    <row r="288" spans="1:24" x14ac:dyDescent="0.25">
      <c r="A288" t="s">
        <v>29</v>
      </c>
      <c r="B288" t="s">
        <v>334</v>
      </c>
      <c r="C288" s="1">
        <v>87.85</v>
      </c>
      <c r="D288">
        <v>36</v>
      </c>
      <c r="E288">
        <v>975</v>
      </c>
      <c r="F288">
        <v>9</v>
      </c>
      <c r="G288">
        <v>3</v>
      </c>
      <c r="H288">
        <v>3</v>
      </c>
      <c r="I288" t="s">
        <v>43</v>
      </c>
      <c r="J288">
        <v>9.9616100680000006</v>
      </c>
      <c r="K288" t="s">
        <v>24</v>
      </c>
      <c r="L288" t="s">
        <v>46</v>
      </c>
      <c r="M288">
        <v>21</v>
      </c>
      <c r="N288">
        <v>189</v>
      </c>
      <c r="O288">
        <v>11</v>
      </c>
      <c r="P288">
        <v>82.791367589999993</v>
      </c>
      <c r="Q288" t="s">
        <v>51</v>
      </c>
      <c r="R288">
        <v>3.0934468590000002</v>
      </c>
      <c r="S288" t="s">
        <v>27</v>
      </c>
      <c r="T288" t="s">
        <v>39</v>
      </c>
      <c r="U288">
        <v>967.54936080000004</v>
      </c>
      <c r="V288" t="str">
        <f>IF(Table1[[#This Row],[Order quantities]]&gt;Table1[[#This Row],[Availability]],"High Risk", IF(Table1[[#This Row],[Order quantities]]=Table1[[#This Row],[Availability]],"Moderate","Low Risk"))</f>
        <v>Low Risk</v>
      </c>
      <c r="W288">
        <f>Table1[[#This Row],[Availability]]-Table1[[#This Row],[Order quantities]]</f>
        <v>33</v>
      </c>
      <c r="X288">
        <f>Table1[[#This Row],[Revenue]]-(Table1[[#This Row],[Shipping costs]]+Table1[[#This Row],[Manufacturing costs]])</f>
        <v>874.79638314200008</v>
      </c>
    </row>
    <row r="289" spans="1:24" x14ac:dyDescent="0.25">
      <c r="A289" t="s">
        <v>29</v>
      </c>
      <c r="B289" t="s">
        <v>335</v>
      </c>
      <c r="C289" s="1">
        <v>93.55</v>
      </c>
      <c r="D289">
        <v>92</v>
      </c>
      <c r="E289">
        <v>653</v>
      </c>
      <c r="F289">
        <v>25</v>
      </c>
      <c r="G289">
        <v>21</v>
      </c>
      <c r="H289">
        <v>8</v>
      </c>
      <c r="I289" t="s">
        <v>23</v>
      </c>
      <c r="J289">
        <v>4.9173605169999997</v>
      </c>
      <c r="K289" t="s">
        <v>41</v>
      </c>
      <c r="L289" t="s">
        <v>55</v>
      </c>
      <c r="M289">
        <v>18</v>
      </c>
      <c r="N289">
        <v>331</v>
      </c>
      <c r="O289">
        <v>12</v>
      </c>
      <c r="P289">
        <v>33.345976489999998</v>
      </c>
      <c r="Q289" t="s">
        <v>34</v>
      </c>
      <c r="R289">
        <v>1.953213241</v>
      </c>
      <c r="S289" t="s">
        <v>47</v>
      </c>
      <c r="T289" t="s">
        <v>39</v>
      </c>
      <c r="U289">
        <v>240.10769149999999</v>
      </c>
      <c r="V289" t="str">
        <f>IF(Table1[[#This Row],[Order quantities]]&gt;Table1[[#This Row],[Availability]],"High Risk", IF(Table1[[#This Row],[Order quantities]]=Table1[[#This Row],[Availability]],"Moderate","Low Risk"))</f>
        <v>Low Risk</v>
      </c>
      <c r="W289">
        <f>Table1[[#This Row],[Availability]]-Table1[[#This Row],[Order quantities]]</f>
        <v>71</v>
      </c>
      <c r="X289">
        <f>Table1[[#This Row],[Revenue]]-(Table1[[#This Row],[Shipping costs]]+Table1[[#This Row],[Manufacturing costs]])</f>
        <v>201.844354493</v>
      </c>
    </row>
    <row r="290" spans="1:24" x14ac:dyDescent="0.25">
      <c r="A290" t="s">
        <v>21</v>
      </c>
      <c r="B290" t="s">
        <v>336</v>
      </c>
      <c r="C290" s="1">
        <v>58.69</v>
      </c>
      <c r="D290">
        <v>21</v>
      </c>
      <c r="E290">
        <v>52</v>
      </c>
      <c r="F290">
        <v>8</v>
      </c>
      <c r="G290">
        <v>64</v>
      </c>
      <c r="H290">
        <v>6</v>
      </c>
      <c r="I290" t="s">
        <v>31</v>
      </c>
      <c r="J290">
        <v>9.2862226069999991</v>
      </c>
      <c r="K290" t="s">
        <v>38</v>
      </c>
      <c r="L290" t="s">
        <v>55</v>
      </c>
      <c r="M290">
        <v>11</v>
      </c>
      <c r="N290">
        <v>556</v>
      </c>
      <c r="O290">
        <v>10</v>
      </c>
      <c r="P290">
        <v>67.252030099999999</v>
      </c>
      <c r="Q290" t="s">
        <v>26</v>
      </c>
      <c r="R290">
        <v>3.9900887100000002</v>
      </c>
      <c r="S290" t="s">
        <v>47</v>
      </c>
      <c r="T290" t="s">
        <v>28</v>
      </c>
      <c r="U290">
        <v>304.6419588</v>
      </c>
      <c r="V290" t="str">
        <f>IF(Table1[[#This Row],[Order quantities]]&gt;Table1[[#This Row],[Availability]],"High Risk", IF(Table1[[#This Row],[Order quantities]]=Table1[[#This Row],[Availability]],"Moderate","Low Risk"))</f>
        <v>High Risk</v>
      </c>
      <c r="W290">
        <f>Table1[[#This Row],[Availability]]-Table1[[#This Row],[Order quantities]]</f>
        <v>-43</v>
      </c>
      <c r="X290">
        <f>Table1[[#This Row],[Revenue]]-(Table1[[#This Row],[Shipping costs]]+Table1[[#This Row],[Manufacturing costs]])</f>
        <v>228.103706093</v>
      </c>
    </row>
    <row r="291" spans="1:24" x14ac:dyDescent="0.25">
      <c r="A291" t="s">
        <v>29</v>
      </c>
      <c r="B291" t="s">
        <v>337</v>
      </c>
      <c r="C291" s="1">
        <v>71.180000000000007</v>
      </c>
      <c r="D291">
        <v>67</v>
      </c>
      <c r="E291">
        <v>303</v>
      </c>
      <c r="F291">
        <v>26</v>
      </c>
      <c r="G291">
        <v>90</v>
      </c>
      <c r="H291">
        <v>9</v>
      </c>
      <c r="I291" t="s">
        <v>31</v>
      </c>
      <c r="J291">
        <v>4.1051515590000003</v>
      </c>
      <c r="K291" t="s">
        <v>41</v>
      </c>
      <c r="L291" t="s">
        <v>55</v>
      </c>
      <c r="M291">
        <v>4</v>
      </c>
      <c r="N291">
        <v>332</v>
      </c>
      <c r="O291">
        <v>18</v>
      </c>
      <c r="P291">
        <v>50.879297780000002</v>
      </c>
      <c r="Q291" t="s">
        <v>51</v>
      </c>
      <c r="R291">
        <v>4.3846313160000001</v>
      </c>
      <c r="S291" t="s">
        <v>47</v>
      </c>
      <c r="T291" t="s">
        <v>39</v>
      </c>
      <c r="U291">
        <v>303.12520699999999</v>
      </c>
      <c r="V291" t="str">
        <f>IF(Table1[[#This Row],[Order quantities]]&gt;Table1[[#This Row],[Availability]],"High Risk", IF(Table1[[#This Row],[Order quantities]]=Table1[[#This Row],[Availability]],"Moderate","Low Risk"))</f>
        <v>High Risk</v>
      </c>
      <c r="W291">
        <f>Table1[[#This Row],[Availability]]-Table1[[#This Row],[Order quantities]]</f>
        <v>-23</v>
      </c>
      <c r="X291">
        <f>Table1[[#This Row],[Revenue]]-(Table1[[#This Row],[Shipping costs]]+Table1[[#This Row],[Manufacturing costs]])</f>
        <v>248.14075766099998</v>
      </c>
    </row>
    <row r="292" spans="1:24" x14ac:dyDescent="0.25">
      <c r="A292" t="s">
        <v>21</v>
      </c>
      <c r="B292" t="s">
        <v>338</v>
      </c>
      <c r="C292" s="1">
        <v>92.64</v>
      </c>
      <c r="D292">
        <v>19</v>
      </c>
      <c r="E292">
        <v>68</v>
      </c>
      <c r="F292">
        <v>30</v>
      </c>
      <c r="G292">
        <v>36</v>
      </c>
      <c r="H292">
        <v>4</v>
      </c>
      <c r="I292" t="s">
        <v>43</v>
      </c>
      <c r="J292">
        <v>1.492594362</v>
      </c>
      <c r="K292" t="s">
        <v>44</v>
      </c>
      <c r="L292" t="s">
        <v>33</v>
      </c>
      <c r="M292">
        <v>16</v>
      </c>
      <c r="N292">
        <v>453</v>
      </c>
      <c r="O292">
        <v>7</v>
      </c>
      <c r="P292">
        <v>87.708701309999995</v>
      </c>
      <c r="Q292" t="s">
        <v>51</v>
      </c>
      <c r="R292">
        <v>4.2699184570000002</v>
      </c>
      <c r="S292" t="s">
        <v>27</v>
      </c>
      <c r="T292" t="s">
        <v>28</v>
      </c>
      <c r="U292">
        <v>118.8388265</v>
      </c>
      <c r="V292" t="str">
        <f>IF(Table1[[#This Row],[Order quantities]]&gt;Table1[[#This Row],[Availability]],"High Risk", IF(Table1[[#This Row],[Order quantities]]=Table1[[#This Row],[Availability]],"Moderate","Low Risk"))</f>
        <v>High Risk</v>
      </c>
      <c r="W292">
        <f>Table1[[#This Row],[Availability]]-Table1[[#This Row],[Order quantities]]</f>
        <v>-17</v>
      </c>
      <c r="X292">
        <f>Table1[[#This Row],[Revenue]]-(Table1[[#This Row],[Shipping costs]]+Table1[[#This Row],[Manufacturing costs]])</f>
        <v>29.637530827999996</v>
      </c>
    </row>
    <row r="293" spans="1:24" x14ac:dyDescent="0.25">
      <c r="A293" t="s">
        <v>21</v>
      </c>
      <c r="B293" t="s">
        <v>339</v>
      </c>
      <c r="C293" s="1">
        <v>72.19</v>
      </c>
      <c r="D293">
        <v>95</v>
      </c>
      <c r="E293">
        <v>360</v>
      </c>
      <c r="F293">
        <v>29</v>
      </c>
      <c r="G293">
        <v>86</v>
      </c>
      <c r="H293">
        <v>8</v>
      </c>
      <c r="I293" t="s">
        <v>23</v>
      </c>
      <c r="J293">
        <v>2.8381789569999998</v>
      </c>
      <c r="K293" t="s">
        <v>38</v>
      </c>
      <c r="L293" t="s">
        <v>62</v>
      </c>
      <c r="M293">
        <v>17</v>
      </c>
      <c r="N293">
        <v>432</v>
      </c>
      <c r="O293">
        <v>7</v>
      </c>
      <c r="P293">
        <v>92.526500179999999</v>
      </c>
      <c r="Q293" t="s">
        <v>26</v>
      </c>
      <c r="R293">
        <v>3.9083008119999998</v>
      </c>
      <c r="S293" t="s">
        <v>27</v>
      </c>
      <c r="T293" t="s">
        <v>28</v>
      </c>
      <c r="U293">
        <v>643.70406249999996</v>
      </c>
      <c r="V293" t="str">
        <f>IF(Table1[[#This Row],[Order quantities]]&gt;Table1[[#This Row],[Availability]],"High Risk", IF(Table1[[#This Row],[Order quantities]]=Table1[[#This Row],[Availability]],"Moderate","Low Risk"))</f>
        <v>Low Risk</v>
      </c>
      <c r="W293">
        <f>Table1[[#This Row],[Availability]]-Table1[[#This Row],[Order quantities]]</f>
        <v>9</v>
      </c>
      <c r="X293">
        <f>Table1[[#This Row],[Revenue]]-(Table1[[#This Row],[Shipping costs]]+Table1[[#This Row],[Manufacturing costs]])</f>
        <v>548.33938336300002</v>
      </c>
    </row>
    <row r="294" spans="1:24" x14ac:dyDescent="0.25">
      <c r="A294" t="s">
        <v>29</v>
      </c>
      <c r="B294" t="s">
        <v>340</v>
      </c>
      <c r="C294" s="1">
        <v>19.489999999999998</v>
      </c>
      <c r="D294">
        <v>99</v>
      </c>
      <c r="E294">
        <v>601</v>
      </c>
      <c r="F294">
        <v>10</v>
      </c>
      <c r="G294">
        <v>62</v>
      </c>
      <c r="H294">
        <v>3</v>
      </c>
      <c r="I294" t="s">
        <v>23</v>
      </c>
      <c r="J294">
        <v>4.7682562900000001</v>
      </c>
      <c r="K294" t="s">
        <v>41</v>
      </c>
      <c r="L294" t="s">
        <v>55</v>
      </c>
      <c r="M294">
        <v>9</v>
      </c>
      <c r="N294">
        <v>538</v>
      </c>
      <c r="O294">
        <v>11</v>
      </c>
      <c r="P294">
        <v>99.712694139999996</v>
      </c>
      <c r="Q294" t="s">
        <v>26</v>
      </c>
      <c r="R294">
        <v>1.4183559210000001</v>
      </c>
      <c r="S294" t="s">
        <v>27</v>
      </c>
      <c r="T294" t="s">
        <v>28</v>
      </c>
      <c r="U294">
        <v>703.63276670000005</v>
      </c>
      <c r="V294" t="str">
        <f>IF(Table1[[#This Row],[Order quantities]]&gt;Table1[[#This Row],[Availability]],"High Risk", IF(Table1[[#This Row],[Order quantities]]=Table1[[#This Row],[Availability]],"Moderate","Low Risk"))</f>
        <v>Low Risk</v>
      </c>
      <c r="W294">
        <f>Table1[[#This Row],[Availability]]-Table1[[#This Row],[Order quantities]]</f>
        <v>37</v>
      </c>
      <c r="X294">
        <f>Table1[[#This Row],[Revenue]]-(Table1[[#This Row],[Shipping costs]]+Table1[[#This Row],[Manufacturing costs]])</f>
        <v>599.15181627000004</v>
      </c>
    </row>
    <row r="295" spans="1:24" x14ac:dyDescent="0.25">
      <c r="A295" t="s">
        <v>29</v>
      </c>
      <c r="B295" t="s">
        <v>341</v>
      </c>
      <c r="C295" s="1">
        <v>59.75</v>
      </c>
      <c r="D295">
        <v>67</v>
      </c>
      <c r="E295">
        <v>957</v>
      </c>
      <c r="F295">
        <v>17</v>
      </c>
      <c r="G295">
        <v>42</v>
      </c>
      <c r="H295">
        <v>3</v>
      </c>
      <c r="I295" t="s">
        <v>43</v>
      </c>
      <c r="J295">
        <v>2.9767143570000001</v>
      </c>
      <c r="K295" t="s">
        <v>44</v>
      </c>
      <c r="L295" t="s">
        <v>55</v>
      </c>
      <c r="M295">
        <v>6</v>
      </c>
      <c r="N295">
        <v>474</v>
      </c>
      <c r="O295">
        <v>4</v>
      </c>
      <c r="P295">
        <v>23.831572220000002</v>
      </c>
      <c r="Q295" t="s">
        <v>34</v>
      </c>
      <c r="R295">
        <v>4.0782592529999997</v>
      </c>
      <c r="S295" t="s">
        <v>35</v>
      </c>
      <c r="T295" t="s">
        <v>53</v>
      </c>
      <c r="U295">
        <v>642.27330110000003</v>
      </c>
      <c r="V295" t="str">
        <f>IF(Table1[[#This Row],[Order quantities]]&gt;Table1[[#This Row],[Availability]],"High Risk", IF(Table1[[#This Row],[Order quantities]]=Table1[[#This Row],[Availability]],"Moderate","Low Risk"))</f>
        <v>Low Risk</v>
      </c>
      <c r="W295">
        <f>Table1[[#This Row],[Availability]]-Table1[[#This Row],[Order quantities]]</f>
        <v>25</v>
      </c>
      <c r="X295">
        <f>Table1[[#This Row],[Revenue]]-(Table1[[#This Row],[Shipping costs]]+Table1[[#This Row],[Manufacturing costs]])</f>
        <v>615.46501452300004</v>
      </c>
    </row>
    <row r="296" spans="1:24" x14ac:dyDescent="0.25">
      <c r="A296" t="s">
        <v>29</v>
      </c>
      <c r="B296" t="s">
        <v>342</v>
      </c>
      <c r="C296" s="1">
        <v>62.64</v>
      </c>
      <c r="D296">
        <v>90</v>
      </c>
      <c r="E296">
        <v>219</v>
      </c>
      <c r="F296">
        <v>2</v>
      </c>
      <c r="G296">
        <v>76</v>
      </c>
      <c r="H296">
        <v>8</v>
      </c>
      <c r="I296" t="s">
        <v>23</v>
      </c>
      <c r="J296">
        <v>1.0020433440000001</v>
      </c>
      <c r="K296" t="s">
        <v>38</v>
      </c>
      <c r="L296" t="s">
        <v>49</v>
      </c>
      <c r="M296">
        <v>24</v>
      </c>
      <c r="N296">
        <v>391</v>
      </c>
      <c r="O296">
        <v>20</v>
      </c>
      <c r="P296">
        <v>87.666764180000001</v>
      </c>
      <c r="Q296" t="s">
        <v>34</v>
      </c>
      <c r="R296">
        <v>2.714044532</v>
      </c>
      <c r="S296" t="s">
        <v>35</v>
      </c>
      <c r="T296" t="s">
        <v>28</v>
      </c>
      <c r="U296">
        <v>164.19069049999999</v>
      </c>
      <c r="V296" t="str">
        <f>IF(Table1[[#This Row],[Order quantities]]&gt;Table1[[#This Row],[Availability]],"High Risk", IF(Table1[[#This Row],[Order quantities]]=Table1[[#This Row],[Availability]],"Moderate","Low Risk"))</f>
        <v>Low Risk</v>
      </c>
      <c r="W296">
        <f>Table1[[#This Row],[Availability]]-Table1[[#This Row],[Order quantities]]</f>
        <v>14</v>
      </c>
      <c r="X296">
        <f>Table1[[#This Row],[Revenue]]-(Table1[[#This Row],[Shipping costs]]+Table1[[#This Row],[Manufacturing costs]])</f>
        <v>75.521882975999986</v>
      </c>
    </row>
    <row r="297" spans="1:24" x14ac:dyDescent="0.25">
      <c r="A297" t="s">
        <v>29</v>
      </c>
      <c r="B297" t="s">
        <v>343</v>
      </c>
      <c r="C297" s="1">
        <v>45.29</v>
      </c>
      <c r="D297">
        <v>63</v>
      </c>
      <c r="E297">
        <v>961</v>
      </c>
      <c r="F297">
        <v>6</v>
      </c>
      <c r="G297">
        <v>42</v>
      </c>
      <c r="H297">
        <v>5</v>
      </c>
      <c r="I297" t="s">
        <v>43</v>
      </c>
      <c r="J297">
        <v>9.2350138400000006</v>
      </c>
      <c r="K297" t="s">
        <v>24</v>
      </c>
      <c r="L297" t="s">
        <v>46</v>
      </c>
      <c r="M297">
        <v>27</v>
      </c>
      <c r="N297">
        <v>444</v>
      </c>
      <c r="O297">
        <v>1</v>
      </c>
      <c r="P297">
        <v>33.94192391</v>
      </c>
      <c r="Q297" t="s">
        <v>26</v>
      </c>
      <c r="R297">
        <v>0.358507413</v>
      </c>
      <c r="S297" t="s">
        <v>35</v>
      </c>
      <c r="T297" t="s">
        <v>37</v>
      </c>
      <c r="U297">
        <v>162.3071132</v>
      </c>
      <c r="V297" t="str">
        <f>IF(Table1[[#This Row],[Order quantities]]&gt;Table1[[#This Row],[Availability]],"High Risk", IF(Table1[[#This Row],[Order quantities]]=Table1[[#This Row],[Availability]],"Moderate","Low Risk"))</f>
        <v>Low Risk</v>
      </c>
      <c r="W297">
        <f>Table1[[#This Row],[Availability]]-Table1[[#This Row],[Order quantities]]</f>
        <v>21</v>
      </c>
      <c r="X297">
        <f>Table1[[#This Row],[Revenue]]-(Table1[[#This Row],[Shipping costs]]+Table1[[#This Row],[Manufacturing costs]])</f>
        <v>119.13017545</v>
      </c>
    </row>
    <row r="298" spans="1:24" x14ac:dyDescent="0.25">
      <c r="A298" t="s">
        <v>112</v>
      </c>
      <c r="B298" t="s">
        <v>344</v>
      </c>
      <c r="C298" s="1">
        <v>74.959999999999994</v>
      </c>
      <c r="D298">
        <v>16</v>
      </c>
      <c r="E298">
        <v>703</v>
      </c>
      <c r="F298">
        <v>26</v>
      </c>
      <c r="G298">
        <v>61</v>
      </c>
      <c r="H298">
        <v>3</v>
      </c>
      <c r="I298" t="s">
        <v>43</v>
      </c>
      <c r="J298">
        <v>8.5949147010000004</v>
      </c>
      <c r="K298" t="s">
        <v>32</v>
      </c>
      <c r="L298" t="s">
        <v>55</v>
      </c>
      <c r="M298">
        <v>20</v>
      </c>
      <c r="N298">
        <v>763</v>
      </c>
      <c r="O298">
        <v>13</v>
      </c>
      <c r="P298">
        <v>63.173428739999999</v>
      </c>
      <c r="Q298" t="s">
        <v>34</v>
      </c>
      <c r="R298">
        <v>2.339000365</v>
      </c>
      <c r="S298" t="s">
        <v>35</v>
      </c>
      <c r="T298" t="s">
        <v>39</v>
      </c>
      <c r="U298">
        <v>289.34789899999998</v>
      </c>
      <c r="V298" t="str">
        <f>IF(Table1[[#This Row],[Order quantities]]&gt;Table1[[#This Row],[Availability]],"High Risk", IF(Table1[[#This Row],[Order quantities]]=Table1[[#This Row],[Availability]],"Moderate","Low Risk"))</f>
        <v>High Risk</v>
      </c>
      <c r="W298">
        <f>Table1[[#This Row],[Availability]]-Table1[[#This Row],[Order quantities]]</f>
        <v>-45</v>
      </c>
      <c r="X298">
        <f>Table1[[#This Row],[Revenue]]-(Table1[[#This Row],[Shipping costs]]+Table1[[#This Row],[Manufacturing costs]])</f>
        <v>217.57955555899997</v>
      </c>
    </row>
    <row r="299" spans="1:24" x14ac:dyDescent="0.25">
      <c r="A299" t="s">
        <v>29</v>
      </c>
      <c r="B299" t="s">
        <v>345</v>
      </c>
      <c r="C299" s="1">
        <v>93.76</v>
      </c>
      <c r="D299">
        <v>11</v>
      </c>
      <c r="E299">
        <v>965</v>
      </c>
      <c r="F299">
        <v>5</v>
      </c>
      <c r="G299">
        <v>13</v>
      </c>
      <c r="H299">
        <v>1</v>
      </c>
      <c r="I299" t="s">
        <v>43</v>
      </c>
      <c r="J299">
        <v>7.6806300829999996</v>
      </c>
      <c r="K299" t="s">
        <v>38</v>
      </c>
      <c r="L299" t="s">
        <v>55</v>
      </c>
      <c r="M299">
        <v>25</v>
      </c>
      <c r="N299">
        <v>527</v>
      </c>
      <c r="O299">
        <v>18</v>
      </c>
      <c r="P299">
        <v>55.519555050000001</v>
      </c>
      <c r="Q299" t="s">
        <v>34</v>
      </c>
      <c r="R299">
        <v>4.7165737930000002</v>
      </c>
      <c r="S299" t="s">
        <v>27</v>
      </c>
      <c r="T299" t="s">
        <v>28</v>
      </c>
      <c r="U299">
        <v>361.26506410000002</v>
      </c>
      <c r="V299" t="str">
        <f>IF(Table1[[#This Row],[Order quantities]]&gt;Table1[[#This Row],[Availability]],"High Risk", IF(Table1[[#This Row],[Order quantities]]=Table1[[#This Row],[Availability]],"Moderate","Low Risk"))</f>
        <v>High Risk</v>
      </c>
      <c r="W299">
        <f>Table1[[#This Row],[Availability]]-Table1[[#This Row],[Order quantities]]</f>
        <v>-2</v>
      </c>
      <c r="X299">
        <f>Table1[[#This Row],[Revenue]]-(Table1[[#This Row],[Shipping costs]]+Table1[[#This Row],[Manufacturing costs]])</f>
        <v>298.06487896700003</v>
      </c>
    </row>
    <row r="300" spans="1:24" x14ac:dyDescent="0.25">
      <c r="A300" t="s">
        <v>21</v>
      </c>
      <c r="B300" t="s">
        <v>346</v>
      </c>
      <c r="C300" s="1">
        <v>92.93</v>
      </c>
      <c r="D300">
        <v>21</v>
      </c>
      <c r="E300">
        <v>574</v>
      </c>
      <c r="F300">
        <v>28</v>
      </c>
      <c r="G300">
        <v>11</v>
      </c>
      <c r="H300">
        <v>3</v>
      </c>
      <c r="I300" t="s">
        <v>31</v>
      </c>
      <c r="J300">
        <v>2.510331361</v>
      </c>
      <c r="K300" t="s">
        <v>24</v>
      </c>
      <c r="L300" t="s">
        <v>62</v>
      </c>
      <c r="M300">
        <v>2</v>
      </c>
      <c r="N300">
        <v>756</v>
      </c>
      <c r="O300">
        <v>9</v>
      </c>
      <c r="P300">
        <v>11.61893184</v>
      </c>
      <c r="Q300" t="s">
        <v>51</v>
      </c>
      <c r="R300">
        <v>4.4505108140000003</v>
      </c>
      <c r="S300" t="s">
        <v>35</v>
      </c>
      <c r="T300" t="s">
        <v>28</v>
      </c>
      <c r="U300">
        <v>807.88929029999997</v>
      </c>
      <c r="V300" t="str">
        <f>IF(Table1[[#This Row],[Order quantities]]&gt;Table1[[#This Row],[Availability]],"High Risk", IF(Table1[[#This Row],[Order quantities]]=Table1[[#This Row],[Availability]],"Moderate","Low Risk"))</f>
        <v>Low Risk</v>
      </c>
      <c r="W300">
        <f>Table1[[#This Row],[Availability]]-Table1[[#This Row],[Order quantities]]</f>
        <v>10</v>
      </c>
      <c r="X300">
        <f>Table1[[#This Row],[Revenue]]-(Table1[[#This Row],[Shipping costs]]+Table1[[#This Row],[Manufacturing costs]])</f>
        <v>793.76002709900001</v>
      </c>
    </row>
    <row r="301" spans="1:24" x14ac:dyDescent="0.25">
      <c r="A301" t="s">
        <v>29</v>
      </c>
      <c r="B301" t="s">
        <v>347</v>
      </c>
      <c r="C301" s="1">
        <v>47.83</v>
      </c>
      <c r="D301">
        <v>16</v>
      </c>
      <c r="E301">
        <v>584</v>
      </c>
      <c r="F301">
        <v>30</v>
      </c>
      <c r="G301">
        <v>54</v>
      </c>
      <c r="H301">
        <v>9</v>
      </c>
      <c r="I301" t="s">
        <v>23</v>
      </c>
      <c r="J301">
        <v>2.0832721859999999</v>
      </c>
      <c r="K301" t="s">
        <v>24</v>
      </c>
      <c r="L301" t="s">
        <v>62</v>
      </c>
      <c r="M301">
        <v>9</v>
      </c>
      <c r="N301">
        <v>229</v>
      </c>
      <c r="O301">
        <v>26</v>
      </c>
      <c r="P301">
        <v>93.949415189999996</v>
      </c>
      <c r="Q301" t="s">
        <v>34</v>
      </c>
      <c r="R301">
        <v>0.60109497700000003</v>
      </c>
      <c r="S301" t="s">
        <v>47</v>
      </c>
      <c r="T301" t="s">
        <v>28</v>
      </c>
      <c r="U301">
        <v>243.4512392</v>
      </c>
      <c r="V301" t="str">
        <f>IF(Table1[[#This Row],[Order quantities]]&gt;Table1[[#This Row],[Availability]],"High Risk", IF(Table1[[#This Row],[Order quantities]]=Table1[[#This Row],[Availability]],"Moderate","Low Risk"))</f>
        <v>High Risk</v>
      </c>
      <c r="W301">
        <f>Table1[[#This Row],[Availability]]-Table1[[#This Row],[Order quantities]]</f>
        <v>-38</v>
      </c>
      <c r="X301">
        <f>Table1[[#This Row],[Revenue]]-(Table1[[#This Row],[Shipping costs]]+Table1[[#This Row],[Manufacturing costs]])</f>
        <v>147.41855182400002</v>
      </c>
    </row>
    <row r="302" spans="1:24" x14ac:dyDescent="0.25">
      <c r="A302" t="s">
        <v>21</v>
      </c>
      <c r="B302" t="s">
        <v>348</v>
      </c>
      <c r="C302" s="1">
        <v>15.76</v>
      </c>
      <c r="D302">
        <v>9</v>
      </c>
      <c r="E302">
        <v>160</v>
      </c>
      <c r="F302">
        <v>9</v>
      </c>
      <c r="G302">
        <v>16</v>
      </c>
      <c r="H302">
        <v>5</v>
      </c>
      <c r="I302" t="s">
        <v>43</v>
      </c>
      <c r="J302">
        <v>1.6084427450000001</v>
      </c>
      <c r="K302" t="s">
        <v>44</v>
      </c>
      <c r="L302" t="s">
        <v>46</v>
      </c>
      <c r="M302">
        <v>28</v>
      </c>
      <c r="N302">
        <v>240</v>
      </c>
      <c r="O302">
        <v>24</v>
      </c>
      <c r="P302">
        <v>17.049434959999999</v>
      </c>
      <c r="Q302" t="s">
        <v>34</v>
      </c>
      <c r="R302">
        <v>3.7462207599999999</v>
      </c>
      <c r="S302" t="s">
        <v>47</v>
      </c>
      <c r="T302" t="s">
        <v>53</v>
      </c>
      <c r="U302">
        <v>139.68299479999999</v>
      </c>
      <c r="V302" t="str">
        <f>IF(Table1[[#This Row],[Order quantities]]&gt;Table1[[#This Row],[Availability]],"High Risk", IF(Table1[[#This Row],[Order quantities]]=Table1[[#This Row],[Availability]],"Moderate","Low Risk"))</f>
        <v>High Risk</v>
      </c>
      <c r="W302">
        <f>Table1[[#This Row],[Availability]]-Table1[[#This Row],[Order quantities]]</f>
        <v>-7</v>
      </c>
      <c r="X302">
        <f>Table1[[#This Row],[Revenue]]-(Table1[[#This Row],[Shipping costs]]+Table1[[#This Row],[Manufacturing costs]])</f>
        <v>121.02511709499998</v>
      </c>
    </row>
    <row r="303" spans="1:24" x14ac:dyDescent="0.25">
      <c r="A303" t="s">
        <v>21</v>
      </c>
      <c r="B303" t="s">
        <v>349</v>
      </c>
      <c r="C303" s="1">
        <v>98.56</v>
      </c>
      <c r="D303">
        <v>64</v>
      </c>
      <c r="E303">
        <v>680</v>
      </c>
      <c r="F303">
        <v>5</v>
      </c>
      <c r="G303">
        <v>8</v>
      </c>
      <c r="H303">
        <v>2</v>
      </c>
      <c r="I303" t="s">
        <v>43</v>
      </c>
      <c r="J303">
        <v>7.5162626990000003</v>
      </c>
      <c r="K303" t="s">
        <v>24</v>
      </c>
      <c r="L303" t="s">
        <v>49</v>
      </c>
      <c r="M303">
        <v>21</v>
      </c>
      <c r="N303">
        <v>514</v>
      </c>
      <c r="O303">
        <v>24</v>
      </c>
      <c r="P303">
        <v>71.939702749999995</v>
      </c>
      <c r="Q303" t="s">
        <v>51</v>
      </c>
      <c r="R303">
        <v>4.0483850429999997</v>
      </c>
      <c r="S303" t="s">
        <v>35</v>
      </c>
      <c r="T303" t="s">
        <v>28</v>
      </c>
      <c r="U303">
        <v>454.58875690000002</v>
      </c>
      <c r="V303" t="str">
        <f>IF(Table1[[#This Row],[Order quantities]]&gt;Table1[[#This Row],[Availability]],"High Risk", IF(Table1[[#This Row],[Order quantities]]=Table1[[#This Row],[Availability]],"Moderate","Low Risk"))</f>
        <v>Low Risk</v>
      </c>
      <c r="W303">
        <f>Table1[[#This Row],[Availability]]-Table1[[#This Row],[Order quantities]]</f>
        <v>56</v>
      </c>
      <c r="X303">
        <f>Table1[[#This Row],[Revenue]]-(Table1[[#This Row],[Shipping costs]]+Table1[[#This Row],[Manufacturing costs]])</f>
        <v>375.132791451</v>
      </c>
    </row>
    <row r="304" spans="1:24" x14ac:dyDescent="0.25">
      <c r="A304" t="s">
        <v>21</v>
      </c>
      <c r="B304" t="s">
        <v>350</v>
      </c>
      <c r="C304" s="1">
        <v>84.7</v>
      </c>
      <c r="D304">
        <v>21</v>
      </c>
      <c r="E304">
        <v>88</v>
      </c>
      <c r="F304">
        <v>18</v>
      </c>
      <c r="G304">
        <v>59</v>
      </c>
      <c r="H304">
        <v>7</v>
      </c>
      <c r="I304" t="s">
        <v>23</v>
      </c>
      <c r="J304">
        <v>9.3592716459999998</v>
      </c>
      <c r="K304" t="s">
        <v>44</v>
      </c>
      <c r="L304" t="s">
        <v>33</v>
      </c>
      <c r="M304">
        <v>29</v>
      </c>
      <c r="N304">
        <v>192</v>
      </c>
      <c r="O304">
        <v>9</v>
      </c>
      <c r="P304">
        <v>80.650615259999995</v>
      </c>
      <c r="Q304" t="s">
        <v>26</v>
      </c>
      <c r="R304">
        <v>1.4298021219999999</v>
      </c>
      <c r="S304" t="s">
        <v>35</v>
      </c>
      <c r="T304" t="s">
        <v>28</v>
      </c>
      <c r="U304">
        <v>474.75295310000001</v>
      </c>
      <c r="V304" t="str">
        <f>IF(Table1[[#This Row],[Order quantities]]&gt;Table1[[#This Row],[Availability]],"High Risk", IF(Table1[[#This Row],[Order quantities]]=Table1[[#This Row],[Availability]],"Moderate","Low Risk"))</f>
        <v>High Risk</v>
      </c>
      <c r="W304">
        <f>Table1[[#This Row],[Availability]]-Table1[[#This Row],[Order quantities]]</f>
        <v>-38</v>
      </c>
      <c r="X304">
        <f>Table1[[#This Row],[Revenue]]-(Table1[[#This Row],[Shipping costs]]+Table1[[#This Row],[Manufacturing costs]])</f>
        <v>384.74306619399999</v>
      </c>
    </row>
    <row r="305" spans="1:24" x14ac:dyDescent="0.25">
      <c r="A305" t="s">
        <v>21</v>
      </c>
      <c r="B305" t="s">
        <v>351</v>
      </c>
      <c r="C305" s="1">
        <v>16.84</v>
      </c>
      <c r="D305">
        <v>89</v>
      </c>
      <c r="E305">
        <v>687</v>
      </c>
      <c r="F305">
        <v>26</v>
      </c>
      <c r="G305">
        <v>57</v>
      </c>
      <c r="H305">
        <v>2</v>
      </c>
      <c r="I305" t="s">
        <v>31</v>
      </c>
      <c r="J305">
        <v>4.8748223880000001</v>
      </c>
      <c r="K305" t="s">
        <v>44</v>
      </c>
      <c r="L305" t="s">
        <v>49</v>
      </c>
      <c r="M305">
        <v>6</v>
      </c>
      <c r="N305">
        <v>725</v>
      </c>
      <c r="O305">
        <v>23</v>
      </c>
      <c r="P305">
        <v>81.575906410000002</v>
      </c>
      <c r="Q305" t="s">
        <v>34</v>
      </c>
      <c r="R305">
        <v>2.4108819970000002</v>
      </c>
      <c r="S305" t="s">
        <v>35</v>
      </c>
      <c r="T305" t="s">
        <v>28</v>
      </c>
      <c r="U305">
        <v>505.81660440000002</v>
      </c>
      <c r="V305" t="str">
        <f>IF(Table1[[#This Row],[Order quantities]]&gt;Table1[[#This Row],[Availability]],"High Risk", IF(Table1[[#This Row],[Order quantities]]=Table1[[#This Row],[Availability]],"Moderate","Low Risk"))</f>
        <v>Low Risk</v>
      </c>
      <c r="W305">
        <f>Table1[[#This Row],[Availability]]-Table1[[#This Row],[Order quantities]]</f>
        <v>32</v>
      </c>
      <c r="X305">
        <f>Table1[[#This Row],[Revenue]]-(Table1[[#This Row],[Shipping costs]]+Table1[[#This Row],[Manufacturing costs]])</f>
        <v>419.36587560200002</v>
      </c>
    </row>
    <row r="306" spans="1:24" x14ac:dyDescent="0.25">
      <c r="A306" t="s">
        <v>29</v>
      </c>
      <c r="B306" t="s">
        <v>352</v>
      </c>
      <c r="C306" s="1">
        <v>92.48</v>
      </c>
      <c r="D306">
        <v>81</v>
      </c>
      <c r="E306">
        <v>780</v>
      </c>
      <c r="F306">
        <v>20</v>
      </c>
      <c r="G306">
        <v>40</v>
      </c>
      <c r="H306">
        <v>4</v>
      </c>
      <c r="I306" t="s">
        <v>31</v>
      </c>
      <c r="J306">
        <v>2.0722660479999999</v>
      </c>
      <c r="K306" t="s">
        <v>38</v>
      </c>
      <c r="L306" t="s">
        <v>49</v>
      </c>
      <c r="M306">
        <v>3</v>
      </c>
      <c r="N306">
        <v>383</v>
      </c>
      <c r="O306">
        <v>29</v>
      </c>
      <c r="P306">
        <v>22.194506700000002</v>
      </c>
      <c r="Q306" t="s">
        <v>51</v>
      </c>
      <c r="R306">
        <v>3.583840913</v>
      </c>
      <c r="S306" t="s">
        <v>27</v>
      </c>
      <c r="T306" t="s">
        <v>37</v>
      </c>
      <c r="U306">
        <v>844.21318959999996</v>
      </c>
      <c r="V306" t="str">
        <f>IF(Table1[[#This Row],[Order quantities]]&gt;Table1[[#This Row],[Availability]],"High Risk", IF(Table1[[#This Row],[Order quantities]]=Table1[[#This Row],[Availability]],"Moderate","Low Risk"))</f>
        <v>Low Risk</v>
      </c>
      <c r="W306">
        <f>Table1[[#This Row],[Availability]]-Table1[[#This Row],[Order quantities]]</f>
        <v>41</v>
      </c>
      <c r="X306">
        <f>Table1[[#This Row],[Revenue]]-(Table1[[#This Row],[Shipping costs]]+Table1[[#This Row],[Manufacturing costs]])</f>
        <v>819.94641685199997</v>
      </c>
    </row>
    <row r="307" spans="1:24" x14ac:dyDescent="0.25">
      <c r="A307" t="s">
        <v>29</v>
      </c>
      <c r="B307" t="s">
        <v>353</v>
      </c>
      <c r="C307" s="1">
        <v>87.64</v>
      </c>
      <c r="D307">
        <v>49</v>
      </c>
      <c r="E307">
        <v>584</v>
      </c>
      <c r="F307">
        <v>9</v>
      </c>
      <c r="G307">
        <v>59</v>
      </c>
      <c r="H307">
        <v>7</v>
      </c>
      <c r="I307" t="s">
        <v>31</v>
      </c>
      <c r="J307">
        <v>5.611535387</v>
      </c>
      <c r="K307" t="s">
        <v>24</v>
      </c>
      <c r="L307" t="s">
        <v>49</v>
      </c>
      <c r="M307">
        <v>20</v>
      </c>
      <c r="N307">
        <v>754</v>
      </c>
      <c r="O307">
        <v>9</v>
      </c>
      <c r="P307">
        <v>50.281295550000003</v>
      </c>
      <c r="Q307" t="s">
        <v>26</v>
      </c>
      <c r="R307">
        <v>2.251303295</v>
      </c>
      <c r="S307" t="s">
        <v>35</v>
      </c>
      <c r="T307" t="s">
        <v>53</v>
      </c>
      <c r="U307">
        <v>188.2048734</v>
      </c>
      <c r="V307" t="str">
        <f>IF(Table1[[#This Row],[Order quantities]]&gt;Table1[[#This Row],[Availability]],"High Risk", IF(Table1[[#This Row],[Order quantities]]=Table1[[#This Row],[Availability]],"Moderate","Low Risk"))</f>
        <v>High Risk</v>
      </c>
      <c r="W307">
        <f>Table1[[#This Row],[Availability]]-Table1[[#This Row],[Order quantities]]</f>
        <v>-10</v>
      </c>
      <c r="X307">
        <f>Table1[[#This Row],[Revenue]]-(Table1[[#This Row],[Shipping costs]]+Table1[[#This Row],[Manufacturing costs]])</f>
        <v>132.31204246300001</v>
      </c>
    </row>
    <row r="308" spans="1:24" x14ac:dyDescent="0.25">
      <c r="A308" t="s">
        <v>29</v>
      </c>
      <c r="B308" t="s">
        <v>354</v>
      </c>
      <c r="C308" s="1">
        <v>54.29</v>
      </c>
      <c r="D308">
        <v>13</v>
      </c>
      <c r="E308">
        <v>756</v>
      </c>
      <c r="F308">
        <v>17</v>
      </c>
      <c r="G308">
        <v>2</v>
      </c>
      <c r="H308">
        <v>4</v>
      </c>
      <c r="I308" t="s">
        <v>23</v>
      </c>
      <c r="J308">
        <v>4.1394871670000004</v>
      </c>
      <c r="K308" t="s">
        <v>24</v>
      </c>
      <c r="L308" t="s">
        <v>46</v>
      </c>
      <c r="M308">
        <v>6</v>
      </c>
      <c r="N308">
        <v>322</v>
      </c>
      <c r="O308">
        <v>10</v>
      </c>
      <c r="P308">
        <v>84.648598340000007</v>
      </c>
      <c r="Q308" t="s">
        <v>51</v>
      </c>
      <c r="R308">
        <v>0.65270490199999998</v>
      </c>
      <c r="S308" t="s">
        <v>35</v>
      </c>
      <c r="T308" t="s">
        <v>39</v>
      </c>
      <c r="U308">
        <v>733.54787420000002</v>
      </c>
      <c r="V308" t="str">
        <f>IF(Table1[[#This Row],[Order quantities]]&gt;Table1[[#This Row],[Availability]],"High Risk", IF(Table1[[#This Row],[Order quantities]]=Table1[[#This Row],[Availability]],"Moderate","Low Risk"))</f>
        <v>Low Risk</v>
      </c>
      <c r="W308">
        <f>Table1[[#This Row],[Availability]]-Table1[[#This Row],[Order quantities]]</f>
        <v>11</v>
      </c>
      <c r="X308">
        <f>Table1[[#This Row],[Revenue]]-(Table1[[#This Row],[Shipping costs]]+Table1[[#This Row],[Manufacturing costs]])</f>
        <v>644.75978869300002</v>
      </c>
    </row>
    <row r="309" spans="1:24" x14ac:dyDescent="0.25">
      <c r="A309" t="s">
        <v>21</v>
      </c>
      <c r="B309" t="s">
        <v>355</v>
      </c>
      <c r="C309" s="1">
        <v>61.17</v>
      </c>
      <c r="D309">
        <v>63</v>
      </c>
      <c r="E309">
        <v>588</v>
      </c>
      <c r="F309">
        <v>27</v>
      </c>
      <c r="G309">
        <v>94</v>
      </c>
      <c r="H309">
        <v>7</v>
      </c>
      <c r="I309" t="s">
        <v>23</v>
      </c>
      <c r="J309">
        <v>4.3734243189999997</v>
      </c>
      <c r="K309" t="s">
        <v>38</v>
      </c>
      <c r="L309" t="s">
        <v>55</v>
      </c>
      <c r="M309">
        <v>7</v>
      </c>
      <c r="N309">
        <v>843</v>
      </c>
      <c r="O309">
        <v>28</v>
      </c>
      <c r="P309">
        <v>37.241128930000002</v>
      </c>
      <c r="Q309" t="s">
        <v>51</v>
      </c>
      <c r="R309">
        <v>3.558823979</v>
      </c>
      <c r="S309" t="s">
        <v>47</v>
      </c>
      <c r="T309" t="s">
        <v>39</v>
      </c>
      <c r="U309">
        <v>404.15101390000001</v>
      </c>
      <c r="V309" t="str">
        <f>IF(Table1[[#This Row],[Order quantities]]&gt;Table1[[#This Row],[Availability]],"High Risk", IF(Table1[[#This Row],[Order quantities]]=Table1[[#This Row],[Availability]],"Moderate","Low Risk"))</f>
        <v>High Risk</v>
      </c>
      <c r="W309">
        <f>Table1[[#This Row],[Availability]]-Table1[[#This Row],[Order quantities]]</f>
        <v>-31</v>
      </c>
      <c r="X309">
        <f>Table1[[#This Row],[Revenue]]-(Table1[[#This Row],[Shipping costs]]+Table1[[#This Row],[Manufacturing costs]])</f>
        <v>362.53646065100003</v>
      </c>
    </row>
    <row r="310" spans="1:24" x14ac:dyDescent="0.25">
      <c r="A310" t="s">
        <v>21</v>
      </c>
      <c r="B310" t="s">
        <v>356</v>
      </c>
      <c r="C310" s="1">
        <v>42.91</v>
      </c>
      <c r="D310">
        <v>46</v>
      </c>
      <c r="E310">
        <v>158</v>
      </c>
      <c r="F310">
        <v>17</v>
      </c>
      <c r="G310">
        <v>94</v>
      </c>
      <c r="H310">
        <v>7</v>
      </c>
      <c r="I310" t="s">
        <v>43</v>
      </c>
      <c r="J310">
        <v>6.5919756170000001</v>
      </c>
      <c r="K310" t="s">
        <v>41</v>
      </c>
      <c r="L310" t="s">
        <v>33</v>
      </c>
      <c r="M310">
        <v>1</v>
      </c>
      <c r="N310">
        <v>562</v>
      </c>
      <c r="O310">
        <v>2</v>
      </c>
      <c r="P310">
        <v>52.097380780000002</v>
      </c>
      <c r="Q310" t="s">
        <v>34</v>
      </c>
      <c r="R310">
        <v>4.5670295799999998</v>
      </c>
      <c r="S310" t="s">
        <v>27</v>
      </c>
      <c r="T310" t="s">
        <v>53</v>
      </c>
      <c r="U310">
        <v>378.98212280000001</v>
      </c>
      <c r="V310" t="str">
        <f>IF(Table1[[#This Row],[Order quantities]]&gt;Table1[[#This Row],[Availability]],"High Risk", IF(Table1[[#This Row],[Order quantities]]=Table1[[#This Row],[Availability]],"Moderate","Low Risk"))</f>
        <v>High Risk</v>
      </c>
      <c r="W310">
        <f>Table1[[#This Row],[Availability]]-Table1[[#This Row],[Order quantities]]</f>
        <v>-48</v>
      </c>
      <c r="X310">
        <f>Table1[[#This Row],[Revenue]]-(Table1[[#This Row],[Shipping costs]]+Table1[[#This Row],[Manufacturing costs]])</f>
        <v>320.29276640300003</v>
      </c>
    </row>
    <row r="311" spans="1:24" x14ac:dyDescent="0.25">
      <c r="A311" t="s">
        <v>21</v>
      </c>
      <c r="B311" t="s">
        <v>357</v>
      </c>
      <c r="C311" s="1">
        <v>10.199999999999999</v>
      </c>
      <c r="D311">
        <v>28</v>
      </c>
      <c r="E311">
        <v>488</v>
      </c>
      <c r="F311">
        <v>12</v>
      </c>
      <c r="G311">
        <v>76</v>
      </c>
      <c r="H311">
        <v>1</v>
      </c>
      <c r="I311" t="s">
        <v>23</v>
      </c>
      <c r="J311">
        <v>7.4684630189999996</v>
      </c>
      <c r="K311" t="s">
        <v>37</v>
      </c>
      <c r="L311" t="s">
        <v>62</v>
      </c>
      <c r="M311">
        <v>23</v>
      </c>
      <c r="N311">
        <v>644</v>
      </c>
      <c r="O311">
        <v>6</v>
      </c>
      <c r="P311">
        <v>34.551450340000002</v>
      </c>
      <c r="Q311" t="s">
        <v>51</v>
      </c>
      <c r="R311">
        <v>3.297175169</v>
      </c>
      <c r="S311" t="s">
        <v>27</v>
      </c>
      <c r="T311" t="s">
        <v>37</v>
      </c>
      <c r="U311">
        <v>939.28881349999995</v>
      </c>
      <c r="V311" t="str">
        <f>IF(Table1[[#This Row],[Order quantities]]&gt;Table1[[#This Row],[Availability]],"High Risk", IF(Table1[[#This Row],[Order quantities]]=Table1[[#This Row],[Availability]],"Moderate","Low Risk"))</f>
        <v>High Risk</v>
      </c>
      <c r="W311">
        <f>Table1[[#This Row],[Availability]]-Table1[[#This Row],[Order quantities]]</f>
        <v>-48</v>
      </c>
      <c r="X311">
        <f>Table1[[#This Row],[Revenue]]-(Table1[[#This Row],[Shipping costs]]+Table1[[#This Row],[Manufacturing costs]])</f>
        <v>897.2689001409999</v>
      </c>
    </row>
    <row r="312" spans="1:24" x14ac:dyDescent="0.25">
      <c r="A312" t="s">
        <v>21</v>
      </c>
      <c r="B312" t="s">
        <v>358</v>
      </c>
      <c r="C312" s="1">
        <v>36.840000000000003</v>
      </c>
      <c r="D312">
        <v>75</v>
      </c>
      <c r="E312">
        <v>970</v>
      </c>
      <c r="F312">
        <v>7</v>
      </c>
      <c r="G312">
        <v>10</v>
      </c>
      <c r="H312">
        <v>6</v>
      </c>
      <c r="I312" t="s">
        <v>43</v>
      </c>
      <c r="J312">
        <v>1.9954323899999999</v>
      </c>
      <c r="K312" t="s">
        <v>44</v>
      </c>
      <c r="L312" t="s">
        <v>33</v>
      </c>
      <c r="M312">
        <v>1</v>
      </c>
      <c r="N312">
        <v>375</v>
      </c>
      <c r="O312">
        <v>15</v>
      </c>
      <c r="P312">
        <v>51.719627610000003</v>
      </c>
      <c r="Q312" t="s">
        <v>26</v>
      </c>
      <c r="R312">
        <v>3.8916236679999998</v>
      </c>
      <c r="S312" t="s">
        <v>35</v>
      </c>
      <c r="T312" t="s">
        <v>39</v>
      </c>
      <c r="U312">
        <v>323.62167199999999</v>
      </c>
      <c r="V312" t="str">
        <f>IF(Table1[[#This Row],[Order quantities]]&gt;Table1[[#This Row],[Availability]],"High Risk", IF(Table1[[#This Row],[Order quantities]]=Table1[[#This Row],[Availability]],"Moderate","Low Risk"))</f>
        <v>Low Risk</v>
      </c>
      <c r="W312">
        <f>Table1[[#This Row],[Availability]]-Table1[[#This Row],[Order quantities]]</f>
        <v>65</v>
      </c>
      <c r="X312">
        <f>Table1[[#This Row],[Revenue]]-(Table1[[#This Row],[Shipping costs]]+Table1[[#This Row],[Manufacturing costs]])</f>
        <v>269.906612</v>
      </c>
    </row>
    <row r="313" spans="1:24" x14ac:dyDescent="0.25">
      <c r="A313" t="s">
        <v>29</v>
      </c>
      <c r="B313" t="s">
        <v>359</v>
      </c>
      <c r="C313" s="1">
        <v>81.27</v>
      </c>
      <c r="D313">
        <v>35</v>
      </c>
      <c r="E313">
        <v>323</v>
      </c>
      <c r="F313">
        <v>27</v>
      </c>
      <c r="G313">
        <v>44</v>
      </c>
      <c r="H313">
        <v>9</v>
      </c>
      <c r="I313" t="s">
        <v>23</v>
      </c>
      <c r="J313">
        <v>1.3203120770000001</v>
      </c>
      <c r="K313" t="s">
        <v>44</v>
      </c>
      <c r="L313" t="s">
        <v>62</v>
      </c>
      <c r="M313">
        <v>5</v>
      </c>
      <c r="N313">
        <v>781</v>
      </c>
      <c r="O313">
        <v>3</v>
      </c>
      <c r="P313">
        <v>89.905413030000005</v>
      </c>
      <c r="Q313" t="s">
        <v>34</v>
      </c>
      <c r="R313">
        <v>1.8559764249999999</v>
      </c>
      <c r="S313" t="s">
        <v>47</v>
      </c>
      <c r="T313" t="s">
        <v>28</v>
      </c>
      <c r="U313">
        <v>678.27865180000003</v>
      </c>
      <c r="V313" t="str">
        <f>IF(Table1[[#This Row],[Order quantities]]&gt;Table1[[#This Row],[Availability]],"High Risk", IF(Table1[[#This Row],[Order quantities]]=Table1[[#This Row],[Availability]],"Moderate","Low Risk"))</f>
        <v>High Risk</v>
      </c>
      <c r="W313">
        <f>Table1[[#This Row],[Availability]]-Table1[[#This Row],[Order quantities]]</f>
        <v>-9</v>
      </c>
      <c r="X313">
        <f>Table1[[#This Row],[Revenue]]-(Table1[[#This Row],[Shipping costs]]+Table1[[#This Row],[Manufacturing costs]])</f>
        <v>587.05292669300002</v>
      </c>
    </row>
    <row r="314" spans="1:24" x14ac:dyDescent="0.25">
      <c r="A314" t="s">
        <v>29</v>
      </c>
      <c r="B314" t="s">
        <v>360</v>
      </c>
      <c r="C314" s="1">
        <v>5.44</v>
      </c>
      <c r="D314">
        <v>98</v>
      </c>
      <c r="E314">
        <v>609</v>
      </c>
      <c r="F314">
        <v>3</v>
      </c>
      <c r="G314">
        <v>11</v>
      </c>
      <c r="H314">
        <v>2</v>
      </c>
      <c r="I314" t="s">
        <v>43</v>
      </c>
      <c r="J314">
        <v>9.9489727240000008</v>
      </c>
      <c r="K314" t="s">
        <v>32</v>
      </c>
      <c r="L314" t="s">
        <v>25</v>
      </c>
      <c r="M314">
        <v>6</v>
      </c>
      <c r="N314">
        <v>239</v>
      </c>
      <c r="O314">
        <v>11</v>
      </c>
      <c r="P314">
        <v>50.96118079</v>
      </c>
      <c r="Q314" t="s">
        <v>51</v>
      </c>
      <c r="R314">
        <v>0.99767140099999996</v>
      </c>
      <c r="S314" t="s">
        <v>47</v>
      </c>
      <c r="T314" t="s">
        <v>53</v>
      </c>
      <c r="U314">
        <v>347.61498160000002</v>
      </c>
      <c r="V314" t="str">
        <f>IF(Table1[[#This Row],[Order quantities]]&gt;Table1[[#This Row],[Availability]],"High Risk", IF(Table1[[#This Row],[Order quantities]]=Table1[[#This Row],[Availability]],"Moderate","Low Risk"))</f>
        <v>Low Risk</v>
      </c>
      <c r="W314">
        <f>Table1[[#This Row],[Availability]]-Table1[[#This Row],[Order quantities]]</f>
        <v>87</v>
      </c>
      <c r="X314">
        <f>Table1[[#This Row],[Revenue]]-(Table1[[#This Row],[Shipping costs]]+Table1[[#This Row],[Manufacturing costs]])</f>
        <v>286.70482808600002</v>
      </c>
    </row>
    <row r="315" spans="1:24" x14ac:dyDescent="0.25">
      <c r="A315" t="s">
        <v>29</v>
      </c>
      <c r="B315" t="s">
        <v>361</v>
      </c>
      <c r="C315" s="1">
        <v>36.68</v>
      </c>
      <c r="D315">
        <v>51</v>
      </c>
      <c r="E315">
        <v>380</v>
      </c>
      <c r="F315">
        <v>10</v>
      </c>
      <c r="G315">
        <v>79</v>
      </c>
      <c r="H315">
        <v>3</v>
      </c>
      <c r="I315" t="s">
        <v>43</v>
      </c>
      <c r="J315">
        <v>3.0945551400000002</v>
      </c>
      <c r="K315" t="s">
        <v>24</v>
      </c>
      <c r="L315" t="s">
        <v>55</v>
      </c>
      <c r="M315">
        <v>13</v>
      </c>
      <c r="N315">
        <v>456</v>
      </c>
      <c r="O315">
        <v>6</v>
      </c>
      <c r="P315">
        <v>60.03208154</v>
      </c>
      <c r="Q315" t="s">
        <v>26</v>
      </c>
      <c r="R315">
        <v>3.2495909420000002</v>
      </c>
      <c r="S315" t="s">
        <v>27</v>
      </c>
      <c r="T315" t="s">
        <v>53</v>
      </c>
      <c r="U315">
        <v>556.42949439999995</v>
      </c>
      <c r="V315" t="str">
        <f>IF(Table1[[#This Row],[Order quantities]]&gt;Table1[[#This Row],[Availability]],"High Risk", IF(Table1[[#This Row],[Order quantities]]=Table1[[#This Row],[Availability]],"Moderate","Low Risk"))</f>
        <v>High Risk</v>
      </c>
      <c r="W315">
        <f>Table1[[#This Row],[Availability]]-Table1[[#This Row],[Order quantities]]</f>
        <v>-28</v>
      </c>
      <c r="X315">
        <f>Table1[[#This Row],[Revenue]]-(Table1[[#This Row],[Shipping costs]]+Table1[[#This Row],[Manufacturing costs]])</f>
        <v>493.30285771999996</v>
      </c>
    </row>
    <row r="316" spans="1:24" x14ac:dyDescent="0.25">
      <c r="A316" t="s">
        <v>21</v>
      </c>
      <c r="B316" t="s">
        <v>362</v>
      </c>
      <c r="C316" s="1">
        <v>42.83</v>
      </c>
      <c r="D316">
        <v>75</v>
      </c>
      <c r="E316">
        <v>101</v>
      </c>
      <c r="F316">
        <v>2</v>
      </c>
      <c r="G316">
        <v>80</v>
      </c>
      <c r="H316">
        <v>5</v>
      </c>
      <c r="I316" t="s">
        <v>23</v>
      </c>
      <c r="J316">
        <v>1.484474724</v>
      </c>
      <c r="K316" t="s">
        <v>24</v>
      </c>
      <c r="L316" t="s">
        <v>49</v>
      </c>
      <c r="M316">
        <v>2</v>
      </c>
      <c r="N316">
        <v>812</v>
      </c>
      <c r="O316">
        <v>3</v>
      </c>
      <c r="P316">
        <v>46.357865500000003</v>
      </c>
      <c r="Q316" t="s">
        <v>51</v>
      </c>
      <c r="R316">
        <v>1.7060789089999999</v>
      </c>
      <c r="S316" t="s">
        <v>27</v>
      </c>
      <c r="T316" t="s">
        <v>39</v>
      </c>
      <c r="U316">
        <v>807.66360329999998</v>
      </c>
      <c r="V316" t="str">
        <f>IF(Table1[[#This Row],[Order quantities]]&gt;Table1[[#This Row],[Availability]],"High Risk", IF(Table1[[#This Row],[Order quantities]]=Table1[[#This Row],[Availability]],"Moderate","Low Risk"))</f>
        <v>High Risk</v>
      </c>
      <c r="W316">
        <f>Table1[[#This Row],[Availability]]-Table1[[#This Row],[Order quantities]]</f>
        <v>-5</v>
      </c>
      <c r="X316">
        <f>Table1[[#This Row],[Revenue]]-(Table1[[#This Row],[Shipping costs]]+Table1[[#This Row],[Manufacturing costs]])</f>
        <v>759.82126307599992</v>
      </c>
    </row>
    <row r="317" spans="1:24" x14ac:dyDescent="0.25">
      <c r="A317" t="s">
        <v>29</v>
      </c>
      <c r="B317" t="s">
        <v>363</v>
      </c>
      <c r="C317" s="1">
        <v>56.05</v>
      </c>
      <c r="D317">
        <v>6</v>
      </c>
      <c r="E317">
        <v>493</v>
      </c>
      <c r="F317">
        <v>25</v>
      </c>
      <c r="G317">
        <v>81</v>
      </c>
      <c r="H317">
        <v>9</v>
      </c>
      <c r="I317" t="s">
        <v>31</v>
      </c>
      <c r="J317">
        <v>2.7088779619999999</v>
      </c>
      <c r="K317" t="s">
        <v>32</v>
      </c>
      <c r="L317" t="s">
        <v>49</v>
      </c>
      <c r="M317">
        <v>15</v>
      </c>
      <c r="N317">
        <v>122</v>
      </c>
      <c r="O317">
        <v>24</v>
      </c>
      <c r="P317">
        <v>51.410546490000002</v>
      </c>
      <c r="Q317" t="s">
        <v>34</v>
      </c>
      <c r="R317">
        <v>4.3143602430000003</v>
      </c>
      <c r="S317" t="s">
        <v>35</v>
      </c>
      <c r="T317" t="s">
        <v>28</v>
      </c>
      <c r="U317">
        <v>893.5502712</v>
      </c>
      <c r="V317" t="str">
        <f>IF(Table1[[#This Row],[Order quantities]]&gt;Table1[[#This Row],[Availability]],"High Risk", IF(Table1[[#This Row],[Order quantities]]=Table1[[#This Row],[Availability]],"Moderate","Low Risk"))</f>
        <v>High Risk</v>
      </c>
      <c r="W317">
        <f>Table1[[#This Row],[Availability]]-Table1[[#This Row],[Order quantities]]</f>
        <v>-75</v>
      </c>
      <c r="X317">
        <f>Table1[[#This Row],[Revenue]]-(Table1[[#This Row],[Shipping costs]]+Table1[[#This Row],[Manufacturing costs]])</f>
        <v>839.43084674800002</v>
      </c>
    </row>
    <row r="318" spans="1:24" x14ac:dyDescent="0.25">
      <c r="A318" t="s">
        <v>29</v>
      </c>
      <c r="B318" t="s">
        <v>364</v>
      </c>
      <c r="C318" s="1">
        <v>92.39</v>
      </c>
      <c r="D318">
        <v>28</v>
      </c>
      <c r="E318">
        <v>643</v>
      </c>
      <c r="F318">
        <v>3</v>
      </c>
      <c r="G318">
        <v>90</v>
      </c>
      <c r="H318">
        <v>4</v>
      </c>
      <c r="I318" t="s">
        <v>31</v>
      </c>
      <c r="J318">
        <v>1.3506206169999999</v>
      </c>
      <c r="K318" t="s">
        <v>32</v>
      </c>
      <c r="L318" t="s">
        <v>25</v>
      </c>
      <c r="M318">
        <v>15</v>
      </c>
      <c r="N318">
        <v>835</v>
      </c>
      <c r="O318">
        <v>11</v>
      </c>
      <c r="P318">
        <v>11.36567791</v>
      </c>
      <c r="Q318" t="s">
        <v>26</v>
      </c>
      <c r="R318">
        <v>0.70087744500000004</v>
      </c>
      <c r="S318" t="s">
        <v>47</v>
      </c>
      <c r="T318" t="s">
        <v>53</v>
      </c>
      <c r="U318">
        <v>854.82751629999996</v>
      </c>
      <c r="V318" t="str">
        <f>IF(Table1[[#This Row],[Order quantities]]&gt;Table1[[#This Row],[Availability]],"High Risk", IF(Table1[[#This Row],[Order quantities]]=Table1[[#This Row],[Availability]],"Moderate","Low Risk"))</f>
        <v>High Risk</v>
      </c>
      <c r="W318">
        <f>Table1[[#This Row],[Availability]]-Table1[[#This Row],[Order quantities]]</f>
        <v>-62</v>
      </c>
      <c r="X318">
        <f>Table1[[#This Row],[Revenue]]-(Table1[[#This Row],[Shipping costs]]+Table1[[#This Row],[Manufacturing costs]])</f>
        <v>842.11121777299991</v>
      </c>
    </row>
    <row r="319" spans="1:24" x14ac:dyDescent="0.25">
      <c r="A319" t="s">
        <v>29</v>
      </c>
      <c r="B319" t="s">
        <v>365</v>
      </c>
      <c r="C319" s="1">
        <v>37.9</v>
      </c>
      <c r="D319">
        <v>10</v>
      </c>
      <c r="E319">
        <v>613</v>
      </c>
      <c r="F319">
        <v>16</v>
      </c>
      <c r="G319">
        <v>2</v>
      </c>
      <c r="H319">
        <v>1</v>
      </c>
      <c r="I319" t="s">
        <v>43</v>
      </c>
      <c r="J319">
        <v>4.5262980519999996</v>
      </c>
      <c r="K319" t="s">
        <v>44</v>
      </c>
      <c r="L319" t="s">
        <v>25</v>
      </c>
      <c r="M319">
        <v>13</v>
      </c>
      <c r="N319">
        <v>979</v>
      </c>
      <c r="O319">
        <v>15</v>
      </c>
      <c r="P319">
        <v>35.537095899999997</v>
      </c>
      <c r="Q319" t="s">
        <v>51</v>
      </c>
      <c r="R319">
        <v>2.2239721289999999</v>
      </c>
      <c r="S319" t="s">
        <v>35</v>
      </c>
      <c r="T319" t="s">
        <v>53</v>
      </c>
      <c r="U319">
        <v>623.96266249999996</v>
      </c>
      <c r="V319" t="str">
        <f>IF(Table1[[#This Row],[Order quantities]]&gt;Table1[[#This Row],[Availability]],"High Risk", IF(Table1[[#This Row],[Order quantities]]=Table1[[#This Row],[Availability]],"Moderate","Low Risk"))</f>
        <v>Low Risk</v>
      </c>
      <c r="W319">
        <f>Table1[[#This Row],[Availability]]-Table1[[#This Row],[Order quantities]]</f>
        <v>8</v>
      </c>
      <c r="X319">
        <f>Table1[[#This Row],[Revenue]]-(Table1[[#This Row],[Shipping costs]]+Table1[[#This Row],[Manufacturing costs]])</f>
        <v>583.89926854800001</v>
      </c>
    </row>
    <row r="320" spans="1:24" x14ac:dyDescent="0.25">
      <c r="A320" t="s">
        <v>29</v>
      </c>
      <c r="B320" t="s">
        <v>366</v>
      </c>
      <c r="C320" s="1">
        <v>37.96</v>
      </c>
      <c r="D320">
        <v>32</v>
      </c>
      <c r="E320">
        <v>18</v>
      </c>
      <c r="F320">
        <v>2</v>
      </c>
      <c r="G320">
        <v>50</v>
      </c>
      <c r="H320">
        <v>4</v>
      </c>
      <c r="I320" t="s">
        <v>23</v>
      </c>
      <c r="J320">
        <v>8.2216160600000006</v>
      </c>
      <c r="K320" t="s">
        <v>44</v>
      </c>
      <c r="L320" t="s">
        <v>49</v>
      </c>
      <c r="M320">
        <v>26</v>
      </c>
      <c r="N320">
        <v>369</v>
      </c>
      <c r="O320">
        <v>13</v>
      </c>
      <c r="P320">
        <v>49.292354959999997</v>
      </c>
      <c r="Q320" t="s">
        <v>51</v>
      </c>
      <c r="R320">
        <v>2.0439652420000001</v>
      </c>
      <c r="S320" t="s">
        <v>35</v>
      </c>
      <c r="T320" t="s">
        <v>53</v>
      </c>
      <c r="U320">
        <v>323.93468380000002</v>
      </c>
      <c r="V320" t="str">
        <f>IF(Table1[[#This Row],[Order quantities]]&gt;Table1[[#This Row],[Availability]],"High Risk", IF(Table1[[#This Row],[Order quantities]]=Table1[[#This Row],[Availability]],"Moderate","Low Risk"))</f>
        <v>High Risk</v>
      </c>
      <c r="W320">
        <f>Table1[[#This Row],[Availability]]-Table1[[#This Row],[Order quantities]]</f>
        <v>-18</v>
      </c>
      <c r="X320">
        <f>Table1[[#This Row],[Revenue]]-(Table1[[#This Row],[Shipping costs]]+Table1[[#This Row],[Manufacturing costs]])</f>
        <v>266.42071278000003</v>
      </c>
    </row>
    <row r="321" spans="1:24" x14ac:dyDescent="0.25">
      <c r="A321" t="s">
        <v>21</v>
      </c>
      <c r="B321" t="s">
        <v>367</v>
      </c>
      <c r="C321" s="1">
        <v>75.06</v>
      </c>
      <c r="D321">
        <v>5</v>
      </c>
      <c r="E321">
        <v>453</v>
      </c>
      <c r="F321">
        <v>28</v>
      </c>
      <c r="G321">
        <v>12</v>
      </c>
      <c r="H321">
        <v>6</v>
      </c>
      <c r="I321" t="s">
        <v>43</v>
      </c>
      <c r="J321">
        <v>4.0712000479999997</v>
      </c>
      <c r="K321" t="s">
        <v>41</v>
      </c>
      <c r="L321" t="s">
        <v>46</v>
      </c>
      <c r="M321">
        <v>25</v>
      </c>
      <c r="N321">
        <v>958</v>
      </c>
      <c r="O321">
        <v>20</v>
      </c>
      <c r="P321">
        <v>67.041727839999993</v>
      </c>
      <c r="Q321" t="s">
        <v>26</v>
      </c>
      <c r="R321">
        <v>4.6964638819999998</v>
      </c>
      <c r="S321" t="s">
        <v>35</v>
      </c>
      <c r="T321" t="s">
        <v>53</v>
      </c>
      <c r="U321">
        <v>695.11004490000005</v>
      </c>
      <c r="V321" t="str">
        <f>IF(Table1[[#This Row],[Order quantities]]&gt;Table1[[#This Row],[Availability]],"High Risk", IF(Table1[[#This Row],[Order quantities]]=Table1[[#This Row],[Availability]],"Moderate","Low Risk"))</f>
        <v>High Risk</v>
      </c>
      <c r="W321">
        <f>Table1[[#This Row],[Availability]]-Table1[[#This Row],[Order quantities]]</f>
        <v>-7</v>
      </c>
      <c r="X321">
        <f>Table1[[#This Row],[Revenue]]-(Table1[[#This Row],[Shipping costs]]+Table1[[#This Row],[Manufacturing costs]])</f>
        <v>623.9971170120001</v>
      </c>
    </row>
    <row r="322" spans="1:24" x14ac:dyDescent="0.25">
      <c r="A322" t="s">
        <v>21</v>
      </c>
      <c r="B322" t="s">
        <v>368</v>
      </c>
      <c r="C322" s="1">
        <v>47.96</v>
      </c>
      <c r="D322">
        <v>78</v>
      </c>
      <c r="E322">
        <v>481</v>
      </c>
      <c r="F322">
        <v>24</v>
      </c>
      <c r="G322">
        <v>90</v>
      </c>
      <c r="H322">
        <v>5</v>
      </c>
      <c r="I322" t="s">
        <v>31</v>
      </c>
      <c r="J322">
        <v>4.9976506619999999</v>
      </c>
      <c r="K322" t="s">
        <v>32</v>
      </c>
      <c r="L322" t="s">
        <v>62</v>
      </c>
      <c r="M322">
        <v>14</v>
      </c>
      <c r="N322">
        <v>764</v>
      </c>
      <c r="O322">
        <v>28</v>
      </c>
      <c r="P322">
        <v>50.504673750000002</v>
      </c>
      <c r="Q322" t="s">
        <v>51</v>
      </c>
      <c r="R322">
        <v>0.85036052299999998</v>
      </c>
      <c r="S322" t="s">
        <v>27</v>
      </c>
      <c r="T322" t="s">
        <v>39</v>
      </c>
      <c r="U322">
        <v>738.91454120000003</v>
      </c>
      <c r="V322" t="str">
        <f>IF(Table1[[#This Row],[Order quantities]]&gt;Table1[[#This Row],[Availability]],"High Risk", IF(Table1[[#This Row],[Order quantities]]=Table1[[#This Row],[Availability]],"Moderate","Low Risk"))</f>
        <v>High Risk</v>
      </c>
      <c r="W322">
        <f>Table1[[#This Row],[Availability]]-Table1[[#This Row],[Order quantities]]</f>
        <v>-12</v>
      </c>
      <c r="X322">
        <f>Table1[[#This Row],[Revenue]]-(Table1[[#This Row],[Shipping costs]]+Table1[[#This Row],[Manufacturing costs]])</f>
        <v>683.41221678800002</v>
      </c>
    </row>
    <row r="323" spans="1:24" x14ac:dyDescent="0.25">
      <c r="A323" t="s">
        <v>21</v>
      </c>
      <c r="B323" t="s">
        <v>369</v>
      </c>
      <c r="C323" s="1">
        <v>26.34</v>
      </c>
      <c r="D323">
        <v>31</v>
      </c>
      <c r="E323">
        <v>593</v>
      </c>
      <c r="F323">
        <v>10</v>
      </c>
      <c r="G323">
        <v>23</v>
      </c>
      <c r="H323">
        <v>1</v>
      </c>
      <c r="I323" t="s">
        <v>43</v>
      </c>
      <c r="J323">
        <v>7.0802809619999998</v>
      </c>
      <c r="K323" t="s">
        <v>24</v>
      </c>
      <c r="L323" t="s">
        <v>55</v>
      </c>
      <c r="M323">
        <v>26</v>
      </c>
      <c r="N323">
        <v>432</v>
      </c>
      <c r="O323">
        <v>10</v>
      </c>
      <c r="P323">
        <v>40.403533899999999</v>
      </c>
      <c r="Q323" t="s">
        <v>51</v>
      </c>
      <c r="R323">
        <v>0.14824944300000001</v>
      </c>
      <c r="S323" t="s">
        <v>27</v>
      </c>
      <c r="T323" t="s">
        <v>53</v>
      </c>
      <c r="U323">
        <v>109.6227911</v>
      </c>
      <c r="V323" t="str">
        <f>IF(Table1[[#This Row],[Order quantities]]&gt;Table1[[#This Row],[Availability]],"High Risk", IF(Table1[[#This Row],[Order quantities]]=Table1[[#This Row],[Availability]],"Moderate","Low Risk"))</f>
        <v>Low Risk</v>
      </c>
      <c r="W323">
        <f>Table1[[#This Row],[Availability]]-Table1[[#This Row],[Order quantities]]</f>
        <v>8</v>
      </c>
      <c r="X323">
        <f>Table1[[#This Row],[Revenue]]-(Table1[[#This Row],[Shipping costs]]+Table1[[#This Row],[Manufacturing costs]])</f>
        <v>62.138976237999998</v>
      </c>
    </row>
    <row r="324" spans="1:24" x14ac:dyDescent="0.25">
      <c r="A324" t="s">
        <v>29</v>
      </c>
      <c r="B324" t="s">
        <v>370</v>
      </c>
      <c r="C324" s="1">
        <v>47.98</v>
      </c>
      <c r="D324">
        <v>50</v>
      </c>
      <c r="E324">
        <v>396</v>
      </c>
      <c r="F324">
        <v>6</v>
      </c>
      <c r="G324">
        <v>18</v>
      </c>
      <c r="H324">
        <v>4</v>
      </c>
      <c r="I324" t="s">
        <v>43</v>
      </c>
      <c r="J324">
        <v>5.5800466310000001</v>
      </c>
      <c r="K324" t="s">
        <v>38</v>
      </c>
      <c r="L324" t="s">
        <v>62</v>
      </c>
      <c r="M324">
        <v>22</v>
      </c>
      <c r="N324">
        <v>184</v>
      </c>
      <c r="O324">
        <v>6</v>
      </c>
      <c r="P324">
        <v>44.928886179999999</v>
      </c>
      <c r="Q324" t="s">
        <v>34</v>
      </c>
      <c r="R324">
        <v>1.266617543</v>
      </c>
      <c r="S324" t="s">
        <v>47</v>
      </c>
      <c r="T324" t="s">
        <v>39</v>
      </c>
      <c r="U324">
        <v>495.28945979999997</v>
      </c>
      <c r="V324" t="str">
        <f>IF(Table1[[#This Row],[Order quantities]]&gt;Table1[[#This Row],[Availability]],"High Risk", IF(Table1[[#This Row],[Order quantities]]=Table1[[#This Row],[Availability]],"Moderate","Low Risk"))</f>
        <v>Low Risk</v>
      </c>
      <c r="W324">
        <f>Table1[[#This Row],[Availability]]-Table1[[#This Row],[Order quantities]]</f>
        <v>32</v>
      </c>
      <c r="X324">
        <f>Table1[[#This Row],[Revenue]]-(Table1[[#This Row],[Shipping costs]]+Table1[[#This Row],[Manufacturing costs]])</f>
        <v>444.78052698899995</v>
      </c>
    </row>
    <row r="325" spans="1:24" x14ac:dyDescent="0.25">
      <c r="A325" t="s">
        <v>21</v>
      </c>
      <c r="B325" t="s">
        <v>371</v>
      </c>
      <c r="C325" s="1">
        <v>18.38</v>
      </c>
      <c r="D325">
        <v>74</v>
      </c>
      <c r="E325">
        <v>278</v>
      </c>
      <c r="F325">
        <v>22</v>
      </c>
      <c r="G325">
        <v>62</v>
      </c>
      <c r="H325">
        <v>6</v>
      </c>
      <c r="I325" t="s">
        <v>31</v>
      </c>
      <c r="J325">
        <v>8.7530111739999992</v>
      </c>
      <c r="K325" t="s">
        <v>32</v>
      </c>
      <c r="L325" t="s">
        <v>62</v>
      </c>
      <c r="M325">
        <v>7</v>
      </c>
      <c r="N325">
        <v>720</v>
      </c>
      <c r="O325">
        <v>15</v>
      </c>
      <c r="P325">
        <v>31.806399630000001</v>
      </c>
      <c r="Q325" t="s">
        <v>26</v>
      </c>
      <c r="R325">
        <v>4.1193566129999999</v>
      </c>
      <c r="S325" t="s">
        <v>27</v>
      </c>
      <c r="T325" t="s">
        <v>53</v>
      </c>
      <c r="U325">
        <v>858.93583850000005</v>
      </c>
      <c r="V325" t="str">
        <f>IF(Table1[[#This Row],[Order quantities]]&gt;Table1[[#This Row],[Availability]],"High Risk", IF(Table1[[#This Row],[Order quantities]]=Table1[[#This Row],[Availability]],"Moderate","Low Risk"))</f>
        <v>Low Risk</v>
      </c>
      <c r="W325">
        <f>Table1[[#This Row],[Availability]]-Table1[[#This Row],[Order quantities]]</f>
        <v>12</v>
      </c>
      <c r="X325">
        <f>Table1[[#This Row],[Revenue]]-(Table1[[#This Row],[Shipping costs]]+Table1[[#This Row],[Manufacturing costs]])</f>
        <v>818.37642769600006</v>
      </c>
    </row>
    <row r="326" spans="1:24" x14ac:dyDescent="0.25">
      <c r="A326" t="s">
        <v>21</v>
      </c>
      <c r="B326" t="s">
        <v>372</v>
      </c>
      <c r="C326" s="1">
        <v>21.76</v>
      </c>
      <c r="D326">
        <v>57</v>
      </c>
      <c r="E326">
        <v>850</v>
      </c>
      <c r="F326">
        <v>26</v>
      </c>
      <c r="G326">
        <v>96</v>
      </c>
      <c r="H326">
        <v>4</v>
      </c>
      <c r="I326" t="s">
        <v>23</v>
      </c>
      <c r="J326">
        <v>8.7943210749999992</v>
      </c>
      <c r="K326" t="s">
        <v>44</v>
      </c>
      <c r="L326" t="s">
        <v>46</v>
      </c>
      <c r="M326">
        <v>14</v>
      </c>
      <c r="N326">
        <v>130</v>
      </c>
      <c r="O326">
        <v>25</v>
      </c>
      <c r="P326">
        <v>93.204485450000007</v>
      </c>
      <c r="Q326" t="s">
        <v>34</v>
      </c>
      <c r="R326">
        <v>1.1256768989999999</v>
      </c>
      <c r="S326" t="s">
        <v>27</v>
      </c>
      <c r="T326" t="s">
        <v>28</v>
      </c>
      <c r="U326">
        <v>540.6288366</v>
      </c>
      <c r="V326" t="str">
        <f>IF(Table1[[#This Row],[Order quantities]]&gt;Table1[[#This Row],[Availability]],"High Risk", IF(Table1[[#This Row],[Order quantities]]=Table1[[#This Row],[Availability]],"Moderate","Low Risk"))</f>
        <v>High Risk</v>
      </c>
      <c r="W326">
        <f>Table1[[#This Row],[Availability]]-Table1[[#This Row],[Order quantities]]</f>
        <v>-39</v>
      </c>
      <c r="X326">
        <f>Table1[[#This Row],[Revenue]]-(Table1[[#This Row],[Shipping costs]]+Table1[[#This Row],[Manufacturing costs]])</f>
        <v>438.63003007499998</v>
      </c>
    </row>
    <row r="327" spans="1:24" x14ac:dyDescent="0.25">
      <c r="A327" t="s">
        <v>21</v>
      </c>
      <c r="B327" t="s">
        <v>373</v>
      </c>
      <c r="C327" s="1">
        <v>52.34</v>
      </c>
      <c r="D327">
        <v>86</v>
      </c>
      <c r="E327">
        <v>364</v>
      </c>
      <c r="F327">
        <v>11</v>
      </c>
      <c r="G327">
        <v>62</v>
      </c>
      <c r="H327">
        <v>9</v>
      </c>
      <c r="I327" t="s">
        <v>37</v>
      </c>
      <c r="J327">
        <v>1.0891962589999999</v>
      </c>
      <c r="K327" t="s">
        <v>38</v>
      </c>
      <c r="L327" t="s">
        <v>49</v>
      </c>
      <c r="M327">
        <v>26</v>
      </c>
      <c r="N327">
        <v>840</v>
      </c>
      <c r="O327">
        <v>18</v>
      </c>
      <c r="P327">
        <v>56.956890319999999</v>
      </c>
      <c r="Q327" t="s">
        <v>26</v>
      </c>
      <c r="R327">
        <v>1.280302512</v>
      </c>
      <c r="S327" t="s">
        <v>35</v>
      </c>
      <c r="T327" t="s">
        <v>53</v>
      </c>
      <c r="U327">
        <v>380.23789790000001</v>
      </c>
      <c r="V327" t="str">
        <f>IF(Table1[[#This Row],[Order quantities]]&gt;Table1[[#This Row],[Availability]],"High Risk", IF(Table1[[#This Row],[Order quantities]]=Table1[[#This Row],[Availability]],"Moderate","Low Risk"))</f>
        <v>Low Risk</v>
      </c>
      <c r="W327">
        <f>Table1[[#This Row],[Availability]]-Table1[[#This Row],[Order quantities]]</f>
        <v>24</v>
      </c>
      <c r="X327">
        <f>Table1[[#This Row],[Revenue]]-(Table1[[#This Row],[Shipping costs]]+Table1[[#This Row],[Manufacturing costs]])</f>
        <v>322.19181132099999</v>
      </c>
    </row>
    <row r="328" spans="1:24" x14ac:dyDescent="0.25">
      <c r="A328" t="s">
        <v>21</v>
      </c>
      <c r="B328" t="s">
        <v>374</v>
      </c>
      <c r="C328" s="1">
        <v>44.8</v>
      </c>
      <c r="D328">
        <v>25</v>
      </c>
      <c r="E328">
        <v>330</v>
      </c>
      <c r="F328">
        <v>23</v>
      </c>
      <c r="G328">
        <v>38</v>
      </c>
      <c r="H328">
        <v>5</v>
      </c>
      <c r="I328" t="s">
        <v>43</v>
      </c>
      <c r="J328">
        <v>8.0024167580000007</v>
      </c>
      <c r="K328" t="s">
        <v>44</v>
      </c>
      <c r="L328" t="s">
        <v>33</v>
      </c>
      <c r="M328">
        <v>24</v>
      </c>
      <c r="N328">
        <v>339</v>
      </c>
      <c r="O328">
        <v>18</v>
      </c>
      <c r="P328">
        <v>11.20685085</v>
      </c>
      <c r="Q328" t="s">
        <v>34</v>
      </c>
      <c r="R328">
        <v>0.73650414200000003</v>
      </c>
      <c r="S328" t="s">
        <v>47</v>
      </c>
      <c r="T328" t="s">
        <v>39</v>
      </c>
      <c r="U328">
        <v>884.61799389999999</v>
      </c>
      <c r="V328" t="str">
        <f>IF(Table1[[#This Row],[Order quantities]]&gt;Table1[[#This Row],[Availability]],"High Risk", IF(Table1[[#This Row],[Order quantities]]=Table1[[#This Row],[Availability]],"Moderate","Low Risk"))</f>
        <v>High Risk</v>
      </c>
      <c r="W328">
        <f>Table1[[#This Row],[Availability]]-Table1[[#This Row],[Order quantities]]</f>
        <v>-13</v>
      </c>
      <c r="X328">
        <f>Table1[[#This Row],[Revenue]]-(Table1[[#This Row],[Shipping costs]]+Table1[[#This Row],[Manufacturing costs]])</f>
        <v>865.40872629199998</v>
      </c>
    </row>
    <row r="329" spans="1:24" x14ac:dyDescent="0.25">
      <c r="A329" t="s">
        <v>29</v>
      </c>
      <c r="B329" t="s">
        <v>375</v>
      </c>
      <c r="C329" s="1">
        <v>91.91</v>
      </c>
      <c r="D329">
        <v>97</v>
      </c>
      <c r="E329">
        <v>640</v>
      </c>
      <c r="F329">
        <v>7</v>
      </c>
      <c r="G329">
        <v>67</v>
      </c>
      <c r="H329">
        <v>8</v>
      </c>
      <c r="I329" t="s">
        <v>43</v>
      </c>
      <c r="J329">
        <v>5.1466024020000001</v>
      </c>
      <c r="K329" t="s">
        <v>44</v>
      </c>
      <c r="L329" t="s">
        <v>33</v>
      </c>
      <c r="M329">
        <v>27</v>
      </c>
      <c r="N329">
        <v>989</v>
      </c>
      <c r="O329">
        <v>7</v>
      </c>
      <c r="P329">
        <v>11.750163260000001</v>
      </c>
      <c r="Q329" t="s">
        <v>51</v>
      </c>
      <c r="R329">
        <v>3.6056373960000001</v>
      </c>
      <c r="S329" t="s">
        <v>27</v>
      </c>
      <c r="T329" t="s">
        <v>28</v>
      </c>
      <c r="U329">
        <v>240.29262779999999</v>
      </c>
      <c r="V329" t="str">
        <f>IF(Table1[[#This Row],[Order quantities]]&gt;Table1[[#This Row],[Availability]],"High Risk", IF(Table1[[#This Row],[Order quantities]]=Table1[[#This Row],[Availability]],"Moderate","Low Risk"))</f>
        <v>Low Risk</v>
      </c>
      <c r="W329">
        <f>Table1[[#This Row],[Availability]]-Table1[[#This Row],[Order quantities]]</f>
        <v>30</v>
      </c>
      <c r="X329">
        <f>Table1[[#This Row],[Revenue]]-(Table1[[#This Row],[Shipping costs]]+Table1[[#This Row],[Manufacturing costs]])</f>
        <v>223.39586213799998</v>
      </c>
    </row>
    <row r="330" spans="1:24" x14ac:dyDescent="0.25">
      <c r="A330" t="s">
        <v>29</v>
      </c>
      <c r="B330" t="s">
        <v>376</v>
      </c>
      <c r="C330" s="1">
        <v>39.43</v>
      </c>
      <c r="D330">
        <v>45</v>
      </c>
      <c r="E330">
        <v>343</v>
      </c>
      <c r="F330">
        <v>27</v>
      </c>
      <c r="G330">
        <v>38</v>
      </c>
      <c r="H330">
        <v>9</v>
      </c>
      <c r="I330" t="s">
        <v>43</v>
      </c>
      <c r="J330">
        <v>9.8995648719999991</v>
      </c>
      <c r="K330" t="s">
        <v>32</v>
      </c>
      <c r="L330" t="s">
        <v>46</v>
      </c>
      <c r="M330">
        <v>29</v>
      </c>
      <c r="N330">
        <v>462</v>
      </c>
      <c r="O330">
        <v>15</v>
      </c>
      <c r="P330">
        <v>97.566547150000005</v>
      </c>
      <c r="Q330" t="s">
        <v>34</v>
      </c>
      <c r="R330">
        <v>0.43895353300000001</v>
      </c>
      <c r="S330" t="s">
        <v>27</v>
      </c>
      <c r="T330" t="s">
        <v>39</v>
      </c>
      <c r="U330">
        <v>285.80070919999997</v>
      </c>
      <c r="V330" t="str">
        <f>IF(Table1[[#This Row],[Order quantities]]&gt;Table1[[#This Row],[Availability]],"High Risk", IF(Table1[[#This Row],[Order quantities]]=Table1[[#This Row],[Availability]],"Moderate","Low Risk"))</f>
        <v>Low Risk</v>
      </c>
      <c r="W330">
        <f>Table1[[#This Row],[Availability]]-Table1[[#This Row],[Order quantities]]</f>
        <v>7</v>
      </c>
      <c r="X330">
        <f>Table1[[#This Row],[Revenue]]-(Table1[[#This Row],[Shipping costs]]+Table1[[#This Row],[Manufacturing costs]])</f>
        <v>178.33459717799997</v>
      </c>
    </row>
    <row r="331" spans="1:24" x14ac:dyDescent="0.25">
      <c r="A331" t="s">
        <v>21</v>
      </c>
      <c r="B331" t="s">
        <v>377</v>
      </c>
      <c r="C331" s="1">
        <v>60.16</v>
      </c>
      <c r="D331">
        <v>97</v>
      </c>
      <c r="E331">
        <v>821</v>
      </c>
      <c r="F331">
        <v>29</v>
      </c>
      <c r="G331">
        <v>67</v>
      </c>
      <c r="H331">
        <v>5</v>
      </c>
      <c r="I331" t="s">
        <v>31</v>
      </c>
      <c r="J331">
        <v>5.3490886829999997</v>
      </c>
      <c r="K331" t="s">
        <v>41</v>
      </c>
      <c r="L331" t="s">
        <v>49</v>
      </c>
      <c r="M331">
        <v>10</v>
      </c>
      <c r="N331">
        <v>921</v>
      </c>
      <c r="O331">
        <v>18</v>
      </c>
      <c r="P331">
        <v>29.93058022</v>
      </c>
      <c r="Q331" t="s">
        <v>26</v>
      </c>
      <c r="R331">
        <v>1.722920681</v>
      </c>
      <c r="S331" t="s">
        <v>27</v>
      </c>
      <c r="T331" t="s">
        <v>53</v>
      </c>
      <c r="U331">
        <v>718.63513020000005</v>
      </c>
      <c r="V331" t="str">
        <f>IF(Table1[[#This Row],[Order quantities]]&gt;Table1[[#This Row],[Availability]],"High Risk", IF(Table1[[#This Row],[Order quantities]]=Table1[[#This Row],[Availability]],"Moderate","Low Risk"))</f>
        <v>Low Risk</v>
      </c>
      <c r="W331">
        <f>Table1[[#This Row],[Availability]]-Table1[[#This Row],[Order quantities]]</f>
        <v>30</v>
      </c>
      <c r="X331">
        <f>Table1[[#This Row],[Revenue]]-(Table1[[#This Row],[Shipping costs]]+Table1[[#This Row],[Manufacturing costs]])</f>
        <v>683.35546129700003</v>
      </c>
    </row>
    <row r="332" spans="1:24" x14ac:dyDescent="0.25">
      <c r="A332" t="s">
        <v>21</v>
      </c>
      <c r="B332" t="s">
        <v>378</v>
      </c>
      <c r="C332" s="1">
        <v>65.069999999999993</v>
      </c>
      <c r="D332">
        <v>28</v>
      </c>
      <c r="E332">
        <v>454</v>
      </c>
      <c r="F332">
        <v>15</v>
      </c>
      <c r="G332">
        <v>94</v>
      </c>
      <c r="H332">
        <v>6</v>
      </c>
      <c r="I332" t="s">
        <v>23</v>
      </c>
      <c r="J332">
        <v>9.8820635079999999</v>
      </c>
      <c r="K332" t="s">
        <v>32</v>
      </c>
      <c r="L332" t="s">
        <v>62</v>
      </c>
      <c r="M332">
        <v>17</v>
      </c>
      <c r="N332">
        <v>488</v>
      </c>
      <c r="O332">
        <v>18</v>
      </c>
      <c r="P332">
        <v>82.504745990000004</v>
      </c>
      <c r="Q332" t="s">
        <v>51</v>
      </c>
      <c r="R332">
        <v>1.48424376</v>
      </c>
      <c r="S332" t="s">
        <v>35</v>
      </c>
      <c r="T332" t="s">
        <v>53</v>
      </c>
      <c r="U332">
        <v>417.19234740000002</v>
      </c>
      <c r="V332" t="str">
        <f>IF(Table1[[#This Row],[Order quantities]]&gt;Table1[[#This Row],[Availability]],"High Risk", IF(Table1[[#This Row],[Order quantities]]=Table1[[#This Row],[Availability]],"Moderate","Low Risk"))</f>
        <v>High Risk</v>
      </c>
      <c r="W332">
        <f>Table1[[#This Row],[Availability]]-Table1[[#This Row],[Order quantities]]</f>
        <v>-66</v>
      </c>
      <c r="X332">
        <f>Table1[[#This Row],[Revenue]]-(Table1[[#This Row],[Shipping costs]]+Table1[[#This Row],[Manufacturing costs]])</f>
        <v>324.80553790200003</v>
      </c>
    </row>
    <row r="333" spans="1:24" x14ac:dyDescent="0.25">
      <c r="A333" t="s">
        <v>29</v>
      </c>
      <c r="B333" t="s">
        <v>379</v>
      </c>
      <c r="C333" s="1">
        <v>6.24</v>
      </c>
      <c r="D333">
        <v>3</v>
      </c>
      <c r="E333">
        <v>600</v>
      </c>
      <c r="F333">
        <v>6</v>
      </c>
      <c r="G333">
        <v>61</v>
      </c>
      <c r="H333">
        <v>1</v>
      </c>
      <c r="I333" t="s">
        <v>43</v>
      </c>
      <c r="J333">
        <v>7.7911242510000003</v>
      </c>
      <c r="K333" t="s">
        <v>44</v>
      </c>
      <c r="L333" t="s">
        <v>62</v>
      </c>
      <c r="M333">
        <v>14</v>
      </c>
      <c r="N333">
        <v>752</v>
      </c>
      <c r="O333">
        <v>20</v>
      </c>
      <c r="P333">
        <v>15.24477714</v>
      </c>
      <c r="Q333" t="s">
        <v>26</v>
      </c>
      <c r="R333">
        <v>2.8202826760000002</v>
      </c>
      <c r="S333" t="s">
        <v>27</v>
      </c>
      <c r="T333" t="s">
        <v>53</v>
      </c>
      <c r="U333">
        <v>741.71515220000003</v>
      </c>
      <c r="V333" t="str">
        <f>IF(Table1[[#This Row],[Order quantities]]&gt;Table1[[#This Row],[Availability]],"High Risk", IF(Table1[[#This Row],[Order quantities]]=Table1[[#This Row],[Availability]],"Moderate","Low Risk"))</f>
        <v>High Risk</v>
      </c>
      <c r="W333">
        <f>Table1[[#This Row],[Availability]]-Table1[[#This Row],[Order quantities]]</f>
        <v>-58</v>
      </c>
      <c r="X333">
        <f>Table1[[#This Row],[Revenue]]-(Table1[[#This Row],[Shipping costs]]+Table1[[#This Row],[Manufacturing costs]])</f>
        <v>718.679250809</v>
      </c>
    </row>
    <row r="334" spans="1:24" x14ac:dyDescent="0.25">
      <c r="A334" t="s">
        <v>21</v>
      </c>
      <c r="B334" t="s">
        <v>380</v>
      </c>
      <c r="C334" s="1">
        <v>68.040000000000006</v>
      </c>
      <c r="D334">
        <v>80</v>
      </c>
      <c r="E334">
        <v>724</v>
      </c>
      <c r="F334">
        <v>20</v>
      </c>
      <c r="G334">
        <v>1</v>
      </c>
      <c r="H334">
        <v>7</v>
      </c>
      <c r="I334" t="s">
        <v>43</v>
      </c>
      <c r="J334">
        <v>3.237443962</v>
      </c>
      <c r="K334" t="s">
        <v>38</v>
      </c>
      <c r="L334" t="s">
        <v>55</v>
      </c>
      <c r="M334">
        <v>8</v>
      </c>
      <c r="N334">
        <v>767</v>
      </c>
      <c r="O334">
        <v>9</v>
      </c>
      <c r="P334">
        <v>92.904646299999996</v>
      </c>
      <c r="Q334" t="s">
        <v>34</v>
      </c>
      <c r="R334">
        <v>3.6790396990000001</v>
      </c>
      <c r="S334" t="s">
        <v>47</v>
      </c>
      <c r="T334" t="s">
        <v>28</v>
      </c>
      <c r="U334">
        <v>241.93325909999999</v>
      </c>
      <c r="V334" t="str">
        <f>IF(Table1[[#This Row],[Order quantities]]&gt;Table1[[#This Row],[Availability]],"High Risk", IF(Table1[[#This Row],[Order quantities]]=Table1[[#This Row],[Availability]],"Moderate","Low Risk"))</f>
        <v>Low Risk</v>
      </c>
      <c r="W334">
        <f>Table1[[#This Row],[Availability]]-Table1[[#This Row],[Order quantities]]</f>
        <v>79</v>
      </c>
      <c r="X334">
        <f>Table1[[#This Row],[Revenue]]-(Table1[[#This Row],[Shipping costs]]+Table1[[#This Row],[Manufacturing costs]])</f>
        <v>145.79116883799998</v>
      </c>
    </row>
    <row r="335" spans="1:24" x14ac:dyDescent="0.25">
      <c r="A335" t="s">
        <v>21</v>
      </c>
      <c r="B335" t="s">
        <v>381</v>
      </c>
      <c r="C335" s="1">
        <v>21.91</v>
      </c>
      <c r="D335">
        <v>98</v>
      </c>
      <c r="E335">
        <v>654</v>
      </c>
      <c r="F335">
        <v>27</v>
      </c>
      <c r="G335">
        <v>94</v>
      </c>
      <c r="H335">
        <v>4</v>
      </c>
      <c r="I335" t="s">
        <v>23</v>
      </c>
      <c r="J335">
        <v>5.8455548139999998</v>
      </c>
      <c r="K335" t="s">
        <v>37</v>
      </c>
      <c r="L335" t="s">
        <v>62</v>
      </c>
      <c r="M335">
        <v>4</v>
      </c>
      <c r="N335">
        <v>398</v>
      </c>
      <c r="O335">
        <v>24</v>
      </c>
      <c r="P335">
        <v>88.697530330000006</v>
      </c>
      <c r="Q335" t="s">
        <v>51</v>
      </c>
      <c r="R335">
        <v>2.71109453</v>
      </c>
      <c r="S335" t="s">
        <v>35</v>
      </c>
      <c r="T335" t="s">
        <v>39</v>
      </c>
      <c r="U335">
        <v>327.04218059999999</v>
      </c>
      <c r="V335" t="str">
        <f>IF(Table1[[#This Row],[Order quantities]]&gt;Table1[[#This Row],[Availability]],"High Risk", IF(Table1[[#This Row],[Order quantities]]=Table1[[#This Row],[Availability]],"Moderate","Low Risk"))</f>
        <v>Low Risk</v>
      </c>
      <c r="W335">
        <f>Table1[[#This Row],[Availability]]-Table1[[#This Row],[Order quantities]]</f>
        <v>4</v>
      </c>
      <c r="X335">
        <f>Table1[[#This Row],[Revenue]]-(Table1[[#This Row],[Shipping costs]]+Table1[[#This Row],[Manufacturing costs]])</f>
        <v>232.49909545599999</v>
      </c>
    </row>
    <row r="336" spans="1:24" x14ac:dyDescent="0.25">
      <c r="A336" t="s">
        <v>21</v>
      </c>
      <c r="B336" t="s">
        <v>382</v>
      </c>
      <c r="C336" s="1">
        <v>96.3</v>
      </c>
      <c r="D336">
        <v>12</v>
      </c>
      <c r="E336">
        <v>64</v>
      </c>
      <c r="F336">
        <v>9</v>
      </c>
      <c r="G336">
        <v>45</v>
      </c>
      <c r="H336">
        <v>2</v>
      </c>
      <c r="I336" t="s">
        <v>43</v>
      </c>
      <c r="J336">
        <v>9.9292207549999993</v>
      </c>
      <c r="K336" t="s">
        <v>44</v>
      </c>
      <c r="L336" t="s">
        <v>49</v>
      </c>
      <c r="M336">
        <v>26</v>
      </c>
      <c r="N336">
        <v>956</v>
      </c>
      <c r="O336">
        <v>2</v>
      </c>
      <c r="P336">
        <v>61.398384620000002</v>
      </c>
      <c r="Q336" t="s">
        <v>51</v>
      </c>
      <c r="R336">
        <v>4.6620273660000002</v>
      </c>
      <c r="S336" t="s">
        <v>27</v>
      </c>
      <c r="T336" t="s">
        <v>53</v>
      </c>
      <c r="U336">
        <v>240.9826405</v>
      </c>
      <c r="V336" t="str">
        <f>IF(Table1[[#This Row],[Order quantities]]&gt;Table1[[#This Row],[Availability]],"High Risk", IF(Table1[[#This Row],[Order quantities]]=Table1[[#This Row],[Availability]],"Moderate","Low Risk"))</f>
        <v>High Risk</v>
      </c>
      <c r="W336">
        <f>Table1[[#This Row],[Availability]]-Table1[[#This Row],[Order quantities]]</f>
        <v>-33</v>
      </c>
      <c r="X336">
        <f>Table1[[#This Row],[Revenue]]-(Table1[[#This Row],[Shipping costs]]+Table1[[#This Row],[Manufacturing costs]])</f>
        <v>169.65503512499998</v>
      </c>
    </row>
    <row r="337" spans="1:24" x14ac:dyDescent="0.25">
      <c r="A337" t="s">
        <v>29</v>
      </c>
      <c r="B337" t="s">
        <v>383</v>
      </c>
      <c r="C337" s="1">
        <v>13.11</v>
      </c>
      <c r="D337">
        <v>28</v>
      </c>
      <c r="E337">
        <v>142</v>
      </c>
      <c r="F337">
        <v>12</v>
      </c>
      <c r="G337">
        <v>21</v>
      </c>
      <c r="H337">
        <v>6</v>
      </c>
      <c r="I337" t="s">
        <v>23</v>
      </c>
      <c r="J337">
        <v>7.3573479710000003</v>
      </c>
      <c r="K337" t="s">
        <v>32</v>
      </c>
      <c r="L337" t="s">
        <v>46</v>
      </c>
      <c r="M337">
        <v>13</v>
      </c>
      <c r="N337">
        <v>146</v>
      </c>
      <c r="O337">
        <v>2</v>
      </c>
      <c r="P337">
        <v>46.614038270000002</v>
      </c>
      <c r="Q337" t="s">
        <v>34</v>
      </c>
      <c r="R337">
        <v>3.9106338439999999</v>
      </c>
      <c r="S337" t="s">
        <v>27</v>
      </c>
      <c r="T337" t="s">
        <v>53</v>
      </c>
      <c r="U337">
        <v>403.4979189</v>
      </c>
      <c r="V337" t="str">
        <f>IF(Table1[[#This Row],[Order quantities]]&gt;Table1[[#This Row],[Availability]],"High Risk", IF(Table1[[#This Row],[Order quantities]]=Table1[[#This Row],[Availability]],"Moderate","Low Risk"))</f>
        <v>Low Risk</v>
      </c>
      <c r="W337">
        <f>Table1[[#This Row],[Availability]]-Table1[[#This Row],[Order quantities]]</f>
        <v>7</v>
      </c>
      <c r="X337">
        <f>Table1[[#This Row],[Revenue]]-(Table1[[#This Row],[Shipping costs]]+Table1[[#This Row],[Manufacturing costs]])</f>
        <v>349.526532659</v>
      </c>
    </row>
    <row r="338" spans="1:24" x14ac:dyDescent="0.25">
      <c r="A338" t="s">
        <v>21</v>
      </c>
      <c r="B338" t="s">
        <v>384</v>
      </c>
      <c r="C338" s="1">
        <v>99.7</v>
      </c>
      <c r="D338">
        <v>28</v>
      </c>
      <c r="E338">
        <v>916</v>
      </c>
      <c r="F338">
        <v>19</v>
      </c>
      <c r="G338">
        <v>13</v>
      </c>
      <c r="H338">
        <v>8</v>
      </c>
      <c r="I338" t="s">
        <v>23</v>
      </c>
      <c r="J338">
        <v>4.1102162729999998</v>
      </c>
      <c r="K338" t="s">
        <v>41</v>
      </c>
      <c r="L338" t="s">
        <v>62</v>
      </c>
      <c r="M338">
        <v>22</v>
      </c>
      <c r="N338">
        <v>938</v>
      </c>
      <c r="O338">
        <v>11</v>
      </c>
      <c r="P338">
        <v>51.405770510000004</v>
      </c>
      <c r="Q338" t="s">
        <v>34</v>
      </c>
      <c r="R338">
        <v>3.720126778</v>
      </c>
      <c r="S338" t="s">
        <v>27</v>
      </c>
      <c r="T338" t="s">
        <v>53</v>
      </c>
      <c r="U338">
        <v>112.7819406</v>
      </c>
      <c r="V338" t="str">
        <f>IF(Table1[[#This Row],[Order quantities]]&gt;Table1[[#This Row],[Availability]],"High Risk", IF(Table1[[#This Row],[Order quantities]]=Table1[[#This Row],[Availability]],"Moderate","Low Risk"))</f>
        <v>Low Risk</v>
      </c>
      <c r="W338">
        <f>Table1[[#This Row],[Availability]]-Table1[[#This Row],[Order quantities]]</f>
        <v>15</v>
      </c>
      <c r="X338">
        <f>Table1[[#This Row],[Revenue]]-(Table1[[#This Row],[Shipping costs]]+Table1[[#This Row],[Manufacturing costs]])</f>
        <v>57.265953816999996</v>
      </c>
    </row>
    <row r="339" spans="1:24" x14ac:dyDescent="0.25">
      <c r="A339" t="s">
        <v>21</v>
      </c>
      <c r="B339" t="s">
        <v>385</v>
      </c>
      <c r="C339" s="1">
        <v>52.71</v>
      </c>
      <c r="D339">
        <v>74</v>
      </c>
      <c r="E339">
        <v>914</v>
      </c>
      <c r="F339">
        <v>20</v>
      </c>
      <c r="G339">
        <v>27</v>
      </c>
      <c r="H339">
        <v>7</v>
      </c>
      <c r="I339" t="s">
        <v>23</v>
      </c>
      <c r="J339">
        <v>1.062840357</v>
      </c>
      <c r="K339" t="s">
        <v>38</v>
      </c>
      <c r="L339" t="s">
        <v>49</v>
      </c>
      <c r="M339">
        <v>27</v>
      </c>
      <c r="N339">
        <v>521</v>
      </c>
      <c r="O339">
        <v>26</v>
      </c>
      <c r="P339">
        <v>36.791088270000003</v>
      </c>
      <c r="Q339" t="s">
        <v>34</v>
      </c>
      <c r="R339">
        <v>4.4755264989999999</v>
      </c>
      <c r="S339" t="s">
        <v>27</v>
      </c>
      <c r="T339" t="s">
        <v>28</v>
      </c>
      <c r="U339">
        <v>238.07582149999999</v>
      </c>
      <c r="V339" t="str">
        <f>IF(Table1[[#This Row],[Order quantities]]&gt;Table1[[#This Row],[Availability]],"High Risk", IF(Table1[[#This Row],[Order quantities]]=Table1[[#This Row],[Availability]],"Moderate","Low Risk"))</f>
        <v>Low Risk</v>
      </c>
      <c r="W339">
        <f>Table1[[#This Row],[Availability]]-Table1[[#This Row],[Order quantities]]</f>
        <v>47</v>
      </c>
      <c r="X339">
        <f>Table1[[#This Row],[Revenue]]-(Table1[[#This Row],[Shipping costs]]+Table1[[#This Row],[Manufacturing costs]])</f>
        <v>200.221892873</v>
      </c>
    </row>
    <row r="340" spans="1:24" x14ac:dyDescent="0.25">
      <c r="A340" t="s">
        <v>29</v>
      </c>
      <c r="B340" t="s">
        <v>386</v>
      </c>
      <c r="C340" s="1">
        <v>61.56</v>
      </c>
      <c r="D340">
        <v>31</v>
      </c>
      <c r="E340">
        <v>827</v>
      </c>
      <c r="F340">
        <v>3</v>
      </c>
      <c r="G340">
        <v>7</v>
      </c>
      <c r="H340">
        <v>3</v>
      </c>
      <c r="I340" t="s">
        <v>23</v>
      </c>
      <c r="J340">
        <v>4.631328721</v>
      </c>
      <c r="K340" t="s">
        <v>38</v>
      </c>
      <c r="L340" t="s">
        <v>49</v>
      </c>
      <c r="M340">
        <v>25</v>
      </c>
      <c r="N340">
        <v>579</v>
      </c>
      <c r="O340">
        <v>7</v>
      </c>
      <c r="P340">
        <v>12.965308139999999</v>
      </c>
      <c r="Q340" t="s">
        <v>51</v>
      </c>
      <c r="R340">
        <v>2.2949238369999998</v>
      </c>
      <c r="S340" t="s">
        <v>35</v>
      </c>
      <c r="T340" t="s">
        <v>53</v>
      </c>
      <c r="U340">
        <v>479.02227060000001</v>
      </c>
      <c r="V340" t="str">
        <f>IF(Table1[[#This Row],[Order quantities]]&gt;Table1[[#This Row],[Availability]],"High Risk", IF(Table1[[#This Row],[Order quantities]]=Table1[[#This Row],[Availability]],"Moderate","Low Risk"))</f>
        <v>Low Risk</v>
      </c>
      <c r="W340">
        <f>Table1[[#This Row],[Availability]]-Table1[[#This Row],[Order quantities]]</f>
        <v>24</v>
      </c>
      <c r="X340">
        <f>Table1[[#This Row],[Revenue]]-(Table1[[#This Row],[Shipping costs]]+Table1[[#This Row],[Manufacturing costs]])</f>
        <v>461.42563373900003</v>
      </c>
    </row>
    <row r="341" spans="1:24" x14ac:dyDescent="0.25">
      <c r="A341" t="s">
        <v>29</v>
      </c>
      <c r="B341" t="s">
        <v>387</v>
      </c>
      <c r="C341" s="1">
        <v>11.37</v>
      </c>
      <c r="D341">
        <v>1</v>
      </c>
      <c r="E341">
        <v>604</v>
      </c>
      <c r="F341">
        <v>15</v>
      </c>
      <c r="G341">
        <v>22</v>
      </c>
      <c r="H341">
        <v>8</v>
      </c>
      <c r="I341" t="s">
        <v>31</v>
      </c>
      <c r="J341">
        <v>3.1127897959999999</v>
      </c>
      <c r="K341" t="s">
        <v>41</v>
      </c>
      <c r="L341" t="s">
        <v>46</v>
      </c>
      <c r="M341">
        <v>27</v>
      </c>
      <c r="N341">
        <v>678</v>
      </c>
      <c r="O341">
        <v>6</v>
      </c>
      <c r="P341">
        <v>63.111466530000001</v>
      </c>
      <c r="Q341" t="s">
        <v>51</v>
      </c>
      <c r="R341">
        <v>2.6993186169999999</v>
      </c>
      <c r="S341" t="s">
        <v>27</v>
      </c>
      <c r="T341" t="s">
        <v>28</v>
      </c>
      <c r="U341">
        <v>161.65251330000001</v>
      </c>
      <c r="V341" t="str">
        <f>IF(Table1[[#This Row],[Order quantities]]&gt;Table1[[#This Row],[Availability]],"High Risk", IF(Table1[[#This Row],[Order quantities]]=Table1[[#This Row],[Availability]],"Moderate","Low Risk"))</f>
        <v>High Risk</v>
      </c>
      <c r="W341">
        <f>Table1[[#This Row],[Availability]]-Table1[[#This Row],[Order quantities]]</f>
        <v>-21</v>
      </c>
      <c r="X341">
        <f>Table1[[#This Row],[Revenue]]-(Table1[[#This Row],[Shipping costs]]+Table1[[#This Row],[Manufacturing costs]])</f>
        <v>95.428256974000007</v>
      </c>
    </row>
    <row r="342" spans="1:24" x14ac:dyDescent="0.25">
      <c r="A342" t="s">
        <v>29</v>
      </c>
      <c r="B342" t="s">
        <v>388</v>
      </c>
      <c r="C342" s="1">
        <v>76.25</v>
      </c>
      <c r="D342">
        <v>46</v>
      </c>
      <c r="E342">
        <v>472</v>
      </c>
      <c r="F342">
        <v>2</v>
      </c>
      <c r="G342">
        <v>74</v>
      </c>
      <c r="H342">
        <v>2</v>
      </c>
      <c r="I342" t="s">
        <v>43</v>
      </c>
      <c r="J342">
        <v>8.3698234350000007</v>
      </c>
      <c r="K342" t="s">
        <v>32</v>
      </c>
      <c r="L342" t="s">
        <v>49</v>
      </c>
      <c r="M342">
        <v>20</v>
      </c>
      <c r="N342">
        <v>161</v>
      </c>
      <c r="O342">
        <v>30</v>
      </c>
      <c r="P342">
        <v>57.173920090000003</v>
      </c>
      <c r="Q342" t="s">
        <v>26</v>
      </c>
      <c r="R342">
        <v>2.137294137</v>
      </c>
      <c r="S342" t="s">
        <v>35</v>
      </c>
      <c r="T342" t="s">
        <v>53</v>
      </c>
      <c r="U342">
        <v>559.66539660000001</v>
      </c>
      <c r="V342" t="str">
        <f>IF(Table1[[#This Row],[Order quantities]]&gt;Table1[[#This Row],[Availability]],"High Risk", IF(Table1[[#This Row],[Order quantities]]=Table1[[#This Row],[Availability]],"Moderate","Low Risk"))</f>
        <v>High Risk</v>
      </c>
      <c r="W342">
        <f>Table1[[#This Row],[Availability]]-Table1[[#This Row],[Order quantities]]</f>
        <v>-28</v>
      </c>
      <c r="X342">
        <f>Table1[[#This Row],[Revenue]]-(Table1[[#This Row],[Shipping costs]]+Table1[[#This Row],[Manufacturing costs]])</f>
        <v>494.12165307500004</v>
      </c>
    </row>
    <row r="343" spans="1:24" x14ac:dyDescent="0.25">
      <c r="A343" t="s">
        <v>29</v>
      </c>
      <c r="B343" t="s">
        <v>389</v>
      </c>
      <c r="C343" s="1">
        <v>24.94</v>
      </c>
      <c r="D343">
        <v>77</v>
      </c>
      <c r="E343">
        <v>416</v>
      </c>
      <c r="F343">
        <v>30</v>
      </c>
      <c r="G343">
        <v>53</v>
      </c>
      <c r="H343">
        <v>9</v>
      </c>
      <c r="I343" t="s">
        <v>43</v>
      </c>
      <c r="J343">
        <v>4.0359754800000003</v>
      </c>
      <c r="K343" t="s">
        <v>44</v>
      </c>
      <c r="L343" t="s">
        <v>55</v>
      </c>
      <c r="M343">
        <v>18</v>
      </c>
      <c r="N343">
        <v>208</v>
      </c>
      <c r="O343">
        <v>10</v>
      </c>
      <c r="P343">
        <v>35.470057189999999</v>
      </c>
      <c r="Q343" t="s">
        <v>34</v>
      </c>
      <c r="R343">
        <v>4.2668469050000004</v>
      </c>
      <c r="S343" t="s">
        <v>35</v>
      </c>
      <c r="T343" t="s">
        <v>53</v>
      </c>
      <c r="U343">
        <v>509.51389460000001</v>
      </c>
      <c r="V343" t="str">
        <f>IF(Table1[[#This Row],[Order quantities]]&gt;Table1[[#This Row],[Availability]],"High Risk", IF(Table1[[#This Row],[Order quantities]]=Table1[[#This Row],[Availability]],"Moderate","Low Risk"))</f>
        <v>Low Risk</v>
      </c>
      <c r="W343">
        <f>Table1[[#This Row],[Availability]]-Table1[[#This Row],[Order quantities]]</f>
        <v>24</v>
      </c>
      <c r="X343">
        <f>Table1[[#This Row],[Revenue]]-(Table1[[#This Row],[Shipping costs]]+Table1[[#This Row],[Manufacturing costs]])</f>
        <v>470.00786192999999</v>
      </c>
    </row>
    <row r="344" spans="1:24" x14ac:dyDescent="0.25">
      <c r="A344" t="s">
        <v>21</v>
      </c>
      <c r="B344" t="s">
        <v>390</v>
      </c>
      <c r="C344" s="1">
        <v>90.32</v>
      </c>
      <c r="D344">
        <v>83</v>
      </c>
      <c r="E344">
        <v>304</v>
      </c>
      <c r="F344">
        <v>21</v>
      </c>
      <c r="G344">
        <v>79</v>
      </c>
      <c r="H344">
        <v>4</v>
      </c>
      <c r="I344" t="s">
        <v>43</v>
      </c>
      <c r="J344">
        <v>8.4477132459999993</v>
      </c>
      <c r="K344" t="s">
        <v>41</v>
      </c>
      <c r="L344" t="s">
        <v>46</v>
      </c>
      <c r="M344">
        <v>14</v>
      </c>
      <c r="N344">
        <v>778</v>
      </c>
      <c r="O344">
        <v>5</v>
      </c>
      <c r="P344">
        <v>13.41783708</v>
      </c>
      <c r="Q344" t="s">
        <v>51</v>
      </c>
      <c r="R344">
        <v>1.2255413449999999</v>
      </c>
      <c r="S344" t="s">
        <v>47</v>
      </c>
      <c r="T344" t="s">
        <v>39</v>
      </c>
      <c r="U344">
        <v>790.45132630000001</v>
      </c>
      <c r="V344" t="str">
        <f>IF(Table1[[#This Row],[Order quantities]]&gt;Table1[[#This Row],[Availability]],"High Risk", IF(Table1[[#This Row],[Order quantities]]=Table1[[#This Row],[Availability]],"Moderate","Low Risk"))</f>
        <v>Low Risk</v>
      </c>
      <c r="W344">
        <f>Table1[[#This Row],[Availability]]-Table1[[#This Row],[Order quantities]]</f>
        <v>4</v>
      </c>
      <c r="X344">
        <f>Table1[[#This Row],[Revenue]]-(Table1[[#This Row],[Shipping costs]]+Table1[[#This Row],[Manufacturing costs]])</f>
        <v>768.58577597400006</v>
      </c>
    </row>
    <row r="345" spans="1:24" x14ac:dyDescent="0.25">
      <c r="A345" t="s">
        <v>21</v>
      </c>
      <c r="B345" t="s">
        <v>391</v>
      </c>
      <c r="C345" s="1">
        <v>24.49</v>
      </c>
      <c r="D345">
        <v>21</v>
      </c>
      <c r="E345">
        <v>735</v>
      </c>
      <c r="F345">
        <v>2</v>
      </c>
      <c r="G345">
        <v>79</v>
      </c>
      <c r="H345">
        <v>1</v>
      </c>
      <c r="I345" t="s">
        <v>43</v>
      </c>
      <c r="J345">
        <v>1.00538145</v>
      </c>
      <c r="K345" t="s">
        <v>38</v>
      </c>
      <c r="L345" t="s">
        <v>49</v>
      </c>
      <c r="M345">
        <v>18</v>
      </c>
      <c r="N345">
        <v>648</v>
      </c>
      <c r="O345">
        <v>11</v>
      </c>
      <c r="P345">
        <v>99.513476850000004</v>
      </c>
      <c r="Q345" t="s">
        <v>51</v>
      </c>
      <c r="R345">
        <v>1.2745744830000001</v>
      </c>
      <c r="S345" t="s">
        <v>27</v>
      </c>
      <c r="T345" t="s">
        <v>28</v>
      </c>
      <c r="U345">
        <v>693.82243129999995</v>
      </c>
      <c r="V345" t="str">
        <f>IF(Table1[[#This Row],[Order quantities]]&gt;Table1[[#This Row],[Availability]],"High Risk", IF(Table1[[#This Row],[Order quantities]]=Table1[[#This Row],[Availability]],"Moderate","Low Risk"))</f>
        <v>High Risk</v>
      </c>
      <c r="W345">
        <f>Table1[[#This Row],[Availability]]-Table1[[#This Row],[Order quantities]]</f>
        <v>-58</v>
      </c>
      <c r="X345">
        <f>Table1[[#This Row],[Revenue]]-(Table1[[#This Row],[Shipping costs]]+Table1[[#This Row],[Manufacturing costs]])</f>
        <v>593.30357299999991</v>
      </c>
    </row>
    <row r="346" spans="1:24" x14ac:dyDescent="0.25">
      <c r="A346" t="s">
        <v>29</v>
      </c>
      <c r="B346" t="s">
        <v>392</v>
      </c>
      <c r="C346" s="1">
        <v>23.12</v>
      </c>
      <c r="D346">
        <v>74</v>
      </c>
      <c r="E346">
        <v>496</v>
      </c>
      <c r="F346">
        <v>22</v>
      </c>
      <c r="G346">
        <v>4</v>
      </c>
      <c r="H346">
        <v>8</v>
      </c>
      <c r="I346" t="s">
        <v>43</v>
      </c>
      <c r="J346">
        <v>3.7703723500000002</v>
      </c>
      <c r="K346" t="s">
        <v>41</v>
      </c>
      <c r="L346" t="s">
        <v>55</v>
      </c>
      <c r="M346">
        <v>5</v>
      </c>
      <c r="N346">
        <v>218</v>
      </c>
      <c r="O346">
        <v>1</v>
      </c>
      <c r="P346">
        <v>53.378756809999999</v>
      </c>
      <c r="Q346" t="s">
        <v>34</v>
      </c>
      <c r="R346">
        <v>1.9257650079999999</v>
      </c>
      <c r="S346" t="s">
        <v>27</v>
      </c>
      <c r="T346" t="s">
        <v>39</v>
      </c>
      <c r="U346">
        <v>501.35257480000001</v>
      </c>
      <c r="V346" t="str">
        <f>IF(Table1[[#This Row],[Order quantities]]&gt;Table1[[#This Row],[Availability]],"High Risk", IF(Table1[[#This Row],[Order quantities]]=Table1[[#This Row],[Availability]],"Moderate","Low Risk"))</f>
        <v>Low Risk</v>
      </c>
      <c r="W346">
        <f>Table1[[#This Row],[Availability]]-Table1[[#This Row],[Order quantities]]</f>
        <v>70</v>
      </c>
      <c r="X346">
        <f>Table1[[#This Row],[Revenue]]-(Table1[[#This Row],[Shipping costs]]+Table1[[#This Row],[Manufacturing costs]])</f>
        <v>444.20344564000004</v>
      </c>
    </row>
    <row r="347" spans="1:24" x14ac:dyDescent="0.25">
      <c r="A347" t="s">
        <v>21</v>
      </c>
      <c r="B347" t="s">
        <v>393</v>
      </c>
      <c r="C347" s="1">
        <v>8.4700000000000006</v>
      </c>
      <c r="D347">
        <v>26</v>
      </c>
      <c r="E347">
        <v>290</v>
      </c>
      <c r="F347">
        <v>3</v>
      </c>
      <c r="G347">
        <v>96</v>
      </c>
      <c r="H347">
        <v>7</v>
      </c>
      <c r="I347" t="s">
        <v>31</v>
      </c>
      <c r="J347">
        <v>3.170486929</v>
      </c>
      <c r="K347" t="s">
        <v>32</v>
      </c>
      <c r="L347" t="s">
        <v>62</v>
      </c>
      <c r="M347">
        <v>26</v>
      </c>
      <c r="N347">
        <v>697</v>
      </c>
      <c r="O347">
        <v>2</v>
      </c>
      <c r="P347">
        <v>78.040381760000002</v>
      </c>
      <c r="Q347" t="s">
        <v>26</v>
      </c>
      <c r="R347">
        <v>1.228679877</v>
      </c>
      <c r="S347" t="s">
        <v>35</v>
      </c>
      <c r="T347" t="s">
        <v>39</v>
      </c>
      <c r="U347">
        <v>302.19463009999998</v>
      </c>
      <c r="V347" t="str">
        <f>IF(Table1[[#This Row],[Order quantities]]&gt;Table1[[#This Row],[Availability]],"High Risk", IF(Table1[[#This Row],[Order quantities]]=Table1[[#This Row],[Availability]],"Moderate","Low Risk"))</f>
        <v>High Risk</v>
      </c>
      <c r="W347">
        <f>Table1[[#This Row],[Availability]]-Table1[[#This Row],[Order quantities]]</f>
        <v>-70</v>
      </c>
      <c r="X347">
        <f>Table1[[#This Row],[Revenue]]-(Table1[[#This Row],[Shipping costs]]+Table1[[#This Row],[Manufacturing costs]])</f>
        <v>220.98376141099999</v>
      </c>
    </row>
    <row r="348" spans="1:24" x14ac:dyDescent="0.25">
      <c r="A348" t="s">
        <v>29</v>
      </c>
      <c r="B348" t="s">
        <v>394</v>
      </c>
      <c r="C348" s="1">
        <v>49.85</v>
      </c>
      <c r="D348">
        <v>66</v>
      </c>
      <c r="E348">
        <v>939</v>
      </c>
      <c r="F348">
        <v>6</v>
      </c>
      <c r="G348">
        <v>23</v>
      </c>
      <c r="H348">
        <v>5</v>
      </c>
      <c r="I348" t="s">
        <v>43</v>
      </c>
      <c r="J348">
        <v>3.1021062499999998</v>
      </c>
      <c r="K348" t="s">
        <v>41</v>
      </c>
      <c r="L348" t="s">
        <v>46</v>
      </c>
      <c r="M348">
        <v>9</v>
      </c>
      <c r="N348">
        <v>481</v>
      </c>
      <c r="O348">
        <v>24</v>
      </c>
      <c r="P348">
        <v>50.708263160000001</v>
      </c>
      <c r="Q348" t="s">
        <v>34</v>
      </c>
      <c r="R348">
        <v>2.8489334980000001</v>
      </c>
      <c r="S348" t="s">
        <v>47</v>
      </c>
      <c r="T348" t="s">
        <v>28</v>
      </c>
      <c r="U348">
        <v>754.17720940000004</v>
      </c>
      <c r="V348" t="str">
        <f>IF(Table1[[#This Row],[Order quantities]]&gt;Table1[[#This Row],[Availability]],"High Risk", IF(Table1[[#This Row],[Order quantities]]=Table1[[#This Row],[Availability]],"Moderate","Low Risk"))</f>
        <v>Low Risk</v>
      </c>
      <c r="W348">
        <f>Table1[[#This Row],[Availability]]-Table1[[#This Row],[Order quantities]]</f>
        <v>43</v>
      </c>
      <c r="X348">
        <f>Table1[[#This Row],[Revenue]]-(Table1[[#This Row],[Shipping costs]]+Table1[[#This Row],[Manufacturing costs]])</f>
        <v>700.36683999000002</v>
      </c>
    </row>
    <row r="349" spans="1:24" x14ac:dyDescent="0.25">
      <c r="A349" t="s">
        <v>29</v>
      </c>
      <c r="B349" t="s">
        <v>395</v>
      </c>
      <c r="C349" s="1">
        <v>58.66</v>
      </c>
      <c r="D349">
        <v>80</v>
      </c>
      <c r="E349">
        <v>101</v>
      </c>
      <c r="F349">
        <v>15</v>
      </c>
      <c r="G349">
        <v>70</v>
      </c>
      <c r="H349">
        <v>5</v>
      </c>
      <c r="I349" t="s">
        <v>31</v>
      </c>
      <c r="J349">
        <v>1.6136795779999999</v>
      </c>
      <c r="K349" t="s">
        <v>37</v>
      </c>
      <c r="L349" t="s">
        <v>49</v>
      </c>
      <c r="M349">
        <v>28</v>
      </c>
      <c r="N349">
        <v>491</v>
      </c>
      <c r="O349">
        <v>1</v>
      </c>
      <c r="P349">
        <v>13.88532618</v>
      </c>
      <c r="Q349" t="s">
        <v>37</v>
      </c>
      <c r="R349">
        <v>0.75900152200000004</v>
      </c>
      <c r="S349" t="s">
        <v>35</v>
      </c>
      <c r="T349" t="s">
        <v>53</v>
      </c>
      <c r="U349">
        <v>737.07589310000003</v>
      </c>
      <c r="V349" t="str">
        <f>IF(Table1[[#This Row],[Order quantities]]&gt;Table1[[#This Row],[Availability]],"High Risk", IF(Table1[[#This Row],[Order quantities]]=Table1[[#This Row],[Availability]],"Moderate","Low Risk"))</f>
        <v>Low Risk</v>
      </c>
      <c r="W349">
        <f>Table1[[#This Row],[Availability]]-Table1[[#This Row],[Order quantities]]</f>
        <v>10</v>
      </c>
      <c r="X349">
        <f>Table1[[#This Row],[Revenue]]-(Table1[[#This Row],[Shipping costs]]+Table1[[#This Row],[Manufacturing costs]])</f>
        <v>721.57688734200008</v>
      </c>
    </row>
    <row r="350" spans="1:24" x14ac:dyDescent="0.25">
      <c r="A350" t="s">
        <v>29</v>
      </c>
      <c r="B350" t="s">
        <v>396</v>
      </c>
      <c r="C350" s="1">
        <v>11.24</v>
      </c>
      <c r="D350">
        <v>55</v>
      </c>
      <c r="E350">
        <v>985</v>
      </c>
      <c r="F350">
        <v>27</v>
      </c>
      <c r="G350">
        <v>88</v>
      </c>
      <c r="H350">
        <v>7</v>
      </c>
      <c r="I350" t="s">
        <v>23</v>
      </c>
      <c r="J350">
        <v>2.6841184340000002</v>
      </c>
      <c r="K350" t="s">
        <v>44</v>
      </c>
      <c r="L350" t="s">
        <v>33</v>
      </c>
      <c r="M350">
        <v>3</v>
      </c>
      <c r="N350">
        <v>151</v>
      </c>
      <c r="O350">
        <v>19</v>
      </c>
      <c r="P350">
        <v>37.864067060000004</v>
      </c>
      <c r="Q350" t="s">
        <v>34</v>
      </c>
      <c r="R350">
        <v>1.668912475</v>
      </c>
      <c r="S350" t="s">
        <v>27</v>
      </c>
      <c r="T350" t="s">
        <v>39</v>
      </c>
      <c r="U350">
        <v>237.9665445</v>
      </c>
      <c r="V350" t="str">
        <f>IF(Table1[[#This Row],[Order quantities]]&gt;Table1[[#This Row],[Availability]],"High Risk", IF(Table1[[#This Row],[Order quantities]]=Table1[[#This Row],[Availability]],"Moderate","Low Risk"))</f>
        <v>High Risk</v>
      </c>
      <c r="W350">
        <f>Table1[[#This Row],[Availability]]-Table1[[#This Row],[Order quantities]]</f>
        <v>-33</v>
      </c>
      <c r="X350">
        <f>Table1[[#This Row],[Revenue]]-(Table1[[#This Row],[Shipping costs]]+Table1[[#This Row],[Manufacturing costs]])</f>
        <v>197.418359006</v>
      </c>
    </row>
    <row r="351" spans="1:24" x14ac:dyDescent="0.25">
      <c r="A351" t="s">
        <v>21</v>
      </c>
      <c r="B351" t="s">
        <v>397</v>
      </c>
      <c r="C351" s="1">
        <v>78.680000000000007</v>
      </c>
      <c r="D351">
        <v>91</v>
      </c>
      <c r="E351">
        <v>266</v>
      </c>
      <c r="F351">
        <v>10</v>
      </c>
      <c r="G351">
        <v>84</v>
      </c>
      <c r="H351">
        <v>5</v>
      </c>
      <c r="I351" t="s">
        <v>31</v>
      </c>
      <c r="J351">
        <v>5.9999461289999996</v>
      </c>
      <c r="K351" t="s">
        <v>38</v>
      </c>
      <c r="L351" t="s">
        <v>49</v>
      </c>
      <c r="M351">
        <v>8</v>
      </c>
      <c r="N351">
        <v>702</v>
      </c>
      <c r="O351">
        <v>2</v>
      </c>
      <c r="P351">
        <v>38.809912689999997</v>
      </c>
      <c r="Q351" t="s">
        <v>34</v>
      </c>
      <c r="R351">
        <v>4.5758790229999997</v>
      </c>
      <c r="S351" t="s">
        <v>35</v>
      </c>
      <c r="T351" t="s">
        <v>28</v>
      </c>
      <c r="U351">
        <v>923.27664830000003</v>
      </c>
      <c r="V351" t="str">
        <f>IF(Table1[[#This Row],[Order quantities]]&gt;Table1[[#This Row],[Availability]],"High Risk", IF(Table1[[#This Row],[Order quantities]]=Table1[[#This Row],[Availability]],"Moderate","Low Risk"))</f>
        <v>Low Risk</v>
      </c>
      <c r="W351">
        <f>Table1[[#This Row],[Availability]]-Table1[[#This Row],[Order quantities]]</f>
        <v>7</v>
      </c>
      <c r="X351">
        <f>Table1[[#This Row],[Revenue]]-(Table1[[#This Row],[Shipping costs]]+Table1[[#This Row],[Manufacturing costs]])</f>
        <v>878.46678948099998</v>
      </c>
    </row>
    <row r="352" spans="1:24" x14ac:dyDescent="0.25">
      <c r="A352" t="s">
        <v>29</v>
      </c>
      <c r="B352" t="s">
        <v>398</v>
      </c>
      <c r="C352" s="1">
        <v>48.06</v>
      </c>
      <c r="D352">
        <v>92</v>
      </c>
      <c r="E352">
        <v>866</v>
      </c>
      <c r="F352">
        <v>9</v>
      </c>
      <c r="G352">
        <v>84</v>
      </c>
      <c r="H352">
        <v>8</v>
      </c>
      <c r="I352" t="s">
        <v>31</v>
      </c>
      <c r="J352">
        <v>3.6222496560000002</v>
      </c>
      <c r="K352" t="s">
        <v>32</v>
      </c>
      <c r="L352" t="s">
        <v>55</v>
      </c>
      <c r="M352">
        <v>20</v>
      </c>
      <c r="N352">
        <v>388</v>
      </c>
      <c r="O352">
        <v>21</v>
      </c>
      <c r="P352">
        <v>85.451761360000006</v>
      </c>
      <c r="Q352" t="s">
        <v>51</v>
      </c>
      <c r="R352">
        <v>2.105204853</v>
      </c>
      <c r="S352" t="s">
        <v>27</v>
      </c>
      <c r="T352" t="s">
        <v>53</v>
      </c>
      <c r="U352">
        <v>157.96460440000001</v>
      </c>
      <c r="V352" t="str">
        <f>IF(Table1[[#This Row],[Order quantities]]&gt;Table1[[#This Row],[Availability]],"High Risk", IF(Table1[[#This Row],[Order quantities]]=Table1[[#This Row],[Availability]],"Moderate","Low Risk"))</f>
        <v>Low Risk</v>
      </c>
      <c r="W352">
        <f>Table1[[#This Row],[Availability]]-Table1[[#This Row],[Order quantities]]</f>
        <v>8</v>
      </c>
      <c r="X352">
        <f>Table1[[#This Row],[Revenue]]-(Table1[[#This Row],[Shipping costs]]+Table1[[#This Row],[Manufacturing costs]])</f>
        <v>68.890593384000013</v>
      </c>
    </row>
    <row r="353" spans="1:24" x14ac:dyDescent="0.25">
      <c r="A353" t="s">
        <v>21</v>
      </c>
      <c r="B353" t="s">
        <v>399</v>
      </c>
      <c r="C353" s="1">
        <v>54.82</v>
      </c>
      <c r="D353">
        <v>20</v>
      </c>
      <c r="E353">
        <v>967</v>
      </c>
      <c r="F353">
        <v>1</v>
      </c>
      <c r="G353">
        <v>76</v>
      </c>
      <c r="H353">
        <v>6</v>
      </c>
      <c r="I353" t="s">
        <v>43</v>
      </c>
      <c r="J353">
        <v>4.7565530410000001</v>
      </c>
      <c r="K353" t="s">
        <v>44</v>
      </c>
      <c r="L353" t="s">
        <v>55</v>
      </c>
      <c r="M353">
        <v>22</v>
      </c>
      <c r="N353">
        <v>436</v>
      </c>
      <c r="O353">
        <v>20</v>
      </c>
      <c r="P353">
        <v>68.880698019999997</v>
      </c>
      <c r="Q353" t="s">
        <v>26</v>
      </c>
      <c r="R353">
        <v>3.766345211</v>
      </c>
      <c r="S353" t="s">
        <v>47</v>
      </c>
      <c r="T353" t="s">
        <v>53</v>
      </c>
      <c r="U353">
        <v>149.53393800000001</v>
      </c>
      <c r="V353" t="str">
        <f>IF(Table1[[#This Row],[Order quantities]]&gt;Table1[[#This Row],[Availability]],"High Risk", IF(Table1[[#This Row],[Order quantities]]=Table1[[#This Row],[Availability]],"Moderate","Low Risk"))</f>
        <v>High Risk</v>
      </c>
      <c r="W353">
        <f>Table1[[#This Row],[Availability]]-Table1[[#This Row],[Order quantities]]</f>
        <v>-56</v>
      </c>
      <c r="X353">
        <f>Table1[[#This Row],[Revenue]]-(Table1[[#This Row],[Shipping costs]]+Table1[[#This Row],[Manufacturing costs]])</f>
        <v>75.896686939000006</v>
      </c>
    </row>
    <row r="354" spans="1:24" x14ac:dyDescent="0.25">
      <c r="A354" t="s">
        <v>29</v>
      </c>
      <c r="B354" t="s">
        <v>400</v>
      </c>
      <c r="C354" s="1">
        <v>43.07</v>
      </c>
      <c r="D354">
        <v>79</v>
      </c>
      <c r="E354">
        <v>973</v>
      </c>
      <c r="F354">
        <v>6</v>
      </c>
      <c r="G354">
        <v>28</v>
      </c>
      <c r="H354">
        <v>9</v>
      </c>
      <c r="I354" t="s">
        <v>23</v>
      </c>
      <c r="J354">
        <v>8.883144325</v>
      </c>
      <c r="K354" t="s">
        <v>37</v>
      </c>
      <c r="L354" t="s">
        <v>46</v>
      </c>
      <c r="M354">
        <v>22</v>
      </c>
      <c r="N354">
        <v>303</v>
      </c>
      <c r="O354">
        <v>23</v>
      </c>
      <c r="P354">
        <v>97.096595919999999</v>
      </c>
      <c r="Q354" t="s">
        <v>26</v>
      </c>
      <c r="R354">
        <v>1.31306609</v>
      </c>
      <c r="S354" t="s">
        <v>27</v>
      </c>
      <c r="T354" t="s">
        <v>53</v>
      </c>
      <c r="U354">
        <v>918.51471819999995</v>
      </c>
      <c r="V354" t="str">
        <f>IF(Table1[[#This Row],[Order quantities]]&gt;Table1[[#This Row],[Availability]],"High Risk", IF(Table1[[#This Row],[Order quantities]]=Table1[[#This Row],[Availability]],"Moderate","Low Risk"))</f>
        <v>Low Risk</v>
      </c>
      <c r="W354">
        <f>Table1[[#This Row],[Availability]]-Table1[[#This Row],[Order quantities]]</f>
        <v>51</v>
      </c>
      <c r="X354">
        <f>Table1[[#This Row],[Revenue]]-(Table1[[#This Row],[Shipping costs]]+Table1[[#This Row],[Manufacturing costs]])</f>
        <v>812.53497795499993</v>
      </c>
    </row>
    <row r="355" spans="1:24" x14ac:dyDescent="0.25">
      <c r="A355" t="s">
        <v>21</v>
      </c>
      <c r="B355" t="s">
        <v>401</v>
      </c>
      <c r="C355" s="1">
        <v>58.17</v>
      </c>
      <c r="D355">
        <v>58</v>
      </c>
      <c r="E355">
        <v>841</v>
      </c>
      <c r="F355">
        <v>9</v>
      </c>
      <c r="G355">
        <v>8</v>
      </c>
      <c r="H355">
        <v>2</v>
      </c>
      <c r="I355" t="s">
        <v>43</v>
      </c>
      <c r="J355">
        <v>9.1476909909999993</v>
      </c>
      <c r="K355" t="s">
        <v>38</v>
      </c>
      <c r="L355" t="s">
        <v>62</v>
      </c>
      <c r="M355">
        <v>19</v>
      </c>
      <c r="N355">
        <v>979</v>
      </c>
      <c r="O355">
        <v>21</v>
      </c>
      <c r="P355">
        <v>38.938764919999997</v>
      </c>
      <c r="Q355" t="s">
        <v>26</v>
      </c>
      <c r="R355">
        <v>4.0559935439999997</v>
      </c>
      <c r="S355" t="s">
        <v>47</v>
      </c>
      <c r="T355" t="s">
        <v>28</v>
      </c>
      <c r="U355">
        <v>567.99831159999997</v>
      </c>
      <c r="V355" t="str">
        <f>IF(Table1[[#This Row],[Order quantities]]&gt;Table1[[#This Row],[Availability]],"High Risk", IF(Table1[[#This Row],[Order quantities]]=Table1[[#This Row],[Availability]],"Moderate","Low Risk"))</f>
        <v>Low Risk</v>
      </c>
      <c r="W355">
        <f>Table1[[#This Row],[Availability]]-Table1[[#This Row],[Order quantities]]</f>
        <v>50</v>
      </c>
      <c r="X355">
        <f>Table1[[#This Row],[Revenue]]-(Table1[[#This Row],[Shipping costs]]+Table1[[#This Row],[Manufacturing costs]])</f>
        <v>519.91185568899994</v>
      </c>
    </row>
    <row r="356" spans="1:24" x14ac:dyDescent="0.25">
      <c r="A356" t="s">
        <v>29</v>
      </c>
      <c r="B356" t="s">
        <v>402</v>
      </c>
      <c r="C356" s="1">
        <v>19.75</v>
      </c>
      <c r="D356">
        <v>83</v>
      </c>
      <c r="E356">
        <v>961</v>
      </c>
      <c r="F356">
        <v>27</v>
      </c>
      <c r="G356">
        <v>1</v>
      </c>
      <c r="H356">
        <v>1</v>
      </c>
      <c r="I356" t="s">
        <v>43</v>
      </c>
      <c r="J356">
        <v>5.4366127449999997</v>
      </c>
      <c r="K356" t="s">
        <v>38</v>
      </c>
      <c r="L356" t="s">
        <v>25</v>
      </c>
      <c r="M356">
        <v>30</v>
      </c>
      <c r="N356">
        <v>337</v>
      </c>
      <c r="O356">
        <v>24</v>
      </c>
      <c r="P356">
        <v>99.84106233</v>
      </c>
      <c r="Q356" t="s">
        <v>34</v>
      </c>
      <c r="R356">
        <v>3.8386653879999999</v>
      </c>
      <c r="S356" t="s">
        <v>35</v>
      </c>
      <c r="T356" t="s">
        <v>39</v>
      </c>
      <c r="U356">
        <v>809.14682860000005</v>
      </c>
      <c r="V356" t="str">
        <f>IF(Table1[[#This Row],[Order quantities]]&gt;Table1[[#This Row],[Availability]],"High Risk", IF(Table1[[#This Row],[Order quantities]]=Table1[[#This Row],[Availability]],"Moderate","Low Risk"))</f>
        <v>Low Risk</v>
      </c>
      <c r="W356">
        <f>Table1[[#This Row],[Availability]]-Table1[[#This Row],[Order quantities]]</f>
        <v>82</v>
      </c>
      <c r="X356">
        <f>Table1[[#This Row],[Revenue]]-(Table1[[#This Row],[Shipping costs]]+Table1[[#This Row],[Manufacturing costs]])</f>
        <v>703.869153525</v>
      </c>
    </row>
    <row r="357" spans="1:24" x14ac:dyDescent="0.25">
      <c r="A357" t="s">
        <v>29</v>
      </c>
      <c r="B357" t="s">
        <v>403</v>
      </c>
      <c r="C357" s="1">
        <v>22.28</v>
      </c>
      <c r="D357">
        <v>5</v>
      </c>
      <c r="E357">
        <v>941</v>
      </c>
      <c r="F357">
        <v>4</v>
      </c>
      <c r="G357">
        <v>37</v>
      </c>
      <c r="H357">
        <v>8</v>
      </c>
      <c r="I357" t="s">
        <v>23</v>
      </c>
      <c r="J357">
        <v>3.971403553</v>
      </c>
      <c r="K357" t="s">
        <v>24</v>
      </c>
      <c r="L357" t="s">
        <v>46</v>
      </c>
      <c r="M357">
        <v>21</v>
      </c>
      <c r="N357">
        <v>481</v>
      </c>
      <c r="O357">
        <v>4</v>
      </c>
      <c r="P357">
        <v>99.654732390000007</v>
      </c>
      <c r="Q357" t="s">
        <v>26</v>
      </c>
      <c r="R357">
        <v>1.9921640009999999</v>
      </c>
      <c r="S357" t="s">
        <v>35</v>
      </c>
      <c r="T357" t="s">
        <v>39</v>
      </c>
      <c r="U357">
        <v>305.05886930000003</v>
      </c>
      <c r="V357" t="str">
        <f>IF(Table1[[#This Row],[Order quantities]]&gt;Table1[[#This Row],[Availability]],"High Risk", IF(Table1[[#This Row],[Order quantities]]=Table1[[#This Row],[Availability]],"Moderate","Low Risk"))</f>
        <v>High Risk</v>
      </c>
      <c r="W357">
        <f>Table1[[#This Row],[Availability]]-Table1[[#This Row],[Order quantities]]</f>
        <v>-32</v>
      </c>
      <c r="X357">
        <f>Table1[[#This Row],[Revenue]]-(Table1[[#This Row],[Shipping costs]]+Table1[[#This Row],[Manufacturing costs]])</f>
        <v>201.43273335700002</v>
      </c>
    </row>
    <row r="358" spans="1:24" x14ac:dyDescent="0.25">
      <c r="A358" t="s">
        <v>21</v>
      </c>
      <c r="B358" t="s">
        <v>404</v>
      </c>
      <c r="C358" s="1">
        <v>86.87</v>
      </c>
      <c r="D358">
        <v>18</v>
      </c>
      <c r="E358">
        <v>776</v>
      </c>
      <c r="F358">
        <v>27</v>
      </c>
      <c r="G358">
        <v>63</v>
      </c>
      <c r="H358">
        <v>3</v>
      </c>
      <c r="I358" t="s">
        <v>43</v>
      </c>
      <c r="J358">
        <v>1.9612063360000001</v>
      </c>
      <c r="K358" t="s">
        <v>41</v>
      </c>
      <c r="L358" t="s">
        <v>46</v>
      </c>
      <c r="M358">
        <v>28</v>
      </c>
      <c r="N358">
        <v>766</v>
      </c>
      <c r="O358">
        <v>12</v>
      </c>
      <c r="P358">
        <v>27.208946600000001</v>
      </c>
      <c r="Q358" t="s">
        <v>34</v>
      </c>
      <c r="R358">
        <v>4.7765448199999998</v>
      </c>
      <c r="S358" t="s">
        <v>35</v>
      </c>
      <c r="T358" t="s">
        <v>39</v>
      </c>
      <c r="U358">
        <v>541.19977719999997</v>
      </c>
      <c r="V358" t="str">
        <f>IF(Table1[[#This Row],[Order quantities]]&gt;Table1[[#This Row],[Availability]],"High Risk", IF(Table1[[#This Row],[Order quantities]]=Table1[[#This Row],[Availability]],"Moderate","Low Risk"))</f>
        <v>High Risk</v>
      </c>
      <c r="W358">
        <f>Table1[[#This Row],[Availability]]-Table1[[#This Row],[Order quantities]]</f>
        <v>-45</v>
      </c>
      <c r="X358">
        <f>Table1[[#This Row],[Revenue]]-(Table1[[#This Row],[Shipping costs]]+Table1[[#This Row],[Manufacturing costs]])</f>
        <v>512.02962426399995</v>
      </c>
    </row>
    <row r="359" spans="1:24" x14ac:dyDescent="0.25">
      <c r="A359" t="s">
        <v>21</v>
      </c>
      <c r="B359" t="s">
        <v>405</v>
      </c>
      <c r="C359" s="1">
        <v>94.88</v>
      </c>
      <c r="D359">
        <v>56</v>
      </c>
      <c r="E359">
        <v>2</v>
      </c>
      <c r="F359">
        <v>28</v>
      </c>
      <c r="G359">
        <v>22</v>
      </c>
      <c r="H359">
        <v>7</v>
      </c>
      <c r="I359" t="s">
        <v>31</v>
      </c>
      <c r="J359">
        <v>9.5806259140000005</v>
      </c>
      <c r="K359" t="s">
        <v>38</v>
      </c>
      <c r="L359" t="s">
        <v>49</v>
      </c>
      <c r="M359">
        <v>3</v>
      </c>
      <c r="N359">
        <v>851</v>
      </c>
      <c r="O359">
        <v>22</v>
      </c>
      <c r="P359">
        <v>38.146700459999998</v>
      </c>
      <c r="Q359" t="s">
        <v>34</v>
      </c>
      <c r="R359">
        <v>4.5621507780000004</v>
      </c>
      <c r="S359" t="s">
        <v>47</v>
      </c>
      <c r="T359" t="s">
        <v>28</v>
      </c>
      <c r="U359">
        <v>422.46051729999999</v>
      </c>
      <c r="V359" t="str">
        <f>IF(Table1[[#This Row],[Order quantities]]&gt;Table1[[#This Row],[Availability]],"High Risk", IF(Table1[[#This Row],[Order quantities]]=Table1[[#This Row],[Availability]],"Moderate","Low Risk"))</f>
        <v>Low Risk</v>
      </c>
      <c r="W359">
        <f>Table1[[#This Row],[Availability]]-Table1[[#This Row],[Order quantities]]</f>
        <v>34</v>
      </c>
      <c r="X359">
        <f>Table1[[#This Row],[Revenue]]-(Table1[[#This Row],[Shipping costs]]+Table1[[#This Row],[Manufacturing costs]])</f>
        <v>374.73319092600002</v>
      </c>
    </row>
    <row r="360" spans="1:24" x14ac:dyDescent="0.25">
      <c r="A360" t="s">
        <v>21</v>
      </c>
      <c r="B360" t="s">
        <v>406</v>
      </c>
      <c r="C360" s="1">
        <v>40.46</v>
      </c>
      <c r="D360">
        <v>68</v>
      </c>
      <c r="E360">
        <v>84</v>
      </c>
      <c r="F360">
        <v>2</v>
      </c>
      <c r="G360">
        <v>70</v>
      </c>
      <c r="H360">
        <v>8</v>
      </c>
      <c r="I360" t="s">
        <v>43</v>
      </c>
      <c r="J360">
        <v>1.5420425040000001</v>
      </c>
      <c r="K360" t="s">
        <v>38</v>
      </c>
      <c r="L360" t="s">
        <v>62</v>
      </c>
      <c r="M360">
        <v>11</v>
      </c>
      <c r="N360">
        <v>235</v>
      </c>
      <c r="O360">
        <v>20</v>
      </c>
      <c r="P360">
        <v>53.743977860000001</v>
      </c>
      <c r="Q360" t="s">
        <v>34</v>
      </c>
      <c r="R360">
        <v>4.8152736709999999</v>
      </c>
      <c r="S360" t="s">
        <v>47</v>
      </c>
      <c r="T360" t="s">
        <v>53</v>
      </c>
      <c r="U360">
        <v>845.04574639999998</v>
      </c>
      <c r="V360" t="str">
        <f>IF(Table1[[#This Row],[Order quantities]]&gt;Table1[[#This Row],[Availability]],"High Risk", IF(Table1[[#This Row],[Order quantities]]=Table1[[#This Row],[Availability]],"Moderate","Low Risk"))</f>
        <v>High Risk</v>
      </c>
      <c r="W360">
        <f>Table1[[#This Row],[Availability]]-Table1[[#This Row],[Order quantities]]</f>
        <v>-2</v>
      </c>
      <c r="X360">
        <f>Table1[[#This Row],[Revenue]]-(Table1[[#This Row],[Shipping costs]]+Table1[[#This Row],[Manufacturing costs]])</f>
        <v>789.75972603599996</v>
      </c>
    </row>
    <row r="361" spans="1:24" x14ac:dyDescent="0.25">
      <c r="A361" t="s">
        <v>21</v>
      </c>
      <c r="B361" t="s">
        <v>407</v>
      </c>
      <c r="C361" s="1">
        <v>30.72</v>
      </c>
      <c r="D361">
        <v>2</v>
      </c>
      <c r="E361">
        <v>793</v>
      </c>
      <c r="F361">
        <v>29</v>
      </c>
      <c r="G361">
        <v>21</v>
      </c>
      <c r="H361">
        <v>6</v>
      </c>
      <c r="I361" t="s">
        <v>23</v>
      </c>
      <c r="J361">
        <v>3.6788524979999999</v>
      </c>
      <c r="K361" t="s">
        <v>38</v>
      </c>
      <c r="L361" t="s">
        <v>62</v>
      </c>
      <c r="M361">
        <v>11</v>
      </c>
      <c r="N361">
        <v>506</v>
      </c>
      <c r="O361">
        <v>18</v>
      </c>
      <c r="P361">
        <v>69.769060400000001</v>
      </c>
      <c r="Q361" t="s">
        <v>34</v>
      </c>
      <c r="R361">
        <v>2.1967819820000001</v>
      </c>
      <c r="S361" t="s">
        <v>27</v>
      </c>
      <c r="T361" t="s">
        <v>53</v>
      </c>
      <c r="U361">
        <v>120.3439954</v>
      </c>
      <c r="V361" t="str">
        <f>IF(Table1[[#This Row],[Order quantities]]&gt;Table1[[#This Row],[Availability]],"High Risk", IF(Table1[[#This Row],[Order quantities]]=Table1[[#This Row],[Availability]],"Moderate","Low Risk"))</f>
        <v>High Risk</v>
      </c>
      <c r="W361">
        <f>Table1[[#This Row],[Availability]]-Table1[[#This Row],[Order quantities]]</f>
        <v>-19</v>
      </c>
      <c r="X361">
        <f>Table1[[#This Row],[Revenue]]-(Table1[[#This Row],[Shipping costs]]+Table1[[#This Row],[Manufacturing costs]])</f>
        <v>46.896082501999999</v>
      </c>
    </row>
    <row r="362" spans="1:24" x14ac:dyDescent="0.25">
      <c r="A362" t="s">
        <v>21</v>
      </c>
      <c r="B362" t="s">
        <v>408</v>
      </c>
      <c r="C362" s="1">
        <v>66.180000000000007</v>
      </c>
      <c r="D362">
        <v>0</v>
      </c>
      <c r="E362">
        <v>327</v>
      </c>
      <c r="F362">
        <v>4</v>
      </c>
      <c r="G362">
        <v>96</v>
      </c>
      <c r="H362">
        <v>9</v>
      </c>
      <c r="I362" t="s">
        <v>43</v>
      </c>
      <c r="J362">
        <v>3.6825958110000001</v>
      </c>
      <c r="K362" t="s">
        <v>24</v>
      </c>
      <c r="L362" t="s">
        <v>33</v>
      </c>
      <c r="M362">
        <v>17</v>
      </c>
      <c r="N362">
        <v>607</v>
      </c>
      <c r="O362">
        <v>1</v>
      </c>
      <c r="P362">
        <v>57.52427041</v>
      </c>
      <c r="Q362" t="s">
        <v>34</v>
      </c>
      <c r="R362">
        <v>1.0676205599999999</v>
      </c>
      <c r="S362" t="s">
        <v>47</v>
      </c>
      <c r="T362" t="s">
        <v>28</v>
      </c>
      <c r="U362">
        <v>319.45845700000001</v>
      </c>
      <c r="V362" t="str">
        <f>IF(Table1[[#This Row],[Order quantities]]&gt;Table1[[#This Row],[Availability]],"High Risk", IF(Table1[[#This Row],[Order quantities]]=Table1[[#This Row],[Availability]],"Moderate","Low Risk"))</f>
        <v>High Risk</v>
      </c>
      <c r="W362">
        <f>Table1[[#This Row],[Availability]]-Table1[[#This Row],[Order quantities]]</f>
        <v>-96</v>
      </c>
      <c r="X362">
        <f>Table1[[#This Row],[Revenue]]-(Table1[[#This Row],[Shipping costs]]+Table1[[#This Row],[Manufacturing costs]])</f>
        <v>258.25159077900003</v>
      </c>
    </row>
    <row r="363" spans="1:24" x14ac:dyDescent="0.25">
      <c r="A363" t="s">
        <v>29</v>
      </c>
      <c r="B363" t="s">
        <v>409</v>
      </c>
      <c r="C363" s="1">
        <v>43.83</v>
      </c>
      <c r="D363">
        <v>57</v>
      </c>
      <c r="E363">
        <v>815</v>
      </c>
      <c r="F363">
        <v>1</v>
      </c>
      <c r="G363">
        <v>35</v>
      </c>
      <c r="H363">
        <v>7</v>
      </c>
      <c r="I363" t="s">
        <v>31</v>
      </c>
      <c r="J363">
        <v>3.8836115750000002</v>
      </c>
      <c r="K363" t="s">
        <v>38</v>
      </c>
      <c r="L363" t="s">
        <v>62</v>
      </c>
      <c r="M363">
        <v>16</v>
      </c>
      <c r="N363">
        <v>461</v>
      </c>
      <c r="O363">
        <v>30</v>
      </c>
      <c r="P363">
        <v>97.249732219999999</v>
      </c>
      <c r="Q363" t="s">
        <v>34</v>
      </c>
      <c r="R363">
        <v>3.170627332</v>
      </c>
      <c r="S363" t="s">
        <v>27</v>
      </c>
      <c r="T363" t="s">
        <v>28</v>
      </c>
      <c r="U363">
        <v>237.3168019</v>
      </c>
      <c r="V363" t="str">
        <f>IF(Table1[[#This Row],[Order quantities]]&gt;Table1[[#This Row],[Availability]],"High Risk", IF(Table1[[#This Row],[Order quantities]]=Table1[[#This Row],[Availability]],"Moderate","Low Risk"))</f>
        <v>Low Risk</v>
      </c>
      <c r="W363">
        <f>Table1[[#This Row],[Availability]]-Table1[[#This Row],[Order quantities]]</f>
        <v>22</v>
      </c>
      <c r="X363">
        <f>Table1[[#This Row],[Revenue]]-(Table1[[#This Row],[Shipping costs]]+Table1[[#This Row],[Manufacturing costs]])</f>
        <v>136.183458105</v>
      </c>
    </row>
    <row r="364" spans="1:24" x14ac:dyDescent="0.25">
      <c r="A364" t="s">
        <v>21</v>
      </c>
      <c r="B364" t="s">
        <v>410</v>
      </c>
      <c r="C364" s="1">
        <v>7.41</v>
      </c>
      <c r="D364">
        <v>37</v>
      </c>
      <c r="E364">
        <v>449</v>
      </c>
      <c r="F364">
        <v>19</v>
      </c>
      <c r="G364">
        <v>79</v>
      </c>
      <c r="H364">
        <v>5</v>
      </c>
      <c r="I364" t="s">
        <v>31</v>
      </c>
      <c r="J364">
        <v>2.478581589</v>
      </c>
      <c r="K364" t="s">
        <v>44</v>
      </c>
      <c r="L364" t="s">
        <v>55</v>
      </c>
      <c r="M364">
        <v>7</v>
      </c>
      <c r="N364">
        <v>480</v>
      </c>
      <c r="O364">
        <v>30</v>
      </c>
      <c r="P364">
        <v>75.159024779999996</v>
      </c>
      <c r="Q364" t="s">
        <v>51</v>
      </c>
      <c r="R364">
        <v>3.455388476</v>
      </c>
      <c r="S364" t="s">
        <v>47</v>
      </c>
      <c r="T364" t="s">
        <v>39</v>
      </c>
      <c r="U364">
        <v>873.27013480000005</v>
      </c>
      <c r="V364" t="str">
        <f>IF(Table1[[#This Row],[Order quantities]]&gt;Table1[[#This Row],[Availability]],"High Risk", IF(Table1[[#This Row],[Order quantities]]=Table1[[#This Row],[Availability]],"Moderate","Low Risk"))</f>
        <v>High Risk</v>
      </c>
      <c r="W364">
        <f>Table1[[#This Row],[Availability]]-Table1[[#This Row],[Order quantities]]</f>
        <v>-42</v>
      </c>
      <c r="X364">
        <f>Table1[[#This Row],[Revenue]]-(Table1[[#This Row],[Shipping costs]]+Table1[[#This Row],[Manufacturing costs]])</f>
        <v>795.63252843100008</v>
      </c>
    </row>
    <row r="365" spans="1:24" x14ac:dyDescent="0.25">
      <c r="A365" t="s">
        <v>21</v>
      </c>
      <c r="B365" t="s">
        <v>411</v>
      </c>
      <c r="C365" s="1">
        <v>19.829999999999998</v>
      </c>
      <c r="D365">
        <v>14</v>
      </c>
      <c r="E365">
        <v>453</v>
      </c>
      <c r="F365">
        <v>26</v>
      </c>
      <c r="G365">
        <v>5</v>
      </c>
      <c r="H365">
        <v>8</v>
      </c>
      <c r="I365" t="s">
        <v>31</v>
      </c>
      <c r="J365">
        <v>8.0484528780000009</v>
      </c>
      <c r="K365" t="s">
        <v>24</v>
      </c>
      <c r="L365" t="s">
        <v>25</v>
      </c>
      <c r="M365">
        <v>4</v>
      </c>
      <c r="N365">
        <v>980</v>
      </c>
      <c r="O365">
        <v>1</v>
      </c>
      <c r="P365">
        <v>29.084036439999998</v>
      </c>
      <c r="Q365" t="s">
        <v>26</v>
      </c>
      <c r="R365">
        <v>0.71466474400000002</v>
      </c>
      <c r="S365" t="s">
        <v>47</v>
      </c>
      <c r="T365" t="s">
        <v>53</v>
      </c>
      <c r="U365">
        <v>520.78946470000005</v>
      </c>
      <c r="V365" t="str">
        <f>IF(Table1[[#This Row],[Order quantities]]&gt;Table1[[#This Row],[Availability]],"High Risk", IF(Table1[[#This Row],[Order quantities]]=Table1[[#This Row],[Availability]],"Moderate","Low Risk"))</f>
        <v>Low Risk</v>
      </c>
      <c r="W365">
        <f>Table1[[#This Row],[Availability]]-Table1[[#This Row],[Order quantities]]</f>
        <v>9</v>
      </c>
      <c r="X365">
        <f>Table1[[#This Row],[Revenue]]-(Table1[[#This Row],[Shipping costs]]+Table1[[#This Row],[Manufacturing costs]])</f>
        <v>483.65697538200004</v>
      </c>
    </row>
    <row r="366" spans="1:24" x14ac:dyDescent="0.25">
      <c r="A366" t="s">
        <v>29</v>
      </c>
      <c r="B366" t="s">
        <v>412</v>
      </c>
      <c r="C366" s="1">
        <v>73.02</v>
      </c>
      <c r="D366">
        <v>33</v>
      </c>
      <c r="E366">
        <v>923</v>
      </c>
      <c r="F366">
        <v>25</v>
      </c>
      <c r="G366">
        <v>60</v>
      </c>
      <c r="H366">
        <v>2</v>
      </c>
      <c r="I366" t="s">
        <v>43</v>
      </c>
      <c r="J366">
        <v>2.102480758</v>
      </c>
      <c r="K366" t="s">
        <v>44</v>
      </c>
      <c r="L366" t="s">
        <v>62</v>
      </c>
      <c r="M366">
        <v>30</v>
      </c>
      <c r="N366">
        <v>675</v>
      </c>
      <c r="O366">
        <v>24</v>
      </c>
      <c r="P366">
        <v>19.45877952</v>
      </c>
      <c r="Q366" t="s">
        <v>34</v>
      </c>
      <c r="R366">
        <v>3.9537668680000002</v>
      </c>
      <c r="S366" t="s">
        <v>47</v>
      </c>
      <c r="T366" t="s">
        <v>53</v>
      </c>
      <c r="U366">
        <v>463.79803950000002</v>
      </c>
      <c r="V366" t="str">
        <f>IF(Table1[[#This Row],[Order quantities]]&gt;Table1[[#This Row],[Availability]],"High Risk", IF(Table1[[#This Row],[Order quantities]]=Table1[[#This Row],[Availability]],"Moderate","Low Risk"))</f>
        <v>High Risk</v>
      </c>
      <c r="W366">
        <f>Table1[[#This Row],[Availability]]-Table1[[#This Row],[Order quantities]]</f>
        <v>-27</v>
      </c>
      <c r="X366">
        <f>Table1[[#This Row],[Revenue]]-(Table1[[#This Row],[Shipping costs]]+Table1[[#This Row],[Manufacturing costs]])</f>
        <v>442.236779222</v>
      </c>
    </row>
    <row r="367" spans="1:24" x14ac:dyDescent="0.25">
      <c r="A367" t="s">
        <v>21</v>
      </c>
      <c r="B367" t="s">
        <v>413</v>
      </c>
      <c r="C367" s="1">
        <v>67.599999999999994</v>
      </c>
      <c r="D367">
        <v>60</v>
      </c>
      <c r="E367">
        <v>628</v>
      </c>
      <c r="F367">
        <v>10</v>
      </c>
      <c r="G367">
        <v>46</v>
      </c>
      <c r="H367">
        <v>7</v>
      </c>
      <c r="I367" t="s">
        <v>43</v>
      </c>
      <c r="J367">
        <v>6.7141599320000003</v>
      </c>
      <c r="K367" t="s">
        <v>38</v>
      </c>
      <c r="L367" t="s">
        <v>55</v>
      </c>
      <c r="M367">
        <v>23</v>
      </c>
      <c r="N367">
        <v>734</v>
      </c>
      <c r="O367">
        <v>14</v>
      </c>
      <c r="P367">
        <v>71.956116159999993</v>
      </c>
      <c r="Q367" t="s">
        <v>34</v>
      </c>
      <c r="R367">
        <v>0.18849507700000001</v>
      </c>
      <c r="S367" t="s">
        <v>47</v>
      </c>
      <c r="T367" t="s">
        <v>39</v>
      </c>
      <c r="U367">
        <v>504.53448589999999</v>
      </c>
      <c r="V367" t="str">
        <f>IF(Table1[[#This Row],[Order quantities]]&gt;Table1[[#This Row],[Availability]],"High Risk", IF(Table1[[#This Row],[Order quantities]]=Table1[[#This Row],[Availability]],"Moderate","Low Risk"))</f>
        <v>Low Risk</v>
      </c>
      <c r="W367">
        <f>Table1[[#This Row],[Availability]]-Table1[[#This Row],[Order quantities]]</f>
        <v>14</v>
      </c>
      <c r="X367">
        <f>Table1[[#This Row],[Revenue]]-(Table1[[#This Row],[Shipping costs]]+Table1[[#This Row],[Manufacturing costs]])</f>
        <v>425.864209808</v>
      </c>
    </row>
    <row r="368" spans="1:24" x14ac:dyDescent="0.25">
      <c r="A368" t="s">
        <v>29</v>
      </c>
      <c r="B368" t="s">
        <v>414</v>
      </c>
      <c r="C368" s="1">
        <v>7.57</v>
      </c>
      <c r="D368">
        <v>34</v>
      </c>
      <c r="E368">
        <v>220</v>
      </c>
      <c r="F368">
        <v>21</v>
      </c>
      <c r="G368">
        <v>50</v>
      </c>
      <c r="H368">
        <v>4</v>
      </c>
      <c r="I368" t="s">
        <v>31</v>
      </c>
      <c r="J368">
        <v>2.1146142399999999</v>
      </c>
      <c r="K368" t="s">
        <v>32</v>
      </c>
      <c r="L368" t="s">
        <v>46</v>
      </c>
      <c r="M368">
        <v>19</v>
      </c>
      <c r="N368">
        <v>353</v>
      </c>
      <c r="O368">
        <v>4</v>
      </c>
      <c r="P368">
        <v>24.26071962</v>
      </c>
      <c r="Q368" t="s">
        <v>51</v>
      </c>
      <c r="R368">
        <v>2.4653690990000001</v>
      </c>
      <c r="S368" t="s">
        <v>35</v>
      </c>
      <c r="T368" t="s">
        <v>39</v>
      </c>
      <c r="U368">
        <v>974.73209559999998</v>
      </c>
      <c r="V368" t="str">
        <f>IF(Table1[[#This Row],[Order quantities]]&gt;Table1[[#This Row],[Availability]],"High Risk", IF(Table1[[#This Row],[Order quantities]]=Table1[[#This Row],[Availability]],"Moderate","Low Risk"))</f>
        <v>High Risk</v>
      </c>
      <c r="W368">
        <f>Table1[[#This Row],[Availability]]-Table1[[#This Row],[Order quantities]]</f>
        <v>-16</v>
      </c>
      <c r="X368">
        <f>Table1[[#This Row],[Revenue]]-(Table1[[#This Row],[Shipping costs]]+Table1[[#This Row],[Manufacturing costs]])</f>
        <v>948.35676174000002</v>
      </c>
    </row>
    <row r="369" spans="1:24" x14ac:dyDescent="0.25">
      <c r="A369" t="s">
        <v>21</v>
      </c>
      <c r="B369" t="s">
        <v>415</v>
      </c>
      <c r="C369" s="1">
        <v>26.09</v>
      </c>
      <c r="D369">
        <v>63</v>
      </c>
      <c r="E369">
        <v>153</v>
      </c>
      <c r="F369">
        <v>15</v>
      </c>
      <c r="G369">
        <v>48</v>
      </c>
      <c r="H369">
        <v>9</v>
      </c>
      <c r="I369" t="s">
        <v>23</v>
      </c>
      <c r="J369">
        <v>1.6348207379999999</v>
      </c>
      <c r="K369" t="s">
        <v>38</v>
      </c>
      <c r="L369" t="s">
        <v>55</v>
      </c>
      <c r="M369">
        <v>12</v>
      </c>
      <c r="N369">
        <v>576</v>
      </c>
      <c r="O369">
        <v>5</v>
      </c>
      <c r="P369">
        <v>80.890915629999995</v>
      </c>
      <c r="Q369" t="s">
        <v>26</v>
      </c>
      <c r="R369">
        <v>1.721979672</v>
      </c>
      <c r="S369" t="s">
        <v>47</v>
      </c>
      <c r="T369" t="s">
        <v>28</v>
      </c>
      <c r="U369">
        <v>865.24065489999998</v>
      </c>
      <c r="V369" t="str">
        <f>IF(Table1[[#This Row],[Order quantities]]&gt;Table1[[#This Row],[Availability]],"High Risk", IF(Table1[[#This Row],[Order quantities]]=Table1[[#This Row],[Availability]],"Moderate","Low Risk"))</f>
        <v>Low Risk</v>
      </c>
      <c r="W369">
        <f>Table1[[#This Row],[Availability]]-Table1[[#This Row],[Order quantities]]</f>
        <v>15</v>
      </c>
      <c r="X369">
        <f>Table1[[#This Row],[Revenue]]-(Table1[[#This Row],[Shipping costs]]+Table1[[#This Row],[Manufacturing costs]])</f>
        <v>782.71491853199996</v>
      </c>
    </row>
    <row r="370" spans="1:24" x14ac:dyDescent="0.25">
      <c r="A370" t="s">
        <v>21</v>
      </c>
      <c r="B370" t="s">
        <v>416</v>
      </c>
      <c r="C370" s="1">
        <v>26.95</v>
      </c>
      <c r="D370">
        <v>24</v>
      </c>
      <c r="E370">
        <v>664</v>
      </c>
      <c r="F370">
        <v>27</v>
      </c>
      <c r="G370">
        <v>6</v>
      </c>
      <c r="H370">
        <v>1</v>
      </c>
      <c r="I370" t="s">
        <v>23</v>
      </c>
      <c r="J370">
        <v>9.184865533</v>
      </c>
      <c r="K370" t="s">
        <v>24</v>
      </c>
      <c r="L370" t="s">
        <v>46</v>
      </c>
      <c r="M370">
        <v>15</v>
      </c>
      <c r="N370">
        <v>213</v>
      </c>
      <c r="O370">
        <v>11</v>
      </c>
      <c r="P370">
        <v>37.993300050000002</v>
      </c>
      <c r="Q370" t="s">
        <v>51</v>
      </c>
      <c r="R370">
        <v>3.7274849940000001</v>
      </c>
      <c r="S370" t="s">
        <v>35</v>
      </c>
      <c r="T370" t="s">
        <v>28</v>
      </c>
      <c r="U370">
        <v>735.7318947</v>
      </c>
      <c r="V370" t="str">
        <f>IF(Table1[[#This Row],[Order quantities]]&gt;Table1[[#This Row],[Availability]],"High Risk", IF(Table1[[#This Row],[Order quantities]]=Table1[[#This Row],[Availability]],"Moderate","Low Risk"))</f>
        <v>Low Risk</v>
      </c>
      <c r="W370">
        <f>Table1[[#This Row],[Availability]]-Table1[[#This Row],[Order quantities]]</f>
        <v>18</v>
      </c>
      <c r="X370">
        <f>Table1[[#This Row],[Revenue]]-(Table1[[#This Row],[Shipping costs]]+Table1[[#This Row],[Manufacturing costs]])</f>
        <v>688.55372911699999</v>
      </c>
    </row>
    <row r="371" spans="1:24" x14ac:dyDescent="0.25">
      <c r="A371" t="s">
        <v>29</v>
      </c>
      <c r="B371" t="s">
        <v>417</v>
      </c>
      <c r="C371" s="1">
        <v>68.83</v>
      </c>
      <c r="D371">
        <v>23</v>
      </c>
      <c r="E371">
        <v>11</v>
      </c>
      <c r="F371">
        <v>22</v>
      </c>
      <c r="G371">
        <v>89</v>
      </c>
      <c r="H371">
        <v>7</v>
      </c>
      <c r="I371" t="s">
        <v>43</v>
      </c>
      <c r="J371">
        <v>2.7111588969999998</v>
      </c>
      <c r="K371" t="s">
        <v>32</v>
      </c>
      <c r="L371" t="s">
        <v>62</v>
      </c>
      <c r="M371">
        <v>11</v>
      </c>
      <c r="N371">
        <v>119</v>
      </c>
      <c r="O371">
        <v>24</v>
      </c>
      <c r="P371">
        <v>39.420393679999997</v>
      </c>
      <c r="Q371" t="s">
        <v>26</v>
      </c>
      <c r="R371">
        <v>1.6325275640000001</v>
      </c>
      <c r="S371" t="s">
        <v>35</v>
      </c>
      <c r="T371" t="s">
        <v>28</v>
      </c>
      <c r="U371">
        <v>361.43106330000001</v>
      </c>
      <c r="V371" t="str">
        <f>IF(Table1[[#This Row],[Order quantities]]&gt;Table1[[#This Row],[Availability]],"High Risk", IF(Table1[[#This Row],[Order quantities]]=Table1[[#This Row],[Availability]],"Moderate","Low Risk"))</f>
        <v>High Risk</v>
      </c>
      <c r="W371">
        <f>Table1[[#This Row],[Availability]]-Table1[[#This Row],[Order quantities]]</f>
        <v>-66</v>
      </c>
      <c r="X371">
        <f>Table1[[#This Row],[Revenue]]-(Table1[[#This Row],[Shipping costs]]+Table1[[#This Row],[Manufacturing costs]])</f>
        <v>319.29951072300003</v>
      </c>
    </row>
    <row r="372" spans="1:24" x14ac:dyDescent="0.25">
      <c r="A372" t="s">
        <v>29</v>
      </c>
      <c r="B372" t="s">
        <v>418</v>
      </c>
      <c r="C372" s="1">
        <v>6.87</v>
      </c>
      <c r="D372">
        <v>11</v>
      </c>
      <c r="E372">
        <v>132</v>
      </c>
      <c r="F372">
        <v>19</v>
      </c>
      <c r="G372">
        <v>56</v>
      </c>
      <c r="H372">
        <v>6</v>
      </c>
      <c r="I372" t="s">
        <v>23</v>
      </c>
      <c r="J372">
        <v>8.3912513910000008</v>
      </c>
      <c r="K372" t="s">
        <v>44</v>
      </c>
      <c r="L372" t="s">
        <v>46</v>
      </c>
      <c r="M372">
        <v>5</v>
      </c>
      <c r="N372">
        <v>627</v>
      </c>
      <c r="O372">
        <v>28</v>
      </c>
      <c r="P372">
        <v>10.97185532</v>
      </c>
      <c r="Q372" t="s">
        <v>34</v>
      </c>
      <c r="R372">
        <v>4.151354853</v>
      </c>
      <c r="S372" t="s">
        <v>47</v>
      </c>
      <c r="T372" t="s">
        <v>28</v>
      </c>
      <c r="U372">
        <v>248.65569959999999</v>
      </c>
      <c r="V372" t="str">
        <f>IF(Table1[[#This Row],[Order quantities]]&gt;Table1[[#This Row],[Availability]],"High Risk", IF(Table1[[#This Row],[Order quantities]]=Table1[[#This Row],[Availability]],"Moderate","Low Risk"))</f>
        <v>High Risk</v>
      </c>
      <c r="W372">
        <f>Table1[[#This Row],[Availability]]-Table1[[#This Row],[Order quantities]]</f>
        <v>-45</v>
      </c>
      <c r="X372">
        <f>Table1[[#This Row],[Revenue]]-(Table1[[#This Row],[Shipping costs]]+Table1[[#This Row],[Manufacturing costs]])</f>
        <v>229.29259288899999</v>
      </c>
    </row>
    <row r="373" spans="1:24" x14ac:dyDescent="0.25">
      <c r="A373" t="s">
        <v>29</v>
      </c>
      <c r="B373" t="s">
        <v>419</v>
      </c>
      <c r="C373" s="1">
        <v>14.89</v>
      </c>
      <c r="D373">
        <v>17</v>
      </c>
      <c r="E373">
        <v>993</v>
      </c>
      <c r="F373">
        <v>16</v>
      </c>
      <c r="G373">
        <v>59</v>
      </c>
      <c r="H373">
        <v>8</v>
      </c>
      <c r="I373" t="s">
        <v>31</v>
      </c>
      <c r="J373">
        <v>5.9016778399999996</v>
      </c>
      <c r="K373" t="s">
        <v>44</v>
      </c>
      <c r="L373" t="s">
        <v>55</v>
      </c>
      <c r="M373">
        <v>5</v>
      </c>
      <c r="N373">
        <v>244</v>
      </c>
      <c r="O373">
        <v>23</v>
      </c>
      <c r="P373">
        <v>73.091014040000005</v>
      </c>
      <c r="Q373" t="s">
        <v>34</v>
      </c>
      <c r="R373">
        <v>3.0152720949999998</v>
      </c>
      <c r="S373" t="s">
        <v>47</v>
      </c>
      <c r="T373" t="s">
        <v>28</v>
      </c>
      <c r="U373">
        <v>929.29026610000005</v>
      </c>
      <c r="V373" t="str">
        <f>IF(Table1[[#This Row],[Order quantities]]&gt;Table1[[#This Row],[Availability]],"High Risk", IF(Table1[[#This Row],[Order quantities]]=Table1[[#This Row],[Availability]],"Moderate","Low Risk"))</f>
        <v>High Risk</v>
      </c>
      <c r="W373">
        <f>Table1[[#This Row],[Availability]]-Table1[[#This Row],[Order quantities]]</f>
        <v>-42</v>
      </c>
      <c r="X373">
        <f>Table1[[#This Row],[Revenue]]-(Table1[[#This Row],[Shipping costs]]+Table1[[#This Row],[Manufacturing costs]])</f>
        <v>850.29757422</v>
      </c>
    </row>
    <row r="374" spans="1:24" x14ac:dyDescent="0.25">
      <c r="A374" t="s">
        <v>29</v>
      </c>
      <c r="B374" t="s">
        <v>420</v>
      </c>
      <c r="C374" s="1">
        <v>80.989999999999995</v>
      </c>
      <c r="D374">
        <v>14</v>
      </c>
      <c r="E374">
        <v>303</v>
      </c>
      <c r="F374">
        <v>21</v>
      </c>
      <c r="G374">
        <v>29</v>
      </c>
      <c r="H374">
        <v>5</v>
      </c>
      <c r="I374" t="s">
        <v>43</v>
      </c>
      <c r="J374">
        <v>1.7007086760000001</v>
      </c>
      <c r="K374" t="s">
        <v>44</v>
      </c>
      <c r="L374" t="s">
        <v>46</v>
      </c>
      <c r="M374">
        <v>15</v>
      </c>
      <c r="N374">
        <v>307</v>
      </c>
      <c r="O374">
        <v>13</v>
      </c>
      <c r="P374">
        <v>20.19427778</v>
      </c>
      <c r="Q374" t="s">
        <v>26</v>
      </c>
      <c r="R374">
        <v>3.9900774729999999</v>
      </c>
      <c r="S374" t="s">
        <v>27</v>
      </c>
      <c r="T374" t="s">
        <v>39</v>
      </c>
      <c r="U374">
        <v>480.76797049999999</v>
      </c>
      <c r="V374" t="str">
        <f>IF(Table1[[#This Row],[Order quantities]]&gt;Table1[[#This Row],[Availability]],"High Risk", IF(Table1[[#This Row],[Order quantities]]=Table1[[#This Row],[Availability]],"Moderate","Low Risk"))</f>
        <v>High Risk</v>
      </c>
      <c r="W374">
        <f>Table1[[#This Row],[Availability]]-Table1[[#This Row],[Order quantities]]</f>
        <v>-15</v>
      </c>
      <c r="X374">
        <f>Table1[[#This Row],[Revenue]]-(Table1[[#This Row],[Shipping costs]]+Table1[[#This Row],[Manufacturing costs]])</f>
        <v>458.87298404399996</v>
      </c>
    </row>
    <row r="375" spans="1:24" x14ac:dyDescent="0.25">
      <c r="A375" t="s">
        <v>29</v>
      </c>
      <c r="B375" t="s">
        <v>421</v>
      </c>
      <c r="C375" s="1">
        <v>21.96</v>
      </c>
      <c r="D375">
        <v>79</v>
      </c>
      <c r="E375">
        <v>292</v>
      </c>
      <c r="F375">
        <v>27</v>
      </c>
      <c r="G375">
        <v>71</v>
      </c>
      <c r="H375">
        <v>1</v>
      </c>
      <c r="I375" t="s">
        <v>43</v>
      </c>
      <c r="J375">
        <v>9.5990337229999998</v>
      </c>
      <c r="K375" t="s">
        <v>44</v>
      </c>
      <c r="L375" t="s">
        <v>25</v>
      </c>
      <c r="M375">
        <v>29</v>
      </c>
      <c r="N375">
        <v>630</v>
      </c>
      <c r="O375">
        <v>16</v>
      </c>
      <c r="P375">
        <v>79.559251970000005</v>
      </c>
      <c r="Q375" t="s">
        <v>34</v>
      </c>
      <c r="R375">
        <v>4.9477691249999998</v>
      </c>
      <c r="S375" t="s">
        <v>35</v>
      </c>
      <c r="T375" t="s">
        <v>28</v>
      </c>
      <c r="U375">
        <v>350.88021950000001</v>
      </c>
      <c r="V375" t="str">
        <f>IF(Table1[[#This Row],[Order quantities]]&gt;Table1[[#This Row],[Availability]],"High Risk", IF(Table1[[#This Row],[Order quantities]]=Table1[[#This Row],[Availability]],"Moderate","Low Risk"))</f>
        <v>Low Risk</v>
      </c>
      <c r="W375">
        <f>Table1[[#This Row],[Availability]]-Table1[[#This Row],[Order quantities]]</f>
        <v>8</v>
      </c>
      <c r="X375">
        <f>Table1[[#This Row],[Revenue]]-(Table1[[#This Row],[Shipping costs]]+Table1[[#This Row],[Manufacturing costs]])</f>
        <v>261.72193380700003</v>
      </c>
    </row>
    <row r="376" spans="1:24" x14ac:dyDescent="0.25">
      <c r="A376" t="s">
        <v>21</v>
      </c>
      <c r="B376" t="s">
        <v>422</v>
      </c>
      <c r="C376" s="1">
        <v>67.010000000000005</v>
      </c>
      <c r="D376">
        <v>26</v>
      </c>
      <c r="E376">
        <v>974</v>
      </c>
      <c r="F376">
        <v>24</v>
      </c>
      <c r="G376">
        <v>77</v>
      </c>
      <c r="H376">
        <v>1</v>
      </c>
      <c r="I376" t="s">
        <v>23</v>
      </c>
      <c r="J376">
        <v>3.2226505030000001</v>
      </c>
      <c r="K376" t="s">
        <v>32</v>
      </c>
      <c r="L376" t="s">
        <v>49</v>
      </c>
      <c r="M376">
        <v>18</v>
      </c>
      <c r="N376">
        <v>475</v>
      </c>
      <c r="O376">
        <v>24</v>
      </c>
      <c r="P376">
        <v>54.268103969999999</v>
      </c>
      <c r="Q376" t="s">
        <v>26</v>
      </c>
      <c r="R376">
        <v>3.427875894</v>
      </c>
      <c r="S376" t="s">
        <v>47</v>
      </c>
      <c r="T376" t="s">
        <v>28</v>
      </c>
      <c r="U376">
        <v>523.82874379999998</v>
      </c>
      <c r="V376" t="str">
        <f>IF(Table1[[#This Row],[Order quantities]]&gt;Table1[[#This Row],[Availability]],"High Risk", IF(Table1[[#This Row],[Order quantities]]=Table1[[#This Row],[Availability]],"Moderate","Low Risk"))</f>
        <v>High Risk</v>
      </c>
      <c r="W376">
        <f>Table1[[#This Row],[Availability]]-Table1[[#This Row],[Order quantities]]</f>
        <v>-51</v>
      </c>
      <c r="X376">
        <f>Table1[[#This Row],[Revenue]]-(Table1[[#This Row],[Shipping costs]]+Table1[[#This Row],[Manufacturing costs]])</f>
        <v>466.337989327</v>
      </c>
    </row>
    <row r="377" spans="1:24" x14ac:dyDescent="0.25">
      <c r="A377" t="s">
        <v>21</v>
      </c>
      <c r="B377" t="s">
        <v>423</v>
      </c>
      <c r="C377" s="1">
        <v>27.63</v>
      </c>
      <c r="D377">
        <v>71</v>
      </c>
      <c r="E377">
        <v>299</v>
      </c>
      <c r="F377">
        <v>22</v>
      </c>
      <c r="G377">
        <v>18</v>
      </c>
      <c r="H377">
        <v>9</v>
      </c>
      <c r="I377" t="s">
        <v>23</v>
      </c>
      <c r="J377">
        <v>8.736808108</v>
      </c>
      <c r="K377" t="s">
        <v>32</v>
      </c>
      <c r="L377" t="s">
        <v>33</v>
      </c>
      <c r="M377">
        <v>11</v>
      </c>
      <c r="N377">
        <v>603</v>
      </c>
      <c r="O377">
        <v>13</v>
      </c>
      <c r="P377">
        <v>80.585183349999994</v>
      </c>
      <c r="Q377" t="s">
        <v>34</v>
      </c>
      <c r="R377">
        <v>4.9262565499999997</v>
      </c>
      <c r="S377" t="s">
        <v>35</v>
      </c>
      <c r="T377" t="s">
        <v>53</v>
      </c>
      <c r="U377">
        <v>926.06268050000006</v>
      </c>
      <c r="V377" t="str">
        <f>IF(Table1[[#This Row],[Order quantities]]&gt;Table1[[#This Row],[Availability]],"High Risk", IF(Table1[[#This Row],[Order quantities]]=Table1[[#This Row],[Availability]],"Moderate","Low Risk"))</f>
        <v>Low Risk</v>
      </c>
      <c r="W377">
        <f>Table1[[#This Row],[Availability]]-Table1[[#This Row],[Order quantities]]</f>
        <v>53</v>
      </c>
      <c r="X377">
        <f>Table1[[#This Row],[Revenue]]-(Table1[[#This Row],[Shipping costs]]+Table1[[#This Row],[Manufacturing costs]])</f>
        <v>836.7406890420001</v>
      </c>
    </row>
    <row r="378" spans="1:24" x14ac:dyDescent="0.25">
      <c r="A378" t="s">
        <v>29</v>
      </c>
      <c r="B378" t="s">
        <v>424</v>
      </c>
      <c r="C378" s="1">
        <v>14.45</v>
      </c>
      <c r="D378">
        <v>59</v>
      </c>
      <c r="E378">
        <v>739</v>
      </c>
      <c r="F378">
        <v>4</v>
      </c>
      <c r="G378">
        <v>2</v>
      </c>
      <c r="H378">
        <v>6</v>
      </c>
      <c r="I378" t="s">
        <v>31</v>
      </c>
      <c r="J378">
        <v>2.5192900520000001</v>
      </c>
      <c r="K378" t="s">
        <v>41</v>
      </c>
      <c r="L378" t="s">
        <v>55</v>
      </c>
      <c r="M378">
        <v>26</v>
      </c>
      <c r="N378">
        <v>265</v>
      </c>
      <c r="O378">
        <v>24</v>
      </c>
      <c r="P378">
        <v>62.553388529999999</v>
      </c>
      <c r="Q378" t="s">
        <v>51</v>
      </c>
      <c r="R378">
        <v>0.24129800200000001</v>
      </c>
      <c r="S378" t="s">
        <v>47</v>
      </c>
      <c r="T378" t="s">
        <v>53</v>
      </c>
      <c r="U378">
        <v>448.36058209999999</v>
      </c>
      <c r="V378" t="str">
        <f>IF(Table1[[#This Row],[Order quantities]]&gt;Table1[[#This Row],[Availability]],"High Risk", IF(Table1[[#This Row],[Order quantities]]=Table1[[#This Row],[Availability]],"Moderate","Low Risk"))</f>
        <v>Low Risk</v>
      </c>
      <c r="W378">
        <f>Table1[[#This Row],[Availability]]-Table1[[#This Row],[Order quantities]]</f>
        <v>57</v>
      </c>
      <c r="X378">
        <f>Table1[[#This Row],[Revenue]]-(Table1[[#This Row],[Shipping costs]]+Table1[[#This Row],[Manufacturing costs]])</f>
        <v>383.28790351800001</v>
      </c>
    </row>
    <row r="379" spans="1:24" x14ac:dyDescent="0.25">
      <c r="A379" t="s">
        <v>29</v>
      </c>
      <c r="B379" t="s">
        <v>425</v>
      </c>
      <c r="C379" s="1">
        <v>28.1</v>
      </c>
      <c r="D379">
        <v>45</v>
      </c>
      <c r="E379">
        <v>782</v>
      </c>
      <c r="F379">
        <v>2</v>
      </c>
      <c r="G379">
        <v>8</v>
      </c>
      <c r="H379">
        <v>5</v>
      </c>
      <c r="I379" t="s">
        <v>23</v>
      </c>
      <c r="J379">
        <v>8.6854859389999994</v>
      </c>
      <c r="K379" t="s">
        <v>24</v>
      </c>
      <c r="L379" t="s">
        <v>25</v>
      </c>
      <c r="M379">
        <v>12</v>
      </c>
      <c r="N379">
        <v>649</v>
      </c>
      <c r="O379">
        <v>22</v>
      </c>
      <c r="P379">
        <v>17.418994479999999</v>
      </c>
      <c r="Q379" t="s">
        <v>34</v>
      </c>
      <c r="R379">
        <v>1.756885944</v>
      </c>
      <c r="S379" t="s">
        <v>35</v>
      </c>
      <c r="T379" t="s">
        <v>53</v>
      </c>
      <c r="U379">
        <v>606.37689750000004</v>
      </c>
      <c r="V379" t="str">
        <f>IF(Table1[[#This Row],[Order quantities]]&gt;Table1[[#This Row],[Availability]],"High Risk", IF(Table1[[#This Row],[Order quantities]]=Table1[[#This Row],[Availability]],"Moderate","Low Risk"))</f>
        <v>Low Risk</v>
      </c>
      <c r="W379">
        <f>Table1[[#This Row],[Availability]]-Table1[[#This Row],[Order quantities]]</f>
        <v>37</v>
      </c>
      <c r="X379">
        <f>Table1[[#This Row],[Revenue]]-(Table1[[#This Row],[Shipping costs]]+Table1[[#This Row],[Manufacturing costs]])</f>
        <v>580.27241708100007</v>
      </c>
    </row>
    <row r="380" spans="1:24" x14ac:dyDescent="0.25">
      <c r="A380" t="s">
        <v>112</v>
      </c>
      <c r="B380" t="s">
        <v>426</v>
      </c>
      <c r="C380" s="1">
        <v>73.62</v>
      </c>
      <c r="D380">
        <v>88</v>
      </c>
      <c r="E380">
        <v>42</v>
      </c>
      <c r="F380">
        <v>30</v>
      </c>
      <c r="G380">
        <v>75</v>
      </c>
      <c r="H380">
        <v>1</v>
      </c>
      <c r="I380" t="s">
        <v>31</v>
      </c>
      <c r="J380">
        <v>1.119059316</v>
      </c>
      <c r="K380" t="s">
        <v>32</v>
      </c>
      <c r="L380" t="s">
        <v>62</v>
      </c>
      <c r="M380">
        <v>2</v>
      </c>
      <c r="N380">
        <v>280</v>
      </c>
      <c r="O380">
        <v>26</v>
      </c>
      <c r="P380">
        <v>78.908710299999996</v>
      </c>
      <c r="Q380" t="s">
        <v>51</v>
      </c>
      <c r="R380">
        <v>0.62848099599999996</v>
      </c>
      <c r="S380" t="s">
        <v>35</v>
      </c>
      <c r="T380" t="s">
        <v>53</v>
      </c>
      <c r="U380">
        <v>822.66967099999999</v>
      </c>
      <c r="V380" t="str">
        <f>IF(Table1[[#This Row],[Order quantities]]&gt;Table1[[#This Row],[Availability]],"High Risk", IF(Table1[[#This Row],[Order quantities]]=Table1[[#This Row],[Availability]],"Moderate","Low Risk"))</f>
        <v>Low Risk</v>
      </c>
      <c r="W380">
        <f>Table1[[#This Row],[Availability]]-Table1[[#This Row],[Order quantities]]</f>
        <v>13</v>
      </c>
      <c r="X380">
        <f>Table1[[#This Row],[Revenue]]-(Table1[[#This Row],[Shipping costs]]+Table1[[#This Row],[Manufacturing costs]])</f>
        <v>742.64190138399999</v>
      </c>
    </row>
    <row r="381" spans="1:24" x14ac:dyDescent="0.25">
      <c r="A381" t="s">
        <v>21</v>
      </c>
      <c r="B381" t="s">
        <v>427</v>
      </c>
      <c r="C381" s="1">
        <v>86.29</v>
      </c>
      <c r="D381">
        <v>16</v>
      </c>
      <c r="E381">
        <v>943</v>
      </c>
      <c r="F381">
        <v>25</v>
      </c>
      <c r="G381">
        <v>97</v>
      </c>
      <c r="H381">
        <v>6</v>
      </c>
      <c r="I381" t="s">
        <v>23</v>
      </c>
      <c r="J381">
        <v>5.6060241089999998</v>
      </c>
      <c r="K381" t="s">
        <v>32</v>
      </c>
      <c r="L381" t="s">
        <v>46</v>
      </c>
      <c r="M381">
        <v>20</v>
      </c>
      <c r="N381">
        <v>960</v>
      </c>
      <c r="O381">
        <v>2</v>
      </c>
      <c r="P381">
        <v>16.281953640000001</v>
      </c>
      <c r="Q381" t="s">
        <v>26</v>
      </c>
      <c r="R381">
        <v>1.3852941640000001</v>
      </c>
      <c r="S381" t="s">
        <v>47</v>
      </c>
      <c r="T381" t="s">
        <v>28</v>
      </c>
      <c r="U381">
        <v>484.4192779</v>
      </c>
      <c r="V381" t="str">
        <f>IF(Table1[[#This Row],[Order quantities]]&gt;Table1[[#This Row],[Availability]],"High Risk", IF(Table1[[#This Row],[Order quantities]]=Table1[[#This Row],[Availability]],"Moderate","Low Risk"))</f>
        <v>High Risk</v>
      </c>
      <c r="W381">
        <f>Table1[[#This Row],[Availability]]-Table1[[#This Row],[Order quantities]]</f>
        <v>-81</v>
      </c>
      <c r="X381">
        <f>Table1[[#This Row],[Revenue]]-(Table1[[#This Row],[Shipping costs]]+Table1[[#This Row],[Manufacturing costs]])</f>
        <v>462.53130015099998</v>
      </c>
    </row>
    <row r="382" spans="1:24" x14ac:dyDescent="0.25">
      <c r="A382" t="s">
        <v>21</v>
      </c>
      <c r="B382" t="s">
        <v>428</v>
      </c>
      <c r="C382" s="1">
        <v>83.87</v>
      </c>
      <c r="D382">
        <v>92</v>
      </c>
      <c r="E382">
        <v>342</v>
      </c>
      <c r="F382">
        <v>13</v>
      </c>
      <c r="G382">
        <v>54</v>
      </c>
      <c r="H382">
        <v>6</v>
      </c>
      <c r="I382" t="s">
        <v>37</v>
      </c>
      <c r="J382">
        <v>7.9249832150000001</v>
      </c>
      <c r="K382" t="s">
        <v>44</v>
      </c>
      <c r="L382" t="s">
        <v>55</v>
      </c>
      <c r="M382">
        <v>15</v>
      </c>
      <c r="N382">
        <v>716</v>
      </c>
      <c r="O382">
        <v>16</v>
      </c>
      <c r="P382">
        <v>53.08315485</v>
      </c>
      <c r="Q382" t="s">
        <v>51</v>
      </c>
      <c r="R382">
        <v>4.2105507060000003</v>
      </c>
      <c r="S382" t="s">
        <v>27</v>
      </c>
      <c r="T382" t="s">
        <v>53</v>
      </c>
      <c r="U382">
        <v>310.18762170000002</v>
      </c>
      <c r="V382" t="str">
        <f>IF(Table1[[#This Row],[Order quantities]]&gt;Table1[[#This Row],[Availability]],"High Risk", IF(Table1[[#This Row],[Order quantities]]=Table1[[#This Row],[Availability]],"Moderate","Low Risk"))</f>
        <v>Low Risk</v>
      </c>
      <c r="W382">
        <f>Table1[[#This Row],[Availability]]-Table1[[#This Row],[Order quantities]]</f>
        <v>38</v>
      </c>
      <c r="X382">
        <f>Table1[[#This Row],[Revenue]]-(Table1[[#This Row],[Shipping costs]]+Table1[[#This Row],[Manufacturing costs]])</f>
        <v>249.17948363500003</v>
      </c>
    </row>
    <row r="383" spans="1:24" x14ac:dyDescent="0.25">
      <c r="A383" t="s">
        <v>29</v>
      </c>
      <c r="B383" t="s">
        <v>429</v>
      </c>
      <c r="C383" s="1">
        <v>42.73</v>
      </c>
      <c r="D383">
        <v>52</v>
      </c>
      <c r="E383">
        <v>325</v>
      </c>
      <c r="F383">
        <v>28</v>
      </c>
      <c r="G383">
        <v>38</v>
      </c>
      <c r="H383">
        <v>3</v>
      </c>
      <c r="I383" t="s">
        <v>31</v>
      </c>
      <c r="J383">
        <v>9.4131596569999996</v>
      </c>
      <c r="K383" t="s">
        <v>44</v>
      </c>
      <c r="L383" t="s">
        <v>55</v>
      </c>
      <c r="M383">
        <v>20</v>
      </c>
      <c r="N383">
        <v>711</v>
      </c>
      <c r="O383">
        <v>6</v>
      </c>
      <c r="P383">
        <v>25.511429270000001</v>
      </c>
      <c r="Q383" t="s">
        <v>26</v>
      </c>
      <c r="R383">
        <v>0.258384</v>
      </c>
      <c r="S383" t="s">
        <v>47</v>
      </c>
      <c r="T383" t="s">
        <v>53</v>
      </c>
      <c r="U383">
        <v>995.07317350000005</v>
      </c>
      <c r="V383" t="str">
        <f>IF(Table1[[#This Row],[Order quantities]]&gt;Table1[[#This Row],[Availability]],"High Risk", IF(Table1[[#This Row],[Order quantities]]=Table1[[#This Row],[Availability]],"Moderate","Low Risk"))</f>
        <v>Low Risk</v>
      </c>
      <c r="W383">
        <f>Table1[[#This Row],[Availability]]-Table1[[#This Row],[Order quantities]]</f>
        <v>14</v>
      </c>
      <c r="X383">
        <f>Table1[[#This Row],[Revenue]]-(Table1[[#This Row],[Shipping costs]]+Table1[[#This Row],[Manufacturing costs]])</f>
        <v>960.14858457300011</v>
      </c>
    </row>
    <row r="384" spans="1:24" x14ac:dyDescent="0.25">
      <c r="A384" t="s">
        <v>21</v>
      </c>
      <c r="B384" t="s">
        <v>430</v>
      </c>
      <c r="C384" s="1">
        <v>68.47</v>
      </c>
      <c r="D384">
        <v>7</v>
      </c>
      <c r="E384">
        <v>813</v>
      </c>
      <c r="F384">
        <v>1</v>
      </c>
      <c r="G384">
        <v>48</v>
      </c>
      <c r="H384">
        <v>8</v>
      </c>
      <c r="I384" t="s">
        <v>23</v>
      </c>
      <c r="J384">
        <v>9.1828192259999994</v>
      </c>
      <c r="K384" t="s">
        <v>41</v>
      </c>
      <c r="L384" t="s">
        <v>55</v>
      </c>
      <c r="M384">
        <v>4</v>
      </c>
      <c r="N384">
        <v>701</v>
      </c>
      <c r="O384">
        <v>14</v>
      </c>
      <c r="P384">
        <v>77.710166020000003</v>
      </c>
      <c r="Q384" t="s">
        <v>51</v>
      </c>
      <c r="R384">
        <v>2.648896385</v>
      </c>
      <c r="S384" t="s">
        <v>47</v>
      </c>
      <c r="T384" t="s">
        <v>39</v>
      </c>
      <c r="U384">
        <v>960.91377169999998</v>
      </c>
      <c r="V384" t="str">
        <f>IF(Table1[[#This Row],[Order quantities]]&gt;Table1[[#This Row],[Availability]],"High Risk", IF(Table1[[#This Row],[Order quantities]]=Table1[[#This Row],[Availability]],"Moderate","Low Risk"))</f>
        <v>High Risk</v>
      </c>
      <c r="W384">
        <f>Table1[[#This Row],[Availability]]-Table1[[#This Row],[Order quantities]]</f>
        <v>-41</v>
      </c>
      <c r="X384">
        <f>Table1[[#This Row],[Revenue]]-(Table1[[#This Row],[Shipping costs]]+Table1[[#This Row],[Manufacturing costs]])</f>
        <v>874.02078645400002</v>
      </c>
    </row>
    <row r="385" spans="1:24" x14ac:dyDescent="0.25">
      <c r="A385" t="s">
        <v>29</v>
      </c>
      <c r="B385" t="s">
        <v>431</v>
      </c>
      <c r="C385" s="1">
        <v>24.47</v>
      </c>
      <c r="D385">
        <v>78</v>
      </c>
      <c r="E385">
        <v>497</v>
      </c>
      <c r="F385">
        <v>17</v>
      </c>
      <c r="G385">
        <v>27</v>
      </c>
      <c r="H385">
        <v>1</v>
      </c>
      <c r="I385" t="s">
        <v>31</v>
      </c>
      <c r="J385">
        <v>8.3766238259999994</v>
      </c>
      <c r="K385" t="s">
        <v>32</v>
      </c>
      <c r="L385" t="s">
        <v>33</v>
      </c>
      <c r="M385">
        <v>22</v>
      </c>
      <c r="N385">
        <v>911</v>
      </c>
      <c r="O385">
        <v>1</v>
      </c>
      <c r="P385">
        <v>92.043210500000001</v>
      </c>
      <c r="Q385" t="s">
        <v>26</v>
      </c>
      <c r="R385">
        <v>2.8789306670000001</v>
      </c>
      <c r="S385" t="s">
        <v>27</v>
      </c>
      <c r="T385" t="s">
        <v>28</v>
      </c>
      <c r="U385">
        <v>859.13125219999995</v>
      </c>
      <c r="V385" t="str">
        <f>IF(Table1[[#This Row],[Order quantities]]&gt;Table1[[#This Row],[Availability]],"High Risk", IF(Table1[[#This Row],[Order quantities]]=Table1[[#This Row],[Availability]],"Moderate","Low Risk"))</f>
        <v>Low Risk</v>
      </c>
      <c r="W385">
        <f>Table1[[#This Row],[Availability]]-Table1[[#This Row],[Order quantities]]</f>
        <v>51</v>
      </c>
      <c r="X385">
        <f>Table1[[#This Row],[Revenue]]-(Table1[[#This Row],[Shipping costs]]+Table1[[#This Row],[Manufacturing costs]])</f>
        <v>758.71141787399995</v>
      </c>
    </row>
    <row r="386" spans="1:24" x14ac:dyDescent="0.25">
      <c r="A386" t="s">
        <v>29</v>
      </c>
      <c r="B386" t="s">
        <v>432</v>
      </c>
      <c r="C386" s="1">
        <v>32.85</v>
      </c>
      <c r="D386">
        <v>26</v>
      </c>
      <c r="E386">
        <v>363</v>
      </c>
      <c r="F386">
        <v>13</v>
      </c>
      <c r="G386">
        <v>20</v>
      </c>
      <c r="H386">
        <v>1</v>
      </c>
      <c r="I386" t="s">
        <v>43</v>
      </c>
      <c r="J386">
        <v>8.9937221469999997</v>
      </c>
      <c r="K386" t="s">
        <v>38</v>
      </c>
      <c r="L386" t="s">
        <v>62</v>
      </c>
      <c r="M386">
        <v>18</v>
      </c>
      <c r="N386">
        <v>543</v>
      </c>
      <c r="O386">
        <v>17</v>
      </c>
      <c r="P386">
        <v>59.871354699999998</v>
      </c>
      <c r="Q386" t="s">
        <v>51</v>
      </c>
      <c r="R386">
        <v>2.8496406190000001</v>
      </c>
      <c r="S386" t="s">
        <v>35</v>
      </c>
      <c r="T386" t="s">
        <v>53</v>
      </c>
      <c r="U386">
        <v>719.53649140000005</v>
      </c>
      <c r="V386" t="str">
        <f>IF(Table1[[#This Row],[Order quantities]]&gt;Table1[[#This Row],[Availability]],"High Risk", IF(Table1[[#This Row],[Order quantities]]=Table1[[#This Row],[Availability]],"Moderate","Low Risk"))</f>
        <v>Low Risk</v>
      </c>
      <c r="W386">
        <f>Table1[[#This Row],[Availability]]-Table1[[#This Row],[Order quantities]]</f>
        <v>6</v>
      </c>
      <c r="X386">
        <f>Table1[[#This Row],[Revenue]]-(Table1[[#This Row],[Shipping costs]]+Table1[[#This Row],[Manufacturing costs]])</f>
        <v>650.67141455300009</v>
      </c>
    </row>
    <row r="387" spans="1:24" x14ac:dyDescent="0.25">
      <c r="A387" t="s">
        <v>21</v>
      </c>
      <c r="B387" t="s">
        <v>433</v>
      </c>
      <c r="C387" s="1">
        <v>90.15</v>
      </c>
      <c r="D387">
        <v>45</v>
      </c>
      <c r="E387">
        <v>890</v>
      </c>
      <c r="F387">
        <v>4</v>
      </c>
      <c r="G387">
        <v>12</v>
      </c>
      <c r="H387">
        <v>6</v>
      </c>
      <c r="I387" t="s">
        <v>43</v>
      </c>
      <c r="J387">
        <v>2.7929771730000001</v>
      </c>
      <c r="K387" t="s">
        <v>44</v>
      </c>
      <c r="L387" t="s">
        <v>33</v>
      </c>
      <c r="M387">
        <v>6</v>
      </c>
      <c r="N387">
        <v>431</v>
      </c>
      <c r="O387">
        <v>11</v>
      </c>
      <c r="P387">
        <v>57.443256490000003</v>
      </c>
      <c r="Q387" t="s">
        <v>34</v>
      </c>
      <c r="R387">
        <v>2.4289556619999999</v>
      </c>
      <c r="S387" t="s">
        <v>47</v>
      </c>
      <c r="T387" t="s">
        <v>53</v>
      </c>
      <c r="U387">
        <v>365.37906529999998</v>
      </c>
      <c r="V387" t="str">
        <f>IF(Table1[[#This Row],[Order quantities]]&gt;Table1[[#This Row],[Availability]],"High Risk", IF(Table1[[#This Row],[Order quantities]]=Table1[[#This Row],[Availability]],"Moderate","Low Risk"))</f>
        <v>Low Risk</v>
      </c>
      <c r="W387">
        <f>Table1[[#This Row],[Availability]]-Table1[[#This Row],[Order quantities]]</f>
        <v>33</v>
      </c>
      <c r="X387">
        <f>Table1[[#This Row],[Revenue]]-(Table1[[#This Row],[Shipping costs]]+Table1[[#This Row],[Manufacturing costs]])</f>
        <v>305.14283163699997</v>
      </c>
    </row>
    <row r="388" spans="1:24" x14ac:dyDescent="0.25">
      <c r="A388" t="s">
        <v>29</v>
      </c>
      <c r="B388" t="s">
        <v>434</v>
      </c>
      <c r="C388" s="1">
        <v>6.24</v>
      </c>
      <c r="D388">
        <v>49</v>
      </c>
      <c r="E388">
        <v>426</v>
      </c>
      <c r="F388">
        <v>7</v>
      </c>
      <c r="G388">
        <v>43</v>
      </c>
      <c r="H388">
        <v>1</v>
      </c>
      <c r="I388" t="s">
        <v>43</v>
      </c>
      <c r="J388">
        <v>3.5576586610000001</v>
      </c>
      <c r="K388" t="s">
        <v>41</v>
      </c>
      <c r="L388" t="s">
        <v>62</v>
      </c>
      <c r="M388">
        <v>23</v>
      </c>
      <c r="N388">
        <v>602</v>
      </c>
      <c r="O388">
        <v>19</v>
      </c>
      <c r="P388">
        <v>78.756687670000005</v>
      </c>
      <c r="Q388" t="s">
        <v>34</v>
      </c>
      <c r="R388">
        <v>3.9739545270000001</v>
      </c>
      <c r="S388" t="s">
        <v>35</v>
      </c>
      <c r="T388" t="s">
        <v>39</v>
      </c>
      <c r="U388">
        <v>922.0716443</v>
      </c>
      <c r="V388" t="str">
        <f>IF(Table1[[#This Row],[Order quantities]]&gt;Table1[[#This Row],[Availability]],"High Risk", IF(Table1[[#This Row],[Order quantities]]=Table1[[#This Row],[Availability]],"Moderate","Low Risk"))</f>
        <v>Low Risk</v>
      </c>
      <c r="W388">
        <f>Table1[[#This Row],[Availability]]-Table1[[#This Row],[Order quantities]]</f>
        <v>6</v>
      </c>
      <c r="X388">
        <f>Table1[[#This Row],[Revenue]]-(Table1[[#This Row],[Shipping costs]]+Table1[[#This Row],[Manufacturing costs]])</f>
        <v>839.75729796899998</v>
      </c>
    </row>
    <row r="389" spans="1:24" x14ac:dyDescent="0.25">
      <c r="A389" t="s">
        <v>29</v>
      </c>
      <c r="B389" t="s">
        <v>435</v>
      </c>
      <c r="C389" s="1">
        <v>13.12</v>
      </c>
      <c r="D389">
        <v>70</v>
      </c>
      <c r="E389">
        <v>20</v>
      </c>
      <c r="F389">
        <v>17</v>
      </c>
      <c r="G389">
        <v>61</v>
      </c>
      <c r="H389">
        <v>6</v>
      </c>
      <c r="I389" t="s">
        <v>23</v>
      </c>
      <c r="J389">
        <v>3.6007167240000002</v>
      </c>
      <c r="K389" t="s">
        <v>41</v>
      </c>
      <c r="L389" t="s">
        <v>33</v>
      </c>
      <c r="M389">
        <v>27</v>
      </c>
      <c r="N389">
        <v>178</v>
      </c>
      <c r="O389">
        <v>3</v>
      </c>
      <c r="P389">
        <v>10.45709317</v>
      </c>
      <c r="Q389" t="s">
        <v>34</v>
      </c>
      <c r="R389">
        <v>0.75436113900000001</v>
      </c>
      <c r="S389" t="s">
        <v>35</v>
      </c>
      <c r="T389" t="s">
        <v>28</v>
      </c>
      <c r="U389">
        <v>348.00100309999999</v>
      </c>
      <c r="V389" t="str">
        <f>IF(Table1[[#This Row],[Order quantities]]&gt;Table1[[#This Row],[Availability]],"High Risk", IF(Table1[[#This Row],[Order quantities]]=Table1[[#This Row],[Availability]],"Moderate","Low Risk"))</f>
        <v>Low Risk</v>
      </c>
      <c r="W389">
        <f>Table1[[#This Row],[Availability]]-Table1[[#This Row],[Order quantities]]</f>
        <v>9</v>
      </c>
      <c r="X389">
        <f>Table1[[#This Row],[Revenue]]-(Table1[[#This Row],[Shipping costs]]+Table1[[#This Row],[Manufacturing costs]])</f>
        <v>333.94319320599999</v>
      </c>
    </row>
    <row r="390" spans="1:24" x14ac:dyDescent="0.25">
      <c r="A390" t="s">
        <v>21</v>
      </c>
      <c r="B390" t="s">
        <v>436</v>
      </c>
      <c r="C390" s="1">
        <v>24.75</v>
      </c>
      <c r="D390">
        <v>2</v>
      </c>
      <c r="E390">
        <v>406</v>
      </c>
      <c r="F390">
        <v>9</v>
      </c>
      <c r="G390">
        <v>31</v>
      </c>
      <c r="H390">
        <v>1</v>
      </c>
      <c r="I390" t="s">
        <v>23</v>
      </c>
      <c r="J390">
        <v>4.3934853790000004</v>
      </c>
      <c r="K390" t="s">
        <v>44</v>
      </c>
      <c r="L390" t="s">
        <v>49</v>
      </c>
      <c r="M390">
        <v>26</v>
      </c>
      <c r="N390">
        <v>684</v>
      </c>
      <c r="O390">
        <v>11</v>
      </c>
      <c r="P390">
        <v>92.598277839999994</v>
      </c>
      <c r="Q390" t="s">
        <v>34</v>
      </c>
      <c r="R390">
        <v>1.6218273759999999</v>
      </c>
      <c r="S390" t="s">
        <v>47</v>
      </c>
      <c r="T390" t="s">
        <v>53</v>
      </c>
      <c r="U390">
        <v>820.72854519999999</v>
      </c>
      <c r="V390" t="str">
        <f>IF(Table1[[#This Row],[Order quantities]]&gt;Table1[[#This Row],[Availability]],"High Risk", IF(Table1[[#This Row],[Order quantities]]=Table1[[#This Row],[Availability]],"Moderate","Low Risk"))</f>
        <v>High Risk</v>
      </c>
      <c r="W390">
        <f>Table1[[#This Row],[Availability]]-Table1[[#This Row],[Order quantities]]</f>
        <v>-29</v>
      </c>
      <c r="X390">
        <f>Table1[[#This Row],[Revenue]]-(Table1[[#This Row],[Shipping costs]]+Table1[[#This Row],[Manufacturing costs]])</f>
        <v>723.73678198100004</v>
      </c>
    </row>
    <row r="391" spans="1:24" x14ac:dyDescent="0.25">
      <c r="A391" t="s">
        <v>29</v>
      </c>
      <c r="B391" t="s">
        <v>437</v>
      </c>
      <c r="C391" s="1">
        <v>7.52</v>
      </c>
      <c r="D391">
        <v>92</v>
      </c>
      <c r="E391">
        <v>618</v>
      </c>
      <c r="F391">
        <v>4</v>
      </c>
      <c r="G391">
        <v>91</v>
      </c>
      <c r="H391">
        <v>6</v>
      </c>
      <c r="I391" t="s">
        <v>43</v>
      </c>
      <c r="J391">
        <v>4.5398860330000002</v>
      </c>
      <c r="K391" t="s">
        <v>37</v>
      </c>
      <c r="L391" t="s">
        <v>49</v>
      </c>
      <c r="M391">
        <v>19</v>
      </c>
      <c r="N391">
        <v>787</v>
      </c>
      <c r="O391">
        <v>29</v>
      </c>
      <c r="P391">
        <v>27.770393540000001</v>
      </c>
      <c r="Q391" t="s">
        <v>26</v>
      </c>
      <c r="R391">
        <v>3.1170576620000001</v>
      </c>
      <c r="S391" t="s">
        <v>35</v>
      </c>
      <c r="T391" t="s">
        <v>28</v>
      </c>
      <c r="U391">
        <v>926.43235110000001</v>
      </c>
      <c r="V391" t="str">
        <f>IF(Table1[[#This Row],[Order quantities]]&gt;Table1[[#This Row],[Availability]],"High Risk", IF(Table1[[#This Row],[Order quantities]]=Table1[[#This Row],[Availability]],"Moderate","Low Risk"))</f>
        <v>Low Risk</v>
      </c>
      <c r="W391">
        <f>Table1[[#This Row],[Availability]]-Table1[[#This Row],[Order quantities]]</f>
        <v>1</v>
      </c>
      <c r="X391">
        <f>Table1[[#This Row],[Revenue]]-(Table1[[#This Row],[Shipping costs]]+Table1[[#This Row],[Manufacturing costs]])</f>
        <v>894.122071527</v>
      </c>
    </row>
    <row r="392" spans="1:24" x14ac:dyDescent="0.25">
      <c r="A392" t="s">
        <v>29</v>
      </c>
      <c r="B392" t="s">
        <v>438</v>
      </c>
      <c r="C392" s="1">
        <v>22.24</v>
      </c>
      <c r="D392">
        <v>63</v>
      </c>
      <c r="E392">
        <v>335</v>
      </c>
      <c r="F392">
        <v>19</v>
      </c>
      <c r="G392">
        <v>96</v>
      </c>
      <c r="H392">
        <v>3</v>
      </c>
      <c r="I392" t="s">
        <v>23</v>
      </c>
      <c r="J392">
        <v>5.9009979220000002</v>
      </c>
      <c r="K392" t="s">
        <v>38</v>
      </c>
      <c r="L392" t="s">
        <v>55</v>
      </c>
      <c r="M392">
        <v>11</v>
      </c>
      <c r="N392">
        <v>495</v>
      </c>
      <c r="O392">
        <v>5</v>
      </c>
      <c r="P392">
        <v>98.570699540000007</v>
      </c>
      <c r="Q392" t="s">
        <v>26</v>
      </c>
      <c r="R392">
        <v>3.4856616950000001</v>
      </c>
      <c r="S392" t="s">
        <v>47</v>
      </c>
      <c r="T392" t="s">
        <v>53</v>
      </c>
      <c r="U392">
        <v>642.70345640000005</v>
      </c>
      <c r="V392" t="str">
        <f>IF(Table1[[#This Row],[Order quantities]]&gt;Table1[[#This Row],[Availability]],"High Risk", IF(Table1[[#This Row],[Order quantities]]=Table1[[#This Row],[Availability]],"Moderate","Low Risk"))</f>
        <v>High Risk</v>
      </c>
      <c r="W392">
        <f>Table1[[#This Row],[Availability]]-Table1[[#This Row],[Order quantities]]</f>
        <v>-33</v>
      </c>
      <c r="X392">
        <f>Table1[[#This Row],[Revenue]]-(Table1[[#This Row],[Shipping costs]]+Table1[[#This Row],[Manufacturing costs]])</f>
        <v>538.23175893799998</v>
      </c>
    </row>
    <row r="393" spans="1:24" x14ac:dyDescent="0.25">
      <c r="A393" t="s">
        <v>29</v>
      </c>
      <c r="B393" t="s">
        <v>439</v>
      </c>
      <c r="C393" s="1">
        <v>60.39</v>
      </c>
      <c r="D393">
        <v>43</v>
      </c>
      <c r="E393">
        <v>814</v>
      </c>
      <c r="F393">
        <v>1</v>
      </c>
      <c r="G393">
        <v>61</v>
      </c>
      <c r="H393">
        <v>8</v>
      </c>
      <c r="I393" t="s">
        <v>23</v>
      </c>
      <c r="J393">
        <v>2.43891787</v>
      </c>
      <c r="K393" t="s">
        <v>44</v>
      </c>
      <c r="L393" t="s">
        <v>46</v>
      </c>
      <c r="M393">
        <v>28</v>
      </c>
      <c r="N393">
        <v>707</v>
      </c>
      <c r="O393">
        <v>17</v>
      </c>
      <c r="P393">
        <v>76.26285532</v>
      </c>
      <c r="Q393" t="s">
        <v>51</v>
      </c>
      <c r="R393">
        <v>2.080327316</v>
      </c>
      <c r="S393" t="s">
        <v>35</v>
      </c>
      <c r="T393" t="s">
        <v>28</v>
      </c>
      <c r="U393">
        <v>822.75059610000005</v>
      </c>
      <c r="V393" t="str">
        <f>IF(Table1[[#This Row],[Order quantities]]&gt;Table1[[#This Row],[Availability]],"High Risk", IF(Table1[[#This Row],[Order quantities]]=Table1[[#This Row],[Availability]],"Moderate","Low Risk"))</f>
        <v>High Risk</v>
      </c>
      <c r="W393">
        <f>Table1[[#This Row],[Availability]]-Table1[[#This Row],[Order quantities]]</f>
        <v>-18</v>
      </c>
      <c r="X393">
        <f>Table1[[#This Row],[Revenue]]-(Table1[[#This Row],[Shipping costs]]+Table1[[#This Row],[Manufacturing costs]])</f>
        <v>744.04882291000001</v>
      </c>
    </row>
    <row r="394" spans="1:24" x14ac:dyDescent="0.25">
      <c r="A394" t="s">
        <v>21</v>
      </c>
      <c r="B394" t="s">
        <v>440</v>
      </c>
      <c r="C394" s="1">
        <v>45.04</v>
      </c>
      <c r="D394">
        <v>52</v>
      </c>
      <c r="E394">
        <v>116</v>
      </c>
      <c r="F394">
        <v>10</v>
      </c>
      <c r="G394">
        <v>74</v>
      </c>
      <c r="H394">
        <v>6</v>
      </c>
      <c r="I394" t="s">
        <v>31</v>
      </c>
      <c r="J394">
        <v>7.2212199740000003</v>
      </c>
      <c r="K394" t="s">
        <v>38</v>
      </c>
      <c r="L394" t="s">
        <v>49</v>
      </c>
      <c r="M394">
        <v>24</v>
      </c>
      <c r="N394">
        <v>956</v>
      </c>
      <c r="O394">
        <v>26</v>
      </c>
      <c r="P394">
        <v>79.682603290000003</v>
      </c>
      <c r="Q394" t="s">
        <v>34</v>
      </c>
      <c r="R394">
        <v>4.3893191900000001</v>
      </c>
      <c r="S394" t="s">
        <v>47</v>
      </c>
      <c r="T394" t="s">
        <v>53</v>
      </c>
      <c r="U394">
        <v>812.52558929999998</v>
      </c>
      <c r="V394" t="str">
        <f>IF(Table1[[#This Row],[Order quantities]]&gt;Table1[[#This Row],[Availability]],"High Risk", IF(Table1[[#This Row],[Order quantities]]=Table1[[#This Row],[Availability]],"Moderate","Low Risk"))</f>
        <v>High Risk</v>
      </c>
      <c r="W394">
        <f>Table1[[#This Row],[Availability]]-Table1[[#This Row],[Order quantities]]</f>
        <v>-22</v>
      </c>
      <c r="X394">
        <f>Table1[[#This Row],[Revenue]]-(Table1[[#This Row],[Shipping costs]]+Table1[[#This Row],[Manufacturing costs]])</f>
        <v>725.62176603599994</v>
      </c>
    </row>
    <row r="395" spans="1:24" x14ac:dyDescent="0.25">
      <c r="A395" t="s">
        <v>29</v>
      </c>
      <c r="B395" t="s">
        <v>441</v>
      </c>
      <c r="C395" s="1">
        <v>89.8</v>
      </c>
      <c r="D395">
        <v>23</v>
      </c>
      <c r="E395">
        <v>123</v>
      </c>
      <c r="F395">
        <v>4</v>
      </c>
      <c r="G395">
        <v>67</v>
      </c>
      <c r="H395">
        <v>1</v>
      </c>
      <c r="I395" t="s">
        <v>37</v>
      </c>
      <c r="J395">
        <v>2.508098854</v>
      </c>
      <c r="K395" t="s">
        <v>38</v>
      </c>
      <c r="L395" t="s">
        <v>55</v>
      </c>
      <c r="M395">
        <v>2</v>
      </c>
      <c r="N395">
        <v>202</v>
      </c>
      <c r="O395">
        <v>22</v>
      </c>
      <c r="P395">
        <v>69.058268229999996</v>
      </c>
      <c r="Q395" t="s">
        <v>37</v>
      </c>
      <c r="R395">
        <v>2.1359176440000001</v>
      </c>
      <c r="S395" t="s">
        <v>47</v>
      </c>
      <c r="T395" t="s">
        <v>28</v>
      </c>
      <c r="U395">
        <v>273.84197599999999</v>
      </c>
      <c r="V395" t="str">
        <f>IF(Table1[[#This Row],[Order quantities]]&gt;Table1[[#This Row],[Availability]],"High Risk", IF(Table1[[#This Row],[Order quantities]]=Table1[[#This Row],[Availability]],"Moderate","Low Risk"))</f>
        <v>High Risk</v>
      </c>
      <c r="W395">
        <f>Table1[[#This Row],[Availability]]-Table1[[#This Row],[Order quantities]]</f>
        <v>-44</v>
      </c>
      <c r="X395">
        <f>Table1[[#This Row],[Revenue]]-(Table1[[#This Row],[Shipping costs]]+Table1[[#This Row],[Manufacturing costs]])</f>
        <v>202.27560891600001</v>
      </c>
    </row>
    <row r="396" spans="1:24" x14ac:dyDescent="0.25">
      <c r="A396" t="s">
        <v>21</v>
      </c>
      <c r="B396" t="s">
        <v>442</v>
      </c>
      <c r="C396" s="1">
        <v>82.66</v>
      </c>
      <c r="D396">
        <v>59</v>
      </c>
      <c r="E396">
        <v>398</v>
      </c>
      <c r="F396">
        <v>9</v>
      </c>
      <c r="G396">
        <v>91</v>
      </c>
      <c r="H396">
        <v>5</v>
      </c>
      <c r="I396" t="s">
        <v>31</v>
      </c>
      <c r="J396">
        <v>3.792776339</v>
      </c>
      <c r="K396" t="s">
        <v>44</v>
      </c>
      <c r="L396" t="s">
        <v>46</v>
      </c>
      <c r="M396">
        <v>27</v>
      </c>
      <c r="N396">
        <v>501</v>
      </c>
      <c r="O396">
        <v>7</v>
      </c>
      <c r="P396">
        <v>52.449686450000002</v>
      </c>
      <c r="Q396" t="s">
        <v>26</v>
      </c>
      <c r="R396">
        <v>2.0736030580000002</v>
      </c>
      <c r="S396" t="s">
        <v>47</v>
      </c>
      <c r="T396" t="s">
        <v>28</v>
      </c>
      <c r="U396">
        <v>701.13202620000004</v>
      </c>
      <c r="V396" t="str">
        <f>IF(Table1[[#This Row],[Order quantities]]&gt;Table1[[#This Row],[Availability]],"High Risk", IF(Table1[[#This Row],[Order quantities]]=Table1[[#This Row],[Availability]],"Moderate","Low Risk"))</f>
        <v>High Risk</v>
      </c>
      <c r="W396">
        <f>Table1[[#This Row],[Availability]]-Table1[[#This Row],[Order quantities]]</f>
        <v>-32</v>
      </c>
      <c r="X396">
        <f>Table1[[#This Row],[Revenue]]-(Table1[[#This Row],[Shipping costs]]+Table1[[#This Row],[Manufacturing costs]])</f>
        <v>644.88956341100004</v>
      </c>
    </row>
    <row r="397" spans="1:24" x14ac:dyDescent="0.25">
      <c r="A397" t="s">
        <v>21</v>
      </c>
      <c r="B397" t="s">
        <v>443</v>
      </c>
      <c r="C397" s="1">
        <v>37.47</v>
      </c>
      <c r="D397">
        <v>2</v>
      </c>
      <c r="E397">
        <v>792</v>
      </c>
      <c r="F397">
        <v>13</v>
      </c>
      <c r="G397">
        <v>35</v>
      </c>
      <c r="H397">
        <v>8</v>
      </c>
      <c r="I397" t="s">
        <v>23</v>
      </c>
      <c r="J397">
        <v>5.5301061750000002</v>
      </c>
      <c r="K397" t="s">
        <v>44</v>
      </c>
      <c r="L397" t="s">
        <v>33</v>
      </c>
      <c r="M397">
        <v>8</v>
      </c>
      <c r="N397">
        <v>323</v>
      </c>
      <c r="O397">
        <v>10</v>
      </c>
      <c r="P397">
        <v>61.446492399999997</v>
      </c>
      <c r="Q397" t="s">
        <v>51</v>
      </c>
      <c r="R397">
        <v>0.27741558100000002</v>
      </c>
      <c r="S397" t="s">
        <v>47</v>
      </c>
      <c r="T397" t="s">
        <v>39</v>
      </c>
      <c r="U397">
        <v>184.12114320000001</v>
      </c>
      <c r="V397" t="str">
        <f>IF(Table1[[#This Row],[Order quantities]]&gt;Table1[[#This Row],[Availability]],"High Risk", IF(Table1[[#This Row],[Order quantities]]=Table1[[#This Row],[Availability]],"Moderate","Low Risk"))</f>
        <v>High Risk</v>
      </c>
      <c r="W397">
        <f>Table1[[#This Row],[Availability]]-Table1[[#This Row],[Order quantities]]</f>
        <v>-33</v>
      </c>
      <c r="X397">
        <f>Table1[[#This Row],[Revenue]]-(Table1[[#This Row],[Shipping costs]]+Table1[[#This Row],[Manufacturing costs]])</f>
        <v>117.14454462500001</v>
      </c>
    </row>
    <row r="398" spans="1:24" x14ac:dyDescent="0.25">
      <c r="A398" t="s">
        <v>29</v>
      </c>
      <c r="B398" t="s">
        <v>444</v>
      </c>
      <c r="C398" s="1">
        <v>29.65</v>
      </c>
      <c r="D398">
        <v>19</v>
      </c>
      <c r="E398">
        <v>803</v>
      </c>
      <c r="F398">
        <v>14</v>
      </c>
      <c r="G398">
        <v>95</v>
      </c>
      <c r="H398">
        <v>3</v>
      </c>
      <c r="I398" t="s">
        <v>31</v>
      </c>
      <c r="J398">
        <v>8.1679650539999997</v>
      </c>
      <c r="K398" t="s">
        <v>41</v>
      </c>
      <c r="L398" t="s">
        <v>25</v>
      </c>
      <c r="M398">
        <v>29</v>
      </c>
      <c r="N398">
        <v>617</v>
      </c>
      <c r="O398">
        <v>28</v>
      </c>
      <c r="P398">
        <v>14.176259740000001</v>
      </c>
      <c r="Q398" t="s">
        <v>26</v>
      </c>
      <c r="R398">
        <v>2.8005925469999999</v>
      </c>
      <c r="S398" t="s">
        <v>47</v>
      </c>
      <c r="T398" t="s">
        <v>39</v>
      </c>
      <c r="U398">
        <v>557.06512880000002</v>
      </c>
      <c r="V398" t="str">
        <f>IF(Table1[[#This Row],[Order quantities]]&gt;Table1[[#This Row],[Availability]],"High Risk", IF(Table1[[#This Row],[Order quantities]]=Table1[[#This Row],[Availability]],"Moderate","Low Risk"))</f>
        <v>High Risk</v>
      </c>
      <c r="W398">
        <f>Table1[[#This Row],[Availability]]-Table1[[#This Row],[Order quantities]]</f>
        <v>-76</v>
      </c>
      <c r="X398">
        <f>Table1[[#This Row],[Revenue]]-(Table1[[#This Row],[Shipping costs]]+Table1[[#This Row],[Manufacturing costs]])</f>
        <v>534.72090400600007</v>
      </c>
    </row>
    <row r="399" spans="1:24" x14ac:dyDescent="0.25">
      <c r="A399" t="s">
        <v>21</v>
      </c>
      <c r="B399" t="s">
        <v>445</v>
      </c>
      <c r="C399" s="1">
        <v>41.07</v>
      </c>
      <c r="D399">
        <v>45</v>
      </c>
      <c r="E399">
        <v>714</v>
      </c>
      <c r="F399">
        <v>10</v>
      </c>
      <c r="G399">
        <v>15</v>
      </c>
      <c r="H399">
        <v>6</v>
      </c>
      <c r="I399" t="s">
        <v>31</v>
      </c>
      <c r="J399">
        <v>7.6552230989999996</v>
      </c>
      <c r="K399" t="s">
        <v>41</v>
      </c>
      <c r="L399" t="s">
        <v>33</v>
      </c>
      <c r="M399">
        <v>11</v>
      </c>
      <c r="N399">
        <v>733</v>
      </c>
      <c r="O399">
        <v>29</v>
      </c>
      <c r="P399">
        <v>66.156355849999997</v>
      </c>
      <c r="Q399" t="s">
        <v>34</v>
      </c>
      <c r="R399">
        <v>3.5725361090000001</v>
      </c>
      <c r="S399" t="s">
        <v>47</v>
      </c>
      <c r="T399" t="s">
        <v>28</v>
      </c>
      <c r="U399">
        <v>246.0119933</v>
      </c>
      <c r="V399" t="str">
        <f>IF(Table1[[#This Row],[Order quantities]]&gt;Table1[[#This Row],[Availability]],"High Risk", IF(Table1[[#This Row],[Order quantities]]=Table1[[#This Row],[Availability]],"Moderate","Low Risk"))</f>
        <v>Low Risk</v>
      </c>
      <c r="W399">
        <f>Table1[[#This Row],[Availability]]-Table1[[#This Row],[Order quantities]]</f>
        <v>30</v>
      </c>
      <c r="X399">
        <f>Table1[[#This Row],[Revenue]]-(Table1[[#This Row],[Shipping costs]]+Table1[[#This Row],[Manufacturing costs]])</f>
        <v>172.20041435100001</v>
      </c>
    </row>
    <row r="400" spans="1:24" x14ac:dyDescent="0.25">
      <c r="A400" t="s">
        <v>21</v>
      </c>
      <c r="B400" t="s">
        <v>446</v>
      </c>
      <c r="C400" s="1">
        <v>61.08</v>
      </c>
      <c r="D400">
        <v>14</v>
      </c>
      <c r="E400">
        <v>50</v>
      </c>
      <c r="F400">
        <v>6</v>
      </c>
      <c r="G400">
        <v>16</v>
      </c>
      <c r="H400">
        <v>5</v>
      </c>
      <c r="I400" t="s">
        <v>43</v>
      </c>
      <c r="J400">
        <v>6.8098092079999999</v>
      </c>
      <c r="K400" t="s">
        <v>38</v>
      </c>
      <c r="L400" t="s">
        <v>62</v>
      </c>
      <c r="M400">
        <v>5</v>
      </c>
      <c r="N400">
        <v>335</v>
      </c>
      <c r="O400">
        <v>11</v>
      </c>
      <c r="P400">
        <v>66.348829179999996</v>
      </c>
      <c r="Q400" t="s">
        <v>51</v>
      </c>
      <c r="R400">
        <v>0.66074700099999994</v>
      </c>
      <c r="S400" t="s">
        <v>27</v>
      </c>
      <c r="T400" t="s">
        <v>28</v>
      </c>
      <c r="U400">
        <v>474.71454890000001</v>
      </c>
      <c r="V400" t="str">
        <f>IF(Table1[[#This Row],[Order quantities]]&gt;Table1[[#This Row],[Availability]],"High Risk", IF(Table1[[#This Row],[Order quantities]]=Table1[[#This Row],[Availability]],"Moderate","Low Risk"))</f>
        <v>High Risk</v>
      </c>
      <c r="W400">
        <f>Table1[[#This Row],[Availability]]-Table1[[#This Row],[Order quantities]]</f>
        <v>-2</v>
      </c>
      <c r="X400">
        <f>Table1[[#This Row],[Revenue]]-(Table1[[#This Row],[Shipping costs]]+Table1[[#This Row],[Manufacturing costs]])</f>
        <v>401.55591051200003</v>
      </c>
    </row>
    <row r="401" spans="1:24" x14ac:dyDescent="0.25">
      <c r="A401" t="s">
        <v>29</v>
      </c>
      <c r="B401" t="s">
        <v>447</v>
      </c>
      <c r="C401" s="1">
        <v>30.47</v>
      </c>
      <c r="D401">
        <v>24</v>
      </c>
      <c r="E401">
        <v>782</v>
      </c>
      <c r="F401">
        <v>16</v>
      </c>
      <c r="G401">
        <v>13</v>
      </c>
      <c r="H401">
        <v>6</v>
      </c>
      <c r="I401" t="s">
        <v>43</v>
      </c>
      <c r="J401">
        <v>2.4019593449999999</v>
      </c>
      <c r="K401" t="s">
        <v>41</v>
      </c>
      <c r="L401" t="s">
        <v>33</v>
      </c>
      <c r="M401">
        <v>18</v>
      </c>
      <c r="N401">
        <v>526</v>
      </c>
      <c r="O401">
        <v>3</v>
      </c>
      <c r="P401">
        <v>90.208071770000004</v>
      </c>
      <c r="Q401" t="s">
        <v>26</v>
      </c>
      <c r="R401">
        <v>1.596620554</v>
      </c>
      <c r="S401" t="s">
        <v>35</v>
      </c>
      <c r="T401" t="s">
        <v>28</v>
      </c>
      <c r="U401">
        <v>849.68386720000001</v>
      </c>
      <c r="V401" t="str">
        <f>IF(Table1[[#This Row],[Order quantities]]&gt;Table1[[#This Row],[Availability]],"High Risk", IF(Table1[[#This Row],[Order quantities]]=Table1[[#This Row],[Availability]],"Moderate","Low Risk"))</f>
        <v>Low Risk</v>
      </c>
      <c r="W401">
        <f>Table1[[#This Row],[Availability]]-Table1[[#This Row],[Order quantities]]</f>
        <v>11</v>
      </c>
      <c r="X401">
        <f>Table1[[#This Row],[Revenue]]-(Table1[[#This Row],[Shipping costs]]+Table1[[#This Row],[Manufacturing costs]])</f>
        <v>757.07383608500004</v>
      </c>
    </row>
    <row r="402" spans="1:24" x14ac:dyDescent="0.25">
      <c r="A402" t="s">
        <v>29</v>
      </c>
      <c r="B402" t="s">
        <v>448</v>
      </c>
      <c r="C402" s="1">
        <v>64.290000000000006</v>
      </c>
      <c r="D402">
        <v>93</v>
      </c>
      <c r="E402">
        <v>323</v>
      </c>
      <c r="F402">
        <v>6</v>
      </c>
      <c r="G402">
        <v>35</v>
      </c>
      <c r="H402">
        <v>1</v>
      </c>
      <c r="I402" t="s">
        <v>43</v>
      </c>
      <c r="J402">
        <v>5.9234081109999996</v>
      </c>
      <c r="K402" t="s">
        <v>32</v>
      </c>
      <c r="L402" t="s">
        <v>62</v>
      </c>
      <c r="M402">
        <v>23</v>
      </c>
      <c r="N402">
        <v>215</v>
      </c>
      <c r="O402">
        <v>20</v>
      </c>
      <c r="P402">
        <v>55.509072170000003</v>
      </c>
      <c r="Q402" t="s">
        <v>51</v>
      </c>
      <c r="R402">
        <v>3.9281590739999999</v>
      </c>
      <c r="S402" t="s">
        <v>47</v>
      </c>
      <c r="T402" t="s">
        <v>39</v>
      </c>
      <c r="U402">
        <v>988.45105569999998</v>
      </c>
      <c r="V402" t="str">
        <f>IF(Table1[[#This Row],[Order quantities]]&gt;Table1[[#This Row],[Availability]],"High Risk", IF(Table1[[#This Row],[Order quantities]]=Table1[[#This Row],[Availability]],"Moderate","Low Risk"))</f>
        <v>Low Risk</v>
      </c>
      <c r="W402">
        <f>Table1[[#This Row],[Availability]]-Table1[[#This Row],[Order quantities]]</f>
        <v>58</v>
      </c>
      <c r="X402">
        <f>Table1[[#This Row],[Revenue]]-(Table1[[#This Row],[Shipping costs]]+Table1[[#This Row],[Manufacturing costs]])</f>
        <v>927.01857541899994</v>
      </c>
    </row>
    <row r="403" spans="1:24" x14ac:dyDescent="0.25">
      <c r="A403" t="s">
        <v>29</v>
      </c>
      <c r="B403" t="s">
        <v>449</v>
      </c>
      <c r="C403" s="1">
        <v>43.89</v>
      </c>
      <c r="D403">
        <v>77</v>
      </c>
      <c r="E403">
        <v>788</v>
      </c>
      <c r="F403">
        <v>17</v>
      </c>
      <c r="G403">
        <v>75</v>
      </c>
      <c r="H403">
        <v>7</v>
      </c>
      <c r="I403" t="s">
        <v>31</v>
      </c>
      <c r="J403">
        <v>1.7870185160000001</v>
      </c>
      <c r="K403" t="s">
        <v>32</v>
      </c>
      <c r="L403" t="s">
        <v>49</v>
      </c>
      <c r="M403">
        <v>30</v>
      </c>
      <c r="N403">
        <v>262</v>
      </c>
      <c r="O403">
        <v>10</v>
      </c>
      <c r="P403">
        <v>16.94299367</v>
      </c>
      <c r="Q403" t="s">
        <v>34</v>
      </c>
      <c r="R403">
        <v>1.8930052340000001</v>
      </c>
      <c r="S403" t="s">
        <v>47</v>
      </c>
      <c r="T403" t="s">
        <v>53</v>
      </c>
      <c r="U403">
        <v>386.16384849999997</v>
      </c>
      <c r="V403" t="str">
        <f>IF(Table1[[#This Row],[Order quantities]]&gt;Table1[[#This Row],[Availability]],"High Risk", IF(Table1[[#This Row],[Order quantities]]=Table1[[#This Row],[Availability]],"Moderate","Low Risk"))</f>
        <v>Low Risk</v>
      </c>
      <c r="W403">
        <f>Table1[[#This Row],[Availability]]-Table1[[#This Row],[Order quantities]]</f>
        <v>2</v>
      </c>
      <c r="X403">
        <f>Table1[[#This Row],[Revenue]]-(Table1[[#This Row],[Shipping costs]]+Table1[[#This Row],[Manufacturing costs]])</f>
        <v>367.43383631399996</v>
      </c>
    </row>
    <row r="404" spans="1:24" x14ac:dyDescent="0.25">
      <c r="A404" t="s">
        <v>29</v>
      </c>
      <c r="B404" t="s">
        <v>450</v>
      </c>
      <c r="C404" s="1">
        <v>57.44</v>
      </c>
      <c r="D404">
        <v>70</v>
      </c>
      <c r="E404">
        <v>140</v>
      </c>
      <c r="F404">
        <v>10</v>
      </c>
      <c r="G404">
        <v>59</v>
      </c>
      <c r="H404">
        <v>9</v>
      </c>
      <c r="I404" t="s">
        <v>43</v>
      </c>
      <c r="J404">
        <v>4.3962685910000001</v>
      </c>
      <c r="K404" t="s">
        <v>41</v>
      </c>
      <c r="L404" t="s">
        <v>62</v>
      </c>
      <c r="M404">
        <v>18</v>
      </c>
      <c r="N404">
        <v>325</v>
      </c>
      <c r="O404">
        <v>27</v>
      </c>
      <c r="P404">
        <v>37.557632839999997</v>
      </c>
      <c r="Q404" t="s">
        <v>34</v>
      </c>
      <c r="R404">
        <v>1.283852064</v>
      </c>
      <c r="S404" t="s">
        <v>35</v>
      </c>
      <c r="T404" t="s">
        <v>53</v>
      </c>
      <c r="U404">
        <v>578.76012890000004</v>
      </c>
      <c r="V404" t="str">
        <f>IF(Table1[[#This Row],[Order quantities]]&gt;Table1[[#This Row],[Availability]],"High Risk", IF(Table1[[#This Row],[Order quantities]]=Table1[[#This Row],[Availability]],"Moderate","Low Risk"))</f>
        <v>Low Risk</v>
      </c>
      <c r="W404">
        <f>Table1[[#This Row],[Availability]]-Table1[[#This Row],[Order quantities]]</f>
        <v>11</v>
      </c>
      <c r="X404">
        <f>Table1[[#This Row],[Revenue]]-(Table1[[#This Row],[Shipping costs]]+Table1[[#This Row],[Manufacturing costs]])</f>
        <v>536.80622746900008</v>
      </c>
    </row>
    <row r="405" spans="1:24" x14ac:dyDescent="0.25">
      <c r="A405" t="s">
        <v>21</v>
      </c>
      <c r="B405" t="s">
        <v>451</v>
      </c>
      <c r="C405" s="1">
        <v>46.43</v>
      </c>
      <c r="D405">
        <v>16</v>
      </c>
      <c r="E405">
        <v>469</v>
      </c>
      <c r="F405">
        <v>18</v>
      </c>
      <c r="G405">
        <v>21</v>
      </c>
      <c r="H405">
        <v>2</v>
      </c>
      <c r="I405" t="s">
        <v>23</v>
      </c>
      <c r="J405">
        <v>4.7216487730000001</v>
      </c>
      <c r="K405" t="s">
        <v>44</v>
      </c>
      <c r="L405" t="s">
        <v>33</v>
      </c>
      <c r="M405">
        <v>14</v>
      </c>
      <c r="N405">
        <v>329</v>
      </c>
      <c r="O405">
        <v>10</v>
      </c>
      <c r="P405">
        <v>69.006647090000001</v>
      </c>
      <c r="Q405" t="s">
        <v>26</v>
      </c>
      <c r="R405">
        <v>3.3937832509999999</v>
      </c>
      <c r="S405" t="s">
        <v>35</v>
      </c>
      <c r="T405" t="s">
        <v>39</v>
      </c>
      <c r="U405">
        <v>560.16822190000005</v>
      </c>
      <c r="V405" t="str">
        <f>IF(Table1[[#This Row],[Order quantities]]&gt;Table1[[#This Row],[Availability]],"High Risk", IF(Table1[[#This Row],[Order quantities]]=Table1[[#This Row],[Availability]],"Moderate","Low Risk"))</f>
        <v>High Risk</v>
      </c>
      <c r="W405">
        <f>Table1[[#This Row],[Availability]]-Table1[[#This Row],[Order quantities]]</f>
        <v>-5</v>
      </c>
      <c r="X405">
        <f>Table1[[#This Row],[Revenue]]-(Table1[[#This Row],[Shipping costs]]+Table1[[#This Row],[Manufacturing costs]])</f>
        <v>486.43992603700008</v>
      </c>
    </row>
    <row r="406" spans="1:24" x14ac:dyDescent="0.25">
      <c r="A406" t="s">
        <v>21</v>
      </c>
      <c r="B406" t="s">
        <v>452</v>
      </c>
      <c r="C406" s="1">
        <v>32.97</v>
      </c>
      <c r="D406">
        <v>83</v>
      </c>
      <c r="E406">
        <v>786</v>
      </c>
      <c r="F406">
        <v>27</v>
      </c>
      <c r="G406">
        <v>54</v>
      </c>
      <c r="H406">
        <v>5</v>
      </c>
      <c r="I406" t="s">
        <v>43</v>
      </c>
      <c r="J406">
        <v>1.3583029550000001</v>
      </c>
      <c r="K406" t="s">
        <v>32</v>
      </c>
      <c r="L406" t="s">
        <v>49</v>
      </c>
      <c r="M406">
        <v>22</v>
      </c>
      <c r="N406">
        <v>281</v>
      </c>
      <c r="O406">
        <v>14</v>
      </c>
      <c r="P406">
        <v>31.533297650000002</v>
      </c>
      <c r="Q406" t="s">
        <v>34</v>
      </c>
      <c r="R406">
        <v>1.0641180109999999</v>
      </c>
      <c r="S406" t="s">
        <v>35</v>
      </c>
      <c r="T406" t="s">
        <v>28</v>
      </c>
      <c r="U406">
        <v>958.96135879999997</v>
      </c>
      <c r="V406" t="str">
        <f>IF(Table1[[#This Row],[Order quantities]]&gt;Table1[[#This Row],[Availability]],"High Risk", IF(Table1[[#This Row],[Order quantities]]=Table1[[#This Row],[Availability]],"Moderate","Low Risk"))</f>
        <v>Low Risk</v>
      </c>
      <c r="W406">
        <f>Table1[[#This Row],[Availability]]-Table1[[#This Row],[Order quantities]]</f>
        <v>29</v>
      </c>
      <c r="X406">
        <f>Table1[[#This Row],[Revenue]]-(Table1[[#This Row],[Shipping costs]]+Table1[[#This Row],[Manufacturing costs]])</f>
        <v>926.06975819499996</v>
      </c>
    </row>
    <row r="407" spans="1:24" x14ac:dyDescent="0.25">
      <c r="A407" t="s">
        <v>21</v>
      </c>
      <c r="B407" t="s">
        <v>453</v>
      </c>
      <c r="C407" s="1">
        <v>95.1</v>
      </c>
      <c r="D407">
        <v>99</v>
      </c>
      <c r="E407">
        <v>801</v>
      </c>
      <c r="F407">
        <v>22</v>
      </c>
      <c r="G407">
        <v>75</v>
      </c>
      <c r="H407">
        <v>4</v>
      </c>
      <c r="I407" t="s">
        <v>31</v>
      </c>
      <c r="J407">
        <v>3.4658928950000001</v>
      </c>
      <c r="K407" t="s">
        <v>38</v>
      </c>
      <c r="L407" t="s">
        <v>49</v>
      </c>
      <c r="M407">
        <v>10</v>
      </c>
      <c r="N407">
        <v>348</v>
      </c>
      <c r="O407">
        <v>12</v>
      </c>
      <c r="P407">
        <v>35.247503969999997</v>
      </c>
      <c r="Q407" t="s">
        <v>51</v>
      </c>
      <c r="R407">
        <v>4.488699306</v>
      </c>
      <c r="S407" t="s">
        <v>47</v>
      </c>
      <c r="T407" t="s">
        <v>53</v>
      </c>
      <c r="U407">
        <v>530.72535919999996</v>
      </c>
      <c r="V407" t="str">
        <f>IF(Table1[[#This Row],[Order quantities]]&gt;Table1[[#This Row],[Availability]],"High Risk", IF(Table1[[#This Row],[Order quantities]]=Table1[[#This Row],[Availability]],"Moderate","Low Risk"))</f>
        <v>Low Risk</v>
      </c>
      <c r="W407">
        <f>Table1[[#This Row],[Availability]]-Table1[[#This Row],[Order quantities]]</f>
        <v>24</v>
      </c>
      <c r="X407">
        <f>Table1[[#This Row],[Revenue]]-(Table1[[#This Row],[Shipping costs]]+Table1[[#This Row],[Manufacturing costs]])</f>
        <v>492.01196233499996</v>
      </c>
    </row>
    <row r="408" spans="1:24" x14ac:dyDescent="0.25">
      <c r="A408" t="s">
        <v>29</v>
      </c>
      <c r="B408" t="s">
        <v>454</v>
      </c>
      <c r="C408" s="1">
        <v>77.540000000000006</v>
      </c>
      <c r="D408">
        <v>8</v>
      </c>
      <c r="E408">
        <v>333</v>
      </c>
      <c r="F408">
        <v>18</v>
      </c>
      <c r="G408">
        <v>30</v>
      </c>
      <c r="H408">
        <v>6</v>
      </c>
      <c r="I408" t="s">
        <v>43</v>
      </c>
      <c r="J408">
        <v>9.6008452050000006</v>
      </c>
      <c r="K408" t="s">
        <v>32</v>
      </c>
      <c r="L408" t="s">
        <v>33</v>
      </c>
      <c r="M408">
        <v>3</v>
      </c>
      <c r="N408">
        <v>417</v>
      </c>
      <c r="O408">
        <v>15</v>
      </c>
      <c r="P408">
        <v>83.842211469999995</v>
      </c>
      <c r="Q408" t="s">
        <v>34</v>
      </c>
      <c r="R408">
        <v>0.61743214099999999</v>
      </c>
      <c r="S408" t="s">
        <v>27</v>
      </c>
      <c r="T408" t="s">
        <v>28</v>
      </c>
      <c r="U408">
        <v>729.19558489999997</v>
      </c>
      <c r="V408" t="str">
        <f>IF(Table1[[#This Row],[Order quantities]]&gt;Table1[[#This Row],[Availability]],"High Risk", IF(Table1[[#This Row],[Order quantities]]=Table1[[#This Row],[Availability]],"Moderate","Low Risk"))</f>
        <v>High Risk</v>
      </c>
      <c r="W408">
        <f>Table1[[#This Row],[Availability]]-Table1[[#This Row],[Order quantities]]</f>
        <v>-22</v>
      </c>
      <c r="X408">
        <f>Table1[[#This Row],[Revenue]]-(Table1[[#This Row],[Shipping costs]]+Table1[[#This Row],[Manufacturing costs]])</f>
        <v>635.75252822499999</v>
      </c>
    </row>
    <row r="409" spans="1:24" x14ac:dyDescent="0.25">
      <c r="A409" t="s">
        <v>29</v>
      </c>
      <c r="B409" t="s">
        <v>455</v>
      </c>
      <c r="C409" s="1">
        <v>18.309999999999999</v>
      </c>
      <c r="D409">
        <v>37</v>
      </c>
      <c r="E409">
        <v>892</v>
      </c>
      <c r="F409">
        <v>3</v>
      </c>
      <c r="G409">
        <v>48</v>
      </c>
      <c r="H409">
        <v>6</v>
      </c>
      <c r="I409" t="s">
        <v>31</v>
      </c>
      <c r="J409">
        <v>9.5826934700000006</v>
      </c>
      <c r="K409" t="s">
        <v>32</v>
      </c>
      <c r="L409" t="s">
        <v>55</v>
      </c>
      <c r="M409">
        <v>9</v>
      </c>
      <c r="N409">
        <v>309</v>
      </c>
      <c r="O409">
        <v>10</v>
      </c>
      <c r="P409">
        <v>62.588775859999998</v>
      </c>
      <c r="Q409" t="s">
        <v>34</v>
      </c>
      <c r="R409">
        <v>3.562094031</v>
      </c>
      <c r="S409" t="s">
        <v>47</v>
      </c>
      <c r="T409" t="s">
        <v>39</v>
      </c>
      <c r="U409">
        <v>929.61030979999998</v>
      </c>
      <c r="V409" t="str">
        <f>IF(Table1[[#This Row],[Order quantities]]&gt;Table1[[#This Row],[Availability]],"High Risk", IF(Table1[[#This Row],[Order quantities]]=Table1[[#This Row],[Availability]],"Moderate","Low Risk"))</f>
        <v>High Risk</v>
      </c>
      <c r="W409">
        <f>Table1[[#This Row],[Availability]]-Table1[[#This Row],[Order quantities]]</f>
        <v>-11</v>
      </c>
      <c r="X409">
        <f>Table1[[#This Row],[Revenue]]-(Table1[[#This Row],[Shipping costs]]+Table1[[#This Row],[Manufacturing costs]])</f>
        <v>857.43884046999995</v>
      </c>
    </row>
    <row r="410" spans="1:24" x14ac:dyDescent="0.25">
      <c r="A410" t="s">
        <v>29</v>
      </c>
      <c r="B410" t="s">
        <v>456</v>
      </c>
      <c r="C410" s="1">
        <v>51.31</v>
      </c>
      <c r="D410">
        <v>59</v>
      </c>
      <c r="E410">
        <v>372</v>
      </c>
      <c r="F410">
        <v>27</v>
      </c>
      <c r="G410">
        <v>86</v>
      </c>
      <c r="H410">
        <v>2</v>
      </c>
      <c r="I410" t="s">
        <v>23</v>
      </c>
      <c r="J410">
        <v>1.387900981</v>
      </c>
      <c r="K410" t="s">
        <v>38</v>
      </c>
      <c r="L410" t="s">
        <v>55</v>
      </c>
      <c r="M410">
        <v>11</v>
      </c>
      <c r="N410">
        <v>491</v>
      </c>
      <c r="O410">
        <v>10</v>
      </c>
      <c r="P410">
        <v>38.660677010000001</v>
      </c>
      <c r="Q410" t="s">
        <v>26</v>
      </c>
      <c r="R410">
        <v>4.3626548559999998</v>
      </c>
      <c r="S410" t="s">
        <v>35</v>
      </c>
      <c r="T410" t="s">
        <v>39</v>
      </c>
      <c r="U410">
        <v>911.91001440000002</v>
      </c>
      <c r="V410" t="str">
        <f>IF(Table1[[#This Row],[Order quantities]]&gt;Table1[[#This Row],[Availability]],"High Risk", IF(Table1[[#This Row],[Order quantities]]=Table1[[#This Row],[Availability]],"Moderate","Low Risk"))</f>
        <v>High Risk</v>
      </c>
      <c r="W410">
        <f>Table1[[#This Row],[Availability]]-Table1[[#This Row],[Order quantities]]</f>
        <v>-27</v>
      </c>
      <c r="X410">
        <f>Table1[[#This Row],[Revenue]]-(Table1[[#This Row],[Shipping costs]]+Table1[[#This Row],[Manufacturing costs]])</f>
        <v>871.86143640900002</v>
      </c>
    </row>
    <row r="411" spans="1:24" x14ac:dyDescent="0.25">
      <c r="A411" t="s">
        <v>21</v>
      </c>
      <c r="B411" t="s">
        <v>457</v>
      </c>
      <c r="C411" s="1">
        <v>89.98</v>
      </c>
      <c r="D411">
        <v>62</v>
      </c>
      <c r="E411">
        <v>563</v>
      </c>
      <c r="F411">
        <v>21</v>
      </c>
      <c r="G411">
        <v>38</v>
      </c>
      <c r="H411">
        <v>4</v>
      </c>
      <c r="I411" t="s">
        <v>43</v>
      </c>
      <c r="J411">
        <v>2.6118544539999999</v>
      </c>
      <c r="K411" t="s">
        <v>32</v>
      </c>
      <c r="L411" t="s">
        <v>62</v>
      </c>
      <c r="M411">
        <v>12</v>
      </c>
      <c r="N411">
        <v>956</v>
      </c>
      <c r="O411">
        <v>26</v>
      </c>
      <c r="P411">
        <v>75.78352323</v>
      </c>
      <c r="Q411" t="s">
        <v>34</v>
      </c>
      <c r="R411">
        <v>0.71835594599999997</v>
      </c>
      <c r="S411" t="s">
        <v>47</v>
      </c>
      <c r="T411" t="s">
        <v>39</v>
      </c>
      <c r="U411">
        <v>925.71059969999999</v>
      </c>
      <c r="V411" t="str">
        <f>IF(Table1[[#This Row],[Order quantities]]&gt;Table1[[#This Row],[Availability]],"High Risk", IF(Table1[[#This Row],[Order quantities]]=Table1[[#This Row],[Availability]],"Moderate","Low Risk"))</f>
        <v>Low Risk</v>
      </c>
      <c r="W411">
        <f>Table1[[#This Row],[Availability]]-Table1[[#This Row],[Order quantities]]</f>
        <v>24</v>
      </c>
      <c r="X411">
        <f>Table1[[#This Row],[Revenue]]-(Table1[[#This Row],[Shipping costs]]+Table1[[#This Row],[Manufacturing costs]])</f>
        <v>847.31522201600001</v>
      </c>
    </row>
    <row r="412" spans="1:24" x14ac:dyDescent="0.25">
      <c r="A412" t="s">
        <v>29</v>
      </c>
      <c r="B412" t="s">
        <v>458</v>
      </c>
      <c r="C412" s="1">
        <v>80.989999999999995</v>
      </c>
      <c r="D412">
        <v>85</v>
      </c>
      <c r="E412">
        <v>493</v>
      </c>
      <c r="F412">
        <v>25</v>
      </c>
      <c r="G412">
        <v>31</v>
      </c>
      <c r="H412">
        <v>1</v>
      </c>
      <c r="I412" t="s">
        <v>43</v>
      </c>
      <c r="J412">
        <v>4.5299601410000001</v>
      </c>
      <c r="K412" t="s">
        <v>44</v>
      </c>
      <c r="L412" t="s">
        <v>46</v>
      </c>
      <c r="M412">
        <v>12</v>
      </c>
      <c r="N412">
        <v>195</v>
      </c>
      <c r="O412">
        <v>19</v>
      </c>
      <c r="P412">
        <v>35.894659099999998</v>
      </c>
      <c r="Q412" t="s">
        <v>26</v>
      </c>
      <c r="R412">
        <v>3.421685101</v>
      </c>
      <c r="S412" t="s">
        <v>35</v>
      </c>
      <c r="T412" t="s">
        <v>39</v>
      </c>
      <c r="U412">
        <v>937.59625359999995</v>
      </c>
      <c r="V412" t="str">
        <f>IF(Table1[[#This Row],[Order quantities]]&gt;Table1[[#This Row],[Availability]],"High Risk", IF(Table1[[#This Row],[Order quantities]]=Table1[[#This Row],[Availability]],"Moderate","Low Risk"))</f>
        <v>Low Risk</v>
      </c>
      <c r="W412">
        <f>Table1[[#This Row],[Availability]]-Table1[[#This Row],[Order quantities]]</f>
        <v>54</v>
      </c>
      <c r="X412">
        <f>Table1[[#This Row],[Revenue]]-(Table1[[#This Row],[Shipping costs]]+Table1[[#This Row],[Manufacturing costs]])</f>
        <v>897.171634359</v>
      </c>
    </row>
    <row r="413" spans="1:24" x14ac:dyDescent="0.25">
      <c r="A413" t="s">
        <v>21</v>
      </c>
      <c r="B413" t="s">
        <v>459</v>
      </c>
      <c r="C413" s="1">
        <v>45.4</v>
      </c>
      <c r="D413">
        <v>1</v>
      </c>
      <c r="E413">
        <v>538</v>
      </c>
      <c r="F413">
        <v>28</v>
      </c>
      <c r="G413">
        <v>78</v>
      </c>
      <c r="H413">
        <v>9</v>
      </c>
      <c r="I413" t="s">
        <v>23</v>
      </c>
      <c r="J413">
        <v>9.5300172819999993</v>
      </c>
      <c r="K413" t="s">
        <v>38</v>
      </c>
      <c r="L413" t="s">
        <v>46</v>
      </c>
      <c r="M413">
        <v>3</v>
      </c>
      <c r="N413">
        <v>993</v>
      </c>
      <c r="O413">
        <v>1</v>
      </c>
      <c r="P413">
        <v>76.335716590000004</v>
      </c>
      <c r="Q413" t="s">
        <v>34</v>
      </c>
      <c r="R413">
        <v>2.9030677319999998</v>
      </c>
      <c r="S413" t="s">
        <v>47</v>
      </c>
      <c r="T413" t="s">
        <v>28</v>
      </c>
      <c r="U413">
        <v>343.40156689999998</v>
      </c>
      <c r="V413" t="str">
        <f>IF(Table1[[#This Row],[Order quantities]]&gt;Table1[[#This Row],[Availability]],"High Risk", IF(Table1[[#This Row],[Order quantities]]=Table1[[#This Row],[Availability]],"Moderate","Low Risk"))</f>
        <v>High Risk</v>
      </c>
      <c r="W413">
        <f>Table1[[#This Row],[Availability]]-Table1[[#This Row],[Order quantities]]</f>
        <v>-77</v>
      </c>
      <c r="X413">
        <f>Table1[[#This Row],[Revenue]]-(Table1[[#This Row],[Shipping costs]]+Table1[[#This Row],[Manufacturing costs]])</f>
        <v>257.53583302799996</v>
      </c>
    </row>
    <row r="414" spans="1:24" x14ac:dyDescent="0.25">
      <c r="A414" t="s">
        <v>29</v>
      </c>
      <c r="B414" t="s">
        <v>460</v>
      </c>
      <c r="C414" s="1">
        <v>7.13</v>
      </c>
      <c r="D414">
        <v>87</v>
      </c>
      <c r="E414">
        <v>668</v>
      </c>
      <c r="F414">
        <v>15</v>
      </c>
      <c r="G414">
        <v>24</v>
      </c>
      <c r="H414">
        <v>7</v>
      </c>
      <c r="I414" t="s">
        <v>43</v>
      </c>
      <c r="J414">
        <v>2.2707915719999998</v>
      </c>
      <c r="K414" t="s">
        <v>41</v>
      </c>
      <c r="L414" t="s">
        <v>49</v>
      </c>
      <c r="M414">
        <v>21</v>
      </c>
      <c r="N414">
        <v>957</v>
      </c>
      <c r="O414">
        <v>24</v>
      </c>
      <c r="P414">
        <v>16.30913322</v>
      </c>
      <c r="Q414" t="s">
        <v>34</v>
      </c>
      <c r="R414">
        <v>2.4524416969999998</v>
      </c>
      <c r="S414" t="s">
        <v>35</v>
      </c>
      <c r="T414" t="s">
        <v>39</v>
      </c>
      <c r="U414">
        <v>460.32003479999997</v>
      </c>
      <c r="V414" t="str">
        <f>IF(Table1[[#This Row],[Order quantities]]&gt;Table1[[#This Row],[Availability]],"High Risk", IF(Table1[[#This Row],[Order quantities]]=Table1[[#This Row],[Availability]],"Moderate","Low Risk"))</f>
        <v>Low Risk</v>
      </c>
      <c r="W414">
        <f>Table1[[#This Row],[Availability]]-Table1[[#This Row],[Order quantities]]</f>
        <v>63</v>
      </c>
      <c r="X414">
        <f>Table1[[#This Row],[Revenue]]-(Table1[[#This Row],[Shipping costs]]+Table1[[#This Row],[Manufacturing costs]])</f>
        <v>441.74011000799999</v>
      </c>
    </row>
    <row r="415" spans="1:24" x14ac:dyDescent="0.25">
      <c r="A415" t="s">
        <v>21</v>
      </c>
      <c r="B415" t="s">
        <v>461</v>
      </c>
      <c r="C415" s="1">
        <v>30.52</v>
      </c>
      <c r="D415">
        <v>71</v>
      </c>
      <c r="E415">
        <v>750</v>
      </c>
      <c r="F415">
        <v>15</v>
      </c>
      <c r="G415">
        <v>49</v>
      </c>
      <c r="H415">
        <v>7</v>
      </c>
      <c r="I415" t="s">
        <v>23</v>
      </c>
      <c r="J415">
        <v>7.8716425929999998</v>
      </c>
      <c r="K415" t="s">
        <v>44</v>
      </c>
      <c r="L415" t="s">
        <v>46</v>
      </c>
      <c r="M415">
        <v>7</v>
      </c>
      <c r="N415">
        <v>855</v>
      </c>
      <c r="O415">
        <v>29</v>
      </c>
      <c r="P415">
        <v>87.808720739999998</v>
      </c>
      <c r="Q415" t="s">
        <v>34</v>
      </c>
      <c r="R415">
        <v>2.507895591</v>
      </c>
      <c r="S415" t="s">
        <v>27</v>
      </c>
      <c r="T415" t="s">
        <v>53</v>
      </c>
      <c r="U415">
        <v>883.35631739999997</v>
      </c>
      <c r="V415" t="str">
        <f>IF(Table1[[#This Row],[Order quantities]]&gt;Table1[[#This Row],[Availability]],"High Risk", IF(Table1[[#This Row],[Order quantities]]=Table1[[#This Row],[Availability]],"Moderate","Low Risk"))</f>
        <v>Low Risk</v>
      </c>
      <c r="W415">
        <f>Table1[[#This Row],[Availability]]-Table1[[#This Row],[Order quantities]]</f>
        <v>22</v>
      </c>
      <c r="X415">
        <f>Table1[[#This Row],[Revenue]]-(Table1[[#This Row],[Shipping costs]]+Table1[[#This Row],[Manufacturing costs]])</f>
        <v>787.67595406700002</v>
      </c>
    </row>
    <row r="416" spans="1:24" x14ac:dyDescent="0.25">
      <c r="A416" t="s">
        <v>29</v>
      </c>
      <c r="B416" t="s">
        <v>462</v>
      </c>
      <c r="C416" s="1">
        <v>56.46</v>
      </c>
      <c r="D416">
        <v>10</v>
      </c>
      <c r="E416">
        <v>155</v>
      </c>
      <c r="F416">
        <v>4</v>
      </c>
      <c r="G416">
        <v>96</v>
      </c>
      <c r="H416">
        <v>3</v>
      </c>
      <c r="I416" t="s">
        <v>43</v>
      </c>
      <c r="J416">
        <v>1.9781428539999999</v>
      </c>
      <c r="K416" t="s">
        <v>24</v>
      </c>
      <c r="L416" t="s">
        <v>33</v>
      </c>
      <c r="M416">
        <v>14</v>
      </c>
      <c r="N416">
        <v>185</v>
      </c>
      <c r="O416">
        <v>26</v>
      </c>
      <c r="P416">
        <v>54.960981699999998</v>
      </c>
      <c r="Q416" t="s">
        <v>26</v>
      </c>
      <c r="R416">
        <v>3.6376871130000001</v>
      </c>
      <c r="S416" t="s">
        <v>35</v>
      </c>
      <c r="T416" t="s">
        <v>28</v>
      </c>
      <c r="U416">
        <v>423.24564190000001</v>
      </c>
      <c r="V416" t="str">
        <f>IF(Table1[[#This Row],[Order quantities]]&gt;Table1[[#This Row],[Availability]],"High Risk", IF(Table1[[#This Row],[Order quantities]]=Table1[[#This Row],[Availability]],"Moderate","Low Risk"))</f>
        <v>High Risk</v>
      </c>
      <c r="W416">
        <f>Table1[[#This Row],[Availability]]-Table1[[#This Row],[Order quantities]]</f>
        <v>-86</v>
      </c>
      <c r="X416">
        <f>Table1[[#This Row],[Revenue]]-(Table1[[#This Row],[Shipping costs]]+Table1[[#This Row],[Manufacturing costs]])</f>
        <v>366.30651734600002</v>
      </c>
    </row>
    <row r="417" spans="1:24" x14ac:dyDescent="0.25">
      <c r="A417" t="s">
        <v>21</v>
      </c>
      <c r="B417" t="s">
        <v>463</v>
      </c>
      <c r="C417" s="1">
        <v>65.180000000000007</v>
      </c>
      <c r="D417">
        <v>63</v>
      </c>
      <c r="E417">
        <v>290</v>
      </c>
      <c r="F417">
        <v>29</v>
      </c>
      <c r="G417">
        <v>32</v>
      </c>
      <c r="H417">
        <v>3</v>
      </c>
      <c r="I417" t="s">
        <v>23</v>
      </c>
      <c r="J417">
        <v>9.8313181969999999</v>
      </c>
      <c r="K417" t="s">
        <v>24</v>
      </c>
      <c r="L417" t="s">
        <v>55</v>
      </c>
      <c r="M417">
        <v>24</v>
      </c>
      <c r="N417">
        <v>514</v>
      </c>
      <c r="O417">
        <v>10</v>
      </c>
      <c r="P417">
        <v>49.465721500000001</v>
      </c>
      <c r="Q417" t="s">
        <v>26</v>
      </c>
      <c r="R417">
        <v>4.6949341090000001</v>
      </c>
      <c r="S417" t="s">
        <v>35</v>
      </c>
      <c r="T417" t="s">
        <v>39</v>
      </c>
      <c r="U417">
        <v>640.22772959999998</v>
      </c>
      <c r="V417" t="str">
        <f>IF(Table1[[#This Row],[Order quantities]]&gt;Table1[[#This Row],[Availability]],"High Risk", IF(Table1[[#This Row],[Order quantities]]=Table1[[#This Row],[Availability]],"Moderate","Low Risk"))</f>
        <v>Low Risk</v>
      </c>
      <c r="W417">
        <f>Table1[[#This Row],[Availability]]-Table1[[#This Row],[Order quantities]]</f>
        <v>31</v>
      </c>
      <c r="X417">
        <f>Table1[[#This Row],[Revenue]]-(Table1[[#This Row],[Shipping costs]]+Table1[[#This Row],[Manufacturing costs]])</f>
        <v>580.93068990300003</v>
      </c>
    </row>
    <row r="418" spans="1:24" x14ac:dyDescent="0.25">
      <c r="A418" t="s">
        <v>21</v>
      </c>
      <c r="B418" t="s">
        <v>464</v>
      </c>
      <c r="C418" s="1">
        <v>29.5</v>
      </c>
      <c r="D418">
        <v>76</v>
      </c>
      <c r="E418">
        <v>647</v>
      </c>
      <c r="F418">
        <v>27</v>
      </c>
      <c r="G418">
        <v>55</v>
      </c>
      <c r="H418">
        <v>1</v>
      </c>
      <c r="I418" t="s">
        <v>43</v>
      </c>
      <c r="J418">
        <v>4.4345484920000002</v>
      </c>
      <c r="K418" t="s">
        <v>37</v>
      </c>
      <c r="L418" t="s">
        <v>62</v>
      </c>
      <c r="M418">
        <v>28</v>
      </c>
      <c r="N418">
        <v>493</v>
      </c>
      <c r="O418">
        <v>2</v>
      </c>
      <c r="P418">
        <v>64.992107039999993</v>
      </c>
      <c r="Q418" t="s">
        <v>34</v>
      </c>
      <c r="R418">
        <v>0.54713312999999997</v>
      </c>
      <c r="S418" t="s">
        <v>35</v>
      </c>
      <c r="T418" t="s">
        <v>28</v>
      </c>
      <c r="U418">
        <v>206.24905649999999</v>
      </c>
      <c r="V418" t="str">
        <f>IF(Table1[[#This Row],[Order quantities]]&gt;Table1[[#This Row],[Availability]],"High Risk", IF(Table1[[#This Row],[Order quantities]]=Table1[[#This Row],[Availability]],"Moderate","Low Risk"))</f>
        <v>Low Risk</v>
      </c>
      <c r="W418">
        <f>Table1[[#This Row],[Availability]]-Table1[[#This Row],[Order quantities]]</f>
        <v>21</v>
      </c>
      <c r="X418">
        <f>Table1[[#This Row],[Revenue]]-(Table1[[#This Row],[Shipping costs]]+Table1[[#This Row],[Manufacturing costs]])</f>
        <v>136.82240096800001</v>
      </c>
    </row>
    <row r="419" spans="1:24" x14ac:dyDescent="0.25">
      <c r="A419" t="s">
        <v>21</v>
      </c>
      <c r="B419" t="s">
        <v>465</v>
      </c>
      <c r="C419" s="1">
        <v>18.239999999999998</v>
      </c>
      <c r="D419">
        <v>80</v>
      </c>
      <c r="E419">
        <v>143</v>
      </c>
      <c r="F419">
        <v>9</v>
      </c>
      <c r="G419">
        <v>79</v>
      </c>
      <c r="H419">
        <v>3</v>
      </c>
      <c r="I419" t="s">
        <v>43</v>
      </c>
      <c r="J419">
        <v>7.9771108499999999</v>
      </c>
      <c r="K419" t="s">
        <v>41</v>
      </c>
      <c r="L419" t="s">
        <v>62</v>
      </c>
      <c r="M419">
        <v>11</v>
      </c>
      <c r="N419">
        <v>795</v>
      </c>
      <c r="O419">
        <v>17</v>
      </c>
      <c r="P419">
        <v>66.177286559999999</v>
      </c>
      <c r="Q419" t="s">
        <v>26</v>
      </c>
      <c r="R419">
        <v>0.195562973</v>
      </c>
      <c r="S419" t="s">
        <v>27</v>
      </c>
      <c r="T419" t="s">
        <v>39</v>
      </c>
      <c r="U419">
        <v>150.64748929999999</v>
      </c>
      <c r="V419" t="str">
        <f>IF(Table1[[#This Row],[Order quantities]]&gt;Table1[[#This Row],[Availability]],"High Risk", IF(Table1[[#This Row],[Order quantities]]=Table1[[#This Row],[Availability]],"Moderate","Low Risk"))</f>
        <v>Low Risk</v>
      </c>
      <c r="W419">
        <f>Table1[[#This Row],[Availability]]-Table1[[#This Row],[Order quantities]]</f>
        <v>1</v>
      </c>
      <c r="X419">
        <f>Table1[[#This Row],[Revenue]]-(Table1[[#This Row],[Shipping costs]]+Table1[[#This Row],[Manufacturing costs]])</f>
        <v>76.493091889999988</v>
      </c>
    </row>
    <row r="420" spans="1:24" x14ac:dyDescent="0.25">
      <c r="A420" t="s">
        <v>29</v>
      </c>
      <c r="B420" t="s">
        <v>466</v>
      </c>
      <c r="C420" s="1">
        <v>84.32</v>
      </c>
      <c r="D420">
        <v>71</v>
      </c>
      <c r="E420">
        <v>105</v>
      </c>
      <c r="F420">
        <v>27</v>
      </c>
      <c r="G420">
        <v>58</v>
      </c>
      <c r="H420">
        <v>3</v>
      </c>
      <c r="I420" t="s">
        <v>23</v>
      </c>
      <c r="J420">
        <v>4.0833197449999998</v>
      </c>
      <c r="K420" t="s">
        <v>44</v>
      </c>
      <c r="L420" t="s">
        <v>62</v>
      </c>
      <c r="M420">
        <v>7</v>
      </c>
      <c r="N420">
        <v>732</v>
      </c>
      <c r="O420">
        <v>30</v>
      </c>
      <c r="P420">
        <v>21.88316592</v>
      </c>
      <c r="Q420" t="s">
        <v>34</v>
      </c>
      <c r="R420">
        <v>4.0479534829999997</v>
      </c>
      <c r="S420" t="s">
        <v>27</v>
      </c>
      <c r="T420" t="s">
        <v>28</v>
      </c>
      <c r="U420">
        <v>470.79459050000003</v>
      </c>
      <c r="V420" t="str">
        <f>IF(Table1[[#This Row],[Order quantities]]&gt;Table1[[#This Row],[Availability]],"High Risk", IF(Table1[[#This Row],[Order quantities]]=Table1[[#This Row],[Availability]],"Moderate","Low Risk"))</f>
        <v>Low Risk</v>
      </c>
      <c r="W420">
        <f>Table1[[#This Row],[Availability]]-Table1[[#This Row],[Order quantities]]</f>
        <v>13</v>
      </c>
      <c r="X420">
        <f>Table1[[#This Row],[Revenue]]-(Table1[[#This Row],[Shipping costs]]+Table1[[#This Row],[Manufacturing costs]])</f>
        <v>444.82810483500003</v>
      </c>
    </row>
    <row r="421" spans="1:24" x14ac:dyDescent="0.25">
      <c r="A421" t="s">
        <v>29</v>
      </c>
      <c r="B421" t="s">
        <v>467</v>
      </c>
      <c r="C421" s="1">
        <v>98.52</v>
      </c>
      <c r="D421">
        <v>20</v>
      </c>
      <c r="E421">
        <v>419</v>
      </c>
      <c r="F421">
        <v>26</v>
      </c>
      <c r="G421">
        <v>99</v>
      </c>
      <c r="H421">
        <v>4</v>
      </c>
      <c r="I421" t="s">
        <v>43</v>
      </c>
      <c r="J421">
        <v>6.6490198940000003</v>
      </c>
      <c r="K421" t="s">
        <v>44</v>
      </c>
      <c r="L421" t="s">
        <v>33</v>
      </c>
      <c r="M421">
        <v>25</v>
      </c>
      <c r="N421">
        <v>943</v>
      </c>
      <c r="O421">
        <v>24</v>
      </c>
      <c r="P421">
        <v>78.061023079999998</v>
      </c>
      <c r="Q421" t="s">
        <v>34</v>
      </c>
      <c r="R421">
        <v>0.63002999900000001</v>
      </c>
      <c r="S421" t="s">
        <v>35</v>
      </c>
      <c r="T421" t="s">
        <v>28</v>
      </c>
      <c r="U421">
        <v>621.02487929999995</v>
      </c>
      <c r="V421" t="str">
        <f>IF(Table1[[#This Row],[Order quantities]]&gt;Table1[[#This Row],[Availability]],"High Risk", IF(Table1[[#This Row],[Order quantities]]=Table1[[#This Row],[Availability]],"Moderate","Low Risk"))</f>
        <v>High Risk</v>
      </c>
      <c r="W421">
        <f>Table1[[#This Row],[Availability]]-Table1[[#This Row],[Order quantities]]</f>
        <v>-79</v>
      </c>
      <c r="X421">
        <f>Table1[[#This Row],[Revenue]]-(Table1[[#This Row],[Shipping costs]]+Table1[[#This Row],[Manufacturing costs]])</f>
        <v>536.31483632599998</v>
      </c>
    </row>
    <row r="422" spans="1:24" x14ac:dyDescent="0.25">
      <c r="A422" t="s">
        <v>21</v>
      </c>
      <c r="B422" t="s">
        <v>468</v>
      </c>
      <c r="C422" s="1">
        <v>54.94</v>
      </c>
      <c r="D422">
        <v>17</v>
      </c>
      <c r="E422">
        <v>669</v>
      </c>
      <c r="F422">
        <v>19</v>
      </c>
      <c r="G422">
        <v>3</v>
      </c>
      <c r="H422">
        <v>4</v>
      </c>
      <c r="I422" t="s">
        <v>43</v>
      </c>
      <c r="J422">
        <v>2.728144763</v>
      </c>
      <c r="K422" t="s">
        <v>44</v>
      </c>
      <c r="L422" t="s">
        <v>49</v>
      </c>
      <c r="M422">
        <v>21</v>
      </c>
      <c r="N422">
        <v>600</v>
      </c>
      <c r="O422">
        <v>7</v>
      </c>
      <c r="P422">
        <v>34.833546820000002</v>
      </c>
      <c r="Q422" t="s">
        <v>51</v>
      </c>
      <c r="R422">
        <v>4.9348143010000003</v>
      </c>
      <c r="S422" t="s">
        <v>27</v>
      </c>
      <c r="T422" t="s">
        <v>39</v>
      </c>
      <c r="U422">
        <v>453.42920199999998</v>
      </c>
      <c r="V422" t="str">
        <f>IF(Table1[[#This Row],[Order quantities]]&gt;Table1[[#This Row],[Availability]],"High Risk", IF(Table1[[#This Row],[Order quantities]]=Table1[[#This Row],[Availability]],"Moderate","Low Risk"))</f>
        <v>Low Risk</v>
      </c>
      <c r="W422">
        <f>Table1[[#This Row],[Availability]]-Table1[[#This Row],[Order quantities]]</f>
        <v>14</v>
      </c>
      <c r="X422">
        <f>Table1[[#This Row],[Revenue]]-(Table1[[#This Row],[Shipping costs]]+Table1[[#This Row],[Manufacturing costs]])</f>
        <v>415.86751041699995</v>
      </c>
    </row>
    <row r="423" spans="1:24" x14ac:dyDescent="0.25">
      <c r="A423" t="s">
        <v>21</v>
      </c>
      <c r="B423" t="s">
        <v>469</v>
      </c>
      <c r="C423" s="1">
        <v>21.31</v>
      </c>
      <c r="D423">
        <v>93</v>
      </c>
      <c r="E423">
        <v>657</v>
      </c>
      <c r="F423">
        <v>24</v>
      </c>
      <c r="G423">
        <v>80</v>
      </c>
      <c r="H423">
        <v>3</v>
      </c>
      <c r="I423" t="s">
        <v>31</v>
      </c>
      <c r="J423">
        <v>2.314189174</v>
      </c>
      <c r="K423" t="s">
        <v>38</v>
      </c>
      <c r="L423" t="s">
        <v>55</v>
      </c>
      <c r="M423">
        <v>10</v>
      </c>
      <c r="N423">
        <v>703</v>
      </c>
      <c r="O423">
        <v>7</v>
      </c>
      <c r="P423">
        <v>91.446569220000001</v>
      </c>
      <c r="Q423" t="s">
        <v>34</v>
      </c>
      <c r="R423">
        <v>3.1348064199999999</v>
      </c>
      <c r="S423" t="s">
        <v>27</v>
      </c>
      <c r="T423" t="s">
        <v>39</v>
      </c>
      <c r="U423">
        <v>619.96219310000004</v>
      </c>
      <c r="V423" t="str">
        <f>IF(Table1[[#This Row],[Order quantities]]&gt;Table1[[#This Row],[Availability]],"High Risk", IF(Table1[[#This Row],[Order quantities]]=Table1[[#This Row],[Availability]],"Moderate","Low Risk"))</f>
        <v>Low Risk</v>
      </c>
      <c r="W423">
        <f>Table1[[#This Row],[Availability]]-Table1[[#This Row],[Order quantities]]</f>
        <v>13</v>
      </c>
      <c r="X423">
        <f>Table1[[#This Row],[Revenue]]-(Table1[[#This Row],[Shipping costs]]+Table1[[#This Row],[Manufacturing costs]])</f>
        <v>526.20143470599999</v>
      </c>
    </row>
    <row r="424" spans="1:24" x14ac:dyDescent="0.25">
      <c r="A424" t="s">
        <v>29</v>
      </c>
      <c r="B424" t="s">
        <v>470</v>
      </c>
      <c r="C424" s="1">
        <v>30.87</v>
      </c>
      <c r="D424">
        <v>63</v>
      </c>
      <c r="E424">
        <v>1</v>
      </c>
      <c r="F424">
        <v>28</v>
      </c>
      <c r="G424">
        <v>69</v>
      </c>
      <c r="H424">
        <v>8</v>
      </c>
      <c r="I424" t="s">
        <v>43</v>
      </c>
      <c r="J424">
        <v>9.4425772559999999</v>
      </c>
      <c r="K424" t="s">
        <v>37</v>
      </c>
      <c r="L424" t="s">
        <v>55</v>
      </c>
      <c r="M424">
        <v>11</v>
      </c>
      <c r="N424">
        <v>681</v>
      </c>
      <c r="O424">
        <v>20</v>
      </c>
      <c r="P424">
        <v>83.606559709999999</v>
      </c>
      <c r="Q424" t="s">
        <v>26</v>
      </c>
      <c r="R424">
        <v>3.2892453370000001</v>
      </c>
      <c r="S424" t="s">
        <v>27</v>
      </c>
      <c r="T424" t="s">
        <v>28</v>
      </c>
      <c r="U424">
        <v>563.57593859999997</v>
      </c>
      <c r="V424" t="str">
        <f>IF(Table1[[#This Row],[Order quantities]]&gt;Table1[[#This Row],[Availability]],"High Risk", IF(Table1[[#This Row],[Order quantities]]=Table1[[#This Row],[Availability]],"Moderate","Low Risk"))</f>
        <v>High Risk</v>
      </c>
      <c r="W424">
        <f>Table1[[#This Row],[Availability]]-Table1[[#This Row],[Order quantities]]</f>
        <v>-6</v>
      </c>
      <c r="X424">
        <f>Table1[[#This Row],[Revenue]]-(Table1[[#This Row],[Shipping costs]]+Table1[[#This Row],[Manufacturing costs]])</f>
        <v>470.52680163399998</v>
      </c>
    </row>
    <row r="425" spans="1:24" x14ac:dyDescent="0.25">
      <c r="A425" t="s">
        <v>21</v>
      </c>
      <c r="B425" t="s">
        <v>471</v>
      </c>
      <c r="C425" s="1">
        <v>6.75</v>
      </c>
      <c r="D425">
        <v>81</v>
      </c>
      <c r="E425">
        <v>944</v>
      </c>
      <c r="F425">
        <v>17</v>
      </c>
      <c r="G425">
        <v>85</v>
      </c>
      <c r="H425">
        <v>8</v>
      </c>
      <c r="I425" t="s">
        <v>43</v>
      </c>
      <c r="J425">
        <v>9.2588255010000005</v>
      </c>
      <c r="K425" t="s">
        <v>32</v>
      </c>
      <c r="L425" t="s">
        <v>55</v>
      </c>
      <c r="M425">
        <v>15</v>
      </c>
      <c r="N425">
        <v>232</v>
      </c>
      <c r="O425">
        <v>27</v>
      </c>
      <c r="P425">
        <v>41.163943740000001</v>
      </c>
      <c r="Q425" t="s">
        <v>26</v>
      </c>
      <c r="R425">
        <v>1.0745693439999999</v>
      </c>
      <c r="S425" t="s">
        <v>47</v>
      </c>
      <c r="T425" t="s">
        <v>39</v>
      </c>
      <c r="U425">
        <v>717.13650640000003</v>
      </c>
      <c r="V425" t="str">
        <f>IF(Table1[[#This Row],[Order quantities]]&gt;Table1[[#This Row],[Availability]],"High Risk", IF(Table1[[#This Row],[Order quantities]]=Table1[[#This Row],[Availability]],"Moderate","Low Risk"))</f>
        <v>High Risk</v>
      </c>
      <c r="W425">
        <f>Table1[[#This Row],[Availability]]-Table1[[#This Row],[Order quantities]]</f>
        <v>-4</v>
      </c>
      <c r="X425">
        <f>Table1[[#This Row],[Revenue]]-(Table1[[#This Row],[Shipping costs]]+Table1[[#This Row],[Manufacturing costs]])</f>
        <v>666.71373715900006</v>
      </c>
    </row>
    <row r="426" spans="1:24" x14ac:dyDescent="0.25">
      <c r="A426" t="s">
        <v>29</v>
      </c>
      <c r="B426" t="s">
        <v>472</v>
      </c>
      <c r="C426" s="1">
        <v>91.86</v>
      </c>
      <c r="D426">
        <v>94</v>
      </c>
      <c r="E426">
        <v>588</v>
      </c>
      <c r="F426">
        <v>11</v>
      </c>
      <c r="G426">
        <v>10</v>
      </c>
      <c r="H426">
        <v>1</v>
      </c>
      <c r="I426" t="s">
        <v>31</v>
      </c>
      <c r="J426">
        <v>8.9872204619999998</v>
      </c>
      <c r="K426" t="s">
        <v>44</v>
      </c>
      <c r="L426" t="s">
        <v>49</v>
      </c>
      <c r="M426">
        <v>19</v>
      </c>
      <c r="N426">
        <v>890</v>
      </c>
      <c r="O426">
        <v>9</v>
      </c>
      <c r="P426">
        <v>82.696536390000006</v>
      </c>
      <c r="Q426" t="s">
        <v>37</v>
      </c>
      <c r="R426">
        <v>1.2775303200000001</v>
      </c>
      <c r="S426" t="s">
        <v>47</v>
      </c>
      <c r="T426" t="s">
        <v>53</v>
      </c>
      <c r="U426">
        <v>684.57918800000004</v>
      </c>
      <c r="V426" t="str">
        <f>IF(Table1[[#This Row],[Order quantities]]&gt;Table1[[#This Row],[Availability]],"High Risk", IF(Table1[[#This Row],[Order quantities]]=Table1[[#This Row],[Availability]],"Moderate","Low Risk"))</f>
        <v>Low Risk</v>
      </c>
      <c r="W426">
        <f>Table1[[#This Row],[Availability]]-Table1[[#This Row],[Order quantities]]</f>
        <v>84</v>
      </c>
      <c r="X426">
        <f>Table1[[#This Row],[Revenue]]-(Table1[[#This Row],[Shipping costs]]+Table1[[#This Row],[Manufacturing costs]])</f>
        <v>592.89543114800006</v>
      </c>
    </row>
    <row r="427" spans="1:24" x14ac:dyDescent="0.25">
      <c r="A427" t="s">
        <v>29</v>
      </c>
      <c r="B427" t="s">
        <v>473</v>
      </c>
      <c r="C427" s="1">
        <v>16.190000000000001</v>
      </c>
      <c r="D427">
        <v>37</v>
      </c>
      <c r="E427">
        <v>643</v>
      </c>
      <c r="F427">
        <v>25</v>
      </c>
      <c r="G427">
        <v>83</v>
      </c>
      <c r="H427">
        <v>7</v>
      </c>
      <c r="I427" t="s">
        <v>31</v>
      </c>
      <c r="J427">
        <v>6.6289010509999997</v>
      </c>
      <c r="K427" t="s">
        <v>24</v>
      </c>
      <c r="L427" t="s">
        <v>33</v>
      </c>
      <c r="M427">
        <v>16</v>
      </c>
      <c r="N427">
        <v>748</v>
      </c>
      <c r="O427">
        <v>22</v>
      </c>
      <c r="P427">
        <v>42.075144940000001</v>
      </c>
      <c r="Q427" t="s">
        <v>37</v>
      </c>
      <c r="R427">
        <v>3.3308164850000002</v>
      </c>
      <c r="S427" t="s">
        <v>27</v>
      </c>
      <c r="T427" t="s">
        <v>28</v>
      </c>
      <c r="U427">
        <v>481.82113290000001</v>
      </c>
      <c r="V427" t="str">
        <f>IF(Table1[[#This Row],[Order quantities]]&gt;Table1[[#This Row],[Availability]],"High Risk", IF(Table1[[#This Row],[Order quantities]]=Table1[[#This Row],[Availability]],"Moderate","Low Risk"))</f>
        <v>High Risk</v>
      </c>
      <c r="W427">
        <f>Table1[[#This Row],[Availability]]-Table1[[#This Row],[Order quantities]]</f>
        <v>-46</v>
      </c>
      <c r="X427">
        <f>Table1[[#This Row],[Revenue]]-(Table1[[#This Row],[Shipping costs]]+Table1[[#This Row],[Manufacturing costs]])</f>
        <v>433.11708690900002</v>
      </c>
    </row>
    <row r="428" spans="1:24" x14ac:dyDescent="0.25">
      <c r="A428" t="s">
        <v>21</v>
      </c>
      <c r="B428" t="s">
        <v>474</v>
      </c>
      <c r="C428" s="1">
        <v>59.77</v>
      </c>
      <c r="D428">
        <v>31</v>
      </c>
      <c r="E428">
        <v>89</v>
      </c>
      <c r="F428">
        <v>9</v>
      </c>
      <c r="G428">
        <v>25</v>
      </c>
      <c r="H428">
        <v>2</v>
      </c>
      <c r="I428" t="s">
        <v>43</v>
      </c>
      <c r="J428">
        <v>8.2744139010000008</v>
      </c>
      <c r="K428" t="s">
        <v>41</v>
      </c>
      <c r="L428" t="s">
        <v>33</v>
      </c>
      <c r="M428">
        <v>22</v>
      </c>
      <c r="N428">
        <v>413</v>
      </c>
      <c r="O428">
        <v>2</v>
      </c>
      <c r="P428">
        <v>19.085291349999999</v>
      </c>
      <c r="Q428" t="s">
        <v>51</v>
      </c>
      <c r="R428">
        <v>4.5576615059999996</v>
      </c>
      <c r="S428" t="s">
        <v>27</v>
      </c>
      <c r="T428" t="s">
        <v>28</v>
      </c>
      <c r="U428">
        <v>482.49571639999999</v>
      </c>
      <c r="V428" t="str">
        <f>IF(Table1[[#This Row],[Order quantities]]&gt;Table1[[#This Row],[Availability]],"High Risk", IF(Table1[[#This Row],[Order quantities]]=Table1[[#This Row],[Availability]],"Moderate","Low Risk"))</f>
        <v>Low Risk</v>
      </c>
      <c r="W428">
        <f>Table1[[#This Row],[Availability]]-Table1[[#This Row],[Order quantities]]</f>
        <v>6</v>
      </c>
      <c r="X428">
        <f>Table1[[#This Row],[Revenue]]-(Table1[[#This Row],[Shipping costs]]+Table1[[#This Row],[Manufacturing costs]])</f>
        <v>455.13601114900001</v>
      </c>
    </row>
    <row r="429" spans="1:24" x14ac:dyDescent="0.25">
      <c r="A429" t="s">
        <v>21</v>
      </c>
      <c r="B429" t="s">
        <v>475</v>
      </c>
      <c r="C429" s="1">
        <v>31.04</v>
      </c>
      <c r="D429">
        <v>10</v>
      </c>
      <c r="E429">
        <v>344</v>
      </c>
      <c r="F429">
        <v>10</v>
      </c>
      <c r="G429">
        <v>68</v>
      </c>
      <c r="H429">
        <v>1</v>
      </c>
      <c r="I429" t="s">
        <v>23</v>
      </c>
      <c r="J429">
        <v>1.621332432</v>
      </c>
      <c r="K429" t="s">
        <v>44</v>
      </c>
      <c r="L429" t="s">
        <v>55</v>
      </c>
      <c r="M429">
        <v>21</v>
      </c>
      <c r="N429">
        <v>798</v>
      </c>
      <c r="O429">
        <v>14</v>
      </c>
      <c r="P429">
        <v>96.569941490000005</v>
      </c>
      <c r="Q429" t="s">
        <v>34</v>
      </c>
      <c r="R429">
        <v>4.9137137170000003</v>
      </c>
      <c r="S429" t="s">
        <v>47</v>
      </c>
      <c r="T429" t="s">
        <v>28</v>
      </c>
      <c r="U429">
        <v>226.70050599999999</v>
      </c>
      <c r="V429" t="str">
        <f>IF(Table1[[#This Row],[Order quantities]]&gt;Table1[[#This Row],[Availability]],"High Risk", IF(Table1[[#This Row],[Order quantities]]=Table1[[#This Row],[Availability]],"Moderate","Low Risk"))</f>
        <v>High Risk</v>
      </c>
      <c r="W429">
        <f>Table1[[#This Row],[Availability]]-Table1[[#This Row],[Order quantities]]</f>
        <v>-58</v>
      </c>
      <c r="X429">
        <f>Table1[[#This Row],[Revenue]]-(Table1[[#This Row],[Shipping costs]]+Table1[[#This Row],[Manufacturing costs]])</f>
        <v>128.50923207799997</v>
      </c>
    </row>
    <row r="430" spans="1:24" x14ac:dyDescent="0.25">
      <c r="A430" t="s">
        <v>112</v>
      </c>
      <c r="B430" t="s">
        <v>476</v>
      </c>
      <c r="C430" s="1">
        <v>57.65</v>
      </c>
      <c r="D430">
        <v>44</v>
      </c>
      <c r="E430">
        <v>349</v>
      </c>
      <c r="F430">
        <v>18</v>
      </c>
      <c r="G430">
        <v>61</v>
      </c>
      <c r="H430">
        <v>3</v>
      </c>
      <c r="I430" t="s">
        <v>43</v>
      </c>
      <c r="J430">
        <v>4.0131013769999999</v>
      </c>
      <c r="K430" t="s">
        <v>24</v>
      </c>
      <c r="L430" t="s">
        <v>33</v>
      </c>
      <c r="M430">
        <v>28</v>
      </c>
      <c r="N430">
        <v>320</v>
      </c>
      <c r="O430">
        <v>17</v>
      </c>
      <c r="P430">
        <v>68.734181370000002</v>
      </c>
      <c r="Q430" t="s">
        <v>51</v>
      </c>
      <c r="R430">
        <v>1.070351638</v>
      </c>
      <c r="S430" t="s">
        <v>47</v>
      </c>
      <c r="T430" t="s">
        <v>28</v>
      </c>
      <c r="U430">
        <v>561.91471490000004</v>
      </c>
      <c r="V430" t="str">
        <f>IF(Table1[[#This Row],[Order quantities]]&gt;Table1[[#This Row],[Availability]],"High Risk", IF(Table1[[#This Row],[Order quantities]]=Table1[[#This Row],[Availability]],"Moderate","Low Risk"))</f>
        <v>High Risk</v>
      </c>
      <c r="W430">
        <f>Table1[[#This Row],[Availability]]-Table1[[#This Row],[Order quantities]]</f>
        <v>-17</v>
      </c>
      <c r="X430">
        <f>Table1[[#This Row],[Revenue]]-(Table1[[#This Row],[Shipping costs]]+Table1[[#This Row],[Manufacturing costs]])</f>
        <v>489.16743215300005</v>
      </c>
    </row>
    <row r="431" spans="1:24" x14ac:dyDescent="0.25">
      <c r="A431" t="s">
        <v>21</v>
      </c>
      <c r="B431" t="s">
        <v>477</v>
      </c>
      <c r="C431" s="1">
        <v>66.88</v>
      </c>
      <c r="D431">
        <v>88</v>
      </c>
      <c r="E431">
        <v>458</v>
      </c>
      <c r="F431">
        <v>20</v>
      </c>
      <c r="G431">
        <v>29</v>
      </c>
      <c r="H431">
        <v>4</v>
      </c>
      <c r="I431" t="s">
        <v>31</v>
      </c>
      <c r="J431">
        <v>3.823328123</v>
      </c>
      <c r="K431" t="s">
        <v>44</v>
      </c>
      <c r="L431" t="s">
        <v>49</v>
      </c>
      <c r="M431">
        <v>20</v>
      </c>
      <c r="N431">
        <v>537</v>
      </c>
      <c r="O431">
        <v>1</v>
      </c>
      <c r="P431">
        <v>51.048957399999999</v>
      </c>
      <c r="Q431" t="s">
        <v>26</v>
      </c>
      <c r="R431">
        <v>0.75718615099999997</v>
      </c>
      <c r="S431" t="s">
        <v>27</v>
      </c>
      <c r="T431" t="s">
        <v>53</v>
      </c>
      <c r="U431">
        <v>628.46121530000005</v>
      </c>
      <c r="V431" t="str">
        <f>IF(Table1[[#This Row],[Order quantities]]&gt;Table1[[#This Row],[Availability]],"High Risk", IF(Table1[[#This Row],[Order quantities]]=Table1[[#This Row],[Availability]],"Moderate","Low Risk"))</f>
        <v>Low Risk</v>
      </c>
      <c r="W431">
        <f>Table1[[#This Row],[Availability]]-Table1[[#This Row],[Order quantities]]</f>
        <v>59</v>
      </c>
      <c r="X431">
        <f>Table1[[#This Row],[Revenue]]-(Table1[[#This Row],[Shipping costs]]+Table1[[#This Row],[Manufacturing costs]])</f>
        <v>573.58892977700009</v>
      </c>
    </row>
    <row r="432" spans="1:24" x14ac:dyDescent="0.25">
      <c r="A432" t="s">
        <v>21</v>
      </c>
      <c r="B432" t="s">
        <v>478</v>
      </c>
      <c r="C432" s="1">
        <v>83.83</v>
      </c>
      <c r="D432">
        <v>32</v>
      </c>
      <c r="E432">
        <v>262</v>
      </c>
      <c r="F432">
        <v>13</v>
      </c>
      <c r="G432">
        <v>19</v>
      </c>
      <c r="H432">
        <v>6</v>
      </c>
      <c r="I432" t="s">
        <v>23</v>
      </c>
      <c r="J432">
        <v>6.7208078980000003</v>
      </c>
      <c r="K432" t="s">
        <v>37</v>
      </c>
      <c r="L432" t="s">
        <v>33</v>
      </c>
      <c r="M432">
        <v>12</v>
      </c>
      <c r="N432">
        <v>145</v>
      </c>
      <c r="O432">
        <v>9</v>
      </c>
      <c r="P432">
        <v>45.799601639999999</v>
      </c>
      <c r="Q432" t="s">
        <v>26</v>
      </c>
      <c r="R432">
        <v>0.376366653</v>
      </c>
      <c r="S432" t="s">
        <v>47</v>
      </c>
      <c r="T432" t="s">
        <v>39</v>
      </c>
      <c r="U432">
        <v>528.84045760000004</v>
      </c>
      <c r="V432" t="str">
        <f>IF(Table1[[#This Row],[Order quantities]]&gt;Table1[[#This Row],[Availability]],"High Risk", IF(Table1[[#This Row],[Order quantities]]=Table1[[#This Row],[Availability]],"Moderate","Low Risk"))</f>
        <v>Low Risk</v>
      </c>
      <c r="W432">
        <f>Table1[[#This Row],[Availability]]-Table1[[#This Row],[Order quantities]]</f>
        <v>13</v>
      </c>
      <c r="X432">
        <f>Table1[[#This Row],[Revenue]]-(Table1[[#This Row],[Shipping costs]]+Table1[[#This Row],[Manufacturing costs]])</f>
        <v>476.32004806200007</v>
      </c>
    </row>
    <row r="433" spans="1:24" x14ac:dyDescent="0.25">
      <c r="A433" t="s">
        <v>29</v>
      </c>
      <c r="B433" t="s">
        <v>479</v>
      </c>
      <c r="C433" s="1">
        <v>6.04</v>
      </c>
      <c r="D433">
        <v>7</v>
      </c>
      <c r="E433">
        <v>107</v>
      </c>
      <c r="F433">
        <v>7</v>
      </c>
      <c r="G433">
        <v>66</v>
      </c>
      <c r="H433">
        <v>4</v>
      </c>
      <c r="I433" t="s">
        <v>43</v>
      </c>
      <c r="J433">
        <v>2.3365610349999999</v>
      </c>
      <c r="K433" t="s">
        <v>41</v>
      </c>
      <c r="L433" t="s">
        <v>46</v>
      </c>
      <c r="M433">
        <v>23</v>
      </c>
      <c r="N433">
        <v>291</v>
      </c>
      <c r="O433">
        <v>21</v>
      </c>
      <c r="P433">
        <v>98.330283589999993</v>
      </c>
      <c r="Q433" t="s">
        <v>26</v>
      </c>
      <c r="R433">
        <v>1.54410275</v>
      </c>
      <c r="S433" t="s">
        <v>35</v>
      </c>
      <c r="T433" t="s">
        <v>39</v>
      </c>
      <c r="U433">
        <v>749.48368979999998</v>
      </c>
      <c r="V433" t="str">
        <f>IF(Table1[[#This Row],[Order quantities]]&gt;Table1[[#This Row],[Availability]],"High Risk", IF(Table1[[#This Row],[Order quantities]]=Table1[[#This Row],[Availability]],"Moderate","Low Risk"))</f>
        <v>High Risk</v>
      </c>
      <c r="W433">
        <f>Table1[[#This Row],[Availability]]-Table1[[#This Row],[Order quantities]]</f>
        <v>-59</v>
      </c>
      <c r="X433">
        <f>Table1[[#This Row],[Revenue]]-(Table1[[#This Row],[Shipping costs]]+Table1[[#This Row],[Manufacturing costs]])</f>
        <v>648.81684517500003</v>
      </c>
    </row>
    <row r="434" spans="1:24" x14ac:dyDescent="0.25">
      <c r="A434" t="s">
        <v>112</v>
      </c>
      <c r="B434" t="s">
        <v>480</v>
      </c>
      <c r="C434" s="1">
        <v>18</v>
      </c>
      <c r="D434">
        <v>10</v>
      </c>
      <c r="E434">
        <v>585</v>
      </c>
      <c r="F434">
        <v>17</v>
      </c>
      <c r="G434">
        <v>74</v>
      </c>
      <c r="H434">
        <v>8</v>
      </c>
      <c r="I434" t="s">
        <v>31</v>
      </c>
      <c r="J434">
        <v>6.3682036789999996</v>
      </c>
      <c r="K434" t="s">
        <v>24</v>
      </c>
      <c r="L434" t="s">
        <v>62</v>
      </c>
      <c r="M434">
        <v>13</v>
      </c>
      <c r="N434">
        <v>619</v>
      </c>
      <c r="O434">
        <v>19</v>
      </c>
      <c r="P434">
        <v>22.12725386</v>
      </c>
      <c r="Q434" t="s">
        <v>51</v>
      </c>
      <c r="R434">
        <v>0.10887896599999999</v>
      </c>
      <c r="S434" t="s">
        <v>35</v>
      </c>
      <c r="T434" t="s">
        <v>39</v>
      </c>
      <c r="U434">
        <v>167.19548019999999</v>
      </c>
      <c r="V434" t="str">
        <f>IF(Table1[[#This Row],[Order quantities]]&gt;Table1[[#This Row],[Availability]],"High Risk", IF(Table1[[#This Row],[Order quantities]]=Table1[[#This Row],[Availability]],"Moderate","Low Risk"))</f>
        <v>High Risk</v>
      </c>
      <c r="W434">
        <f>Table1[[#This Row],[Availability]]-Table1[[#This Row],[Order quantities]]</f>
        <v>-64</v>
      </c>
      <c r="X434">
        <f>Table1[[#This Row],[Revenue]]-(Table1[[#This Row],[Shipping costs]]+Table1[[#This Row],[Manufacturing costs]])</f>
        <v>138.70002266099999</v>
      </c>
    </row>
    <row r="435" spans="1:24" x14ac:dyDescent="0.25">
      <c r="A435" t="s">
        <v>29</v>
      </c>
      <c r="B435" t="s">
        <v>481</v>
      </c>
      <c r="C435" s="1">
        <v>90.5</v>
      </c>
      <c r="D435">
        <v>85</v>
      </c>
      <c r="E435">
        <v>38</v>
      </c>
      <c r="F435">
        <v>21</v>
      </c>
      <c r="G435">
        <v>61</v>
      </c>
      <c r="H435">
        <v>4</v>
      </c>
      <c r="I435" t="s">
        <v>31</v>
      </c>
      <c r="J435">
        <v>8.329455286</v>
      </c>
      <c r="K435" t="s">
        <v>38</v>
      </c>
      <c r="L435" t="s">
        <v>49</v>
      </c>
      <c r="M435">
        <v>5</v>
      </c>
      <c r="N435">
        <v>478</v>
      </c>
      <c r="O435">
        <v>4</v>
      </c>
      <c r="P435">
        <v>38.332455299999999</v>
      </c>
      <c r="Q435" t="s">
        <v>51</v>
      </c>
      <c r="R435">
        <v>1.1967086220000001</v>
      </c>
      <c r="S435" t="s">
        <v>35</v>
      </c>
      <c r="T435" t="s">
        <v>39</v>
      </c>
      <c r="U435">
        <v>922.9963328</v>
      </c>
      <c r="V435" t="str">
        <f>IF(Table1[[#This Row],[Order quantities]]&gt;Table1[[#This Row],[Availability]],"High Risk", IF(Table1[[#This Row],[Order quantities]]=Table1[[#This Row],[Availability]],"Moderate","Low Risk"))</f>
        <v>Low Risk</v>
      </c>
      <c r="W435">
        <f>Table1[[#This Row],[Availability]]-Table1[[#This Row],[Order quantities]]</f>
        <v>24</v>
      </c>
      <c r="X435">
        <f>Table1[[#This Row],[Revenue]]-(Table1[[#This Row],[Shipping costs]]+Table1[[#This Row],[Manufacturing costs]])</f>
        <v>876.33442221400003</v>
      </c>
    </row>
    <row r="436" spans="1:24" x14ac:dyDescent="0.25">
      <c r="A436" t="s">
        <v>21</v>
      </c>
      <c r="B436" t="s">
        <v>482</v>
      </c>
      <c r="C436" s="1">
        <v>88.02</v>
      </c>
      <c r="D436">
        <v>50</v>
      </c>
      <c r="E436">
        <v>908</v>
      </c>
      <c r="F436">
        <v>23</v>
      </c>
      <c r="G436">
        <v>43</v>
      </c>
      <c r="H436">
        <v>2</v>
      </c>
      <c r="I436" t="s">
        <v>31</v>
      </c>
      <c r="J436">
        <v>4.4391114500000004</v>
      </c>
      <c r="K436" t="s">
        <v>41</v>
      </c>
      <c r="L436" t="s">
        <v>46</v>
      </c>
      <c r="M436">
        <v>4</v>
      </c>
      <c r="N436">
        <v>887</v>
      </c>
      <c r="O436">
        <v>28</v>
      </c>
      <c r="P436">
        <v>53.69478763</v>
      </c>
      <c r="Q436" t="s">
        <v>34</v>
      </c>
      <c r="R436">
        <v>1.7681612920000001</v>
      </c>
      <c r="S436" t="s">
        <v>47</v>
      </c>
      <c r="T436" t="s">
        <v>53</v>
      </c>
      <c r="U436">
        <v>118.5790956</v>
      </c>
      <c r="V436" t="str">
        <f>IF(Table1[[#This Row],[Order quantities]]&gt;Table1[[#This Row],[Availability]],"High Risk", IF(Table1[[#This Row],[Order quantities]]=Table1[[#This Row],[Availability]],"Moderate","Low Risk"))</f>
        <v>Low Risk</v>
      </c>
      <c r="W436">
        <f>Table1[[#This Row],[Availability]]-Table1[[#This Row],[Order quantities]]</f>
        <v>7</v>
      </c>
      <c r="X436">
        <f>Table1[[#This Row],[Revenue]]-(Table1[[#This Row],[Shipping costs]]+Table1[[#This Row],[Manufacturing costs]])</f>
        <v>60.445196520000003</v>
      </c>
    </row>
    <row r="437" spans="1:24" x14ac:dyDescent="0.25">
      <c r="A437" t="s">
        <v>21</v>
      </c>
      <c r="B437" t="s">
        <v>483</v>
      </c>
      <c r="C437" s="1">
        <v>61.75</v>
      </c>
      <c r="D437">
        <v>87</v>
      </c>
      <c r="E437">
        <v>158</v>
      </c>
      <c r="F437">
        <v>15</v>
      </c>
      <c r="G437">
        <v>25</v>
      </c>
      <c r="H437">
        <v>3</v>
      </c>
      <c r="I437" t="s">
        <v>43</v>
      </c>
      <c r="J437">
        <v>2.1904184359999999</v>
      </c>
      <c r="K437" t="s">
        <v>41</v>
      </c>
      <c r="L437" t="s">
        <v>46</v>
      </c>
      <c r="M437">
        <v>28</v>
      </c>
      <c r="N437">
        <v>790</v>
      </c>
      <c r="O437">
        <v>8</v>
      </c>
      <c r="P437">
        <v>53.019959059999998</v>
      </c>
      <c r="Q437" t="s">
        <v>51</v>
      </c>
      <c r="R437">
        <v>4.9558322309999996</v>
      </c>
      <c r="S437" t="s">
        <v>35</v>
      </c>
      <c r="T437" t="s">
        <v>28</v>
      </c>
      <c r="U437">
        <v>966.11512010000001</v>
      </c>
      <c r="V437" t="str">
        <f>IF(Table1[[#This Row],[Order quantities]]&gt;Table1[[#This Row],[Availability]],"High Risk", IF(Table1[[#This Row],[Order quantities]]=Table1[[#This Row],[Availability]],"Moderate","Low Risk"))</f>
        <v>Low Risk</v>
      </c>
      <c r="W437">
        <f>Table1[[#This Row],[Availability]]-Table1[[#This Row],[Order quantities]]</f>
        <v>62</v>
      </c>
      <c r="X437">
        <f>Table1[[#This Row],[Revenue]]-(Table1[[#This Row],[Shipping costs]]+Table1[[#This Row],[Manufacturing costs]])</f>
        <v>910.90474260400003</v>
      </c>
    </row>
    <row r="438" spans="1:24" x14ac:dyDescent="0.25">
      <c r="A438" t="s">
        <v>29</v>
      </c>
      <c r="B438" t="s">
        <v>484</v>
      </c>
      <c r="C438" s="1">
        <v>62.05</v>
      </c>
      <c r="D438">
        <v>40</v>
      </c>
      <c r="E438">
        <v>582</v>
      </c>
      <c r="F438">
        <v>20</v>
      </c>
      <c r="G438">
        <v>20</v>
      </c>
      <c r="H438">
        <v>6</v>
      </c>
      <c r="I438" t="s">
        <v>31</v>
      </c>
      <c r="J438">
        <v>2.7701937760000002</v>
      </c>
      <c r="K438" t="s">
        <v>44</v>
      </c>
      <c r="L438" t="s">
        <v>49</v>
      </c>
      <c r="M438">
        <v>14</v>
      </c>
      <c r="N438">
        <v>433</v>
      </c>
      <c r="O438">
        <v>13</v>
      </c>
      <c r="P438">
        <v>52.422983600000002</v>
      </c>
      <c r="Q438" t="s">
        <v>26</v>
      </c>
      <c r="R438">
        <v>2.66535381</v>
      </c>
      <c r="S438" t="s">
        <v>47</v>
      </c>
      <c r="T438" t="s">
        <v>37</v>
      </c>
      <c r="U438">
        <v>516.12004079999997</v>
      </c>
      <c r="V438" t="str">
        <f>IF(Table1[[#This Row],[Order quantities]]&gt;Table1[[#This Row],[Availability]],"High Risk", IF(Table1[[#This Row],[Order quantities]]=Table1[[#This Row],[Availability]],"Moderate","Low Risk"))</f>
        <v>Low Risk</v>
      </c>
      <c r="W438">
        <f>Table1[[#This Row],[Availability]]-Table1[[#This Row],[Order quantities]]</f>
        <v>20</v>
      </c>
      <c r="X438">
        <f>Table1[[#This Row],[Revenue]]-(Table1[[#This Row],[Shipping costs]]+Table1[[#This Row],[Manufacturing costs]])</f>
        <v>460.92686342399998</v>
      </c>
    </row>
    <row r="439" spans="1:24" x14ac:dyDescent="0.25">
      <c r="A439" t="s">
        <v>29</v>
      </c>
      <c r="B439" t="s">
        <v>485</v>
      </c>
      <c r="C439" s="1">
        <v>68.180000000000007</v>
      </c>
      <c r="D439">
        <v>16</v>
      </c>
      <c r="E439">
        <v>958</v>
      </c>
      <c r="F439">
        <v>15</v>
      </c>
      <c r="G439">
        <v>48</v>
      </c>
      <c r="H439">
        <v>8</v>
      </c>
      <c r="I439" t="s">
        <v>43</v>
      </c>
      <c r="J439">
        <v>3.137349747</v>
      </c>
      <c r="K439" t="s">
        <v>32</v>
      </c>
      <c r="L439" t="s">
        <v>62</v>
      </c>
      <c r="M439">
        <v>8</v>
      </c>
      <c r="N439">
        <v>138</v>
      </c>
      <c r="O439">
        <v>4</v>
      </c>
      <c r="P439">
        <v>25.820543430000001</v>
      </c>
      <c r="Q439" t="s">
        <v>26</v>
      </c>
      <c r="R439">
        <v>1.1030983430000001</v>
      </c>
      <c r="S439" t="s">
        <v>35</v>
      </c>
      <c r="T439" t="s">
        <v>39</v>
      </c>
      <c r="U439">
        <v>471.4029496</v>
      </c>
      <c r="V439" t="str">
        <f>IF(Table1[[#This Row],[Order quantities]]&gt;Table1[[#This Row],[Availability]],"High Risk", IF(Table1[[#This Row],[Order quantities]]=Table1[[#This Row],[Availability]],"Moderate","Low Risk"))</f>
        <v>High Risk</v>
      </c>
      <c r="W439">
        <f>Table1[[#This Row],[Availability]]-Table1[[#This Row],[Order quantities]]</f>
        <v>-32</v>
      </c>
      <c r="X439">
        <f>Table1[[#This Row],[Revenue]]-(Table1[[#This Row],[Shipping costs]]+Table1[[#This Row],[Manufacturing costs]])</f>
        <v>442.44505642299998</v>
      </c>
    </row>
    <row r="440" spans="1:24" x14ac:dyDescent="0.25">
      <c r="A440" t="s">
        <v>21</v>
      </c>
      <c r="B440" t="s">
        <v>486</v>
      </c>
      <c r="C440" s="1">
        <v>21.66</v>
      </c>
      <c r="D440">
        <v>75</v>
      </c>
      <c r="E440">
        <v>311</v>
      </c>
      <c r="F440">
        <v>1</v>
      </c>
      <c r="G440">
        <v>83</v>
      </c>
      <c r="H440">
        <v>8</v>
      </c>
      <c r="I440" t="s">
        <v>43</v>
      </c>
      <c r="J440">
        <v>3.699078337</v>
      </c>
      <c r="K440" t="s">
        <v>44</v>
      </c>
      <c r="L440" t="s">
        <v>33</v>
      </c>
      <c r="M440">
        <v>9</v>
      </c>
      <c r="N440">
        <v>392</v>
      </c>
      <c r="O440">
        <v>9</v>
      </c>
      <c r="P440">
        <v>23.043927440000001</v>
      </c>
      <c r="Q440" t="s">
        <v>51</v>
      </c>
      <c r="R440">
        <v>1.7406098889999999</v>
      </c>
      <c r="S440" t="s">
        <v>27</v>
      </c>
      <c r="T440" t="s">
        <v>39</v>
      </c>
      <c r="U440">
        <v>330.7996157</v>
      </c>
      <c r="V440" t="str">
        <f>IF(Table1[[#This Row],[Order quantities]]&gt;Table1[[#This Row],[Availability]],"High Risk", IF(Table1[[#This Row],[Order quantities]]=Table1[[#This Row],[Availability]],"Moderate","Low Risk"))</f>
        <v>High Risk</v>
      </c>
      <c r="W440">
        <f>Table1[[#This Row],[Availability]]-Table1[[#This Row],[Order quantities]]</f>
        <v>-8</v>
      </c>
      <c r="X440">
        <f>Table1[[#This Row],[Revenue]]-(Table1[[#This Row],[Shipping costs]]+Table1[[#This Row],[Manufacturing costs]])</f>
        <v>304.056609923</v>
      </c>
    </row>
    <row r="441" spans="1:24" x14ac:dyDescent="0.25">
      <c r="A441" t="s">
        <v>29</v>
      </c>
      <c r="B441" t="s">
        <v>487</v>
      </c>
      <c r="C441" s="1">
        <v>91.87</v>
      </c>
      <c r="D441">
        <v>45</v>
      </c>
      <c r="E441">
        <v>240</v>
      </c>
      <c r="F441">
        <v>25</v>
      </c>
      <c r="G441">
        <v>87</v>
      </c>
      <c r="H441">
        <v>9</v>
      </c>
      <c r="I441" t="s">
        <v>43</v>
      </c>
      <c r="J441">
        <v>6.7851556349999997</v>
      </c>
      <c r="K441" t="s">
        <v>32</v>
      </c>
      <c r="L441" t="s">
        <v>46</v>
      </c>
      <c r="M441">
        <v>25</v>
      </c>
      <c r="N441">
        <v>789</v>
      </c>
      <c r="O441">
        <v>9</v>
      </c>
      <c r="P441">
        <v>32.929082770000001</v>
      </c>
      <c r="Q441" t="s">
        <v>34</v>
      </c>
      <c r="R441">
        <v>1.7185076690000001</v>
      </c>
      <c r="S441" t="s">
        <v>47</v>
      </c>
      <c r="T441" t="s">
        <v>37</v>
      </c>
      <c r="U441">
        <v>109.06402129999999</v>
      </c>
      <c r="V441" t="str">
        <f>IF(Table1[[#This Row],[Order quantities]]&gt;Table1[[#This Row],[Availability]],"High Risk", IF(Table1[[#This Row],[Order quantities]]=Table1[[#This Row],[Availability]],"Moderate","Low Risk"))</f>
        <v>High Risk</v>
      </c>
      <c r="W441">
        <f>Table1[[#This Row],[Availability]]-Table1[[#This Row],[Order quantities]]</f>
        <v>-42</v>
      </c>
      <c r="X441">
        <f>Table1[[#This Row],[Revenue]]-(Table1[[#This Row],[Shipping costs]]+Table1[[#This Row],[Manufacturing costs]])</f>
        <v>69.34978289499999</v>
      </c>
    </row>
    <row r="442" spans="1:24" x14ac:dyDescent="0.25">
      <c r="A442" t="s">
        <v>21</v>
      </c>
      <c r="B442" t="s">
        <v>488</v>
      </c>
      <c r="C442" s="1">
        <v>44.78</v>
      </c>
      <c r="D442">
        <v>31</v>
      </c>
      <c r="E442">
        <v>937</v>
      </c>
      <c r="F442">
        <v>14</v>
      </c>
      <c r="G442">
        <v>24</v>
      </c>
      <c r="H442">
        <v>7</v>
      </c>
      <c r="I442" t="s">
        <v>43</v>
      </c>
      <c r="J442">
        <v>6.4085093610000001</v>
      </c>
      <c r="K442" t="s">
        <v>44</v>
      </c>
      <c r="L442" t="s">
        <v>62</v>
      </c>
      <c r="M442">
        <v>19</v>
      </c>
      <c r="N442">
        <v>261</v>
      </c>
      <c r="O442">
        <v>22</v>
      </c>
      <c r="P442">
        <v>92.307353840000005</v>
      </c>
      <c r="Q442" t="s">
        <v>51</v>
      </c>
      <c r="R442">
        <v>0.196656158</v>
      </c>
      <c r="S442" t="s">
        <v>47</v>
      </c>
      <c r="T442" t="s">
        <v>53</v>
      </c>
      <c r="U442">
        <v>347.311238</v>
      </c>
      <c r="V442" t="str">
        <f>IF(Table1[[#This Row],[Order quantities]]&gt;Table1[[#This Row],[Availability]],"High Risk", IF(Table1[[#This Row],[Order quantities]]=Table1[[#This Row],[Availability]],"Moderate","Low Risk"))</f>
        <v>Low Risk</v>
      </c>
      <c r="W442">
        <f>Table1[[#This Row],[Availability]]-Table1[[#This Row],[Order quantities]]</f>
        <v>7</v>
      </c>
      <c r="X442">
        <f>Table1[[#This Row],[Revenue]]-(Table1[[#This Row],[Shipping costs]]+Table1[[#This Row],[Manufacturing costs]])</f>
        <v>248.59537479900001</v>
      </c>
    </row>
    <row r="443" spans="1:24" x14ac:dyDescent="0.25">
      <c r="A443" t="s">
        <v>29</v>
      </c>
      <c r="B443" t="s">
        <v>489</v>
      </c>
      <c r="C443" s="1">
        <v>41.4</v>
      </c>
      <c r="D443">
        <v>78</v>
      </c>
      <c r="E443">
        <v>444</v>
      </c>
      <c r="F443">
        <v>5</v>
      </c>
      <c r="G443">
        <v>11</v>
      </c>
      <c r="H443">
        <v>2</v>
      </c>
      <c r="I443" t="s">
        <v>23</v>
      </c>
      <c r="J443">
        <v>7.2647187539999996</v>
      </c>
      <c r="K443" t="s">
        <v>41</v>
      </c>
      <c r="L443" t="s">
        <v>49</v>
      </c>
      <c r="M443">
        <v>3</v>
      </c>
      <c r="N443">
        <v>430</v>
      </c>
      <c r="O443">
        <v>18</v>
      </c>
      <c r="P443">
        <v>20.174767110000001</v>
      </c>
      <c r="Q443" t="s">
        <v>34</v>
      </c>
      <c r="R443">
        <v>0.76239696499999998</v>
      </c>
      <c r="S443" t="s">
        <v>27</v>
      </c>
      <c r="T443" t="s">
        <v>28</v>
      </c>
      <c r="U443">
        <v>198.45993290000001</v>
      </c>
      <c r="V443" t="str">
        <f>IF(Table1[[#This Row],[Order quantities]]&gt;Table1[[#This Row],[Availability]],"High Risk", IF(Table1[[#This Row],[Order quantities]]=Table1[[#This Row],[Availability]],"Moderate","Low Risk"))</f>
        <v>Low Risk</v>
      </c>
      <c r="W443">
        <f>Table1[[#This Row],[Availability]]-Table1[[#This Row],[Order quantities]]</f>
        <v>67</v>
      </c>
      <c r="X443">
        <f>Table1[[#This Row],[Revenue]]-(Table1[[#This Row],[Shipping costs]]+Table1[[#This Row],[Manufacturing costs]])</f>
        <v>171.02044703600001</v>
      </c>
    </row>
    <row r="444" spans="1:24" x14ac:dyDescent="0.25">
      <c r="A444" t="s">
        <v>21</v>
      </c>
      <c r="B444" t="s">
        <v>490</v>
      </c>
      <c r="C444" s="1">
        <v>54.3</v>
      </c>
      <c r="D444">
        <v>79</v>
      </c>
      <c r="E444">
        <v>297</v>
      </c>
      <c r="F444">
        <v>11</v>
      </c>
      <c r="G444">
        <v>98</v>
      </c>
      <c r="H444">
        <v>8</v>
      </c>
      <c r="I444" t="s">
        <v>31</v>
      </c>
      <c r="J444">
        <v>4.2625178610000001</v>
      </c>
      <c r="K444" t="s">
        <v>32</v>
      </c>
      <c r="L444" t="s">
        <v>33</v>
      </c>
      <c r="M444">
        <v>5</v>
      </c>
      <c r="N444">
        <v>985</v>
      </c>
      <c r="O444">
        <v>12</v>
      </c>
      <c r="P444">
        <v>78.168259300000003</v>
      </c>
      <c r="Q444" t="s">
        <v>26</v>
      </c>
      <c r="R444">
        <v>3.5064626529999998</v>
      </c>
      <c r="S444" t="s">
        <v>35</v>
      </c>
      <c r="T444" t="s">
        <v>28</v>
      </c>
      <c r="U444">
        <v>693.83875839999996</v>
      </c>
      <c r="V444" t="str">
        <f>IF(Table1[[#This Row],[Order quantities]]&gt;Table1[[#This Row],[Availability]],"High Risk", IF(Table1[[#This Row],[Order quantities]]=Table1[[#This Row],[Availability]],"Moderate","Low Risk"))</f>
        <v>High Risk</v>
      </c>
      <c r="W444">
        <f>Table1[[#This Row],[Availability]]-Table1[[#This Row],[Order quantities]]</f>
        <v>-19</v>
      </c>
      <c r="X444">
        <f>Table1[[#This Row],[Revenue]]-(Table1[[#This Row],[Shipping costs]]+Table1[[#This Row],[Manufacturing costs]])</f>
        <v>611.40798123899992</v>
      </c>
    </row>
    <row r="445" spans="1:24" x14ac:dyDescent="0.25">
      <c r="A445" t="s">
        <v>21</v>
      </c>
      <c r="B445" t="s">
        <v>491</v>
      </c>
      <c r="C445" s="1">
        <v>9.4600000000000009</v>
      </c>
      <c r="D445">
        <v>53</v>
      </c>
      <c r="E445">
        <v>951</v>
      </c>
      <c r="F445">
        <v>16</v>
      </c>
      <c r="G445">
        <v>55</v>
      </c>
      <c r="H445">
        <v>7</v>
      </c>
      <c r="I445" t="s">
        <v>43</v>
      </c>
      <c r="J445">
        <v>8.4159788669999998</v>
      </c>
      <c r="K445" t="s">
        <v>41</v>
      </c>
      <c r="L445" t="s">
        <v>33</v>
      </c>
      <c r="M445">
        <v>21</v>
      </c>
      <c r="N445">
        <v>203</v>
      </c>
      <c r="O445">
        <v>10</v>
      </c>
      <c r="P445">
        <v>78.179355380000004</v>
      </c>
      <c r="Q445" t="s">
        <v>34</v>
      </c>
      <c r="R445">
        <v>0.68922983400000004</v>
      </c>
      <c r="S445" t="s">
        <v>27</v>
      </c>
      <c r="T445" t="s">
        <v>53</v>
      </c>
      <c r="U445">
        <v>387.16747509999999</v>
      </c>
      <c r="V445" t="str">
        <f>IF(Table1[[#This Row],[Order quantities]]&gt;Table1[[#This Row],[Availability]],"High Risk", IF(Table1[[#This Row],[Order quantities]]=Table1[[#This Row],[Availability]],"Moderate","Low Risk"))</f>
        <v>High Risk</v>
      </c>
      <c r="W445">
        <f>Table1[[#This Row],[Availability]]-Table1[[#This Row],[Order quantities]]</f>
        <v>-2</v>
      </c>
      <c r="X445">
        <f>Table1[[#This Row],[Revenue]]-(Table1[[#This Row],[Shipping costs]]+Table1[[#This Row],[Manufacturing costs]])</f>
        <v>300.57214085299995</v>
      </c>
    </row>
    <row r="446" spans="1:24" x14ac:dyDescent="0.25">
      <c r="A446" t="s">
        <v>21</v>
      </c>
      <c r="B446" t="s">
        <v>492</v>
      </c>
      <c r="C446" s="1">
        <v>20.8</v>
      </c>
      <c r="D446">
        <v>85</v>
      </c>
      <c r="E446">
        <v>35</v>
      </c>
      <c r="F446">
        <v>2</v>
      </c>
      <c r="G446">
        <v>28</v>
      </c>
      <c r="H446">
        <v>8</v>
      </c>
      <c r="I446" t="s">
        <v>31</v>
      </c>
      <c r="J446">
        <v>2.8367889499999999</v>
      </c>
      <c r="K446" t="s">
        <v>41</v>
      </c>
      <c r="L446" t="s">
        <v>46</v>
      </c>
      <c r="M446">
        <v>26</v>
      </c>
      <c r="N446">
        <v>260</v>
      </c>
      <c r="O446">
        <v>11</v>
      </c>
      <c r="P446">
        <v>82.879336350000003</v>
      </c>
      <c r="Q446" t="s">
        <v>51</v>
      </c>
      <c r="R446">
        <v>1.2305979549999999</v>
      </c>
      <c r="S446" t="s">
        <v>27</v>
      </c>
      <c r="T446" t="s">
        <v>28</v>
      </c>
      <c r="U446">
        <v>790.46139559999995</v>
      </c>
      <c r="V446" t="str">
        <f>IF(Table1[[#This Row],[Order quantities]]&gt;Table1[[#This Row],[Availability]],"High Risk", IF(Table1[[#This Row],[Order quantities]]=Table1[[#This Row],[Availability]],"Moderate","Low Risk"))</f>
        <v>Low Risk</v>
      </c>
      <c r="W446">
        <f>Table1[[#This Row],[Availability]]-Table1[[#This Row],[Order quantities]]</f>
        <v>57</v>
      </c>
      <c r="X446">
        <f>Table1[[#This Row],[Revenue]]-(Table1[[#This Row],[Shipping costs]]+Table1[[#This Row],[Manufacturing costs]])</f>
        <v>704.7452702999999</v>
      </c>
    </row>
    <row r="447" spans="1:24" x14ac:dyDescent="0.25">
      <c r="A447" t="s">
        <v>21</v>
      </c>
      <c r="B447" t="s">
        <v>493</v>
      </c>
      <c r="C447" s="1">
        <v>75.11</v>
      </c>
      <c r="D447">
        <v>91</v>
      </c>
      <c r="E447">
        <v>83</v>
      </c>
      <c r="F447">
        <v>8</v>
      </c>
      <c r="G447">
        <v>69</v>
      </c>
      <c r="H447">
        <v>3</v>
      </c>
      <c r="I447" t="s">
        <v>31</v>
      </c>
      <c r="J447">
        <v>5.2213667279999996</v>
      </c>
      <c r="K447" t="s">
        <v>44</v>
      </c>
      <c r="L447" t="s">
        <v>49</v>
      </c>
      <c r="M447">
        <v>18</v>
      </c>
      <c r="N447">
        <v>898</v>
      </c>
      <c r="O447">
        <v>7</v>
      </c>
      <c r="P447">
        <v>89.795394009999995</v>
      </c>
      <c r="Q447" t="s">
        <v>26</v>
      </c>
      <c r="R447">
        <v>1.8186127620000001</v>
      </c>
      <c r="S447" t="s">
        <v>27</v>
      </c>
      <c r="T447" t="s">
        <v>39</v>
      </c>
      <c r="U447">
        <v>286.2245686</v>
      </c>
      <c r="V447" t="str">
        <f>IF(Table1[[#This Row],[Order quantities]]&gt;Table1[[#This Row],[Availability]],"High Risk", IF(Table1[[#This Row],[Order quantities]]=Table1[[#This Row],[Availability]],"Moderate","Low Risk"))</f>
        <v>Low Risk</v>
      </c>
      <c r="W447">
        <f>Table1[[#This Row],[Availability]]-Table1[[#This Row],[Order quantities]]</f>
        <v>22</v>
      </c>
      <c r="X447">
        <f>Table1[[#This Row],[Revenue]]-(Table1[[#This Row],[Shipping costs]]+Table1[[#This Row],[Manufacturing costs]])</f>
        <v>191.20780786200001</v>
      </c>
    </row>
    <row r="448" spans="1:24" x14ac:dyDescent="0.25">
      <c r="A448" t="s">
        <v>21</v>
      </c>
      <c r="B448" t="s">
        <v>494</v>
      </c>
      <c r="C448" s="1">
        <v>12.87</v>
      </c>
      <c r="D448">
        <v>19</v>
      </c>
      <c r="E448">
        <v>451</v>
      </c>
      <c r="F448">
        <v>11</v>
      </c>
      <c r="G448">
        <v>63</v>
      </c>
      <c r="H448">
        <v>7</v>
      </c>
      <c r="I448" t="s">
        <v>43</v>
      </c>
      <c r="J448">
        <v>8.2084484940000007</v>
      </c>
      <c r="K448" t="s">
        <v>41</v>
      </c>
      <c r="L448" t="s">
        <v>46</v>
      </c>
      <c r="M448">
        <v>1</v>
      </c>
      <c r="N448">
        <v>734</v>
      </c>
      <c r="O448">
        <v>9</v>
      </c>
      <c r="P448">
        <v>33.67325598</v>
      </c>
      <c r="Q448" t="s">
        <v>51</v>
      </c>
      <c r="R448">
        <v>3.8129012279999999</v>
      </c>
      <c r="S448" t="s">
        <v>47</v>
      </c>
      <c r="T448" t="s">
        <v>53</v>
      </c>
      <c r="U448">
        <v>910.21137169999997</v>
      </c>
      <c r="V448" t="str">
        <f>IF(Table1[[#This Row],[Order quantities]]&gt;Table1[[#This Row],[Availability]],"High Risk", IF(Table1[[#This Row],[Order quantities]]=Table1[[#This Row],[Availability]],"Moderate","Low Risk"))</f>
        <v>High Risk</v>
      </c>
      <c r="W448">
        <f>Table1[[#This Row],[Availability]]-Table1[[#This Row],[Order quantities]]</f>
        <v>-44</v>
      </c>
      <c r="X448">
        <f>Table1[[#This Row],[Revenue]]-(Table1[[#This Row],[Shipping costs]]+Table1[[#This Row],[Manufacturing costs]])</f>
        <v>868.32966722599997</v>
      </c>
    </row>
    <row r="449" spans="1:24" x14ac:dyDescent="0.25">
      <c r="A449" t="s">
        <v>29</v>
      </c>
      <c r="B449" t="s">
        <v>495</v>
      </c>
      <c r="C449" s="1">
        <v>62.3</v>
      </c>
      <c r="D449">
        <v>32</v>
      </c>
      <c r="E449">
        <v>885</v>
      </c>
      <c r="F449">
        <v>29</v>
      </c>
      <c r="G449">
        <v>59</v>
      </c>
      <c r="H449">
        <v>9</v>
      </c>
      <c r="I449" t="s">
        <v>43</v>
      </c>
      <c r="J449">
        <v>2.62142783</v>
      </c>
      <c r="K449" t="s">
        <v>38</v>
      </c>
      <c r="L449" t="s">
        <v>25</v>
      </c>
      <c r="M449">
        <v>8</v>
      </c>
      <c r="N449">
        <v>153</v>
      </c>
      <c r="O449">
        <v>6</v>
      </c>
      <c r="P449">
        <v>30.210352230000002</v>
      </c>
      <c r="Q449" t="s">
        <v>34</v>
      </c>
      <c r="R449">
        <v>2.9537647279999999</v>
      </c>
      <c r="S449" t="s">
        <v>27</v>
      </c>
      <c r="T449" t="s">
        <v>28</v>
      </c>
      <c r="U449">
        <v>570.68336360000001</v>
      </c>
      <c r="V449" t="str">
        <f>IF(Table1[[#This Row],[Order quantities]]&gt;Table1[[#This Row],[Availability]],"High Risk", IF(Table1[[#This Row],[Order quantities]]=Table1[[#This Row],[Availability]],"Moderate","Low Risk"))</f>
        <v>High Risk</v>
      </c>
      <c r="W449">
        <f>Table1[[#This Row],[Availability]]-Table1[[#This Row],[Order quantities]]</f>
        <v>-27</v>
      </c>
      <c r="X449">
        <f>Table1[[#This Row],[Revenue]]-(Table1[[#This Row],[Shipping costs]]+Table1[[#This Row],[Manufacturing costs]])</f>
        <v>537.85158353999998</v>
      </c>
    </row>
    <row r="450" spans="1:24" x14ac:dyDescent="0.25">
      <c r="A450" t="s">
        <v>29</v>
      </c>
      <c r="B450" t="s">
        <v>496</v>
      </c>
      <c r="C450" s="1">
        <v>28.31</v>
      </c>
      <c r="D450">
        <v>73</v>
      </c>
      <c r="E450">
        <v>774</v>
      </c>
      <c r="F450">
        <v>18</v>
      </c>
      <c r="G450">
        <v>5</v>
      </c>
      <c r="H450">
        <v>3</v>
      </c>
      <c r="I450" t="s">
        <v>23</v>
      </c>
      <c r="J450">
        <v>1.9887680240000001</v>
      </c>
      <c r="K450" t="s">
        <v>24</v>
      </c>
      <c r="L450" t="s">
        <v>33</v>
      </c>
      <c r="M450">
        <v>19</v>
      </c>
      <c r="N450">
        <v>133</v>
      </c>
      <c r="O450">
        <v>19</v>
      </c>
      <c r="P450">
        <v>51.895509990000001</v>
      </c>
      <c r="Q450" t="s">
        <v>34</v>
      </c>
      <c r="R450">
        <v>3.4760999259999998</v>
      </c>
      <c r="S450" t="s">
        <v>35</v>
      </c>
      <c r="T450" t="s">
        <v>39</v>
      </c>
      <c r="U450">
        <v>203.05557680000001</v>
      </c>
      <c r="V450" t="str">
        <f>IF(Table1[[#This Row],[Order quantities]]&gt;Table1[[#This Row],[Availability]],"High Risk", IF(Table1[[#This Row],[Order quantities]]=Table1[[#This Row],[Availability]],"Moderate","Low Risk"))</f>
        <v>Low Risk</v>
      </c>
      <c r="W450">
        <f>Table1[[#This Row],[Availability]]-Table1[[#This Row],[Order quantities]]</f>
        <v>68</v>
      </c>
      <c r="X450">
        <f>Table1[[#This Row],[Revenue]]-(Table1[[#This Row],[Shipping costs]]+Table1[[#This Row],[Manufacturing costs]])</f>
        <v>149.17129878600002</v>
      </c>
    </row>
    <row r="451" spans="1:24" x14ac:dyDescent="0.25">
      <c r="A451" t="s">
        <v>29</v>
      </c>
      <c r="B451" t="s">
        <v>497</v>
      </c>
      <c r="C451" s="1">
        <v>41.98</v>
      </c>
      <c r="D451">
        <v>39</v>
      </c>
      <c r="E451">
        <v>821</v>
      </c>
      <c r="F451">
        <v>3</v>
      </c>
      <c r="G451">
        <v>51</v>
      </c>
      <c r="H451">
        <v>6</v>
      </c>
      <c r="I451" t="s">
        <v>43</v>
      </c>
      <c r="J451">
        <v>8.9531557090000007</v>
      </c>
      <c r="K451" t="s">
        <v>44</v>
      </c>
      <c r="L451" t="s">
        <v>33</v>
      </c>
      <c r="M451">
        <v>17</v>
      </c>
      <c r="N451">
        <v>341</v>
      </c>
      <c r="O451">
        <v>16</v>
      </c>
      <c r="P451">
        <v>33.858025189999999</v>
      </c>
      <c r="Q451" t="s">
        <v>26</v>
      </c>
      <c r="R451">
        <v>2.8783603950000001</v>
      </c>
      <c r="S451" t="s">
        <v>47</v>
      </c>
      <c r="T451" t="s">
        <v>28</v>
      </c>
      <c r="U451">
        <v>460.76071209999998</v>
      </c>
      <c r="V451" t="str">
        <f>IF(Table1[[#This Row],[Order quantities]]&gt;Table1[[#This Row],[Availability]],"High Risk", IF(Table1[[#This Row],[Order quantities]]=Table1[[#This Row],[Availability]],"Moderate","Low Risk"))</f>
        <v>High Risk</v>
      </c>
      <c r="W451">
        <f>Table1[[#This Row],[Availability]]-Table1[[#This Row],[Order quantities]]</f>
        <v>-12</v>
      </c>
      <c r="X451">
        <f>Table1[[#This Row],[Revenue]]-(Table1[[#This Row],[Shipping costs]]+Table1[[#This Row],[Manufacturing costs]])</f>
        <v>417.94953120099996</v>
      </c>
    </row>
    <row r="452" spans="1:24" x14ac:dyDescent="0.25">
      <c r="A452" t="s">
        <v>29</v>
      </c>
      <c r="B452" t="s">
        <v>498</v>
      </c>
      <c r="C452" s="1">
        <v>32.43</v>
      </c>
      <c r="D452">
        <v>31</v>
      </c>
      <c r="E452">
        <v>384</v>
      </c>
      <c r="F452">
        <v>30</v>
      </c>
      <c r="G452">
        <v>21</v>
      </c>
      <c r="H452">
        <v>2</v>
      </c>
      <c r="I452" t="s">
        <v>23</v>
      </c>
      <c r="J452">
        <v>4.0863669649999999</v>
      </c>
      <c r="K452" t="s">
        <v>44</v>
      </c>
      <c r="L452" t="s">
        <v>33</v>
      </c>
      <c r="M452">
        <v>17</v>
      </c>
      <c r="N452">
        <v>989</v>
      </c>
      <c r="O452">
        <v>30</v>
      </c>
      <c r="P452">
        <v>76.087899010000001</v>
      </c>
      <c r="Q452" t="s">
        <v>34</v>
      </c>
      <c r="R452">
        <v>3.4496028839999999</v>
      </c>
      <c r="S452" t="s">
        <v>47</v>
      </c>
      <c r="T452" t="s">
        <v>28</v>
      </c>
      <c r="U452">
        <v>286.08447169999999</v>
      </c>
      <c r="V452" t="str">
        <f>IF(Table1[[#This Row],[Order quantities]]&gt;Table1[[#This Row],[Availability]],"High Risk", IF(Table1[[#This Row],[Order quantities]]=Table1[[#This Row],[Availability]],"Moderate","Low Risk"))</f>
        <v>Low Risk</v>
      </c>
      <c r="W452">
        <f>Table1[[#This Row],[Availability]]-Table1[[#This Row],[Order quantities]]</f>
        <v>10</v>
      </c>
      <c r="X452">
        <f>Table1[[#This Row],[Revenue]]-(Table1[[#This Row],[Shipping costs]]+Table1[[#This Row],[Manufacturing costs]])</f>
        <v>205.910205725</v>
      </c>
    </row>
    <row r="453" spans="1:24" x14ac:dyDescent="0.25">
      <c r="A453" t="s">
        <v>21</v>
      </c>
      <c r="B453" t="s">
        <v>499</v>
      </c>
      <c r="C453" s="1">
        <v>38.79</v>
      </c>
      <c r="D453">
        <v>96</v>
      </c>
      <c r="E453">
        <v>171</v>
      </c>
      <c r="F453">
        <v>26</v>
      </c>
      <c r="G453">
        <v>12</v>
      </c>
      <c r="H453">
        <v>2</v>
      </c>
      <c r="I453" t="s">
        <v>31</v>
      </c>
      <c r="J453">
        <v>7.1548311240000002</v>
      </c>
      <c r="K453" t="s">
        <v>32</v>
      </c>
      <c r="L453" t="s">
        <v>62</v>
      </c>
      <c r="M453">
        <v>11</v>
      </c>
      <c r="N453">
        <v>212</v>
      </c>
      <c r="O453">
        <v>15</v>
      </c>
      <c r="P453">
        <v>67.234561909999996</v>
      </c>
      <c r="Q453" t="s">
        <v>26</v>
      </c>
      <c r="R453">
        <v>0.113926553</v>
      </c>
      <c r="S453" t="s">
        <v>47</v>
      </c>
      <c r="T453" t="s">
        <v>53</v>
      </c>
      <c r="U453">
        <v>279.71688360000002</v>
      </c>
      <c r="V453" t="str">
        <f>IF(Table1[[#This Row],[Order quantities]]&gt;Table1[[#This Row],[Availability]],"High Risk", IF(Table1[[#This Row],[Order quantities]]=Table1[[#This Row],[Availability]],"Moderate","Low Risk"))</f>
        <v>Low Risk</v>
      </c>
      <c r="W453">
        <f>Table1[[#This Row],[Availability]]-Table1[[#This Row],[Order quantities]]</f>
        <v>84</v>
      </c>
      <c r="X453">
        <f>Table1[[#This Row],[Revenue]]-(Table1[[#This Row],[Shipping costs]]+Table1[[#This Row],[Manufacturing costs]])</f>
        <v>205.32749056600002</v>
      </c>
    </row>
    <row r="454" spans="1:24" x14ac:dyDescent="0.25">
      <c r="A454" t="s">
        <v>21</v>
      </c>
      <c r="B454" t="s">
        <v>500</v>
      </c>
      <c r="C454" s="1">
        <v>73.31</v>
      </c>
      <c r="D454">
        <v>1</v>
      </c>
      <c r="E454">
        <v>375</v>
      </c>
      <c r="F454">
        <v>1</v>
      </c>
      <c r="G454">
        <v>50</v>
      </c>
      <c r="H454">
        <v>5</v>
      </c>
      <c r="I454" t="s">
        <v>31</v>
      </c>
      <c r="J454">
        <v>1.2281374380000001</v>
      </c>
      <c r="K454" t="s">
        <v>44</v>
      </c>
      <c r="L454" t="s">
        <v>62</v>
      </c>
      <c r="M454">
        <v>2</v>
      </c>
      <c r="N454">
        <v>417</v>
      </c>
      <c r="O454">
        <v>7</v>
      </c>
      <c r="P454">
        <v>88.748891929999999</v>
      </c>
      <c r="Q454" t="s">
        <v>26</v>
      </c>
      <c r="R454">
        <v>4.661400907</v>
      </c>
      <c r="S454" t="s">
        <v>47</v>
      </c>
      <c r="T454" t="s">
        <v>39</v>
      </c>
      <c r="U454">
        <v>555.73276390000001</v>
      </c>
      <c r="V454" t="str">
        <f>IF(Table1[[#This Row],[Order quantities]]&gt;Table1[[#This Row],[Availability]],"High Risk", IF(Table1[[#This Row],[Order quantities]]=Table1[[#This Row],[Availability]],"Moderate","Low Risk"))</f>
        <v>High Risk</v>
      </c>
      <c r="W454">
        <f>Table1[[#This Row],[Availability]]-Table1[[#This Row],[Order quantities]]</f>
        <v>-49</v>
      </c>
      <c r="X454">
        <f>Table1[[#This Row],[Revenue]]-(Table1[[#This Row],[Shipping costs]]+Table1[[#This Row],[Manufacturing costs]])</f>
        <v>465.75573453200002</v>
      </c>
    </row>
    <row r="455" spans="1:24" x14ac:dyDescent="0.25">
      <c r="A455" t="s">
        <v>29</v>
      </c>
      <c r="B455" t="s">
        <v>501</v>
      </c>
      <c r="C455" s="1">
        <v>33.229999999999997</v>
      </c>
      <c r="D455">
        <v>96</v>
      </c>
      <c r="E455">
        <v>684</v>
      </c>
      <c r="F455">
        <v>11</v>
      </c>
      <c r="G455">
        <v>4</v>
      </c>
      <c r="H455">
        <v>5</v>
      </c>
      <c r="I455" t="s">
        <v>31</v>
      </c>
      <c r="J455">
        <v>7.210421996</v>
      </c>
      <c r="K455" t="s">
        <v>32</v>
      </c>
      <c r="L455" t="s">
        <v>33</v>
      </c>
      <c r="M455">
        <v>6</v>
      </c>
      <c r="N455">
        <v>122</v>
      </c>
      <c r="O455">
        <v>16</v>
      </c>
      <c r="P455">
        <v>17.44644731</v>
      </c>
      <c r="Q455" t="s">
        <v>51</v>
      </c>
      <c r="R455">
        <v>0.64350913099999996</v>
      </c>
      <c r="S455" t="s">
        <v>35</v>
      </c>
      <c r="T455" t="s">
        <v>53</v>
      </c>
      <c r="U455">
        <v>704.70281409999996</v>
      </c>
      <c r="V455" t="str">
        <f>IF(Table1[[#This Row],[Order quantities]]&gt;Table1[[#This Row],[Availability]],"High Risk", IF(Table1[[#This Row],[Order quantities]]=Table1[[#This Row],[Availability]],"Moderate","Low Risk"))</f>
        <v>Low Risk</v>
      </c>
      <c r="W455">
        <f>Table1[[#This Row],[Availability]]-Table1[[#This Row],[Order quantities]]</f>
        <v>92</v>
      </c>
      <c r="X455">
        <f>Table1[[#This Row],[Revenue]]-(Table1[[#This Row],[Shipping costs]]+Table1[[#This Row],[Manufacturing costs]])</f>
        <v>680.04594479399998</v>
      </c>
    </row>
    <row r="456" spans="1:24" x14ac:dyDescent="0.25">
      <c r="A456" t="s">
        <v>21</v>
      </c>
      <c r="B456" t="s">
        <v>502</v>
      </c>
      <c r="C456" s="1">
        <v>58.81</v>
      </c>
      <c r="D456">
        <v>32</v>
      </c>
      <c r="E456">
        <v>361</v>
      </c>
      <c r="F456">
        <v>16</v>
      </c>
      <c r="G456">
        <v>42</v>
      </c>
      <c r="H456">
        <v>7</v>
      </c>
      <c r="I456" t="s">
        <v>31</v>
      </c>
      <c r="J456">
        <v>3.8449118040000001</v>
      </c>
      <c r="K456" t="s">
        <v>38</v>
      </c>
      <c r="L456" t="s">
        <v>49</v>
      </c>
      <c r="M456">
        <v>22</v>
      </c>
      <c r="N456">
        <v>657</v>
      </c>
      <c r="O456">
        <v>5</v>
      </c>
      <c r="P456">
        <v>92.357500000000002</v>
      </c>
      <c r="Q456" t="s">
        <v>34</v>
      </c>
      <c r="R456">
        <v>2.09062057</v>
      </c>
      <c r="S456" t="s">
        <v>35</v>
      </c>
      <c r="T456" t="s">
        <v>28</v>
      </c>
      <c r="U456">
        <v>920.45638499999995</v>
      </c>
      <c r="V456" t="str">
        <f>IF(Table1[[#This Row],[Order quantities]]&gt;Table1[[#This Row],[Availability]],"High Risk", IF(Table1[[#This Row],[Order quantities]]=Table1[[#This Row],[Availability]],"Moderate","Low Risk"))</f>
        <v>High Risk</v>
      </c>
      <c r="W456">
        <f>Table1[[#This Row],[Availability]]-Table1[[#This Row],[Order quantities]]</f>
        <v>-10</v>
      </c>
      <c r="X456">
        <f>Table1[[#This Row],[Revenue]]-(Table1[[#This Row],[Shipping costs]]+Table1[[#This Row],[Manufacturing costs]])</f>
        <v>824.25397319599995</v>
      </c>
    </row>
    <row r="457" spans="1:24" x14ac:dyDescent="0.25">
      <c r="A457" t="s">
        <v>29</v>
      </c>
      <c r="B457" t="s">
        <v>503</v>
      </c>
      <c r="C457" s="1">
        <v>50.22</v>
      </c>
      <c r="D457">
        <v>76</v>
      </c>
      <c r="E457">
        <v>558</v>
      </c>
      <c r="F457">
        <v>18</v>
      </c>
      <c r="G457">
        <v>84</v>
      </c>
      <c r="H457">
        <v>2</v>
      </c>
      <c r="I457" t="s">
        <v>43</v>
      </c>
      <c r="J457">
        <v>1.5016676819999999</v>
      </c>
      <c r="K457" t="s">
        <v>44</v>
      </c>
      <c r="L457" t="s">
        <v>49</v>
      </c>
      <c r="M457">
        <v>14</v>
      </c>
      <c r="N457">
        <v>923</v>
      </c>
      <c r="O457">
        <v>16</v>
      </c>
      <c r="P457">
        <v>36.401376399999997</v>
      </c>
      <c r="Q457" t="s">
        <v>34</v>
      </c>
      <c r="R457">
        <v>3.8780880139999998</v>
      </c>
      <c r="S457" t="s">
        <v>35</v>
      </c>
      <c r="T457" t="s">
        <v>28</v>
      </c>
      <c r="U457">
        <v>551.94580970000004</v>
      </c>
      <c r="V457" t="str">
        <f>IF(Table1[[#This Row],[Order quantities]]&gt;Table1[[#This Row],[Availability]],"High Risk", IF(Table1[[#This Row],[Order quantities]]=Table1[[#This Row],[Availability]],"Moderate","Low Risk"))</f>
        <v>High Risk</v>
      </c>
      <c r="W457">
        <f>Table1[[#This Row],[Availability]]-Table1[[#This Row],[Order quantities]]</f>
        <v>-8</v>
      </c>
      <c r="X457">
        <f>Table1[[#This Row],[Revenue]]-(Table1[[#This Row],[Shipping costs]]+Table1[[#This Row],[Manufacturing costs]])</f>
        <v>514.04276561800009</v>
      </c>
    </row>
    <row r="458" spans="1:24" x14ac:dyDescent="0.25">
      <c r="A458" t="s">
        <v>21</v>
      </c>
      <c r="B458" t="s">
        <v>504</v>
      </c>
      <c r="C458" s="1">
        <v>68.05</v>
      </c>
      <c r="D458">
        <v>29</v>
      </c>
      <c r="E458">
        <v>890</v>
      </c>
      <c r="F458">
        <v>30</v>
      </c>
      <c r="G458">
        <v>38</v>
      </c>
      <c r="H458">
        <v>7</v>
      </c>
      <c r="I458" t="s">
        <v>43</v>
      </c>
      <c r="J458">
        <v>6.4883148540000004</v>
      </c>
      <c r="K458" t="s">
        <v>32</v>
      </c>
      <c r="L458" t="s">
        <v>33</v>
      </c>
      <c r="M458">
        <v>3</v>
      </c>
      <c r="N458">
        <v>746</v>
      </c>
      <c r="O458">
        <v>1</v>
      </c>
      <c r="P458">
        <v>54.162491129999999</v>
      </c>
      <c r="Q458" t="s">
        <v>51</v>
      </c>
      <c r="R458">
        <v>2.2326305180000001</v>
      </c>
      <c r="S458" t="s">
        <v>35</v>
      </c>
      <c r="T458" t="s">
        <v>39</v>
      </c>
      <c r="U458">
        <v>969.25489760000005</v>
      </c>
      <c r="V458" t="str">
        <f>IF(Table1[[#This Row],[Order quantities]]&gt;Table1[[#This Row],[Availability]],"High Risk", IF(Table1[[#This Row],[Order quantities]]=Table1[[#This Row],[Availability]],"Moderate","Low Risk"))</f>
        <v>High Risk</v>
      </c>
      <c r="W458">
        <f>Table1[[#This Row],[Availability]]-Table1[[#This Row],[Order quantities]]</f>
        <v>-9</v>
      </c>
      <c r="X458">
        <f>Table1[[#This Row],[Revenue]]-(Table1[[#This Row],[Shipping costs]]+Table1[[#This Row],[Manufacturing costs]])</f>
        <v>908.60409161600001</v>
      </c>
    </row>
    <row r="459" spans="1:24" x14ac:dyDescent="0.25">
      <c r="A459" t="s">
        <v>29</v>
      </c>
      <c r="B459" t="s">
        <v>505</v>
      </c>
      <c r="C459" s="1">
        <v>94</v>
      </c>
      <c r="D459">
        <v>32</v>
      </c>
      <c r="E459">
        <v>140</v>
      </c>
      <c r="F459">
        <v>16</v>
      </c>
      <c r="G459">
        <v>25</v>
      </c>
      <c r="H459">
        <v>5</v>
      </c>
      <c r="I459" t="s">
        <v>31</v>
      </c>
      <c r="J459">
        <v>3.1672343449999998</v>
      </c>
      <c r="K459" t="s">
        <v>24</v>
      </c>
      <c r="L459" t="s">
        <v>55</v>
      </c>
      <c r="M459">
        <v>12</v>
      </c>
      <c r="N459">
        <v>217</v>
      </c>
      <c r="O459">
        <v>19</v>
      </c>
      <c r="P459">
        <v>49.475029239999998</v>
      </c>
      <c r="Q459" t="s">
        <v>26</v>
      </c>
      <c r="R459">
        <v>4.7395285029999998</v>
      </c>
      <c r="S459" t="s">
        <v>35</v>
      </c>
      <c r="T459" t="s">
        <v>53</v>
      </c>
      <c r="U459">
        <v>947.47136690000002</v>
      </c>
      <c r="V459" t="str">
        <f>IF(Table1[[#This Row],[Order quantities]]&gt;Table1[[#This Row],[Availability]],"High Risk", IF(Table1[[#This Row],[Order quantities]]=Table1[[#This Row],[Availability]],"Moderate","Low Risk"))</f>
        <v>Low Risk</v>
      </c>
      <c r="W459">
        <f>Table1[[#This Row],[Availability]]-Table1[[#This Row],[Order quantities]]</f>
        <v>7</v>
      </c>
      <c r="X459">
        <f>Table1[[#This Row],[Revenue]]-(Table1[[#This Row],[Shipping costs]]+Table1[[#This Row],[Manufacturing costs]])</f>
        <v>894.829103315</v>
      </c>
    </row>
    <row r="460" spans="1:24" x14ac:dyDescent="0.25">
      <c r="A460" t="s">
        <v>21</v>
      </c>
      <c r="B460" t="s">
        <v>506</v>
      </c>
      <c r="C460" s="1">
        <v>74.59</v>
      </c>
      <c r="D460">
        <v>76</v>
      </c>
      <c r="E460">
        <v>886</v>
      </c>
      <c r="F460">
        <v>23</v>
      </c>
      <c r="G460">
        <v>14</v>
      </c>
      <c r="H460">
        <v>6</v>
      </c>
      <c r="I460" t="s">
        <v>23</v>
      </c>
      <c r="J460">
        <v>4.4812651780000001</v>
      </c>
      <c r="K460" t="s">
        <v>24</v>
      </c>
      <c r="L460" t="s">
        <v>33</v>
      </c>
      <c r="M460">
        <v>4</v>
      </c>
      <c r="N460">
        <v>800</v>
      </c>
      <c r="O460">
        <v>5</v>
      </c>
      <c r="P460">
        <v>78.428048599999997</v>
      </c>
      <c r="Q460" t="s">
        <v>51</v>
      </c>
      <c r="R460">
        <v>2.3911858480000001</v>
      </c>
      <c r="S460" t="s">
        <v>35</v>
      </c>
      <c r="T460" t="s">
        <v>53</v>
      </c>
      <c r="U460">
        <v>878.55627700000002</v>
      </c>
      <c r="V460" t="str">
        <f>IF(Table1[[#This Row],[Order quantities]]&gt;Table1[[#This Row],[Availability]],"High Risk", IF(Table1[[#This Row],[Order quantities]]=Table1[[#This Row],[Availability]],"Moderate","Low Risk"))</f>
        <v>Low Risk</v>
      </c>
      <c r="W460">
        <f>Table1[[#This Row],[Availability]]-Table1[[#This Row],[Order quantities]]</f>
        <v>62</v>
      </c>
      <c r="X460">
        <f>Table1[[#This Row],[Revenue]]-(Table1[[#This Row],[Shipping costs]]+Table1[[#This Row],[Manufacturing costs]])</f>
        <v>795.64696322200007</v>
      </c>
    </row>
    <row r="461" spans="1:24" x14ac:dyDescent="0.25">
      <c r="A461" t="s">
        <v>29</v>
      </c>
      <c r="B461" t="s">
        <v>507</v>
      </c>
      <c r="C461" s="1">
        <v>25.42</v>
      </c>
      <c r="D461">
        <v>25</v>
      </c>
      <c r="E461">
        <v>917</v>
      </c>
      <c r="F461">
        <v>10</v>
      </c>
      <c r="G461">
        <v>75</v>
      </c>
      <c r="H461">
        <v>8</v>
      </c>
      <c r="I461" t="s">
        <v>23</v>
      </c>
      <c r="J461">
        <v>1.725227311</v>
      </c>
      <c r="K461" t="s">
        <v>41</v>
      </c>
      <c r="L461" t="s">
        <v>46</v>
      </c>
      <c r="M461">
        <v>12</v>
      </c>
      <c r="N461">
        <v>742</v>
      </c>
      <c r="O461">
        <v>7</v>
      </c>
      <c r="P461">
        <v>47.829997849999998</v>
      </c>
      <c r="Q461" t="s">
        <v>26</v>
      </c>
      <c r="R461">
        <v>4.3872030869999996</v>
      </c>
      <c r="S461" t="s">
        <v>27</v>
      </c>
      <c r="T461" t="s">
        <v>28</v>
      </c>
      <c r="U461">
        <v>549.97953849999999</v>
      </c>
      <c r="V461" t="str">
        <f>IF(Table1[[#This Row],[Order quantities]]&gt;Table1[[#This Row],[Availability]],"High Risk", IF(Table1[[#This Row],[Order quantities]]=Table1[[#This Row],[Availability]],"Moderate","Low Risk"))</f>
        <v>High Risk</v>
      </c>
      <c r="W461">
        <f>Table1[[#This Row],[Availability]]-Table1[[#This Row],[Order quantities]]</f>
        <v>-50</v>
      </c>
      <c r="X461">
        <f>Table1[[#This Row],[Revenue]]-(Table1[[#This Row],[Shipping costs]]+Table1[[#This Row],[Manufacturing costs]])</f>
        <v>500.42431333899998</v>
      </c>
    </row>
    <row r="462" spans="1:24" x14ac:dyDescent="0.25">
      <c r="A462" t="s">
        <v>29</v>
      </c>
      <c r="B462" t="s">
        <v>508</v>
      </c>
      <c r="C462" s="1">
        <v>7.96</v>
      </c>
      <c r="D462">
        <v>21</v>
      </c>
      <c r="E462">
        <v>117</v>
      </c>
      <c r="F462">
        <v>18</v>
      </c>
      <c r="G462">
        <v>32</v>
      </c>
      <c r="H462">
        <v>4</v>
      </c>
      <c r="I462" t="s">
        <v>31</v>
      </c>
      <c r="J462">
        <v>2.3244692599999999</v>
      </c>
      <c r="K462" t="s">
        <v>38</v>
      </c>
      <c r="L462" t="s">
        <v>62</v>
      </c>
      <c r="M462">
        <v>13</v>
      </c>
      <c r="N462">
        <v>311</v>
      </c>
      <c r="O462">
        <v>19</v>
      </c>
      <c r="P462">
        <v>94.919783109999997</v>
      </c>
      <c r="Q462" t="s">
        <v>26</v>
      </c>
      <c r="R462">
        <v>4.0730577549999998</v>
      </c>
      <c r="S462" t="s">
        <v>47</v>
      </c>
      <c r="T462" t="s">
        <v>39</v>
      </c>
      <c r="U462">
        <v>226.81354930000001</v>
      </c>
      <c r="V462" t="str">
        <f>IF(Table1[[#This Row],[Order quantities]]&gt;Table1[[#This Row],[Availability]],"High Risk", IF(Table1[[#This Row],[Order quantities]]=Table1[[#This Row],[Availability]],"Moderate","Low Risk"))</f>
        <v>High Risk</v>
      </c>
      <c r="W462">
        <f>Table1[[#This Row],[Availability]]-Table1[[#This Row],[Order quantities]]</f>
        <v>-11</v>
      </c>
      <c r="X462">
        <f>Table1[[#This Row],[Revenue]]-(Table1[[#This Row],[Shipping costs]]+Table1[[#This Row],[Manufacturing costs]])</f>
        <v>129.56929693000001</v>
      </c>
    </row>
    <row r="463" spans="1:24" x14ac:dyDescent="0.25">
      <c r="A463" t="s">
        <v>112</v>
      </c>
      <c r="B463" t="s">
        <v>509</v>
      </c>
      <c r="C463" s="1">
        <v>29.92</v>
      </c>
      <c r="D463">
        <v>65</v>
      </c>
      <c r="E463">
        <v>276</v>
      </c>
      <c r="F463">
        <v>6</v>
      </c>
      <c r="G463">
        <v>11</v>
      </c>
      <c r="H463">
        <v>7</v>
      </c>
      <c r="I463" t="s">
        <v>31</v>
      </c>
      <c r="J463">
        <v>3.6817951189999998</v>
      </c>
      <c r="K463" t="s">
        <v>44</v>
      </c>
      <c r="L463" t="s">
        <v>46</v>
      </c>
      <c r="M463">
        <v>2</v>
      </c>
      <c r="N463">
        <v>517</v>
      </c>
      <c r="O463">
        <v>22</v>
      </c>
      <c r="P463">
        <v>91.228049440000007</v>
      </c>
      <c r="Q463" t="s">
        <v>51</v>
      </c>
      <c r="R463">
        <v>4.906832884</v>
      </c>
      <c r="S463" t="s">
        <v>47</v>
      </c>
      <c r="T463" t="s">
        <v>28</v>
      </c>
      <c r="U463">
        <v>296.11402279999999</v>
      </c>
      <c r="V463" t="str">
        <f>IF(Table1[[#This Row],[Order quantities]]&gt;Table1[[#This Row],[Availability]],"High Risk", IF(Table1[[#This Row],[Order quantities]]=Table1[[#This Row],[Availability]],"Moderate","Low Risk"))</f>
        <v>Low Risk</v>
      </c>
      <c r="W463">
        <f>Table1[[#This Row],[Availability]]-Table1[[#This Row],[Order quantities]]</f>
        <v>54</v>
      </c>
      <c r="X463">
        <f>Table1[[#This Row],[Revenue]]-(Table1[[#This Row],[Shipping costs]]+Table1[[#This Row],[Manufacturing costs]])</f>
        <v>201.20417824099997</v>
      </c>
    </row>
    <row r="464" spans="1:24" x14ac:dyDescent="0.25">
      <c r="A464" t="s">
        <v>21</v>
      </c>
      <c r="B464" t="s">
        <v>510</v>
      </c>
      <c r="C464" s="1">
        <v>61.53</v>
      </c>
      <c r="D464">
        <v>37</v>
      </c>
      <c r="E464">
        <v>725</v>
      </c>
      <c r="F464">
        <v>19</v>
      </c>
      <c r="G464">
        <v>61</v>
      </c>
      <c r="H464">
        <v>6</v>
      </c>
      <c r="I464" t="s">
        <v>31</v>
      </c>
      <c r="J464">
        <v>1.8078355049999999</v>
      </c>
      <c r="K464" t="s">
        <v>44</v>
      </c>
      <c r="L464" t="s">
        <v>62</v>
      </c>
      <c r="M464">
        <v>2</v>
      </c>
      <c r="N464">
        <v>212</v>
      </c>
      <c r="O464">
        <v>5</v>
      </c>
      <c r="P464">
        <v>88.494503679999994</v>
      </c>
      <c r="Q464" t="s">
        <v>51</v>
      </c>
      <c r="R464">
        <v>4.6400841259999996</v>
      </c>
      <c r="S464" t="s">
        <v>35</v>
      </c>
      <c r="T464" t="s">
        <v>53</v>
      </c>
      <c r="U464">
        <v>682.90300239999999</v>
      </c>
      <c r="V464" t="str">
        <f>IF(Table1[[#This Row],[Order quantities]]&gt;Table1[[#This Row],[Availability]],"High Risk", IF(Table1[[#This Row],[Order quantities]]=Table1[[#This Row],[Availability]],"Moderate","Low Risk"))</f>
        <v>High Risk</v>
      </c>
      <c r="W464">
        <f>Table1[[#This Row],[Availability]]-Table1[[#This Row],[Order quantities]]</f>
        <v>-24</v>
      </c>
      <c r="X464">
        <f>Table1[[#This Row],[Revenue]]-(Table1[[#This Row],[Shipping costs]]+Table1[[#This Row],[Manufacturing costs]])</f>
        <v>592.60066321499994</v>
      </c>
    </row>
    <row r="465" spans="1:24" x14ac:dyDescent="0.25">
      <c r="A465" t="s">
        <v>29</v>
      </c>
      <c r="B465" t="s">
        <v>511</v>
      </c>
      <c r="C465" s="1">
        <v>9.89</v>
      </c>
      <c r="D465">
        <v>89</v>
      </c>
      <c r="E465">
        <v>219</v>
      </c>
      <c r="F465">
        <v>4</v>
      </c>
      <c r="G465">
        <v>18</v>
      </c>
      <c r="H465">
        <v>2</v>
      </c>
      <c r="I465" t="s">
        <v>31</v>
      </c>
      <c r="J465">
        <v>9.1974363819999994</v>
      </c>
      <c r="K465" t="s">
        <v>32</v>
      </c>
      <c r="L465" t="s">
        <v>33</v>
      </c>
      <c r="M465">
        <v>15</v>
      </c>
      <c r="N465">
        <v>143</v>
      </c>
      <c r="O465">
        <v>29</v>
      </c>
      <c r="P465">
        <v>16.41324994</v>
      </c>
      <c r="Q465" t="s">
        <v>26</v>
      </c>
      <c r="R465">
        <v>4.5008067900000004</v>
      </c>
      <c r="S465" t="s">
        <v>35</v>
      </c>
      <c r="T465" t="s">
        <v>39</v>
      </c>
      <c r="U465">
        <v>479.5794823</v>
      </c>
      <c r="V465" t="str">
        <f>IF(Table1[[#This Row],[Order quantities]]&gt;Table1[[#This Row],[Availability]],"High Risk", IF(Table1[[#This Row],[Order quantities]]=Table1[[#This Row],[Availability]],"Moderate","Low Risk"))</f>
        <v>Low Risk</v>
      </c>
      <c r="W465">
        <f>Table1[[#This Row],[Availability]]-Table1[[#This Row],[Order quantities]]</f>
        <v>71</v>
      </c>
      <c r="X465">
        <f>Table1[[#This Row],[Revenue]]-(Table1[[#This Row],[Shipping costs]]+Table1[[#This Row],[Manufacturing costs]])</f>
        <v>453.968795978</v>
      </c>
    </row>
    <row r="466" spans="1:24" x14ac:dyDescent="0.25">
      <c r="A466" t="s">
        <v>29</v>
      </c>
      <c r="B466" t="s">
        <v>512</v>
      </c>
      <c r="C466" s="1">
        <v>52.15</v>
      </c>
      <c r="D466">
        <v>45</v>
      </c>
      <c r="E466">
        <v>904</v>
      </c>
      <c r="F466">
        <v>27</v>
      </c>
      <c r="G466">
        <v>27</v>
      </c>
      <c r="H466">
        <v>8</v>
      </c>
      <c r="I466" t="s">
        <v>31</v>
      </c>
      <c r="J466">
        <v>1.0544233890000001</v>
      </c>
      <c r="K466" t="s">
        <v>41</v>
      </c>
      <c r="L466" t="s">
        <v>49</v>
      </c>
      <c r="M466">
        <v>23</v>
      </c>
      <c r="N466">
        <v>227</v>
      </c>
      <c r="O466">
        <v>17</v>
      </c>
      <c r="P466">
        <v>86.883225539999998</v>
      </c>
      <c r="Q466" t="s">
        <v>51</v>
      </c>
      <c r="R466">
        <v>3.6848612690000002</v>
      </c>
      <c r="S466" t="s">
        <v>35</v>
      </c>
      <c r="T466" t="s">
        <v>28</v>
      </c>
      <c r="U466">
        <v>232.12146859999999</v>
      </c>
      <c r="V466" t="str">
        <f>IF(Table1[[#This Row],[Order quantities]]&gt;Table1[[#This Row],[Availability]],"High Risk", IF(Table1[[#This Row],[Order quantities]]=Table1[[#This Row],[Availability]],"Moderate","Low Risk"))</f>
        <v>Low Risk</v>
      </c>
      <c r="W466">
        <f>Table1[[#This Row],[Availability]]-Table1[[#This Row],[Order quantities]]</f>
        <v>18</v>
      </c>
      <c r="X466">
        <f>Table1[[#This Row],[Revenue]]-(Table1[[#This Row],[Shipping costs]]+Table1[[#This Row],[Manufacturing costs]])</f>
        <v>144.18381967099998</v>
      </c>
    </row>
    <row r="467" spans="1:24" x14ac:dyDescent="0.25">
      <c r="A467" t="s">
        <v>29</v>
      </c>
      <c r="B467" t="s">
        <v>513</v>
      </c>
      <c r="C467" s="1">
        <v>61.7</v>
      </c>
      <c r="D467">
        <v>14</v>
      </c>
      <c r="E467">
        <v>25</v>
      </c>
      <c r="F467">
        <v>13</v>
      </c>
      <c r="G467">
        <v>55</v>
      </c>
      <c r="H467">
        <v>9</v>
      </c>
      <c r="I467" t="s">
        <v>43</v>
      </c>
      <c r="J467">
        <v>5.3547419700000001</v>
      </c>
      <c r="K467" t="s">
        <v>32</v>
      </c>
      <c r="L467" t="s">
        <v>33</v>
      </c>
      <c r="M467">
        <v>29</v>
      </c>
      <c r="N467">
        <v>975</v>
      </c>
      <c r="O467">
        <v>26</v>
      </c>
      <c r="P467">
        <v>80.347190089999998</v>
      </c>
      <c r="Q467" t="s">
        <v>26</v>
      </c>
      <c r="R467">
        <v>1.8982909219999999</v>
      </c>
      <c r="S467" t="s">
        <v>35</v>
      </c>
      <c r="T467" t="s">
        <v>28</v>
      </c>
      <c r="U467">
        <v>531.09454029999995</v>
      </c>
      <c r="V467" t="str">
        <f>IF(Table1[[#This Row],[Order quantities]]&gt;Table1[[#This Row],[Availability]],"High Risk", IF(Table1[[#This Row],[Order quantities]]=Table1[[#This Row],[Availability]],"Moderate","Low Risk"))</f>
        <v>High Risk</v>
      </c>
      <c r="W467">
        <f>Table1[[#This Row],[Availability]]-Table1[[#This Row],[Order quantities]]</f>
        <v>-41</v>
      </c>
      <c r="X467">
        <f>Table1[[#This Row],[Revenue]]-(Table1[[#This Row],[Shipping costs]]+Table1[[#This Row],[Manufacturing costs]])</f>
        <v>445.39260823999996</v>
      </c>
    </row>
    <row r="468" spans="1:24" x14ac:dyDescent="0.25">
      <c r="A468" t="s">
        <v>29</v>
      </c>
      <c r="B468" t="s">
        <v>514</v>
      </c>
      <c r="C468" s="1">
        <v>36.75</v>
      </c>
      <c r="D468">
        <v>97</v>
      </c>
      <c r="E468">
        <v>520</v>
      </c>
      <c r="F468">
        <v>24</v>
      </c>
      <c r="G468">
        <v>54</v>
      </c>
      <c r="H468">
        <v>5</v>
      </c>
      <c r="I468" t="s">
        <v>31</v>
      </c>
      <c r="J468">
        <v>2.1092271230000001</v>
      </c>
      <c r="K468" t="s">
        <v>32</v>
      </c>
      <c r="L468" t="s">
        <v>55</v>
      </c>
      <c r="M468">
        <v>17</v>
      </c>
      <c r="N468">
        <v>257</v>
      </c>
      <c r="O468">
        <v>22</v>
      </c>
      <c r="P468">
        <v>19.316165229999999</v>
      </c>
      <c r="Q468" t="s">
        <v>26</v>
      </c>
      <c r="R468">
        <v>0.62001455100000002</v>
      </c>
      <c r="S468" t="s">
        <v>27</v>
      </c>
      <c r="T468" t="s">
        <v>39</v>
      </c>
      <c r="U468">
        <v>115.68749099999999</v>
      </c>
      <c r="V468" t="str">
        <f>IF(Table1[[#This Row],[Order quantities]]&gt;Table1[[#This Row],[Availability]],"High Risk", IF(Table1[[#This Row],[Order quantities]]=Table1[[#This Row],[Availability]],"Moderate","Low Risk"))</f>
        <v>Low Risk</v>
      </c>
      <c r="W468">
        <f>Table1[[#This Row],[Availability]]-Table1[[#This Row],[Order quantities]]</f>
        <v>43</v>
      </c>
      <c r="X468">
        <f>Table1[[#This Row],[Revenue]]-(Table1[[#This Row],[Shipping costs]]+Table1[[#This Row],[Manufacturing costs]])</f>
        <v>94.262098646999988</v>
      </c>
    </row>
    <row r="469" spans="1:24" x14ac:dyDescent="0.25">
      <c r="A469" t="s">
        <v>29</v>
      </c>
      <c r="B469" t="s">
        <v>515</v>
      </c>
      <c r="C469" s="1">
        <v>78.239999999999995</v>
      </c>
      <c r="D469">
        <v>43</v>
      </c>
      <c r="E469">
        <v>782</v>
      </c>
      <c r="F469">
        <v>14</v>
      </c>
      <c r="G469">
        <v>82</v>
      </c>
      <c r="H469">
        <v>4</v>
      </c>
      <c r="I469" t="s">
        <v>43</v>
      </c>
      <c r="J469">
        <v>3.7691118050000001</v>
      </c>
      <c r="K469" t="s">
        <v>41</v>
      </c>
      <c r="L469" t="s">
        <v>46</v>
      </c>
      <c r="M469">
        <v>7</v>
      </c>
      <c r="N469">
        <v>884</v>
      </c>
      <c r="O469">
        <v>30</v>
      </c>
      <c r="P469">
        <v>19.667289289999999</v>
      </c>
      <c r="Q469" t="s">
        <v>34</v>
      </c>
      <c r="R469">
        <v>3.4743607559999998</v>
      </c>
      <c r="S469" t="s">
        <v>27</v>
      </c>
      <c r="T469" t="s">
        <v>28</v>
      </c>
      <c r="U469">
        <v>760.5058338</v>
      </c>
      <c r="V469" t="str">
        <f>IF(Table1[[#This Row],[Order quantities]]&gt;Table1[[#This Row],[Availability]],"High Risk", IF(Table1[[#This Row],[Order quantities]]=Table1[[#This Row],[Availability]],"Moderate","Low Risk"))</f>
        <v>High Risk</v>
      </c>
      <c r="W469">
        <f>Table1[[#This Row],[Availability]]-Table1[[#This Row],[Order quantities]]</f>
        <v>-39</v>
      </c>
      <c r="X469">
        <f>Table1[[#This Row],[Revenue]]-(Table1[[#This Row],[Shipping costs]]+Table1[[#This Row],[Manufacturing costs]])</f>
        <v>737.06943270500005</v>
      </c>
    </row>
    <row r="470" spans="1:24" x14ac:dyDescent="0.25">
      <c r="A470" t="s">
        <v>21</v>
      </c>
      <c r="B470" t="s">
        <v>516</v>
      </c>
      <c r="C470" s="1">
        <v>15.13</v>
      </c>
      <c r="D470">
        <v>48</v>
      </c>
      <c r="E470">
        <v>9</v>
      </c>
      <c r="F470">
        <v>3</v>
      </c>
      <c r="G470">
        <v>87</v>
      </c>
      <c r="H470">
        <v>6</v>
      </c>
      <c r="I470" t="s">
        <v>37</v>
      </c>
      <c r="J470">
        <v>9.3345360379999995</v>
      </c>
      <c r="K470" t="s">
        <v>41</v>
      </c>
      <c r="L470" t="s">
        <v>55</v>
      </c>
      <c r="M470">
        <v>30</v>
      </c>
      <c r="N470">
        <v>926</v>
      </c>
      <c r="O470">
        <v>8</v>
      </c>
      <c r="P470">
        <v>19.104743039999999</v>
      </c>
      <c r="Q470" t="s">
        <v>26</v>
      </c>
      <c r="R470">
        <v>4.8954049990000001</v>
      </c>
      <c r="S470" t="s">
        <v>27</v>
      </c>
      <c r="T470" t="s">
        <v>39</v>
      </c>
      <c r="U470">
        <v>166.22316499999999</v>
      </c>
      <c r="V470" t="str">
        <f>IF(Table1[[#This Row],[Order quantities]]&gt;Table1[[#This Row],[Availability]],"High Risk", IF(Table1[[#This Row],[Order quantities]]=Table1[[#This Row],[Availability]],"Moderate","Low Risk"))</f>
        <v>High Risk</v>
      </c>
      <c r="W470">
        <f>Table1[[#This Row],[Availability]]-Table1[[#This Row],[Order quantities]]</f>
        <v>-39</v>
      </c>
      <c r="X470">
        <f>Table1[[#This Row],[Revenue]]-(Table1[[#This Row],[Shipping costs]]+Table1[[#This Row],[Manufacturing costs]])</f>
        <v>137.783885922</v>
      </c>
    </row>
    <row r="471" spans="1:24" x14ac:dyDescent="0.25">
      <c r="A471" t="s">
        <v>29</v>
      </c>
      <c r="B471" t="s">
        <v>517</v>
      </c>
      <c r="C471" s="1">
        <v>74.180000000000007</v>
      </c>
      <c r="D471">
        <v>60</v>
      </c>
      <c r="E471">
        <v>377</v>
      </c>
      <c r="F471">
        <v>6</v>
      </c>
      <c r="G471">
        <v>21</v>
      </c>
      <c r="H471">
        <v>3</v>
      </c>
      <c r="I471" t="s">
        <v>23</v>
      </c>
      <c r="J471">
        <v>9.6924908769999991</v>
      </c>
      <c r="K471" t="s">
        <v>32</v>
      </c>
      <c r="L471" t="s">
        <v>33</v>
      </c>
      <c r="M471">
        <v>14</v>
      </c>
      <c r="N471">
        <v>966</v>
      </c>
      <c r="O471">
        <v>29</v>
      </c>
      <c r="P471">
        <v>59.377087469999999</v>
      </c>
      <c r="Q471" t="s">
        <v>26</v>
      </c>
      <c r="R471">
        <v>4.6507739089999998</v>
      </c>
      <c r="S471" t="s">
        <v>35</v>
      </c>
      <c r="T471" t="s">
        <v>28</v>
      </c>
      <c r="U471">
        <v>813.70927689999996</v>
      </c>
      <c r="V471" t="str">
        <f>IF(Table1[[#This Row],[Order quantities]]&gt;Table1[[#This Row],[Availability]],"High Risk", IF(Table1[[#This Row],[Order quantities]]=Table1[[#This Row],[Availability]],"Moderate","Low Risk"))</f>
        <v>Low Risk</v>
      </c>
      <c r="W471">
        <f>Table1[[#This Row],[Availability]]-Table1[[#This Row],[Order quantities]]</f>
        <v>39</v>
      </c>
      <c r="X471">
        <f>Table1[[#This Row],[Revenue]]-(Table1[[#This Row],[Shipping costs]]+Table1[[#This Row],[Manufacturing costs]])</f>
        <v>744.63969855300002</v>
      </c>
    </row>
    <row r="472" spans="1:24" x14ac:dyDescent="0.25">
      <c r="A472" t="s">
        <v>29</v>
      </c>
      <c r="B472" t="s">
        <v>518</v>
      </c>
      <c r="C472" s="1">
        <v>52.07</v>
      </c>
      <c r="D472">
        <v>66</v>
      </c>
      <c r="E472">
        <v>632</v>
      </c>
      <c r="F472">
        <v>1</v>
      </c>
      <c r="G472">
        <v>44</v>
      </c>
      <c r="H472">
        <v>1</v>
      </c>
      <c r="I472" t="s">
        <v>31</v>
      </c>
      <c r="J472">
        <v>2.8521493929999999</v>
      </c>
      <c r="K472" t="s">
        <v>44</v>
      </c>
      <c r="L472" t="s">
        <v>62</v>
      </c>
      <c r="M472">
        <v>12</v>
      </c>
      <c r="N472">
        <v>951</v>
      </c>
      <c r="O472">
        <v>1</v>
      </c>
      <c r="P472">
        <v>97.605486229999997</v>
      </c>
      <c r="Q472" t="s">
        <v>51</v>
      </c>
      <c r="R472">
        <v>4.0410930929999997</v>
      </c>
      <c r="S472" t="s">
        <v>35</v>
      </c>
      <c r="T472" t="s">
        <v>28</v>
      </c>
      <c r="U472">
        <v>219.37948700000001</v>
      </c>
      <c r="V472" t="str">
        <f>IF(Table1[[#This Row],[Order quantities]]&gt;Table1[[#This Row],[Availability]],"High Risk", IF(Table1[[#This Row],[Order quantities]]=Table1[[#This Row],[Availability]],"Moderate","Low Risk"))</f>
        <v>Low Risk</v>
      </c>
      <c r="W472">
        <f>Table1[[#This Row],[Availability]]-Table1[[#This Row],[Order quantities]]</f>
        <v>22</v>
      </c>
      <c r="X472">
        <f>Table1[[#This Row],[Revenue]]-(Table1[[#This Row],[Shipping costs]]+Table1[[#This Row],[Manufacturing costs]])</f>
        <v>118.92185137700001</v>
      </c>
    </row>
    <row r="473" spans="1:24" x14ac:dyDescent="0.25">
      <c r="A473" t="s">
        <v>21</v>
      </c>
      <c r="B473" t="s">
        <v>519</v>
      </c>
      <c r="C473" s="1">
        <v>70.400000000000006</v>
      </c>
      <c r="D473">
        <v>5</v>
      </c>
      <c r="E473">
        <v>636</v>
      </c>
      <c r="F473">
        <v>23</v>
      </c>
      <c r="G473">
        <v>5</v>
      </c>
      <c r="H473">
        <v>4</v>
      </c>
      <c r="I473" t="s">
        <v>43</v>
      </c>
      <c r="J473">
        <v>7.6740949760000001</v>
      </c>
      <c r="K473" t="s">
        <v>41</v>
      </c>
      <c r="L473" t="s">
        <v>46</v>
      </c>
      <c r="M473">
        <v>30</v>
      </c>
      <c r="N473">
        <v>611</v>
      </c>
      <c r="O473">
        <v>2</v>
      </c>
      <c r="P473">
        <v>49.481623259999999</v>
      </c>
      <c r="Q473" t="s">
        <v>26</v>
      </c>
      <c r="R473">
        <v>0.89926190800000005</v>
      </c>
      <c r="S473" t="s">
        <v>35</v>
      </c>
      <c r="T473" t="s">
        <v>28</v>
      </c>
      <c r="U473">
        <v>566.7748216</v>
      </c>
      <c r="V473" t="str">
        <f>IF(Table1[[#This Row],[Order quantities]]&gt;Table1[[#This Row],[Availability]],"High Risk", IF(Table1[[#This Row],[Order quantities]]=Table1[[#This Row],[Availability]],"Moderate","Low Risk"))</f>
        <v>Moderate</v>
      </c>
      <c r="W473">
        <f>Table1[[#This Row],[Availability]]-Table1[[#This Row],[Order quantities]]</f>
        <v>0</v>
      </c>
      <c r="X473">
        <f>Table1[[#This Row],[Revenue]]-(Table1[[#This Row],[Shipping costs]]+Table1[[#This Row],[Manufacturing costs]])</f>
        <v>509.61910336400001</v>
      </c>
    </row>
    <row r="474" spans="1:24" x14ac:dyDescent="0.25">
      <c r="A474" t="s">
        <v>21</v>
      </c>
      <c r="B474" t="s">
        <v>520</v>
      </c>
      <c r="C474" s="1">
        <v>46.31</v>
      </c>
      <c r="D474">
        <v>8</v>
      </c>
      <c r="E474">
        <v>681</v>
      </c>
      <c r="F474">
        <v>24</v>
      </c>
      <c r="G474">
        <v>87</v>
      </c>
      <c r="H474">
        <v>4</v>
      </c>
      <c r="I474" t="s">
        <v>43</v>
      </c>
      <c r="J474">
        <v>5.9200953839999997</v>
      </c>
      <c r="K474" t="s">
        <v>44</v>
      </c>
      <c r="L474" t="s">
        <v>55</v>
      </c>
      <c r="M474">
        <v>17</v>
      </c>
      <c r="N474">
        <v>144</v>
      </c>
      <c r="O474">
        <v>30</v>
      </c>
      <c r="P474">
        <v>58.668175169999998</v>
      </c>
      <c r="Q474" t="s">
        <v>26</v>
      </c>
      <c r="R474">
        <v>1.321098476</v>
      </c>
      <c r="S474" t="s">
        <v>35</v>
      </c>
      <c r="T474" t="s">
        <v>39</v>
      </c>
      <c r="U474">
        <v>801.16076290000001</v>
      </c>
      <c r="V474" t="str">
        <f>IF(Table1[[#This Row],[Order quantities]]&gt;Table1[[#This Row],[Availability]],"High Risk", IF(Table1[[#This Row],[Order quantities]]=Table1[[#This Row],[Availability]],"Moderate","Low Risk"))</f>
        <v>High Risk</v>
      </c>
      <c r="W474">
        <f>Table1[[#This Row],[Availability]]-Table1[[#This Row],[Order quantities]]</f>
        <v>-79</v>
      </c>
      <c r="X474">
        <f>Table1[[#This Row],[Revenue]]-(Table1[[#This Row],[Shipping costs]]+Table1[[#This Row],[Manufacturing costs]])</f>
        <v>736.57249234599999</v>
      </c>
    </row>
    <row r="475" spans="1:24" x14ac:dyDescent="0.25">
      <c r="A475" t="s">
        <v>29</v>
      </c>
      <c r="B475" t="s">
        <v>521</v>
      </c>
      <c r="C475" s="1">
        <v>28.41</v>
      </c>
      <c r="D475">
        <v>5</v>
      </c>
      <c r="E475">
        <v>583</v>
      </c>
      <c r="F475">
        <v>27</v>
      </c>
      <c r="G475">
        <v>41</v>
      </c>
      <c r="H475">
        <v>1</v>
      </c>
      <c r="I475" t="s">
        <v>31</v>
      </c>
      <c r="J475">
        <v>8.9603085480000004</v>
      </c>
      <c r="K475" t="s">
        <v>24</v>
      </c>
      <c r="L475" t="s">
        <v>33</v>
      </c>
      <c r="M475">
        <v>14</v>
      </c>
      <c r="N475">
        <v>207</v>
      </c>
      <c r="O475">
        <v>15</v>
      </c>
      <c r="P475">
        <v>97.11728171</v>
      </c>
      <c r="Q475" t="s">
        <v>51</v>
      </c>
      <c r="R475">
        <v>1.7751414489999999</v>
      </c>
      <c r="S475" t="s">
        <v>35</v>
      </c>
      <c r="T475" t="s">
        <v>53</v>
      </c>
      <c r="U475">
        <v>334.57010930000001</v>
      </c>
      <c r="V475" t="str">
        <f>IF(Table1[[#This Row],[Order quantities]]&gt;Table1[[#This Row],[Availability]],"High Risk", IF(Table1[[#This Row],[Order quantities]]=Table1[[#This Row],[Availability]],"Moderate","Low Risk"))</f>
        <v>High Risk</v>
      </c>
      <c r="W475">
        <f>Table1[[#This Row],[Availability]]-Table1[[#This Row],[Order quantities]]</f>
        <v>-36</v>
      </c>
      <c r="X475">
        <f>Table1[[#This Row],[Revenue]]-(Table1[[#This Row],[Shipping costs]]+Table1[[#This Row],[Manufacturing costs]])</f>
        <v>228.49251904200003</v>
      </c>
    </row>
    <row r="476" spans="1:24" x14ac:dyDescent="0.25">
      <c r="A476" t="s">
        <v>29</v>
      </c>
      <c r="B476" t="s">
        <v>522</v>
      </c>
      <c r="C476" s="1">
        <v>82.81</v>
      </c>
      <c r="D476">
        <v>72</v>
      </c>
      <c r="E476">
        <v>151</v>
      </c>
      <c r="F476">
        <v>14</v>
      </c>
      <c r="G476">
        <v>59</v>
      </c>
      <c r="H476">
        <v>9</v>
      </c>
      <c r="I476" t="s">
        <v>31</v>
      </c>
      <c r="J476">
        <v>5.9859393000000001</v>
      </c>
      <c r="K476" t="s">
        <v>41</v>
      </c>
      <c r="L476" t="s">
        <v>62</v>
      </c>
      <c r="M476">
        <v>6</v>
      </c>
      <c r="N476">
        <v>318</v>
      </c>
      <c r="O476">
        <v>20</v>
      </c>
      <c r="P476">
        <v>32.966400589999999</v>
      </c>
      <c r="Q476" t="s">
        <v>34</v>
      </c>
      <c r="R476">
        <v>0.92447617699999995</v>
      </c>
      <c r="S476" t="s">
        <v>35</v>
      </c>
      <c r="T476" t="s">
        <v>28</v>
      </c>
      <c r="U476">
        <v>246.62493370000001</v>
      </c>
      <c r="V476" t="str">
        <f>IF(Table1[[#This Row],[Order quantities]]&gt;Table1[[#This Row],[Availability]],"High Risk", IF(Table1[[#This Row],[Order quantities]]=Table1[[#This Row],[Availability]],"Moderate","Low Risk"))</f>
        <v>Low Risk</v>
      </c>
      <c r="W476">
        <f>Table1[[#This Row],[Availability]]-Table1[[#This Row],[Order quantities]]</f>
        <v>13</v>
      </c>
      <c r="X476">
        <f>Table1[[#This Row],[Revenue]]-(Table1[[#This Row],[Shipping costs]]+Table1[[#This Row],[Manufacturing costs]])</f>
        <v>207.67259381000002</v>
      </c>
    </row>
    <row r="477" spans="1:24" x14ac:dyDescent="0.25">
      <c r="A477" t="s">
        <v>21</v>
      </c>
      <c r="B477" t="s">
        <v>523</v>
      </c>
      <c r="C477" s="1">
        <v>80.94</v>
      </c>
      <c r="D477">
        <v>94</v>
      </c>
      <c r="E477">
        <v>719</v>
      </c>
      <c r="F477">
        <v>8</v>
      </c>
      <c r="G477">
        <v>89</v>
      </c>
      <c r="H477">
        <v>3</v>
      </c>
      <c r="I477" t="s">
        <v>23</v>
      </c>
      <c r="J477">
        <v>5.8110329719999996</v>
      </c>
      <c r="K477" t="s">
        <v>24</v>
      </c>
      <c r="L477" t="s">
        <v>49</v>
      </c>
      <c r="M477">
        <v>19</v>
      </c>
      <c r="N477">
        <v>542</v>
      </c>
      <c r="O477">
        <v>28</v>
      </c>
      <c r="P477">
        <v>87.262322729999994</v>
      </c>
      <c r="Q477" t="s">
        <v>26</v>
      </c>
      <c r="R477">
        <v>2.9500915299999999</v>
      </c>
      <c r="S477" t="s">
        <v>47</v>
      </c>
      <c r="T477" t="s">
        <v>28</v>
      </c>
      <c r="U477">
        <v>403.13719989999998</v>
      </c>
      <c r="V477" t="str">
        <f>IF(Table1[[#This Row],[Order quantities]]&gt;Table1[[#This Row],[Availability]],"High Risk", IF(Table1[[#This Row],[Order quantities]]=Table1[[#This Row],[Availability]],"Moderate","Low Risk"))</f>
        <v>Low Risk</v>
      </c>
      <c r="W477">
        <f>Table1[[#This Row],[Availability]]-Table1[[#This Row],[Order quantities]]</f>
        <v>5</v>
      </c>
      <c r="X477">
        <f>Table1[[#This Row],[Revenue]]-(Table1[[#This Row],[Shipping costs]]+Table1[[#This Row],[Manufacturing costs]])</f>
        <v>310.06384419799997</v>
      </c>
    </row>
    <row r="478" spans="1:24" x14ac:dyDescent="0.25">
      <c r="A478" t="s">
        <v>29</v>
      </c>
      <c r="B478" t="s">
        <v>524</v>
      </c>
      <c r="C478" s="1">
        <v>71</v>
      </c>
      <c r="D478">
        <v>31</v>
      </c>
      <c r="E478">
        <v>48</v>
      </c>
      <c r="F478">
        <v>19</v>
      </c>
      <c r="G478">
        <v>54</v>
      </c>
      <c r="H478">
        <v>5</v>
      </c>
      <c r="I478" t="s">
        <v>43</v>
      </c>
      <c r="J478">
        <v>2.7591220029999999</v>
      </c>
      <c r="K478" t="s">
        <v>38</v>
      </c>
      <c r="L478" t="s">
        <v>33</v>
      </c>
      <c r="M478">
        <v>24</v>
      </c>
      <c r="N478">
        <v>929</v>
      </c>
      <c r="O478">
        <v>18</v>
      </c>
      <c r="P478">
        <v>59.175142049999998</v>
      </c>
      <c r="Q478" t="s">
        <v>51</v>
      </c>
      <c r="R478">
        <v>4.8797075679999997</v>
      </c>
      <c r="S478" t="s">
        <v>35</v>
      </c>
      <c r="T478" t="s">
        <v>28</v>
      </c>
      <c r="U478">
        <v>599.22925889999999</v>
      </c>
      <c r="V478" t="str">
        <f>IF(Table1[[#This Row],[Order quantities]]&gt;Table1[[#This Row],[Availability]],"High Risk", IF(Table1[[#This Row],[Order quantities]]=Table1[[#This Row],[Availability]],"Moderate","Low Risk"))</f>
        <v>High Risk</v>
      </c>
      <c r="W478">
        <f>Table1[[#This Row],[Availability]]-Table1[[#This Row],[Order quantities]]</f>
        <v>-23</v>
      </c>
      <c r="X478">
        <f>Table1[[#This Row],[Revenue]]-(Table1[[#This Row],[Shipping costs]]+Table1[[#This Row],[Manufacturing costs]])</f>
        <v>537.294994847</v>
      </c>
    </row>
    <row r="479" spans="1:24" x14ac:dyDescent="0.25">
      <c r="A479" t="s">
        <v>21</v>
      </c>
      <c r="B479" t="s">
        <v>525</v>
      </c>
      <c r="C479" s="1">
        <v>30.85</v>
      </c>
      <c r="D479">
        <v>40</v>
      </c>
      <c r="E479">
        <v>153</v>
      </c>
      <c r="F479">
        <v>14</v>
      </c>
      <c r="G479">
        <v>74</v>
      </c>
      <c r="H479">
        <v>6</v>
      </c>
      <c r="I479" t="s">
        <v>43</v>
      </c>
      <c r="J479">
        <v>2.4960642580000001</v>
      </c>
      <c r="K479" t="s">
        <v>38</v>
      </c>
      <c r="L479" t="s">
        <v>33</v>
      </c>
      <c r="M479">
        <v>6</v>
      </c>
      <c r="N479">
        <v>414</v>
      </c>
      <c r="O479">
        <v>11</v>
      </c>
      <c r="P479">
        <v>61.252886320000002</v>
      </c>
      <c r="Q479" t="s">
        <v>34</v>
      </c>
      <c r="R479">
        <v>3.8311482840000002</v>
      </c>
      <c r="S479" t="s">
        <v>27</v>
      </c>
      <c r="T479" t="s">
        <v>28</v>
      </c>
      <c r="U479">
        <v>617.75163540000005</v>
      </c>
      <c r="V479" t="str">
        <f>IF(Table1[[#This Row],[Order quantities]]&gt;Table1[[#This Row],[Availability]],"High Risk", IF(Table1[[#This Row],[Order quantities]]=Table1[[#This Row],[Availability]],"Moderate","Low Risk"))</f>
        <v>High Risk</v>
      </c>
      <c r="W479">
        <f>Table1[[#This Row],[Availability]]-Table1[[#This Row],[Order quantities]]</f>
        <v>-34</v>
      </c>
      <c r="X479">
        <f>Table1[[#This Row],[Revenue]]-(Table1[[#This Row],[Shipping costs]]+Table1[[#This Row],[Manufacturing costs]])</f>
        <v>554.00268482200011</v>
      </c>
    </row>
    <row r="480" spans="1:24" x14ac:dyDescent="0.25">
      <c r="A480" t="s">
        <v>21</v>
      </c>
      <c r="B480" t="s">
        <v>526</v>
      </c>
      <c r="C480" s="1">
        <v>61.07</v>
      </c>
      <c r="D480">
        <v>75</v>
      </c>
      <c r="E480">
        <v>858</v>
      </c>
      <c r="F480">
        <v>10</v>
      </c>
      <c r="G480">
        <v>22</v>
      </c>
      <c r="H480">
        <v>8</v>
      </c>
      <c r="I480" t="s">
        <v>43</v>
      </c>
      <c r="J480">
        <v>9.24840236</v>
      </c>
      <c r="K480" t="s">
        <v>41</v>
      </c>
      <c r="L480" t="s">
        <v>55</v>
      </c>
      <c r="M480">
        <v>27</v>
      </c>
      <c r="N480">
        <v>276</v>
      </c>
      <c r="O480">
        <v>25</v>
      </c>
      <c r="P480">
        <v>40.885647149999997</v>
      </c>
      <c r="Q480" t="s">
        <v>51</v>
      </c>
      <c r="R480">
        <v>2.1745950700000001</v>
      </c>
      <c r="S480" t="s">
        <v>35</v>
      </c>
      <c r="T480" t="s">
        <v>39</v>
      </c>
      <c r="U480">
        <v>217.7887001</v>
      </c>
      <c r="V480" t="str">
        <f>IF(Table1[[#This Row],[Order quantities]]&gt;Table1[[#This Row],[Availability]],"High Risk", IF(Table1[[#This Row],[Order quantities]]=Table1[[#This Row],[Availability]],"Moderate","Low Risk"))</f>
        <v>Low Risk</v>
      </c>
      <c r="W480">
        <f>Table1[[#This Row],[Availability]]-Table1[[#This Row],[Order quantities]]</f>
        <v>53</v>
      </c>
      <c r="X480">
        <f>Table1[[#This Row],[Revenue]]-(Table1[[#This Row],[Shipping costs]]+Table1[[#This Row],[Manufacturing costs]])</f>
        <v>167.65465059000002</v>
      </c>
    </row>
    <row r="481" spans="1:24" x14ac:dyDescent="0.25">
      <c r="A481" t="s">
        <v>21</v>
      </c>
      <c r="B481" t="s">
        <v>527</v>
      </c>
      <c r="C481" s="1">
        <v>39.29</v>
      </c>
      <c r="D481">
        <v>7</v>
      </c>
      <c r="E481">
        <v>292</v>
      </c>
      <c r="F481">
        <v>17</v>
      </c>
      <c r="G481">
        <v>83</v>
      </c>
      <c r="H481">
        <v>6</v>
      </c>
      <c r="I481" t="s">
        <v>43</v>
      </c>
      <c r="J481">
        <v>3.9505437900000002</v>
      </c>
      <c r="K481" t="s">
        <v>41</v>
      </c>
      <c r="L481" t="s">
        <v>25</v>
      </c>
      <c r="M481">
        <v>18</v>
      </c>
      <c r="N481">
        <v>327</v>
      </c>
      <c r="O481">
        <v>10</v>
      </c>
      <c r="P481">
        <v>60.542592489999997</v>
      </c>
      <c r="Q481" t="s">
        <v>34</v>
      </c>
      <c r="R481">
        <v>0.12207195699999999</v>
      </c>
      <c r="S481" t="s">
        <v>47</v>
      </c>
      <c r="T481" t="s">
        <v>39</v>
      </c>
      <c r="U481">
        <v>511.81196290000003</v>
      </c>
      <c r="V481" t="str">
        <f>IF(Table1[[#This Row],[Order quantities]]&gt;Table1[[#This Row],[Availability]],"High Risk", IF(Table1[[#This Row],[Order quantities]]=Table1[[#This Row],[Availability]],"Moderate","Low Risk"))</f>
        <v>High Risk</v>
      </c>
      <c r="W481">
        <f>Table1[[#This Row],[Availability]]-Table1[[#This Row],[Order quantities]]</f>
        <v>-76</v>
      </c>
      <c r="X481">
        <f>Table1[[#This Row],[Revenue]]-(Table1[[#This Row],[Shipping costs]]+Table1[[#This Row],[Manufacturing costs]])</f>
        <v>447.31882662000004</v>
      </c>
    </row>
    <row r="482" spans="1:24" x14ac:dyDescent="0.25">
      <c r="A482" t="s">
        <v>21</v>
      </c>
      <c r="B482" t="s">
        <v>528</v>
      </c>
      <c r="C482" s="1">
        <v>13.7</v>
      </c>
      <c r="D482">
        <v>71</v>
      </c>
      <c r="E482">
        <v>579</v>
      </c>
      <c r="F482">
        <v>9</v>
      </c>
      <c r="G482">
        <v>65</v>
      </c>
      <c r="H482">
        <v>3</v>
      </c>
      <c r="I482" t="s">
        <v>31</v>
      </c>
      <c r="J482">
        <v>4.3487402949999998</v>
      </c>
      <c r="K482" t="s">
        <v>41</v>
      </c>
      <c r="L482" t="s">
        <v>49</v>
      </c>
      <c r="M482">
        <v>24</v>
      </c>
      <c r="N482">
        <v>802</v>
      </c>
      <c r="O482">
        <v>24</v>
      </c>
      <c r="P482">
        <v>16.582825849999999</v>
      </c>
      <c r="Q482" t="s">
        <v>26</v>
      </c>
      <c r="R482">
        <v>1.6350524550000001</v>
      </c>
      <c r="S482" t="s">
        <v>27</v>
      </c>
      <c r="T482" t="s">
        <v>39</v>
      </c>
      <c r="U482">
        <v>341.45397600000001</v>
      </c>
      <c r="V482" t="str">
        <f>IF(Table1[[#This Row],[Order quantities]]&gt;Table1[[#This Row],[Availability]],"High Risk", IF(Table1[[#This Row],[Order quantities]]=Table1[[#This Row],[Availability]],"Moderate","Low Risk"))</f>
        <v>Low Risk</v>
      </c>
      <c r="W482">
        <f>Table1[[#This Row],[Availability]]-Table1[[#This Row],[Order quantities]]</f>
        <v>6</v>
      </c>
      <c r="X482">
        <f>Table1[[#This Row],[Revenue]]-(Table1[[#This Row],[Shipping costs]]+Table1[[#This Row],[Manufacturing costs]])</f>
        <v>320.52240985500003</v>
      </c>
    </row>
    <row r="483" spans="1:24" x14ac:dyDescent="0.25">
      <c r="A483" t="s">
        <v>29</v>
      </c>
      <c r="B483" t="s">
        <v>529</v>
      </c>
      <c r="C483" s="1">
        <v>92.14</v>
      </c>
      <c r="D483">
        <v>49</v>
      </c>
      <c r="E483">
        <v>49</v>
      </c>
      <c r="F483">
        <v>29</v>
      </c>
      <c r="G483">
        <v>64</v>
      </c>
      <c r="H483">
        <v>6</v>
      </c>
      <c r="I483" t="s">
        <v>43</v>
      </c>
      <c r="J483">
        <v>7.8384129260000002</v>
      </c>
      <c r="K483" t="s">
        <v>44</v>
      </c>
      <c r="L483" t="s">
        <v>46</v>
      </c>
      <c r="M483">
        <v>5</v>
      </c>
      <c r="N483">
        <v>771</v>
      </c>
      <c r="O483">
        <v>24</v>
      </c>
      <c r="P483">
        <v>78.81792154</v>
      </c>
      <c r="Q483" t="s">
        <v>34</v>
      </c>
      <c r="R483">
        <v>2.68112051</v>
      </c>
      <c r="S483" t="s">
        <v>35</v>
      </c>
      <c r="T483" t="s">
        <v>53</v>
      </c>
      <c r="U483">
        <v>857.82179629999996</v>
      </c>
      <c r="V483" t="str">
        <f>IF(Table1[[#This Row],[Order quantities]]&gt;Table1[[#This Row],[Availability]],"High Risk", IF(Table1[[#This Row],[Order quantities]]=Table1[[#This Row],[Availability]],"Moderate","Low Risk"))</f>
        <v>High Risk</v>
      </c>
      <c r="W483">
        <f>Table1[[#This Row],[Availability]]-Table1[[#This Row],[Order quantities]]</f>
        <v>-15</v>
      </c>
      <c r="X483">
        <f>Table1[[#This Row],[Revenue]]-(Table1[[#This Row],[Shipping costs]]+Table1[[#This Row],[Manufacturing costs]])</f>
        <v>771.16546183399998</v>
      </c>
    </row>
    <row r="484" spans="1:24" x14ac:dyDescent="0.25">
      <c r="A484" t="s">
        <v>21</v>
      </c>
      <c r="B484" t="s">
        <v>530</v>
      </c>
      <c r="C484" s="1">
        <v>18</v>
      </c>
      <c r="D484">
        <v>91</v>
      </c>
      <c r="E484">
        <v>663</v>
      </c>
      <c r="F484">
        <v>6</v>
      </c>
      <c r="G484">
        <v>71</v>
      </c>
      <c r="H484">
        <v>1</v>
      </c>
      <c r="I484" t="s">
        <v>31</v>
      </c>
      <c r="J484">
        <v>4.049411342</v>
      </c>
      <c r="K484" t="s">
        <v>41</v>
      </c>
      <c r="L484" t="s">
        <v>49</v>
      </c>
      <c r="M484">
        <v>24</v>
      </c>
      <c r="N484">
        <v>366</v>
      </c>
      <c r="O484">
        <v>4</v>
      </c>
      <c r="P484">
        <v>35.621898539999997</v>
      </c>
      <c r="Q484" t="s">
        <v>51</v>
      </c>
      <c r="R484">
        <v>1.6888292819999999</v>
      </c>
      <c r="S484" t="s">
        <v>47</v>
      </c>
      <c r="T484" t="s">
        <v>39</v>
      </c>
      <c r="U484">
        <v>382.21761889999999</v>
      </c>
      <c r="V484" t="str">
        <f>IF(Table1[[#This Row],[Order quantities]]&gt;Table1[[#This Row],[Availability]],"High Risk", IF(Table1[[#This Row],[Order quantities]]=Table1[[#This Row],[Availability]],"Moderate","Low Risk"))</f>
        <v>Low Risk</v>
      </c>
      <c r="W484">
        <f>Table1[[#This Row],[Availability]]-Table1[[#This Row],[Order quantities]]</f>
        <v>20</v>
      </c>
      <c r="X484">
        <f>Table1[[#This Row],[Revenue]]-(Table1[[#This Row],[Shipping costs]]+Table1[[#This Row],[Manufacturing costs]])</f>
        <v>342.54630901799999</v>
      </c>
    </row>
    <row r="485" spans="1:24" x14ac:dyDescent="0.25">
      <c r="A485" t="s">
        <v>112</v>
      </c>
      <c r="B485" t="s">
        <v>531</v>
      </c>
      <c r="C485" s="1">
        <v>95.27</v>
      </c>
      <c r="D485">
        <v>61</v>
      </c>
      <c r="E485">
        <v>530</v>
      </c>
      <c r="F485">
        <v>11</v>
      </c>
      <c r="G485">
        <v>4</v>
      </c>
      <c r="H485">
        <v>4</v>
      </c>
      <c r="I485" t="s">
        <v>31</v>
      </c>
      <c r="J485">
        <v>9.5685620199999999</v>
      </c>
      <c r="K485" t="s">
        <v>38</v>
      </c>
      <c r="L485" t="s">
        <v>55</v>
      </c>
      <c r="M485">
        <v>24</v>
      </c>
      <c r="N485">
        <v>969</v>
      </c>
      <c r="O485">
        <v>5</v>
      </c>
      <c r="P485">
        <v>89.884749650000003</v>
      </c>
      <c r="Q485" t="s">
        <v>51</v>
      </c>
      <c r="R485">
        <v>0.64407112300000002</v>
      </c>
      <c r="S485" t="s">
        <v>35</v>
      </c>
      <c r="T485" t="s">
        <v>39</v>
      </c>
      <c r="U485">
        <v>854.83407209999996</v>
      </c>
      <c r="V485" t="str">
        <f>IF(Table1[[#This Row],[Order quantities]]&gt;Table1[[#This Row],[Availability]],"High Risk", IF(Table1[[#This Row],[Order quantities]]=Table1[[#This Row],[Availability]],"Moderate","Low Risk"))</f>
        <v>Low Risk</v>
      </c>
      <c r="W485">
        <f>Table1[[#This Row],[Availability]]-Table1[[#This Row],[Order quantities]]</f>
        <v>57</v>
      </c>
      <c r="X485">
        <f>Table1[[#This Row],[Revenue]]-(Table1[[#This Row],[Shipping costs]]+Table1[[#This Row],[Manufacturing costs]])</f>
        <v>755.38076043000001</v>
      </c>
    </row>
    <row r="486" spans="1:24" x14ac:dyDescent="0.25">
      <c r="A486" t="s">
        <v>112</v>
      </c>
      <c r="B486" t="s">
        <v>532</v>
      </c>
      <c r="C486" s="1">
        <v>47.37</v>
      </c>
      <c r="D486">
        <v>83</v>
      </c>
      <c r="E486">
        <v>611</v>
      </c>
      <c r="F486">
        <v>25</v>
      </c>
      <c r="G486">
        <v>65</v>
      </c>
      <c r="H486">
        <v>6</v>
      </c>
      <c r="I486" t="s">
        <v>23</v>
      </c>
      <c r="J486">
        <v>7.6413499209999998</v>
      </c>
      <c r="K486" t="s">
        <v>41</v>
      </c>
      <c r="L486" t="s">
        <v>62</v>
      </c>
      <c r="M486">
        <v>6</v>
      </c>
      <c r="N486">
        <v>937</v>
      </c>
      <c r="O486">
        <v>4</v>
      </c>
      <c r="P486">
        <v>43.106562519999997</v>
      </c>
      <c r="Q486" t="s">
        <v>34</v>
      </c>
      <c r="R486">
        <v>2.2695482889999998</v>
      </c>
      <c r="S486" t="s">
        <v>27</v>
      </c>
      <c r="T486" t="s">
        <v>53</v>
      </c>
      <c r="U486">
        <v>485.7081513</v>
      </c>
      <c r="V486" t="str">
        <f>IF(Table1[[#This Row],[Order quantities]]&gt;Table1[[#This Row],[Availability]],"High Risk", IF(Table1[[#This Row],[Order quantities]]=Table1[[#This Row],[Availability]],"Moderate","Low Risk"))</f>
        <v>Low Risk</v>
      </c>
      <c r="W486">
        <f>Table1[[#This Row],[Availability]]-Table1[[#This Row],[Order quantities]]</f>
        <v>18</v>
      </c>
      <c r="X486">
        <f>Table1[[#This Row],[Revenue]]-(Table1[[#This Row],[Shipping costs]]+Table1[[#This Row],[Manufacturing costs]])</f>
        <v>434.96023885900001</v>
      </c>
    </row>
    <row r="487" spans="1:24" x14ac:dyDescent="0.25">
      <c r="A487" t="s">
        <v>29</v>
      </c>
      <c r="B487" t="s">
        <v>533</v>
      </c>
      <c r="C487" s="1">
        <v>68.8</v>
      </c>
      <c r="D487">
        <v>17</v>
      </c>
      <c r="E487">
        <v>661</v>
      </c>
      <c r="F487">
        <v>28</v>
      </c>
      <c r="G487">
        <v>74</v>
      </c>
      <c r="H487">
        <v>5</v>
      </c>
      <c r="I487" t="s">
        <v>43</v>
      </c>
      <c r="J487">
        <v>8.9164134700000002</v>
      </c>
      <c r="K487" t="s">
        <v>44</v>
      </c>
      <c r="L487" t="s">
        <v>46</v>
      </c>
      <c r="M487">
        <v>6</v>
      </c>
      <c r="N487">
        <v>381</v>
      </c>
      <c r="O487">
        <v>7</v>
      </c>
      <c r="P487">
        <v>63.899478530000003</v>
      </c>
      <c r="Q487" t="s">
        <v>34</v>
      </c>
      <c r="R487">
        <v>3.228429846</v>
      </c>
      <c r="S487" t="s">
        <v>35</v>
      </c>
      <c r="T487" t="s">
        <v>39</v>
      </c>
      <c r="U487">
        <v>834.23847090000004</v>
      </c>
      <c r="V487" t="str">
        <f>IF(Table1[[#This Row],[Order quantities]]&gt;Table1[[#This Row],[Availability]],"High Risk", IF(Table1[[#This Row],[Order quantities]]=Table1[[#This Row],[Availability]],"Moderate","Low Risk"))</f>
        <v>High Risk</v>
      </c>
      <c r="W487">
        <f>Table1[[#This Row],[Availability]]-Table1[[#This Row],[Order quantities]]</f>
        <v>-57</v>
      </c>
      <c r="X487">
        <f>Table1[[#This Row],[Revenue]]-(Table1[[#This Row],[Shipping costs]]+Table1[[#This Row],[Manufacturing costs]])</f>
        <v>761.42257890000008</v>
      </c>
    </row>
    <row r="488" spans="1:24" x14ac:dyDescent="0.25">
      <c r="A488" t="s">
        <v>29</v>
      </c>
      <c r="B488" t="s">
        <v>534</v>
      </c>
      <c r="C488" s="1">
        <v>46.56</v>
      </c>
      <c r="D488">
        <v>92</v>
      </c>
      <c r="E488">
        <v>861</v>
      </c>
      <c r="F488">
        <v>6</v>
      </c>
      <c r="G488">
        <v>61</v>
      </c>
      <c r="H488">
        <v>5</v>
      </c>
      <c r="I488" t="s">
        <v>23</v>
      </c>
      <c r="J488">
        <v>6.0750362889999998</v>
      </c>
      <c r="K488" t="s">
        <v>24</v>
      </c>
      <c r="L488" t="s">
        <v>62</v>
      </c>
      <c r="M488">
        <v>25</v>
      </c>
      <c r="N488">
        <v>106</v>
      </c>
      <c r="O488">
        <v>19</v>
      </c>
      <c r="P488">
        <v>42.870513359999997</v>
      </c>
      <c r="Q488" t="s">
        <v>51</v>
      </c>
      <c r="R488">
        <v>3.3856484820000001</v>
      </c>
      <c r="S488" t="s">
        <v>27</v>
      </c>
      <c r="T488" t="s">
        <v>39</v>
      </c>
      <c r="U488">
        <v>406.5895696</v>
      </c>
      <c r="V488" t="str">
        <f>IF(Table1[[#This Row],[Order quantities]]&gt;Table1[[#This Row],[Availability]],"High Risk", IF(Table1[[#This Row],[Order quantities]]=Table1[[#This Row],[Availability]],"Moderate","Low Risk"))</f>
        <v>Low Risk</v>
      </c>
      <c r="W488">
        <f>Table1[[#This Row],[Availability]]-Table1[[#This Row],[Order quantities]]</f>
        <v>31</v>
      </c>
      <c r="X488">
        <f>Table1[[#This Row],[Revenue]]-(Table1[[#This Row],[Shipping costs]]+Table1[[#This Row],[Manufacturing costs]])</f>
        <v>357.64401995100002</v>
      </c>
    </row>
    <row r="489" spans="1:24" x14ac:dyDescent="0.25">
      <c r="A489" t="s">
        <v>21</v>
      </c>
      <c r="B489" t="s">
        <v>535</v>
      </c>
      <c r="C489" s="1">
        <v>99.97</v>
      </c>
      <c r="D489">
        <v>85</v>
      </c>
      <c r="E489">
        <v>566</v>
      </c>
      <c r="F489">
        <v>25</v>
      </c>
      <c r="G489">
        <v>61</v>
      </c>
      <c r="H489">
        <v>4</v>
      </c>
      <c r="I489" t="s">
        <v>31</v>
      </c>
      <c r="J489">
        <v>8.2374900849999992</v>
      </c>
      <c r="K489" t="s">
        <v>24</v>
      </c>
      <c r="L489" t="s">
        <v>33</v>
      </c>
      <c r="M489">
        <v>3</v>
      </c>
      <c r="N489">
        <v>717</v>
      </c>
      <c r="O489">
        <v>17</v>
      </c>
      <c r="P489">
        <v>56.810387310000003</v>
      </c>
      <c r="Q489" t="s">
        <v>26</v>
      </c>
      <c r="R489">
        <v>3.9608615980000001</v>
      </c>
      <c r="S489" t="s">
        <v>47</v>
      </c>
      <c r="T489" t="s">
        <v>39</v>
      </c>
      <c r="U489">
        <v>609.90760290000003</v>
      </c>
      <c r="V489" t="str">
        <f>IF(Table1[[#This Row],[Order quantities]]&gt;Table1[[#This Row],[Availability]],"High Risk", IF(Table1[[#This Row],[Order quantities]]=Table1[[#This Row],[Availability]],"Moderate","Low Risk"))</f>
        <v>Low Risk</v>
      </c>
      <c r="W489">
        <f>Table1[[#This Row],[Availability]]-Table1[[#This Row],[Order quantities]]</f>
        <v>24</v>
      </c>
      <c r="X489">
        <f>Table1[[#This Row],[Revenue]]-(Table1[[#This Row],[Shipping costs]]+Table1[[#This Row],[Manufacturing costs]])</f>
        <v>544.85972550500003</v>
      </c>
    </row>
  </sheetData>
  <phoneticPr fontId="1" type="noConversion"/>
  <conditionalFormatting sqref="W1:W1048576">
    <cfRule type="dataBar" priority="1">
      <dataBar showValue="0">
        <cfvo type="min"/>
        <cfvo type="max"/>
        <color rgb="FF63C384"/>
      </dataBar>
      <extLst>
        <ext xmlns:x14="http://schemas.microsoft.com/office/spreadsheetml/2009/9/main" uri="{B025F937-C7B1-47D3-B67F-A62EFF666E3E}">
          <x14:id>{F815F836-2257-4FB6-B5AC-CC632F1408E5}</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815F836-2257-4FB6-B5AC-CC632F1408E5}">
            <x14:dataBar minLength="0" maxLength="100" border="1" negativeBarBorderColorSameAsPositive="0">
              <x14:cfvo type="autoMin"/>
              <x14:cfvo type="autoMax"/>
              <x14:borderColor rgb="FF63C384"/>
              <x14:negativeFillColor rgb="FFFF0000"/>
              <x14:negativeBorderColor rgb="FFFF0000"/>
              <x14:axisColor rgb="FF000000"/>
            </x14:dataBar>
          </x14:cfRule>
          <xm:sqref>W1:W1048576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F984A-B1A4-4179-B49B-AAB6E645948E}">
  <dimension ref="A1"/>
  <sheetViews>
    <sheetView showGridLines="0" tabSelected="1" workbookViewId="0">
      <selection activeCell="O1" sqref="O1"/>
    </sheetView>
  </sheetViews>
  <sheetFormatPr defaultRowHeight="15" x14ac:dyDescent="0.25"/>
  <cols>
    <col min="1" max="16384" width="9.14062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Charts</vt:lpstr>
      <vt:lpstr>Supply Chain</vt:lpstr>
      <vt:lpstr>Dahboard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Oluwatosin Babalola</dc:creator>
  <cp:lastModifiedBy>Goodness Quainoo</cp:lastModifiedBy>
  <dcterms:created xsi:type="dcterms:W3CDTF">2025-05-08T19:01:21Z</dcterms:created>
  <dcterms:modified xsi:type="dcterms:W3CDTF">2025-05-19T09:25:16Z</dcterms:modified>
</cp:coreProperties>
</file>