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600" windowHeight="16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C57" i="1"/>
  <c r="E23" i="1"/>
  <c r="C58" i="1"/>
  <c r="B58" i="1"/>
  <c r="B57" i="1"/>
  <c r="C23" i="1"/>
  <c r="C56" i="1"/>
  <c r="B56" i="1"/>
  <c r="D39" i="1"/>
  <c r="C44" i="1"/>
  <c r="C39" i="1"/>
  <c r="C47" i="1"/>
  <c r="C50" i="1"/>
  <c r="C53" i="1"/>
  <c r="C45" i="1"/>
  <c r="C48" i="1"/>
  <c r="C51" i="1"/>
  <c r="C54" i="1"/>
  <c r="C46" i="1"/>
  <c r="C49" i="1"/>
  <c r="C52" i="1"/>
  <c r="C55" i="1"/>
  <c r="B45" i="1"/>
  <c r="B48" i="1"/>
  <c r="B51" i="1"/>
  <c r="B54" i="1"/>
  <c r="B46" i="1"/>
  <c r="B49" i="1"/>
  <c r="B52" i="1"/>
  <c r="B55" i="1"/>
  <c r="B44" i="1"/>
  <c r="B47" i="1"/>
  <c r="B50" i="1"/>
  <c r="B53" i="1"/>
  <c r="C17" i="1"/>
</calcChain>
</file>

<file path=xl/comments1.xml><?xml version="1.0" encoding="utf-8"?>
<comments xmlns="http://schemas.openxmlformats.org/spreadsheetml/2006/main">
  <authors>
    <author>Ryan Goodrich</author>
  </authors>
  <commentList>
    <comment ref="A9" authorId="0">
      <text>
        <r>
          <rPr>
            <b/>
            <sz val="9"/>
            <color indexed="81"/>
            <rFont val="Calibri"/>
            <family val="2"/>
          </rPr>
          <t>Ryan Goodrich:</t>
        </r>
        <r>
          <rPr>
            <sz val="9"/>
            <color indexed="81"/>
            <rFont val="Calibri"/>
            <family val="2"/>
          </rPr>
          <t xml:space="preserve">
soil contamination/ash level of corn stover lowest with this technique</t>
        </r>
      </text>
    </comment>
  </commentList>
</comments>
</file>

<file path=xl/sharedStrings.xml><?xml version="1.0" encoding="utf-8"?>
<sst xmlns="http://schemas.openxmlformats.org/spreadsheetml/2006/main" count="66" uniqueCount="62">
  <si>
    <t>Farm Level Decisions</t>
  </si>
  <si>
    <t>Bar or wheel rakes</t>
  </si>
  <si>
    <t>Combine windrow</t>
  </si>
  <si>
    <t>Stalk choppers</t>
  </si>
  <si>
    <t>ton/acre of material</t>
  </si>
  <si>
    <t>1.25-2.00</t>
  </si>
  <si>
    <t>variable</t>
  </si>
  <si>
    <t>Square bales</t>
  </si>
  <si>
    <t>density (lb/cubic ft)</t>
  </si>
  <si>
    <t>Decision 3: Bale dimensions</t>
  </si>
  <si>
    <t>width</t>
  </si>
  <si>
    <t>height</t>
  </si>
  <si>
    <t>length</t>
  </si>
  <si>
    <t>lb per bale</t>
  </si>
  <si>
    <t>Bale dimensions</t>
  </si>
  <si>
    <t>Decision 1: Multi-Pass or Single Pass Harvesting</t>
  </si>
  <si>
    <t>Decision 2: Windrowing Method</t>
  </si>
  <si>
    <t>Bale Characteristics</t>
  </si>
  <si>
    <t>Multi-Pass 3x4x8 Square Bales</t>
  </si>
  <si>
    <t>Single-Pass</t>
  </si>
  <si>
    <t>Ash Content</t>
  </si>
  <si>
    <t>Multi-Pass</t>
  </si>
  <si>
    <t>Decision 2: Combine header configuration</t>
  </si>
  <si>
    <t>Standard Grain Header</t>
  </si>
  <si>
    <t>High take rate header</t>
  </si>
  <si>
    <t>Moisture Content</t>
  </si>
  <si>
    <t>Density (lb/cubic ft)</t>
  </si>
  <si>
    <t>Transportation Decisions</t>
  </si>
  <si>
    <t>Conclusions:</t>
  </si>
  <si>
    <t>Will choose either stalk chopper windrowing method or single pass harvesting</t>
  </si>
  <si>
    <t>Will choose square bales whose dimensions should be chosen in accordance with trailer dimensions</t>
  </si>
  <si>
    <t>dimension (in feet)</t>
  </si>
  <si>
    <t>option 1</t>
  </si>
  <si>
    <t>option 2</t>
  </si>
  <si>
    <t>option 3</t>
  </si>
  <si>
    <t>Decision 1: Trailer dimensions</t>
  </si>
  <si>
    <t>Semi-Trailer</t>
  </si>
  <si>
    <t>Semi-Trailer w/annual wide load permit</t>
  </si>
  <si>
    <t>length restriction</t>
  </si>
  <si>
    <t>width restriction</t>
  </si>
  <si>
    <t>height restriction</t>
  </si>
  <si>
    <t>Trailer dimensions (in feet)</t>
  </si>
  <si>
    <t>Trailer and Bale Relationship</t>
  </si>
  <si>
    <t>Semi-Trailer w/wlp</t>
  </si>
  <si>
    <t># bales wide, option 1</t>
  </si>
  <si>
    <t># bales high, option 1</t>
  </si>
  <si>
    <t># bales high, option 2</t>
  </si>
  <si>
    <t># bales high, option 3</t>
  </si>
  <si>
    <t># bales wide, option 2</t>
  </si>
  <si>
    <t># bales wide, option 3</t>
  </si>
  <si>
    <t># bales long, option 1</t>
  </si>
  <si>
    <t># bales long, option 2</t>
  </si>
  <si>
    <t># bales long, option 3</t>
  </si>
  <si>
    <t># bales total, option 1</t>
  </si>
  <si>
    <t># bales total, option 2</t>
  </si>
  <si>
    <t># bales total, option 3</t>
  </si>
  <si>
    <t>weight</t>
  </si>
  <si>
    <t>total bale weight, option 1</t>
  </si>
  <si>
    <t>total bale weight, option 2</t>
  </si>
  <si>
    <t>total bale weight, option 3</t>
  </si>
  <si>
    <t>Note: Gross Vehicle Weight restrictions are 80,000 lbs</t>
  </si>
  <si>
    <t>TARE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</si>
</sst>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2" xfId="2" applyAlignment="1">
      <alignment horizontal="center"/>
    </xf>
    <xf numFmtId="0" fontId="4" fillId="0" borderId="0" xfId="0" applyFont="1"/>
    <xf numFmtId="0" fontId="0" fillId="3" borderId="0" xfId="0" applyFill="1"/>
    <xf numFmtId="0" fontId="0" fillId="0" borderId="0" xfId="0" applyFont="1"/>
    <xf numFmtId="0" fontId="4" fillId="0" borderId="0" xfId="0" applyFont="1" applyAlignment="1">
      <alignment horizontal="center"/>
    </xf>
    <xf numFmtId="0" fontId="1" fillId="0" borderId="1" xfId="1" applyAlignment="1">
      <alignment horizontal="center"/>
    </xf>
    <xf numFmtId="10" fontId="0" fillId="0" borderId="0" xfId="0" applyNumberFormat="1"/>
    <xf numFmtId="0" fontId="0" fillId="0" borderId="0" xfId="0" applyFill="1"/>
    <xf numFmtId="0" fontId="3" fillId="2" borderId="3" xfId="3"/>
  </cellXfs>
  <cellStyles count="62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eading 1" xfId="1" builtinId="16"/>
    <cellStyle name="Heading 2" xfId="2" builtinId="17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Input" xfId="3" builtinId="20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9:E23" totalsRowShown="0" headerRowDxfId="0">
  <autoFilter ref="A19:E23"/>
  <tableColumns count="5">
    <tableColumn id="1" name="Bale dimensions"/>
    <tableColumn id="2" name="dimension (in feet)"/>
    <tableColumn id="3" name="option 1"/>
    <tableColumn id="4" name="option 2"/>
    <tableColumn id="5" name="option 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8"/>
  <sheetViews>
    <sheetView tabSelected="1" topLeftCell="A25" workbookViewId="0">
      <selection activeCell="B18" sqref="B18"/>
    </sheetView>
  </sheetViews>
  <sheetFormatPr baseColWidth="10" defaultRowHeight="15" x14ac:dyDescent="0"/>
  <cols>
    <col min="1" max="1" width="37.33203125" customWidth="1"/>
    <col min="2" max="2" width="17.6640625" bestFit="1" customWidth="1"/>
    <col min="3" max="3" width="17.1640625" bestFit="1" customWidth="1"/>
    <col min="4" max="4" width="15.6640625" bestFit="1" customWidth="1"/>
    <col min="5" max="5" width="13.1640625" bestFit="1" customWidth="1"/>
    <col min="6" max="6" width="18.1640625" bestFit="1" customWidth="1"/>
  </cols>
  <sheetData>
    <row r="1" spans="1:4" ht="20" thickBot="1">
      <c r="A1" s="6" t="s">
        <v>0</v>
      </c>
      <c r="B1" s="6"/>
      <c r="C1" s="6"/>
    </row>
    <row r="2" spans="1:4" ht="16" thickTop="1"/>
    <row r="3" spans="1:4">
      <c r="A3" s="2" t="s">
        <v>15</v>
      </c>
    </row>
    <row r="4" spans="1:4">
      <c r="A4" s="2"/>
    </row>
    <row r="5" spans="1:4" ht="17" thickBot="1">
      <c r="A5" s="1" t="s">
        <v>21</v>
      </c>
      <c r="B5" s="1"/>
    </row>
    <row r="6" spans="1:4" ht="16" thickTop="1">
      <c r="A6" s="2" t="s">
        <v>16</v>
      </c>
      <c r="B6" s="2" t="s">
        <v>4</v>
      </c>
      <c r="C6" s="2"/>
    </row>
    <row r="7" spans="1:4">
      <c r="A7" t="s">
        <v>2</v>
      </c>
      <c r="B7">
        <v>0.75</v>
      </c>
    </row>
    <row r="8" spans="1:4">
      <c r="A8" t="s">
        <v>1</v>
      </c>
      <c r="B8" t="s">
        <v>5</v>
      </c>
    </row>
    <row r="9" spans="1:4">
      <c r="A9" s="3" t="s">
        <v>3</v>
      </c>
      <c r="B9" t="s">
        <v>6</v>
      </c>
    </row>
    <row r="11" spans="1:4" ht="17" thickBot="1">
      <c r="A11" s="1" t="s">
        <v>19</v>
      </c>
      <c r="B11" s="1"/>
    </row>
    <row r="12" spans="1:4" ht="16" thickTop="1">
      <c r="A12" s="2" t="s">
        <v>22</v>
      </c>
      <c r="B12" s="2" t="s">
        <v>4</v>
      </c>
    </row>
    <row r="13" spans="1:4">
      <c r="A13" t="s">
        <v>23</v>
      </c>
      <c r="B13">
        <v>0.7</v>
      </c>
    </row>
    <row r="14" spans="1:4">
      <c r="A14" t="s">
        <v>24</v>
      </c>
      <c r="B14">
        <v>2</v>
      </c>
    </row>
    <row r="16" spans="1:4">
      <c r="A16" s="2" t="s">
        <v>9</v>
      </c>
      <c r="B16" s="2" t="s">
        <v>8</v>
      </c>
      <c r="C16" s="2" t="s">
        <v>13</v>
      </c>
      <c r="D16" s="2"/>
    </row>
    <row r="17" spans="1:5">
      <c r="A17" s="8" t="s">
        <v>7</v>
      </c>
      <c r="B17" s="9">
        <v>10</v>
      </c>
      <c r="C17">
        <f>B17*C20*C21*C22</f>
        <v>960</v>
      </c>
    </row>
    <row r="19" spans="1:5">
      <c r="A19" s="4" t="s">
        <v>14</v>
      </c>
      <c r="B19" s="4" t="s">
        <v>31</v>
      </c>
      <c r="C19" s="4" t="s">
        <v>32</v>
      </c>
      <c r="D19" s="4" t="s">
        <v>33</v>
      </c>
      <c r="E19" s="4" t="s">
        <v>34</v>
      </c>
    </row>
    <row r="20" spans="1:5">
      <c r="A20" t="s">
        <v>7</v>
      </c>
      <c r="B20" t="s">
        <v>10</v>
      </c>
      <c r="C20">
        <v>4</v>
      </c>
      <c r="D20" s="4">
        <v>4</v>
      </c>
      <c r="E20">
        <v>3</v>
      </c>
    </row>
    <row r="21" spans="1:5">
      <c r="B21" t="s">
        <v>11</v>
      </c>
      <c r="C21">
        <v>3</v>
      </c>
      <c r="D21">
        <v>4</v>
      </c>
      <c r="E21">
        <v>3</v>
      </c>
    </row>
    <row r="22" spans="1:5">
      <c r="B22" t="s">
        <v>12</v>
      </c>
      <c r="C22">
        <v>8</v>
      </c>
      <c r="D22">
        <v>8</v>
      </c>
      <c r="E22">
        <v>8</v>
      </c>
    </row>
    <row r="23" spans="1:5">
      <c r="B23" t="s">
        <v>56</v>
      </c>
      <c r="C23">
        <f>PRODUCT(C20:C22)*$B$17</f>
        <v>960</v>
      </c>
      <c r="D23">
        <f>PRODUCT(D20:D22)*$B$17</f>
        <v>1280</v>
      </c>
      <c r="E23">
        <f>PRODUCT(E20:E22)*$B$17</f>
        <v>720</v>
      </c>
    </row>
    <row r="25" spans="1:5">
      <c r="A25" t="s">
        <v>17</v>
      </c>
      <c r="B25" t="s">
        <v>20</v>
      </c>
      <c r="C25" t="s">
        <v>26</v>
      </c>
      <c r="D25" t="s">
        <v>25</v>
      </c>
    </row>
    <row r="26" spans="1:5">
      <c r="A26" t="s">
        <v>18</v>
      </c>
      <c r="C26">
        <v>10.1</v>
      </c>
    </row>
    <row r="27" spans="1:5">
      <c r="A27" t="s">
        <v>19</v>
      </c>
      <c r="B27" s="7">
        <v>3.5000000000000003E-2</v>
      </c>
    </row>
    <row r="29" spans="1:5">
      <c r="A29" s="2" t="s">
        <v>28</v>
      </c>
    </row>
    <row r="30" spans="1:5">
      <c r="A30" t="s">
        <v>29</v>
      </c>
    </row>
    <row r="31" spans="1:5">
      <c r="A31" t="s">
        <v>30</v>
      </c>
    </row>
    <row r="33" spans="1:5" ht="20" thickBot="1">
      <c r="A33" s="6" t="s">
        <v>27</v>
      </c>
      <c r="B33" s="6"/>
      <c r="C33" s="6"/>
    </row>
    <row r="34" spans="1:5" ht="16" thickTop="1"/>
    <row r="35" spans="1:5">
      <c r="A35" s="2" t="s">
        <v>35</v>
      </c>
    </row>
    <row r="37" spans="1:5">
      <c r="A37" t="s">
        <v>41</v>
      </c>
      <c r="B37" t="s">
        <v>38</v>
      </c>
      <c r="C37" t="s">
        <v>39</v>
      </c>
      <c r="D37" t="s">
        <v>40</v>
      </c>
      <c r="E37" t="s">
        <v>61</v>
      </c>
    </row>
    <row r="38" spans="1:5">
      <c r="A38" t="s">
        <v>36</v>
      </c>
      <c r="B38">
        <v>53</v>
      </c>
      <c r="C38">
        <v>8.5</v>
      </c>
      <c r="D38">
        <v>13.5</v>
      </c>
    </row>
    <row r="39" spans="1:5">
      <c r="A39" t="s">
        <v>37</v>
      </c>
      <c r="B39">
        <v>75</v>
      </c>
      <c r="C39">
        <f>12+5/12</f>
        <v>12.416666666666666</v>
      </c>
      <c r="D39">
        <f>13+10/12</f>
        <v>13.833333333333334</v>
      </c>
    </row>
    <row r="42" spans="1:5">
      <c r="A42" s="5" t="s">
        <v>42</v>
      </c>
      <c r="B42" s="5"/>
      <c r="C42" s="5"/>
    </row>
    <row r="43" spans="1:5">
      <c r="B43" t="s">
        <v>36</v>
      </c>
      <c r="C43" t="s">
        <v>43</v>
      </c>
    </row>
    <row r="44" spans="1:5">
      <c r="A44" t="s">
        <v>45</v>
      </c>
      <c r="B44">
        <f>ROUNDDOWN(D38/C21,0)</f>
        <v>4</v>
      </c>
      <c r="C44">
        <f>ROUNDDOWN(D39/C21,0)</f>
        <v>4</v>
      </c>
    </row>
    <row r="45" spans="1:5">
      <c r="A45" t="s">
        <v>46</v>
      </c>
      <c r="B45">
        <f>ROUNDDOWN(D38/D21,0)</f>
        <v>3</v>
      </c>
      <c r="C45">
        <f>ROUNDDOWN(D39/C21,0)</f>
        <v>4</v>
      </c>
    </row>
    <row r="46" spans="1:5">
      <c r="A46" t="s">
        <v>47</v>
      </c>
      <c r="B46">
        <f>ROUNDDOWN(D38/E21,0)</f>
        <v>4</v>
      </c>
      <c r="C46">
        <f>ROUNDDOWN(D39/C21,0)</f>
        <v>4</v>
      </c>
    </row>
    <row r="47" spans="1:5">
      <c r="A47" t="s">
        <v>44</v>
      </c>
      <c r="B47">
        <f>ROUNDDOWN($C$38/C20,0)</f>
        <v>2</v>
      </c>
      <c r="C47">
        <f>ROUNDDOWN($C$39/C20,0)</f>
        <v>3</v>
      </c>
    </row>
    <row r="48" spans="1:5">
      <c r="A48" t="s">
        <v>48</v>
      </c>
      <c r="B48">
        <f>ROUNDDOWN($C$38/D20,0)</f>
        <v>2</v>
      </c>
      <c r="C48">
        <f>ROUNDDOWN($C$39/D20,0)</f>
        <v>3</v>
      </c>
    </row>
    <row r="49" spans="1:5">
      <c r="A49" t="s">
        <v>49</v>
      </c>
      <c r="B49">
        <f>ROUNDDOWN($C$38/E20,0)</f>
        <v>2</v>
      </c>
      <c r="C49">
        <f>ROUNDDOWN($C$39/E20,0)</f>
        <v>4</v>
      </c>
    </row>
    <row r="50" spans="1:5">
      <c r="A50" t="s">
        <v>50</v>
      </c>
      <c r="B50">
        <f>ROUNDDOWN($B$38/C22,0)</f>
        <v>6</v>
      </c>
      <c r="C50">
        <f>ROUNDDOWN($B$39/C22,0)</f>
        <v>9</v>
      </c>
    </row>
    <row r="51" spans="1:5">
      <c r="A51" t="s">
        <v>51</v>
      </c>
      <c r="B51">
        <f>ROUNDDOWN($B$38/D22,0)</f>
        <v>6</v>
      </c>
      <c r="C51">
        <f>ROUNDDOWN($B$39/D22,0)</f>
        <v>9</v>
      </c>
    </row>
    <row r="52" spans="1:5">
      <c r="A52" t="s">
        <v>52</v>
      </c>
      <c r="B52">
        <f>ROUNDDOWN($B$38/E22,0)</f>
        <v>6</v>
      </c>
      <c r="C52">
        <f>ROUNDDOWN($B$39/E22,0)</f>
        <v>9</v>
      </c>
    </row>
    <row r="53" spans="1:5">
      <c r="A53" t="s">
        <v>53</v>
      </c>
      <c r="B53">
        <f>B44*B47*B50</f>
        <v>48</v>
      </c>
      <c r="C53">
        <f>C44*C47*C50</f>
        <v>108</v>
      </c>
    </row>
    <row r="54" spans="1:5">
      <c r="A54" t="s">
        <v>54</v>
      </c>
      <c r="B54">
        <f t="shared" ref="B54:C55" si="0">B45*B48*B51</f>
        <v>36</v>
      </c>
      <c r="C54">
        <f t="shared" si="0"/>
        <v>108</v>
      </c>
    </row>
    <row r="55" spans="1:5">
      <c r="A55" t="s">
        <v>55</v>
      </c>
      <c r="B55">
        <f t="shared" si="0"/>
        <v>48</v>
      </c>
      <c r="C55">
        <f t="shared" si="0"/>
        <v>144</v>
      </c>
    </row>
    <row r="56" spans="1:5">
      <c r="A56" t="s">
        <v>57</v>
      </c>
      <c r="B56">
        <f>B53*$C$23</f>
        <v>46080</v>
      </c>
      <c r="C56">
        <f>C53*$C$23</f>
        <v>103680</v>
      </c>
      <c r="E56" t="s">
        <v>60</v>
      </c>
    </row>
    <row r="57" spans="1:5">
      <c r="A57" t="s">
        <v>58</v>
      </c>
      <c r="B57">
        <f>B54*$D$23</f>
        <v>46080</v>
      </c>
      <c r="C57">
        <f>C54*$D$23</f>
        <v>138240</v>
      </c>
    </row>
    <row r="58" spans="1:5">
      <c r="A58" t="s">
        <v>59</v>
      </c>
      <c r="B58">
        <f>B55*$E$23</f>
        <v>34560</v>
      </c>
      <c r="C58">
        <f>C55*$E$23</f>
        <v>103680</v>
      </c>
    </row>
  </sheetData>
  <mergeCells count="5">
    <mergeCell ref="A1:C1"/>
    <mergeCell ref="A5:B5"/>
    <mergeCell ref="A11:B11"/>
    <mergeCell ref="A33:C33"/>
    <mergeCell ref="A42:C42"/>
  </mergeCells>
  <pageMargins left="0.75" right="0.75" top="1" bottom="1" header="0.5" footer="0.5"/>
  <pageSetup orientation="portrait" horizontalDpi="4294967292" verticalDpi="4294967292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Goodrich</dc:creator>
  <cp:lastModifiedBy>Ryan Goodrich</cp:lastModifiedBy>
  <dcterms:created xsi:type="dcterms:W3CDTF">2014-02-26T02:15:46Z</dcterms:created>
  <dcterms:modified xsi:type="dcterms:W3CDTF">2014-03-02T03:51:51Z</dcterms:modified>
</cp:coreProperties>
</file>