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<sst xmlns="http://schemas.openxmlformats.org/spreadsheetml/2006/main">
  <si>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Temp Far</t>
  </si>
  <si>
    <t>temp Kelv</t>
  </si>
  <si>
    <t>Resistance</t>
  </si>
  <si>
    <t>L = ln(R)</t>
  </si>
  <si>
    <t>Y = 1 / T</t>
  </si>
  <si>
    <t>v2 = (Y2 - Y1) / (L2 - L1)</t>
  </si>
  <si>
    <t>v3 = (Y3 - Y1) / (L3 - L1)</t>
  </si>
  <si>
    <t>C = ((v3 - v2) / (L3 - L2)) *  (L1 + L2 + L3) ^ -1</t>
  </si>
  <si>
    <t>B = v2 - C(L1 ^ 2 + L1 * L2 + L2 ^ 2)</t>
  </si>
  <si>
    <t>A = Y1 - (B + L1 ^ 2 * C) * L1</t>
  </si>
  <si>
    <t>Steinhart - Hart Eqn: 1 / T = A + B ln(R) + C(ln(R)) ^ 3</t>
  </si>
  <si>
    <t>1 / T</t>
  </si>
  <si>
    <t>Temp kelv</t>
  </si>
  <si>
    <t>temp far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</si>
</sst>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0000000000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4">
    <xf fillId="0" numFmtId="0" borderId="0" fontId="0"/>
    <xf applyAlignment="1" fillId="0" xfId="0" numFmtId="0" borderId="1" applyFont="1" fontId="1">
      <alignment/>
    </xf>
    <xf fillId="0" xfId="0" numFmtId="164" borderId="1" applyFont="1" fontId="1" applyNumberFormat="1"/>
    <xf fillId="0" xfId="0" numFmtId="165" borderId="1" applyFont="1" fontId="1" applyNumberFormat="1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</row>
    <row r="2">
      <c s="1" r="A2">
        <v>212.0</v>
      </c>
      <c t="str" s="2" r="B2">
        <f ref="B2:B4" t="shared" si="1">(A2-32)/1.8 + 273.15</f>
        <v>373.2</v>
      </c>
      <c s="1" r="C2">
        <v>625500.0</v>
      </c>
      <c t="str" r="D2">
        <f ref="D2:D4" t="shared" si="2">LN(C2)</f>
        <v>13.34630661</v>
      </c>
      <c t="str" r="E2">
        <f ref="E2:E4" t="shared" si="3">1/B2</f>
        <v>0.002679887445</v>
      </c>
    </row>
    <row r="3">
      <c s="1" r="A3">
        <v>64.0</v>
      </c>
      <c t="str" s="2" r="B3">
        <f t="shared" si="1"/>
        <v>290.9</v>
      </c>
      <c s="1" r="C3">
        <v>30900.0</v>
      </c>
      <c t="str" r="D3">
        <f t="shared" si="2"/>
        <v>10.33851146</v>
      </c>
      <c t="str" r="E3">
        <f t="shared" si="3"/>
        <v>0.003437279203</v>
      </c>
    </row>
    <row r="4">
      <c s="1" r="A4">
        <v>32.0</v>
      </c>
      <c t="str" s="2" r="B4">
        <f t="shared" si="1"/>
        <v>273.2</v>
      </c>
      <c s="1" r="C4">
        <v>12864.0</v>
      </c>
      <c t="str" r="D4">
        <f t="shared" si="2"/>
        <v>9.462187991</v>
      </c>
      <c t="str" r="E4">
        <f t="shared" si="3"/>
        <v>0.003660992129</v>
      </c>
    </row>
    <row r="6">
      <c t="s" s="1" r="A6">
        <v>5</v>
      </c>
      <c t="str" r="D6">
        <f>(E3 - E2) / (D3 - D2)</f>
        <v>-0.0002518096217</v>
      </c>
    </row>
    <row r="7">
      <c t="s" s="1" r="A7">
        <v>6</v>
      </c>
      <c t="str" r="D7">
        <f>(E4 - E2) / (D4 - D2)</f>
        <v>-0.0002525939037</v>
      </c>
    </row>
    <row r="9">
      <c t="s" s="1" r="A9">
        <v>7</v>
      </c>
      <c t="str" r="D9">
        <f>((D7 - D6) / (D4 - D3)) * (D2 + D3 + D4) ^ -1</f>
        <v>0.00000002699998486</v>
      </c>
    </row>
    <row r="10">
      <c t="s" s="1" r="A10">
        <v>8</v>
      </c>
      <c t="str" r="D10">
        <f>D6 - D9 * (D2 ^ 2 + D2 * D3 + D3 ^ 2)</f>
        <v>-0.0002632303362</v>
      </c>
    </row>
    <row r="11">
      <c t="s" s="1" r="A11">
        <v>9</v>
      </c>
      <c t="str" r="D11">
        <f>E2 - (D10 + D2 ^ 2 * D9) * D2</f>
        <v>0.006128853259</v>
      </c>
    </row>
    <row r="14">
      <c t="s" s="1" r="A14">
        <v>10</v>
      </c>
    </row>
    <row r="15">
      <c t="s" s="1" r="A15">
        <v>11</v>
      </c>
      <c t="s" s="1" r="B15">
        <v>12</v>
      </c>
      <c t="s" s="1" r="C15">
        <v>13</v>
      </c>
    </row>
    <row r="16">
      <c t="str" s="3" r="A16">
        <f ref="A16:A18" t="shared" si="4"> $D$11 + $D$10 * ln(C2) + $D$9 * (ln(C2) ^ 3) </f>
        <v>0.0026798874447</v>
      </c>
      <c t="str" r="B16">
        <f ref="B16:B18" t="shared" si="5">1/A16</f>
        <v>373.15</v>
      </c>
      <c t="str" r="C16">
        <f ref="C16:C18" t="shared" si="6"> 9 / 5 * (B16 - 273.15) + 32</f>
        <v>212</v>
      </c>
    </row>
    <row r="17">
      <c t="str" s="3" r="A17">
        <f t="shared" si="4"/>
        <v>0.0034372792026</v>
      </c>
      <c t="str" r="B17">
        <f t="shared" si="5"/>
        <v>290.9277778</v>
      </c>
      <c t="str" r="C17">
        <f t="shared" si="6"/>
        <v>64</v>
      </c>
    </row>
    <row r="18">
      <c t="str" s="3" r="A18">
        <f t="shared" si="4"/>
        <v>0.0036609921289</v>
      </c>
      <c t="str" r="B18">
        <f t="shared" si="5"/>
        <v>273.15</v>
      </c>
      <c t="str" r="C18">
        <f t="shared" si="6"/>
        <v>32</v>
      </c>
    </row>
  </sheetData>
  <drawing r:id="rId1"/>
</worksheet>
</file>