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templates\"/>
    </mc:Choice>
  </mc:AlternateContent>
  <xr:revisionPtr revIDLastSave="0" documentId="13_ncr:1_{004B07EE-72EA-41E1-B9F5-BB3F3C90B864}" xr6:coauthVersionLast="47" xr6:coauthVersionMax="47" xr10:uidLastSave="{00000000-0000-0000-0000-000000000000}"/>
  <bookViews>
    <workbookView xWindow="-90" yWindow="-90" windowWidth="19380" windowHeight="10260" activeTab="1" xr2:uid="{00000000-000D-0000-FFFF-FFFF00000000}"/>
  </bookViews>
  <sheets>
    <sheet name="Overall Summary" sheetId="1" r:id="rId1"/>
    <sheet name="Degree Result" sheetId="3" r:id="rId2"/>
  </sheets>
  <definedNames>
    <definedName name="_xlnm.Print_Titles" localSheetId="1">'Degree Result'!$1:$1</definedName>
    <definedName name="TCU_ROW" localSheetId="0">'Overall Summary'!$S$1</definedName>
    <definedName name="TQP_ROW">'Degree Result'!$R$9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3" l="1"/>
  <c r="S12" i="3"/>
  <c r="R12" i="3"/>
  <c r="T12" i="3" s="1"/>
  <c r="Q8" i="3"/>
  <c r="M8" i="3"/>
  <c r="H8" i="3"/>
  <c r="C8" i="3"/>
  <c r="B8" i="3"/>
  <c r="S8" i="3" l="1"/>
  <c r="R8" i="1"/>
  <c r="S8" i="1"/>
  <c r="A8" i="1" s="1"/>
  <c r="T8" i="1" l="1"/>
  <c r="U8" i="1" s="1"/>
  <c r="G3" i="1"/>
  <c r="A4" i="1" l="1"/>
  <c r="U4" i="1"/>
  <c r="G4" i="1" l="1"/>
  <c r="C4" i="1"/>
  <c r="P4" i="1"/>
  <c r="L4" i="1"/>
</calcChain>
</file>

<file path=xl/sharedStrings.xml><?xml version="1.0" encoding="utf-8"?>
<sst xmlns="http://schemas.openxmlformats.org/spreadsheetml/2006/main" count="88" uniqueCount="65">
  <si>
    <t>Matric No.</t>
  </si>
  <si>
    <t>TCU</t>
  </si>
  <si>
    <t>TQP</t>
  </si>
  <si>
    <t>CGPA</t>
  </si>
  <si>
    <t>Name</t>
  </si>
  <si>
    <t>QP2</t>
  </si>
  <si>
    <t>CU2</t>
  </si>
  <si>
    <t>CU3</t>
  </si>
  <si>
    <t>CU4</t>
  </si>
  <si>
    <t>CU5</t>
  </si>
  <si>
    <t>CU6</t>
  </si>
  <si>
    <t>CU7</t>
  </si>
  <si>
    <t>QP3</t>
  </si>
  <si>
    <t>QP4</t>
  </si>
  <si>
    <t>QP5</t>
  </si>
  <si>
    <t>QP6</t>
  </si>
  <si>
    <t>QP7</t>
  </si>
  <si>
    <t>QP1</t>
  </si>
  <si>
    <t>CU1</t>
  </si>
  <si>
    <t>CLASS</t>
  </si>
  <si>
    <t>YEAR I</t>
  </si>
  <si>
    <t>YEAR II</t>
  </si>
  <si>
    <t>YEAR III</t>
  </si>
  <si>
    <t>YEAR IV</t>
  </si>
  <si>
    <t>YEAR V</t>
  </si>
  <si>
    <t>YEAR VI</t>
  </si>
  <si>
    <t>YEAR VII</t>
  </si>
  <si>
    <t>TOTAL</t>
  </si>
  <si>
    <t>RESULT</t>
  </si>
  <si>
    <t>Overall Summary:</t>
  </si>
  <si>
    <t>2nd Class Lower:</t>
  </si>
  <si>
    <t>3rd Class:</t>
  </si>
  <si>
    <t>Pass:</t>
  </si>
  <si>
    <t>Total:</t>
  </si>
  <si>
    <t>Max TCU:</t>
  </si>
  <si>
    <t>QP</t>
  </si>
  <si>
    <t xml:space="preserve"> QP </t>
  </si>
  <si>
    <t xml:space="preserve">  QP  </t>
  </si>
  <si>
    <t xml:space="preserve">   QP   </t>
  </si>
  <si>
    <t xml:space="preserve">    QP    </t>
  </si>
  <si>
    <t xml:space="preserve">     QP     </t>
  </si>
  <si>
    <t xml:space="preserve">      QP      </t>
  </si>
  <si>
    <t>CU</t>
  </si>
  <si>
    <t xml:space="preserve"> CU </t>
  </si>
  <si>
    <t xml:space="preserve">  CU  </t>
  </si>
  <si>
    <t xml:space="preserve">   CU   </t>
  </si>
  <si>
    <t xml:space="preserve">    CU    </t>
  </si>
  <si>
    <t xml:space="preserve">     CU     </t>
  </si>
  <si>
    <t xml:space="preserve">      CU      </t>
  </si>
  <si>
    <t>S/N</t>
  </si>
  <si>
    <t>UNIVERSITY OF PORT HARCOURT</t>
  </si>
  <si>
    <t>DEPARTMENT OF MECHANICAL ENGINEERING (MECHANICAL ENGINEERING PROGRAMME)</t>
  </si>
  <si>
    <t>MODE OF STUDY: FULL-TIME</t>
  </si>
  <si>
    <t>FACULTY OF ENGINEERING</t>
  </si>
  <si>
    <r>
      <t>Head of Department:</t>
    </r>
    <r>
      <rPr>
        <sz val="10"/>
        <rFont val="Arial"/>
        <family val="2"/>
      </rPr>
      <t xml:space="preserve">                                     </t>
    </r>
  </si>
  <si>
    <t>Dean:</t>
  </si>
  <si>
    <t>External Examiner:</t>
  </si>
  <si>
    <r>
      <t xml:space="preserve">Name: </t>
    </r>
    <r>
      <rPr>
        <sz val="10"/>
        <rFont val="Arial"/>
        <family val="2"/>
      </rPr>
      <t xml:space="preserve">Dr. A. Big-Alabo                          </t>
    </r>
    <r>
      <rPr>
        <b/>
        <sz val="10"/>
        <rFont val="Arial"/>
        <family val="2"/>
      </rPr>
      <t/>
    </r>
  </si>
  <si>
    <r>
      <t xml:space="preserve">Name: </t>
    </r>
    <r>
      <rPr>
        <sz val="10"/>
        <rFont val="Arial"/>
        <family val="2"/>
      </rPr>
      <t>Prof. R. Uhunwangho</t>
    </r>
  </si>
  <si>
    <r>
      <rPr>
        <b/>
        <sz val="10"/>
        <rFont val="Arial"/>
        <family val="2"/>
      </rPr>
      <t>Name</t>
    </r>
    <r>
      <rPr>
        <sz val="10"/>
        <rFont val="Arial"/>
        <family val="2"/>
      </rPr>
      <t>: Prof. B. T. Lebele-Alawa</t>
    </r>
  </si>
  <si>
    <r>
      <rPr>
        <b/>
        <sz val="10"/>
        <rFont val="Arial"/>
        <family val="2"/>
      </rPr>
      <t>Sign:</t>
    </r>
    <r>
      <rPr>
        <sz val="10"/>
        <rFont val="Arial"/>
        <family val="2"/>
      </rPr>
      <t xml:space="preserve">……………………………..                         </t>
    </r>
  </si>
  <si>
    <r>
      <rPr>
        <b/>
        <sz val="10"/>
        <rFont val="Arial"/>
        <family val="2"/>
      </rPr>
      <t>Sign</t>
    </r>
    <r>
      <rPr>
        <sz val="10"/>
        <rFont val="Arial"/>
        <family val="2"/>
      </rPr>
      <t>:……………………………..</t>
    </r>
  </si>
  <si>
    <r>
      <rPr>
        <b/>
        <sz val="10"/>
        <rFont val="Arial"/>
        <family val="2"/>
      </rPr>
      <t>Date</t>
    </r>
    <r>
      <rPr>
        <sz val="10"/>
        <rFont val="Arial"/>
        <family val="2"/>
      </rPr>
      <t>:……………………………….........</t>
    </r>
  </si>
  <si>
    <t>MASTER MARK SHEET FOR THE AWARD OF BACHELOR OF ENGINEERING (B. ENG.) DEGREE</t>
  </si>
  <si>
    <t>SESSION: 20__/20__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</si>
</sst>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2" fontId="4" fillId="0" borderId="0">
      <alignment horizontal="center"/>
    </xf>
    <xf numFmtId="0" fontId="4" fillId="0" borderId="0">
      <alignment horizontal="center"/>
    </xf>
    <xf numFmtId="0" fontId="10" fillId="0" borderId="0"/>
    <xf numFmtId="49" fontId="4" fillId="0" borderId="0">
      <alignment horizontal="center"/>
    </xf>
  </cellStyleXfs>
  <cellXfs count="7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3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0" xfId="2" applyFill="1">
      <alignment horizontal="center"/>
    </xf>
    <xf numFmtId="2" fontId="4" fillId="0" borderId="0" xfId="1" applyFill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3" applyFont="1" applyAlignment="1">
      <alignment horizontal="center"/>
    </xf>
    <xf numFmtId="0" fontId="10" fillId="0" borderId="0" xfId="3"/>
    <xf numFmtId="0" fontId="7" fillId="0" borderId="0" xfId="3" applyFont="1" applyAlignment="1">
      <alignment horizontal="left"/>
    </xf>
    <xf numFmtId="0" fontId="7" fillId="0" borderId="0" xfId="3" applyFont="1" applyAlignment="1">
      <alignment horizontal="center"/>
    </xf>
    <xf numFmtId="0" fontId="7" fillId="0" borderId="0" xfId="3" applyFont="1" applyAlignment="1">
      <alignment horizontal="right"/>
    </xf>
    <xf numFmtId="0" fontId="7" fillId="0" borderId="0" xfId="3" applyFont="1" applyAlignment="1">
      <alignment horizontal="right"/>
    </xf>
    <xf numFmtId="0" fontId="7" fillId="0" borderId="0" xfId="3" applyFont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0" xfId="0" applyFont="1"/>
    <xf numFmtId="0" fontId="5" fillId="0" borderId="2" xfId="0" applyFont="1" applyBorder="1"/>
    <xf numFmtId="0" fontId="4" fillId="0" borderId="0" xfId="2" applyFont="1" applyFill="1">
      <alignment horizontal="center"/>
    </xf>
    <xf numFmtId="0" fontId="5" fillId="0" borderId="3" xfId="0" applyFont="1" applyBorder="1"/>
    <xf numFmtId="0" fontId="5" fillId="0" borderId="3" xfId="0" applyFont="1" applyBorder="1" applyAlignment="1"/>
    <xf numFmtId="0" fontId="5" fillId="0" borderId="3" xfId="0" applyFont="1" applyBorder="1" applyAlignment="1">
      <alignment horizontal="left"/>
    </xf>
    <xf numFmtId="0" fontId="5" fillId="0" borderId="6" xfId="0" applyFont="1" applyBorder="1"/>
    <xf numFmtId="0" fontId="5" fillId="0" borderId="6" xfId="0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0" fontId="7" fillId="0" borderId="0" xfId="3" applyFont="1" applyAlignment="1"/>
    <xf numFmtId="0" fontId="8" fillId="0" borderId="0" xfId="3" applyFont="1" applyAlignment="1">
      <alignment horizontal="left" wrapText="1"/>
    </xf>
    <xf numFmtId="0" fontId="8" fillId="0" borderId="0" xfId="3" applyFont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5" xfId="0" applyFont="1" applyBorder="1"/>
    <xf numFmtId="0" fontId="7" fillId="0" borderId="3" xfId="3" applyFont="1" applyBorder="1"/>
    <xf numFmtId="0" fontId="10" fillId="0" borderId="3" xfId="3" applyBorder="1"/>
    <xf numFmtId="0" fontId="7" fillId="0" borderId="0" xfId="3" applyFont="1" applyBorder="1"/>
    <xf numFmtId="0" fontId="7" fillId="0" borderId="0" xfId="3" applyFont="1" applyBorder="1" applyAlignment="1"/>
    <xf numFmtId="0" fontId="10" fillId="0" borderId="0" xfId="3" applyBorder="1"/>
    <xf numFmtId="0" fontId="10" fillId="0" borderId="0" xfId="3" applyBorder="1" applyAlignment="1">
      <alignment vertical="center"/>
    </xf>
    <xf numFmtId="0" fontId="9" fillId="0" borderId="0" xfId="2" applyFont="1" applyFill="1">
      <alignment horizontal="center"/>
    </xf>
    <xf numFmtId="0" fontId="9" fillId="0" borderId="0" xfId="0" applyFont="1"/>
    <xf numFmtId="2" fontId="9" fillId="0" borderId="0" xfId="1" applyFont="1" applyFill="1" applyAlignment="1">
      <alignment horizontal="center"/>
    </xf>
    <xf numFmtId="49" fontId="9" fillId="0" borderId="0" xfId="2" quotePrefix="1" applyNumberFormat="1" applyFont="1" applyFill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0" xfId="2" applyNumberFormat="1" applyFill="1">
      <alignment horizontal="center"/>
    </xf>
    <xf numFmtId="0" fontId="4" fillId="0" borderId="0" xfId="2" applyNumberFormat="1" applyFont="1" applyFill="1">
      <alignment horizontal="center"/>
    </xf>
    <xf numFmtId="2" fontId="4" fillId="0" borderId="0" xfId="1" applyNumberFormat="1" applyFont="1" applyFill="1" applyAlignment="1">
      <alignment horizontal="center"/>
    </xf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10" xfId="0" applyFont="1" applyBorder="1"/>
    <xf numFmtId="0" fontId="5" fillId="0" borderId="1" xfId="0" applyFont="1" applyBorder="1"/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3" xfId="3" applyFont="1" applyBorder="1" applyAlignment="1"/>
    <xf numFmtId="0" fontId="10" fillId="0" borderId="0" xfId="3" applyBorder="1" applyAlignment="1"/>
    <xf numFmtId="49" fontId="4" fillId="0" borderId="0" xfId="4">
      <alignment horizontal="center"/>
    </xf>
  </cellXfs>
  <cellStyles count="5">
    <cellStyle name="ClassStyle" xfId="4" xr:uid="{48CDF681-3C37-4934-92E1-8107ED7DF40A}"/>
    <cellStyle name="GPAStyle" xfId="1" xr:uid="{598DCCA2-33D8-4C15-9939-EE9625C09B9F}"/>
    <cellStyle name="Normal" xfId="0" builtinId="0" customBuiltin="1"/>
    <cellStyle name="Normal 2" xfId="3" xr:uid="{D8FA0A76-9D93-4254-87F1-C4BCB01B091B}"/>
    <cellStyle name="Number Style" xfId="2" xr:uid="{1E6CCB1E-C922-410A-B874-9E31AC0A2274}"/>
  </cellStyles>
  <dxfs count="74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rgb="FFFFC7CE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</font>
    </dxf>
    <dxf>
      <font>
        <strike val="0"/>
        <outline val="0"/>
        <shadow val="0"/>
        <u val="none"/>
        <vertAlign val="baseline"/>
        <sz val="9"/>
        <color rgb="FF000000"/>
      </font>
    </dxf>
    <dxf>
      <font>
        <strike val="0"/>
        <outline val="0"/>
        <shadow val="0"/>
        <u val="none"/>
        <vertAlign val="baseline"/>
        <sz val="9"/>
        <color theme="1"/>
      </font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</font>
    </dxf>
    <dxf>
      <border>
        <left style="thin">
          <color auto="1"/>
        </left>
        <right style="thin">
          <color auto="1"/>
        </right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2" defaultTableStyle="TableStyleMedium2" defaultPivotStyle="PivotStyleLight16">
    <tableStyle name="Semester Style" pivot="0" count="4" xr9:uid="{92F01980-9E2B-41E3-A488-617C17121A73}">
      <tableStyleElement type="wholeTable" dxfId="50"/>
      <tableStyleElement type="headerRow" dxfId="49"/>
      <tableStyleElement type="totalRow" dxfId="48"/>
      <tableStyleElement type="firstRowStripe" dxfId="47"/>
    </tableStyle>
    <tableStyle name="Table Style 1" pivot="0" count="2" xr9:uid="{F3B52532-6567-4D06-B143-F5517C4B2318}">
      <tableStyleElement type="wholeTable" dxfId="54"/>
      <tableStyleElement type="headerRow" dxfId="53"/>
    </tableStyle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554286</xdr:colOff>
      <xdr:row>3</xdr:row>
      <xdr:rowOff>22676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7E7EE2-395A-4359-8EF3-2F540050A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036" y="36288"/>
          <a:ext cx="554286" cy="5669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7D862-8CCF-431A-9754-E5E349291777}" name="SummaryTable" displayName="SummaryTable" ref="A7:U8">
  <autoFilter ref="A7:U8" xr:uid="{0767D862-8CCF-431A-9754-E5E349291777}"/>
  <sortState xmlns:xlrd2="http://schemas.microsoft.com/office/spreadsheetml/2017/richdata2" ref="B8:U8">
    <sortCondition descending="1" ref="T7:T8"/>
  </sortState>
  <tableColumns count="21">
    <tableColumn id="21" xr3:uid="{ADB51665-ED5B-45A7-94A6-0DCA861E099D}" name="S/N" dataDxfId="51" totalsRowDxfId="52" dataCellStyle="Number Style">
      <calculatedColumnFormula>IF(SummaryTable[[#This Row],[TCU]]="", "",COUNT(TCU_ROW:SummaryTable[[#This Row],[TCU]]))</calculatedColumnFormula>
    </tableColumn>
    <tableColumn id="1" xr3:uid="{710D6CAC-E468-4D05-A423-33FA95329E96}" name="Matric No." totalsRowLabel="Max"/>
    <tableColumn id="5" xr3:uid="{2C08B502-4B49-4BB8-9625-6E2B5C745250}" name="Name"/>
    <tableColumn id="8" xr3:uid="{D5F0A91C-07BA-4CB8-AB21-71AD3A728D83}" name="QP1" totalsRowFunction="max" totalsRowDxfId="73" dataCellStyle="Number Style"/>
    <tableColumn id="9" xr3:uid="{5204B242-A57C-4CE6-A269-1EEEE36EE15F}" name="CU1" totalsRowFunction="max" totalsRowDxfId="72" dataCellStyle="Number Style"/>
    <tableColumn id="7" xr3:uid="{07804743-89D7-473F-BABC-E87263AF17A8}" name="QP2" totalsRowFunction="max" totalsRowDxfId="71" dataCellStyle="Number Style"/>
    <tableColumn id="6" xr3:uid="{6A881AB3-08C5-4E99-A410-C51A8414D6EE}" name="CU2" totalsRowFunction="max" totalsRowDxfId="70" dataCellStyle="Number Style"/>
    <tableColumn id="10" xr3:uid="{74E222AD-C28C-46A6-BA57-68D3E7B886B3}" name="QP3" totalsRowFunction="max" totalsRowDxfId="69" dataCellStyle="Number Style"/>
    <tableColumn id="11" xr3:uid="{04AAA8E5-0836-4EE5-B7F1-F0E45CCA999F}" name="CU3" totalsRowFunction="max" totalsRowDxfId="68" dataCellStyle="Number Style"/>
    <tableColumn id="12" xr3:uid="{1D522166-EB32-4CDF-95A6-6922EE582131}" name="QP4" totalsRowFunction="max" totalsRowDxfId="67" dataCellStyle="Number Style"/>
    <tableColumn id="13" xr3:uid="{3FF9F0B9-4C66-48AE-92F5-8E95E01078E6}" name="CU4" totalsRowFunction="max" totalsRowDxfId="66" dataCellStyle="Number Style"/>
    <tableColumn id="14" xr3:uid="{5F8E3635-B3BC-467F-B4F7-D0A09C6FEED1}" name="QP5" totalsRowFunction="max" totalsRowDxfId="65" dataCellStyle="Number Style"/>
    <tableColumn id="15" xr3:uid="{20EF5D98-08DD-4ED8-8653-77A304D2B3CC}" name="CU5" totalsRowFunction="max" totalsRowDxfId="64" dataCellStyle="Number Style"/>
    <tableColumn id="18" xr3:uid="{D75E5019-06FC-48D0-B4C0-3B29E66740C0}" name="QP6" totalsRowFunction="max" totalsRowDxfId="63" dataCellStyle="Number Style"/>
    <tableColumn id="19" xr3:uid="{33A6AC78-E230-4B01-9B0F-377AD99CE1E7}" name="CU6" totalsRowFunction="max" totalsRowDxfId="62" dataCellStyle="Number Style"/>
    <tableColumn id="16" xr3:uid="{67694929-7983-4AFB-9433-C823426CA72A}" name="QP7" totalsRowFunction="max" totalsRowDxfId="61" dataCellStyle="Number Style"/>
    <tableColumn id="17" xr3:uid="{6E0E33D8-EDC4-4833-9680-E48C57D13966}" name="CU7" totalsRowFunction="max" totalsRowDxfId="60" dataCellStyle="Number Style"/>
    <tableColumn id="3" xr3:uid="{284CAE8F-75FF-4977-8EB0-92BEE5C42085}" name="TQP" totalsRowFunction="max" totalsRowDxfId="59" dataCellStyle="Number Style">
      <calculatedColumnFormula>SummaryTable[[#This Row],[QP1]]+SummaryTable[[#This Row],[QP2]]+SummaryTable[[#This Row],[QP3]]+SummaryTable[[#This Row],[QP4]]+SummaryTable[[#This Row],[QP5]]+SummaryTable[[#This Row],[QP6]]+SummaryTable[[#This Row],[QP7]]</calculatedColumnFormula>
    </tableColumn>
    <tableColumn id="2" xr3:uid="{34A22D75-EE7F-40DB-875D-33CCEF3A60D6}" name="TCU" totalsRowFunction="max" totalsRowDxfId="58" dataCellStyle="Number Style">
      <calculatedColumnFormula>SummaryTable[[#This Row],[CU1]]+SummaryTable[[#This Row],[CU2]]+SummaryTable[[#This Row],[CU3]]+SummaryTable[[#This Row],[CU4]]+SummaryTable[[#This Row],[CU5]]+SummaryTable[[#This Row],[CU6]]+SummaryTable[[#This Row],[CU7]]</calculatedColumnFormula>
    </tableColumn>
    <tableColumn id="4" xr3:uid="{12D26180-D890-4F1C-9FFB-00A2E34D19B5}" name="CGPA" totalsRowFunction="max" dataDxfId="57" totalsRowDxfId="56" dataCellStyle="GPAStyle">
      <calculatedColumnFormula>IFERROR(SummaryTable[[#This Row],[TQP]]/SummaryTable[[#This Row],[TCU]],0)</calculatedColumnFormula>
    </tableColumn>
    <tableColumn id="20" xr3:uid="{B86400EE-D3E2-4990-992B-21AB818397B6}" name="CLASS" dataDxfId="55" dataCellStyle="Number Style">
      <calculatedColumnFormula>IF(SummaryTable[[#This Row],[CGPA]]&gt;4.49,"1st",IF(SummaryTable[[#This Row],[CGPA]]&gt;3.49,"2.1",IF(SummaryTable[[#This Row],[CGPA]]&gt;2.39,"2.2",IF(SummaryTable[[#This Row],[CGPA]]&gt;1.49,"3rd","Pass"))))</calculatedColumnFormula>
    </tableColumn>
  </tableColumns>
  <tableStyleInfo name="Semester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87B3AB-B611-4389-87B4-117250CBF73B}" name="DegreeTable" displayName="DegreeTable" ref="A11:U12" headerRowDxfId="46" dataDxfId="45" totalsRowDxfId="44" headerRowBorderDxfId="7">
  <sortState xmlns:xlrd2="http://schemas.microsoft.com/office/spreadsheetml/2017/richdata2" ref="A12:T12">
    <sortCondition descending="1" ref="S11:S12"/>
  </sortState>
  <tableColumns count="21">
    <tableColumn id="23" xr3:uid="{3422CEE7-542F-4606-A1CC-183FF75F4BA5}" name="S/N" dataDxfId="8" dataCellStyle="Number Style">
      <calculatedColumnFormula>IF(DegreeTable[[#This Row],[Name]]="", "",COUNT(TQP_ROW:DegreeTable[[#This Row],[TQP]]))</calculatedColumnFormula>
    </tableColumn>
    <tableColumn id="1" xr3:uid="{02845873-2111-4F0E-855C-96E892312911}" name="Matric No." totalsRowLabel="Max" dataCellStyle="Normal 2"/>
    <tableColumn id="5" xr3:uid="{199B6676-52D5-493F-9FFF-3699C6C8C947}" name="Name" dataCellStyle="Normal 2"/>
    <tableColumn id="8" xr3:uid="{0D0E4684-0995-4DEF-ACB6-8648D3F82EDC}" name="QP" totalsRowFunction="max" dataDxfId="42" totalsRowDxfId="43" dataCellStyle="Number Style"/>
    <tableColumn id="9" xr3:uid="{8D1B1E20-EA63-415B-8CD9-04893B2D72FB}" name="CU" totalsRowFunction="max" dataDxfId="40" totalsRowDxfId="41" dataCellStyle="Number Style"/>
    <tableColumn id="7" xr3:uid="{E3223D13-ED4C-405E-9713-2FD05E3F31D0}" name=" QP " totalsRowFunction="max" dataDxfId="38" totalsRowDxfId="39" dataCellStyle="Number Style"/>
    <tableColumn id="6" xr3:uid="{3489DBCF-1B38-4FB5-B01C-66C417D4DE5A}" name=" CU " totalsRowFunction="max" dataDxfId="36" totalsRowDxfId="37" dataCellStyle="Number Style"/>
    <tableColumn id="10" xr3:uid="{B8B42F79-6152-4F56-BB62-1154A33091D5}" name="  QP  " totalsRowFunction="max" dataDxfId="34" totalsRowDxfId="35" dataCellStyle="Number Style"/>
    <tableColumn id="11" xr3:uid="{4B806845-BC5A-4E1E-8502-B0155B49077C}" name="  CU  " totalsRowFunction="max" dataDxfId="32" totalsRowDxfId="33" dataCellStyle="Number Style"/>
    <tableColumn id="12" xr3:uid="{EBD1AECA-A627-42A8-8801-0EE0DBD4A275}" name="   QP   " totalsRowFunction="max" dataDxfId="30" totalsRowDxfId="31" dataCellStyle="Number Style"/>
    <tableColumn id="13" xr3:uid="{7552F0D6-A0C9-41F6-961C-900BE21C171F}" name="   CU   " totalsRowFunction="max" dataDxfId="28" totalsRowDxfId="29" dataCellStyle="Number Style"/>
    <tableColumn id="14" xr3:uid="{B1F76EFF-4E66-4F4E-A70C-AECB4C931F9D}" name="    QP    " totalsRowFunction="max" dataDxfId="26" totalsRowDxfId="27" dataCellStyle="Number Style"/>
    <tableColumn id="15" xr3:uid="{A58F761E-2DCA-4EB4-AB1E-C6FF0998BD38}" name="    CU    " totalsRowFunction="max" dataDxfId="24" totalsRowDxfId="25" dataCellStyle="Number Style"/>
    <tableColumn id="18" xr3:uid="{443690B0-2C5B-4FEA-8533-EF488546160D}" name="     QP     " totalsRowFunction="max" dataDxfId="22" totalsRowDxfId="23" dataCellStyle="Number Style"/>
    <tableColumn id="19" xr3:uid="{061629B8-8E35-4631-B805-A1F0F37371A9}" name="     CU     " totalsRowFunction="max" dataDxfId="20" totalsRowDxfId="21" dataCellStyle="Number Style"/>
    <tableColumn id="16" xr3:uid="{7C39ACA2-28D6-47B9-B2C6-3D38BE551BBB}" name="      QP      " totalsRowFunction="max" dataDxfId="18" totalsRowDxfId="19" dataCellStyle="Number Style"/>
    <tableColumn id="17" xr3:uid="{1F80A33A-A2B2-42AD-84ED-14FE907E5F50}" name="      CU      " totalsRowFunction="max" dataDxfId="16" totalsRowDxfId="17" dataCellStyle="Number Style"/>
    <tableColumn id="3" xr3:uid="{263F0515-932A-4948-9DF1-4A8A2B8F549C}" name="TQP" totalsRowFunction="max" dataDxfId="14" totalsRowDxfId="15" dataCellStyle="Number Style">
      <calculatedColumnFormula>IF(DegreeTable[[#This Row],[Name]]="", "",DegreeTable[[#This Row],[QP]]+DegreeTable[[#This Row],[ QP ]]+DegreeTable[[#This Row],[  QP  ]]+DegreeTable[[#This Row],[   QP   ]]+DegreeTable[[#This Row],[    QP    ]]+DegreeTable[[#This Row],[     QP     ]]+DegreeTable[[#This Row],[      QP      ]])</calculatedColumnFormula>
    </tableColumn>
    <tableColumn id="2" xr3:uid="{2E75AFB7-7EB3-463B-9BC2-63E811B4F515}" name="TCU" totalsRowFunction="max" dataDxfId="12" totalsRowDxfId="13" dataCellStyle="Number Style">
      <calculatedColumnFormula>IF(DegreeTable[[#This Row],[Name]]="", "",DegreeTable[[#This Row],[CU]]+DegreeTable[[#This Row],[ CU ]]+DegreeTable[[#This Row],[  CU  ]]+DegreeTable[[#This Row],[   CU   ]]+DegreeTable[[#This Row],[    CU    ]]+DegreeTable[[#This Row],[     CU     ]]+DegreeTable[[#This Row],[      CU      ]])</calculatedColumnFormula>
    </tableColumn>
    <tableColumn id="4" xr3:uid="{D7DB983F-CDF5-4C0E-BFD5-91F9189C1A37}" name="CGPA" totalsRowFunction="max" dataDxfId="10" totalsRowDxfId="11" dataCellStyle="GPAStyle">
      <calculatedColumnFormula>IF(DegreeTable[[#This Row],[Name]]="", "",IFERROR(DegreeTable[[#This Row],[TQP]]/DegreeTable[[#This Row],[TCU]],0))</calculatedColumnFormula>
    </tableColumn>
    <tableColumn id="20" xr3:uid="{44B043F3-DDB6-48C1-AE10-F7420A7EE98B}" name="CLASS" dataDxfId="9" dataCellStyle="Number Styl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3:W8"/>
  <sheetViews>
    <sheetView zoomScaleNormal="100" workbookViewId="0">
      <selection activeCell="G16" sqref="G16"/>
    </sheetView>
  </sheetViews>
  <sheetFormatPr defaultRowHeight="14.25" x14ac:dyDescent="0.65"/>
  <cols>
    <col min="1" max="1" width="5.125" customWidth="1"/>
    <col min="2" max="2" width="15" customWidth="1"/>
    <col min="3" max="3" width="32.875" customWidth="1"/>
    <col min="4" max="17" width="4.9140625" customWidth="1"/>
    <col min="18" max="21" width="7.625" customWidth="1"/>
  </cols>
  <sheetData>
    <row r="3" spans="1:23" ht="14.75" x14ac:dyDescent="0.75">
      <c r="A3" s="54" t="s">
        <v>29</v>
      </c>
      <c r="B3" s="55"/>
      <c r="C3" s="6"/>
      <c r="D3" s="14" t="s">
        <v>34</v>
      </c>
      <c r="E3" s="14"/>
      <c r="F3" s="14"/>
      <c r="G3" s="10">
        <f>MAX(SummaryTable[TCU])</f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3"/>
      <c r="S3" s="3"/>
      <c r="T3" s="3"/>
      <c r="U3" s="4"/>
    </row>
    <row r="4" spans="1:23" ht="14.75" x14ac:dyDescent="0.75">
      <c r="A4" s="56" t="str">
        <f>_xlfn.CONCAT("First Class:  ", COUNTIF(SummaryTable[CLASS],"=1st"))</f>
        <v>First Class:  0</v>
      </c>
      <c r="B4" s="57"/>
      <c r="C4" s="7" t="str">
        <f>_xlfn.CONCAT("2nd Class Upper:  ", COUNTIF(SummaryTable[CLASS],"=2.1"))</f>
        <v>2nd Class Upper:  0</v>
      </c>
      <c r="D4" s="15" t="s">
        <v>30</v>
      </c>
      <c r="E4" s="15"/>
      <c r="F4" s="15"/>
      <c r="G4" s="8">
        <f>COUNTIF(SummaryTable[CLASS],"=2.2")</f>
        <v>0</v>
      </c>
      <c r="H4" s="7"/>
      <c r="I4" s="5"/>
      <c r="J4" s="15" t="s">
        <v>31</v>
      </c>
      <c r="K4" s="15"/>
      <c r="L4" s="8">
        <f>COUNTIF(SummaryTable[CLASS],"=3rd")</f>
        <v>0</v>
      </c>
      <c r="M4" s="5"/>
      <c r="N4" s="5"/>
      <c r="O4" s="13" t="s">
        <v>32</v>
      </c>
      <c r="P4" s="8">
        <f>COUNTIF(SummaryTable[CLASS],"=Pass")</f>
        <v>1</v>
      </c>
      <c r="Q4" s="5"/>
      <c r="R4" s="5"/>
      <c r="S4" s="5"/>
      <c r="T4" s="13" t="s">
        <v>33</v>
      </c>
      <c r="U4" s="9">
        <f>COUNT(SummaryTable[CGPA])</f>
        <v>1</v>
      </c>
    </row>
    <row r="6" spans="1:23" x14ac:dyDescent="0.65">
      <c r="D6" s="16" t="s">
        <v>20</v>
      </c>
      <c r="E6" s="16"/>
      <c r="F6" s="16" t="s">
        <v>21</v>
      </c>
      <c r="G6" s="16"/>
      <c r="H6" s="16" t="s">
        <v>22</v>
      </c>
      <c r="I6" s="16"/>
      <c r="J6" s="16" t="s">
        <v>23</v>
      </c>
      <c r="K6" s="16"/>
      <c r="L6" s="16" t="s">
        <v>24</v>
      </c>
      <c r="M6" s="16"/>
      <c r="N6" s="16" t="s">
        <v>25</v>
      </c>
      <c r="O6" s="16"/>
      <c r="P6" s="16" t="s">
        <v>26</v>
      </c>
      <c r="Q6" s="16"/>
      <c r="R6" s="16" t="s">
        <v>27</v>
      </c>
      <c r="S6" s="16"/>
      <c r="T6" s="16" t="s">
        <v>28</v>
      </c>
      <c r="U6" s="16"/>
    </row>
    <row r="7" spans="1:23" x14ac:dyDescent="0.65">
      <c r="A7" t="s">
        <v>49</v>
      </c>
      <c r="B7" t="s">
        <v>0</v>
      </c>
      <c r="C7" t="s">
        <v>4</v>
      </c>
      <c r="D7" s="2" t="s">
        <v>17</v>
      </c>
      <c r="E7" s="2" t="s">
        <v>18</v>
      </c>
      <c r="F7" s="2" t="s">
        <v>5</v>
      </c>
      <c r="G7" s="2" t="s">
        <v>6</v>
      </c>
      <c r="H7" s="2" t="s">
        <v>12</v>
      </c>
      <c r="I7" s="2" t="s">
        <v>7</v>
      </c>
      <c r="J7" s="2" t="s">
        <v>13</v>
      </c>
      <c r="K7" s="2" t="s">
        <v>8</v>
      </c>
      <c r="L7" s="2" t="s">
        <v>14</v>
      </c>
      <c r="M7" s="2" t="s">
        <v>9</v>
      </c>
      <c r="N7" s="2" t="s">
        <v>15</v>
      </c>
      <c r="O7" s="2" t="s">
        <v>10</v>
      </c>
      <c r="P7" s="2" t="s">
        <v>16</v>
      </c>
      <c r="Q7" s="2" t="s">
        <v>11</v>
      </c>
      <c r="R7" s="2" t="s">
        <v>2</v>
      </c>
      <c r="S7" s="2" t="s">
        <v>1</v>
      </c>
      <c r="T7" s="2" t="s">
        <v>3</v>
      </c>
      <c r="U7" s="2" t="s">
        <v>19</v>
      </c>
      <c r="W7" s="1"/>
    </row>
    <row r="8" spans="1:23" x14ac:dyDescent="0.65">
      <c r="A8" s="30">
        <f>IF(SummaryTable[[#This Row],[TCU]]="", "",COUNT(TCU_ROW:SummaryTable[[#This Row],[TCU]]))</f>
        <v>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>
        <f>SummaryTable[[#This Row],[QP1]]+SummaryTable[[#This Row],[QP2]]+SummaryTable[[#This Row],[QP3]]+SummaryTable[[#This Row],[QP4]]+SummaryTable[[#This Row],[QP5]]+SummaryTable[[#This Row],[QP6]]+SummaryTable[[#This Row],[QP7]]</f>
        <v>0</v>
      </c>
      <c r="S8" s="11">
        <f>SummaryTable[[#This Row],[CU1]]+SummaryTable[[#This Row],[CU2]]+SummaryTable[[#This Row],[CU3]]+SummaryTable[[#This Row],[CU4]]+SummaryTable[[#This Row],[CU5]]+SummaryTable[[#This Row],[CU6]]+SummaryTable[[#This Row],[CU7]]</f>
        <v>0</v>
      </c>
      <c r="T8" s="12">
        <f>IFERROR(SummaryTable[[#This Row],[TQP]]/SummaryTable[[#This Row],[TCU]],0)</f>
        <v>0</v>
      </c>
      <c r="U8" s="58" t="str">
        <f>IF(SummaryTable[[#This Row],[CGPA]]&gt;4.49,"1st",IF(SummaryTable[[#This Row],[CGPA]]&gt;3.49,"2.1",IF(SummaryTable[[#This Row],[CGPA]]&gt;2.39,"2.2",IF(SummaryTable[[#This Row],[CGPA]]&gt;1.49,"3rd","Pass"))))</f>
        <v>Pass</v>
      </c>
      <c r="W8" s="1"/>
    </row>
  </sheetData>
  <mergeCells count="14">
    <mergeCell ref="A3:B3"/>
    <mergeCell ref="A4:B4"/>
    <mergeCell ref="D3:F3"/>
    <mergeCell ref="J4:K4"/>
    <mergeCell ref="P6:Q6"/>
    <mergeCell ref="R6:S6"/>
    <mergeCell ref="T6:U6"/>
    <mergeCell ref="D4:F4"/>
    <mergeCell ref="H6:I6"/>
    <mergeCell ref="D6:E6"/>
    <mergeCell ref="F6:G6"/>
    <mergeCell ref="J6:K6"/>
    <mergeCell ref="L6:M6"/>
    <mergeCell ref="N6:O6"/>
  </mergeCells>
  <phoneticPr fontId="3" type="noConversion"/>
  <conditionalFormatting sqref="S1:S6 R7:S8 S9:S1048576">
    <cfRule type="cellIs" dxfId="6" priority="9" operator="between">
      <formula>-0.5</formula>
      <formula>$G$3 - 0.5</formula>
    </cfRule>
  </conditionalFormatting>
  <conditionalFormatting sqref="S1:U1048576">
    <cfRule type="cellIs" priority="6" stopIfTrue="1" operator="equal">
      <formula>""</formula>
    </cfRule>
  </conditionalFormatting>
  <conditionalFormatting sqref="T1:T1048576">
    <cfRule type="cellIs" dxfId="5" priority="8" operator="lessThan">
      <formula>1</formula>
    </cfRule>
  </conditionalFormatting>
  <conditionalFormatting sqref="U1:U1048576">
    <cfRule type="cellIs" dxfId="4" priority="1" operator="equal">
      <formula>"Pass"</formula>
    </cfRule>
    <cfRule type="cellIs" dxfId="3" priority="2" operator="equal">
      <formula>"3rd"</formula>
    </cfRule>
    <cfRule type="cellIs" dxfId="2" priority="3" operator="equal">
      <formula>"2.2"</formula>
    </cfRule>
    <cfRule type="cellIs" dxfId="1" priority="4" operator="equal">
      <formula>"2.1"</formula>
    </cfRule>
    <cfRule type="cellIs" dxfId="0" priority="5" operator="equal">
      <formula>"1st"</formula>
    </cfRule>
  </conditionalFormatting>
  <pageMargins left="0.7" right="0.7" top="0.75" bottom="0.75" header="0.3" footer="0.3"/>
  <pageSetup scale="76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894D-C980-497B-8D58-870463E3733B}">
  <sheetPr codeName="Sheet3">
    <pageSetUpPr fitToPage="1"/>
  </sheetPr>
  <dimension ref="A1:W20"/>
  <sheetViews>
    <sheetView tabSelected="1" zoomScaleNormal="100" zoomScalePageLayoutView="50" workbookViewId="0">
      <selection sqref="A1:U1"/>
    </sheetView>
  </sheetViews>
  <sheetFormatPr defaultRowHeight="14.25" x14ac:dyDescent="0.65"/>
  <cols>
    <col min="1" max="1" width="4.25" customWidth="1"/>
    <col min="2" max="2" width="15" customWidth="1"/>
    <col min="3" max="3" width="28" customWidth="1"/>
    <col min="4" max="17" width="3.83203125" customWidth="1"/>
    <col min="18" max="21" width="5.75" customWidth="1"/>
  </cols>
  <sheetData>
    <row r="1" spans="1:23" x14ac:dyDescent="0.65">
      <c r="A1" s="18" t="s">
        <v>50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3" x14ac:dyDescent="0.65">
      <c r="A2" s="18" t="s">
        <v>53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3" x14ac:dyDescent="0.65">
      <c r="A3" s="18" t="s">
        <v>51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3" x14ac:dyDescent="0.65">
      <c r="A4" s="18" t="s">
        <v>63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3" x14ac:dyDescent="0.65">
      <c r="A5" s="19"/>
      <c r="B5" s="24" t="s">
        <v>52</v>
      </c>
      <c r="C5" s="24"/>
      <c r="D5" s="19"/>
      <c r="E5" s="19"/>
      <c r="F5" s="21"/>
      <c r="G5" s="21"/>
      <c r="H5" s="21"/>
      <c r="I5" s="21"/>
      <c r="J5" s="21"/>
      <c r="K5" s="21"/>
      <c r="L5" s="21"/>
      <c r="N5" s="37"/>
      <c r="O5" s="37"/>
      <c r="P5" s="37"/>
      <c r="Q5" s="22" t="s">
        <v>64</v>
      </c>
      <c r="R5" s="22"/>
      <c r="S5" s="22"/>
      <c r="T5" s="22"/>
      <c r="U5" s="19"/>
    </row>
    <row r="6" spans="1:23" x14ac:dyDescent="0.65">
      <c r="A6" s="19"/>
      <c r="B6" s="20"/>
      <c r="C6" s="20"/>
      <c r="D6" s="19"/>
      <c r="E6" s="19"/>
      <c r="F6" s="21"/>
      <c r="G6" s="21"/>
      <c r="H6" s="21"/>
      <c r="I6" s="21"/>
      <c r="J6" s="21"/>
      <c r="K6" s="21"/>
      <c r="L6" s="21"/>
      <c r="M6" s="23"/>
      <c r="N6" s="23"/>
      <c r="O6" s="23"/>
      <c r="P6" s="23"/>
      <c r="Q6" s="23"/>
      <c r="R6" s="23"/>
      <c r="S6" s="23"/>
      <c r="T6" s="23"/>
      <c r="U6" s="19"/>
    </row>
    <row r="7" spans="1:23" x14ac:dyDescent="0.65">
      <c r="A7" s="40"/>
      <c r="B7" s="29" t="s">
        <v>29</v>
      </c>
      <c r="C7" s="31"/>
      <c r="D7" s="32"/>
      <c r="E7" s="32"/>
      <c r="F7" s="32"/>
      <c r="G7" s="32"/>
      <c r="H7" s="33"/>
      <c r="I7" s="31"/>
      <c r="J7" s="31"/>
      <c r="K7" s="31"/>
      <c r="L7" s="31"/>
      <c r="M7" s="31"/>
      <c r="N7" s="31"/>
      <c r="O7" s="31"/>
      <c r="P7" s="31"/>
      <c r="Q7" s="31"/>
      <c r="R7" s="25"/>
      <c r="S7" s="25"/>
      <c r="T7" s="26"/>
      <c r="U7" s="40"/>
    </row>
    <row r="8" spans="1:23" x14ac:dyDescent="0.65">
      <c r="A8" s="40"/>
      <c r="B8" s="43" t="str">
        <f>_xlfn.CONCAT("First Class:  ", COUNTIF(U:U,"=11"))</f>
        <v>First Class:  0</v>
      </c>
      <c r="C8" s="34" t="str">
        <f>_xlfn.CONCAT("2nd Class Upper:  ", COUNTIF(U:U,"=21"))</f>
        <v>2nd Class Upper:  0</v>
      </c>
      <c r="D8" s="35" t="s">
        <v>30</v>
      </c>
      <c r="E8" s="35"/>
      <c r="F8" s="35"/>
      <c r="G8" s="35"/>
      <c r="H8" s="36">
        <f>COUNTIF(U:U,"=22")</f>
        <v>0</v>
      </c>
      <c r="I8" s="27"/>
      <c r="J8" s="35" t="s">
        <v>31</v>
      </c>
      <c r="K8" s="35"/>
      <c r="L8" s="35"/>
      <c r="M8" s="36">
        <f>COUNTIF(U:U,"=3rd")</f>
        <v>0</v>
      </c>
      <c r="N8" s="27"/>
      <c r="O8" s="35" t="s">
        <v>32</v>
      </c>
      <c r="P8" s="35"/>
      <c r="Q8" s="36">
        <f>COUNTIF(U:U,"=Pass")</f>
        <v>0</v>
      </c>
      <c r="R8" s="27"/>
      <c r="S8" s="35" t="str">
        <f>_xlfn.CONCAT("Total: ", COUNT(R:R))</f>
        <v>Total: 0</v>
      </c>
      <c r="T8" s="61"/>
      <c r="U8" s="42"/>
    </row>
    <row r="9" spans="1:23" x14ac:dyDescent="0.6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</row>
    <row r="10" spans="1:23" x14ac:dyDescent="0.65">
      <c r="A10" s="64"/>
      <c r="B10" s="41"/>
      <c r="C10" s="41"/>
      <c r="D10" s="62" t="s">
        <v>20</v>
      </c>
      <c r="E10" s="63"/>
      <c r="F10" s="62" t="s">
        <v>21</v>
      </c>
      <c r="G10" s="63"/>
      <c r="H10" s="62" t="s">
        <v>22</v>
      </c>
      <c r="I10" s="63"/>
      <c r="J10" s="62" t="s">
        <v>23</v>
      </c>
      <c r="K10" s="63"/>
      <c r="L10" s="62" t="s">
        <v>24</v>
      </c>
      <c r="M10" s="63"/>
      <c r="N10" s="62" t="s">
        <v>25</v>
      </c>
      <c r="O10" s="63"/>
      <c r="P10" s="62" t="s">
        <v>26</v>
      </c>
      <c r="Q10" s="63"/>
      <c r="R10" s="62" t="s">
        <v>27</v>
      </c>
      <c r="S10" s="63"/>
      <c r="T10" s="62" t="s">
        <v>28</v>
      </c>
      <c r="U10" s="63"/>
    </row>
    <row r="11" spans="1:23" x14ac:dyDescent="0.65">
      <c r="A11" s="17" t="s">
        <v>49</v>
      </c>
      <c r="B11" s="65" t="s">
        <v>0</v>
      </c>
      <c r="C11" s="66" t="s">
        <v>4</v>
      </c>
      <c r="D11" s="67" t="s">
        <v>35</v>
      </c>
      <c r="E11" s="67" t="s">
        <v>42</v>
      </c>
      <c r="F11" s="67" t="s">
        <v>36</v>
      </c>
      <c r="G11" s="67" t="s">
        <v>43</v>
      </c>
      <c r="H11" s="67" t="s">
        <v>37</v>
      </c>
      <c r="I11" s="67" t="s">
        <v>44</v>
      </c>
      <c r="J11" s="67" t="s">
        <v>38</v>
      </c>
      <c r="K11" s="67" t="s">
        <v>45</v>
      </c>
      <c r="L11" s="67" t="s">
        <v>39</v>
      </c>
      <c r="M11" s="67" t="s">
        <v>46</v>
      </c>
      <c r="N11" s="67" t="s">
        <v>40</v>
      </c>
      <c r="O11" s="67" t="s">
        <v>47</v>
      </c>
      <c r="P11" s="67" t="s">
        <v>41</v>
      </c>
      <c r="Q11" s="67" t="s">
        <v>48</v>
      </c>
      <c r="R11" s="67" t="s">
        <v>2</v>
      </c>
      <c r="S11" s="67" t="s">
        <v>1</v>
      </c>
      <c r="T11" s="67" t="s">
        <v>3</v>
      </c>
      <c r="U11" s="68" t="s">
        <v>19</v>
      </c>
      <c r="W11" s="1"/>
    </row>
    <row r="12" spans="1:23" ht="14.35" customHeight="1" x14ac:dyDescent="0.65">
      <c r="A12" s="59" t="str">
        <f>IF(DegreeTable[[#This Row],[Name]]="", "",COUNT(TQP_ROW:DegreeTable[[#This Row],[TQP]]))</f>
        <v/>
      </c>
      <c r="B12" s="19"/>
      <c r="C12" s="1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59" t="str">
        <f>IF(DegreeTable[[#This Row],[Name]]="", "",DegreeTable[[#This Row],[QP]]+DegreeTable[[#This Row],[ QP ]]+DegreeTable[[#This Row],[  QP  ]]+DegreeTable[[#This Row],[   QP   ]]+DegreeTable[[#This Row],[    QP    ]]+DegreeTable[[#This Row],[     QP     ]]+DegreeTable[[#This Row],[      QP      ]])</f>
        <v/>
      </c>
      <c r="S12" s="59" t="str">
        <f>IF(DegreeTable[[#This Row],[Name]]="", "",DegreeTable[[#This Row],[CU]]+DegreeTable[[#This Row],[ CU ]]+DegreeTable[[#This Row],[  CU  ]]+DegreeTable[[#This Row],[   CU   ]]+DegreeTable[[#This Row],[    CU    ]]+DegreeTable[[#This Row],[     CU     ]]+DegreeTable[[#This Row],[      CU      ]])</f>
        <v/>
      </c>
      <c r="T12" s="60" t="str">
        <f>IF(DegreeTable[[#This Row],[Name]]="", "",IFERROR(DegreeTable[[#This Row],[TQP]]/DegreeTable[[#This Row],[TCU]],0))</f>
        <v/>
      </c>
      <c r="U12" s="71"/>
      <c r="W12" s="1"/>
    </row>
    <row r="13" spans="1:23" x14ac:dyDescent="0.65">
      <c r="A13" s="50"/>
      <c r="B13" s="51"/>
      <c r="C13" s="51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2"/>
      <c r="U13" s="53"/>
    </row>
    <row r="14" spans="1:23" x14ac:dyDescent="0.65">
      <c r="A14" s="50"/>
      <c r="B14" s="51"/>
      <c r="C14" s="51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2"/>
      <c r="U14" s="53"/>
    </row>
    <row r="15" spans="1:23" x14ac:dyDescent="0.6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</row>
    <row r="16" spans="1:23" x14ac:dyDescent="0.65">
      <c r="A16" s="39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x14ac:dyDescent="0.65">
      <c r="A17" s="44" t="s">
        <v>54</v>
      </c>
      <c r="B17" s="44"/>
      <c r="C17" s="44"/>
      <c r="D17" s="44" t="s">
        <v>55</v>
      </c>
      <c r="E17" s="44"/>
      <c r="F17" s="44"/>
      <c r="G17" s="44"/>
      <c r="H17" s="44"/>
      <c r="I17" s="44"/>
      <c r="J17" s="44"/>
      <c r="K17" s="45"/>
      <c r="L17" s="45"/>
      <c r="M17" s="44"/>
      <c r="N17" s="45"/>
      <c r="O17" s="45"/>
      <c r="P17" s="69" t="s">
        <v>56</v>
      </c>
      <c r="Q17" s="69"/>
      <c r="R17" s="69"/>
      <c r="S17" s="69"/>
      <c r="T17" s="69"/>
      <c r="U17" s="69"/>
    </row>
    <row r="18" spans="1:21" x14ac:dyDescent="0.65">
      <c r="A18" s="46" t="s">
        <v>57</v>
      </c>
      <c r="B18" s="46"/>
      <c r="C18" s="46"/>
      <c r="D18" s="47" t="s">
        <v>58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70" t="s">
        <v>59</v>
      </c>
      <c r="Q18" s="70"/>
      <c r="R18" s="70"/>
      <c r="S18" s="70"/>
      <c r="T18" s="70"/>
      <c r="U18" s="70"/>
    </row>
    <row r="19" spans="1:21" x14ac:dyDescent="0.65">
      <c r="A19" s="48" t="s">
        <v>60</v>
      </c>
      <c r="B19" s="48"/>
      <c r="C19" s="48"/>
      <c r="D19" s="48" t="s">
        <v>61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 t="s">
        <v>61</v>
      </c>
      <c r="Q19" s="49"/>
      <c r="R19" s="49"/>
      <c r="S19" s="49"/>
      <c r="T19" s="49"/>
      <c r="U19" s="49"/>
    </row>
    <row r="20" spans="1:21" x14ac:dyDescent="0.65">
      <c r="A20" s="48" t="s">
        <v>62</v>
      </c>
      <c r="B20" s="48"/>
      <c r="C20" s="48"/>
      <c r="D20" s="48" t="s">
        <v>62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 t="s">
        <v>62</v>
      </c>
      <c r="Q20" s="48"/>
      <c r="R20" s="48"/>
      <c r="S20" s="48"/>
      <c r="T20" s="48"/>
      <c r="U20" s="48"/>
    </row>
  </sheetData>
  <mergeCells count="19">
    <mergeCell ref="Q5:T5"/>
    <mergeCell ref="J10:K10"/>
    <mergeCell ref="H10:I10"/>
    <mergeCell ref="F10:G10"/>
    <mergeCell ref="D10:E10"/>
    <mergeCell ref="T10:U10"/>
    <mergeCell ref="A1:U1"/>
    <mergeCell ref="A2:U2"/>
    <mergeCell ref="A3:U3"/>
    <mergeCell ref="A4:U4"/>
    <mergeCell ref="B5:C5"/>
    <mergeCell ref="D8:G8"/>
    <mergeCell ref="J8:L8"/>
    <mergeCell ref="O8:P8"/>
    <mergeCell ref="S8:T8"/>
    <mergeCell ref="R10:S10"/>
    <mergeCell ref="P10:Q10"/>
    <mergeCell ref="N10:O10"/>
    <mergeCell ref="L10:M10"/>
  </mergeCells>
  <pageMargins left="0.7" right="0.7" top="0.75" bottom="0.75" header="0.3" footer="0.3"/>
  <pageSetup scale="90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Overall Summary</vt:lpstr>
      <vt:lpstr>Degree Result</vt:lpstr>
      <vt:lpstr>'Degree Result'!Print_Titles</vt:lpstr>
      <vt:lpstr>'Overall Summary'!TCU_ROW</vt:lpstr>
      <vt:lpstr>TQP_ROW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Goodhope Ordu</dc:creator>
  <cp:lastModifiedBy>Goodhope Ordu</cp:lastModifiedBy>
  <cp:lastPrinted>2021-10-24T14:05:47Z</cp:lastPrinted>
  <dcterms:created xsi:type="dcterms:W3CDTF">2015-06-05T18:17:20Z</dcterms:created>
  <dcterms:modified xsi:type="dcterms:W3CDTF">2021-10-24T19:27:49Z</dcterms:modified>
</cp:coreProperties>
</file>