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drawings/drawing11.xml" ContentType="application/vnd.openxmlformats-officedocument.drawing+xml"/>
  <Override PartName="/xl/tables/table20.xml" ContentType="application/vnd.openxmlformats-officedocument.spreadsheetml.table+xml"/>
  <Override PartName="/xl/drawings/drawing12.xml" ContentType="application/vnd.openxmlformats-officedocument.drawing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templates\"/>
    </mc:Choice>
  </mc:AlternateContent>
  <xr:revisionPtr revIDLastSave="0" documentId="13_ncr:1_{049D8507-F657-4D50-9101-FA9E4A1A9821}" xr6:coauthVersionLast="47" xr6:coauthVersionMax="47" xr10:uidLastSave="{00000000-0000-0000-0000-000000000000}"/>
  <bookViews>
    <workbookView xWindow="-96" yWindow="-96" windowWidth="23232" windowHeight="12432" tabRatio="754" xr2:uid="{0136EA61-87B7-4DCD-8EF4-D0D6798CF37A}"/>
  </bookViews>
  <sheets>
    <sheet name="L100" sheetId="2" r:id="rId1"/>
    <sheet name="L200" sheetId="3" r:id="rId2"/>
    <sheet name="L300" sheetId="4" r:id="rId3"/>
    <sheet name="L400" sheetId="5" r:id="rId4"/>
    <sheet name="L500" sheetId="6" r:id="rId5"/>
    <sheet name="L600" sheetId="7" r:id="rId6"/>
    <sheet name="L700" sheetId="8" r:id="rId7"/>
    <sheet name="L800" sheetId="9" r:id="rId8"/>
    <sheet name="L900" sheetId="10" r:id="rId9"/>
    <sheet name="Flagged Results" sheetId="12" r:id="rId10"/>
    <sheet name="Unknown Courses" sheetId="11" r:id="rId11"/>
    <sheet name="Outstanding Courses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3" l="1"/>
  <c r="E11" i="13"/>
  <c r="A3" i="13"/>
  <c r="A2" i="13"/>
  <c r="G23" i="10"/>
  <c r="B6" i="10"/>
  <c r="G23" i="9"/>
  <c r="G23" i="8"/>
  <c r="G23" i="7"/>
  <c r="G23" i="6"/>
  <c r="G23" i="5"/>
  <c r="E11" i="11"/>
  <c r="E11" i="12"/>
  <c r="A3" i="12"/>
  <c r="A2" i="12"/>
  <c r="C12" i="12"/>
  <c r="A3" i="11"/>
  <c r="A2" i="11"/>
  <c r="C12" i="11"/>
  <c r="A2" i="5" l="1"/>
  <c r="A3" i="5"/>
  <c r="D23" i="5"/>
  <c r="D22" i="5"/>
  <c r="D23" i="10"/>
  <c r="D22" i="10"/>
  <c r="G20" i="10"/>
  <c r="B22" i="10"/>
  <c r="C17" i="10"/>
  <c r="G16" i="10"/>
  <c r="G17" i="10" s="1"/>
  <c r="F16" i="10"/>
  <c r="E16" i="10"/>
  <c r="C14" i="10"/>
  <c r="C12" i="10"/>
  <c r="F11" i="10"/>
  <c r="G11" i="10" s="1"/>
  <c r="G12" i="10" s="1"/>
  <c r="E11" i="10"/>
  <c r="G7" i="10"/>
  <c r="E7" i="10"/>
  <c r="B7" i="10"/>
  <c r="D6" i="10"/>
  <c r="A3" i="10"/>
  <c r="A2" i="10"/>
  <c r="D23" i="9"/>
  <c r="D22" i="9"/>
  <c r="G20" i="9"/>
  <c r="B22" i="9"/>
  <c r="C17" i="9"/>
  <c r="G16" i="9"/>
  <c r="G17" i="9" s="1"/>
  <c r="F16" i="9"/>
  <c r="E16" i="9"/>
  <c r="C14" i="9"/>
  <c r="C12" i="9"/>
  <c r="F11" i="9"/>
  <c r="G11" i="9" s="1"/>
  <c r="G12" i="9" s="1"/>
  <c r="E11" i="9"/>
  <c r="G7" i="9"/>
  <c r="E7" i="9"/>
  <c r="B7" i="9"/>
  <c r="D6" i="9"/>
  <c r="B6" i="9"/>
  <c r="A3" i="9"/>
  <c r="A2" i="9"/>
  <c r="F16" i="8"/>
  <c r="F11" i="8"/>
  <c r="F16" i="7"/>
  <c r="F11" i="7"/>
  <c r="F16" i="6"/>
  <c r="F11" i="6"/>
  <c r="F16" i="5"/>
  <c r="F11" i="5"/>
  <c r="F16" i="4"/>
  <c r="F11" i="4"/>
  <c r="F16" i="3"/>
  <c r="F11" i="3"/>
  <c r="F16" i="2"/>
  <c r="F11" i="2"/>
  <c r="E16" i="8"/>
  <c r="E11" i="8"/>
  <c r="E16" i="7"/>
  <c r="E11" i="7"/>
  <c r="E16" i="6"/>
  <c r="E11" i="6"/>
  <c r="E16" i="5"/>
  <c r="E11" i="5"/>
  <c r="E16" i="4"/>
  <c r="E11" i="4"/>
  <c r="E16" i="3"/>
  <c r="E11" i="3"/>
  <c r="E16" i="2"/>
  <c r="E11" i="2"/>
  <c r="D20" i="10" l="1"/>
  <c r="G19" i="10"/>
  <c r="D19" i="10"/>
  <c r="D20" i="9"/>
  <c r="G19" i="9"/>
  <c r="D19" i="9"/>
  <c r="B6" i="6"/>
  <c r="A3" i="8"/>
  <c r="A2" i="8"/>
  <c r="A3" i="7"/>
  <c r="A2" i="7"/>
  <c r="A3" i="6"/>
  <c r="A2" i="6"/>
  <c r="A3" i="4"/>
  <c r="A2" i="4"/>
  <c r="A3" i="3"/>
  <c r="A2" i="3"/>
  <c r="C14" i="8"/>
  <c r="C14" i="7"/>
  <c r="C14" i="6"/>
  <c r="C14" i="5"/>
  <c r="C14" i="4"/>
  <c r="C14" i="3"/>
  <c r="C14" i="2"/>
  <c r="B22" i="8"/>
  <c r="B22" i="7"/>
  <c r="B22" i="6"/>
  <c r="B22" i="5"/>
  <c r="B22" i="4"/>
  <c r="G7" i="8"/>
  <c r="E7" i="8"/>
  <c r="B7" i="8"/>
  <c r="D6" i="8"/>
  <c r="B6" i="8"/>
  <c r="G7" i="7"/>
  <c r="E7" i="7"/>
  <c r="B7" i="7"/>
  <c r="D6" i="7"/>
  <c r="B6" i="7"/>
  <c r="G7" i="6"/>
  <c r="E7" i="6"/>
  <c r="B7" i="6"/>
  <c r="D6" i="6"/>
  <c r="G7" i="5"/>
  <c r="E7" i="5"/>
  <c r="B7" i="5"/>
  <c r="D6" i="5"/>
  <c r="B6" i="5"/>
  <c r="G7" i="4"/>
  <c r="E7" i="4"/>
  <c r="B7" i="4"/>
  <c r="D6" i="4"/>
  <c r="B6" i="4"/>
  <c r="B22" i="3"/>
  <c r="G7" i="3"/>
  <c r="E7" i="3"/>
  <c r="D6" i="3"/>
  <c r="B7" i="3"/>
  <c r="B6" i="3"/>
  <c r="C17" i="8"/>
  <c r="G16" i="8"/>
  <c r="C12" i="8"/>
  <c r="G11" i="8"/>
  <c r="C17" i="7"/>
  <c r="G16" i="7"/>
  <c r="C12" i="7"/>
  <c r="D19" i="7" s="1"/>
  <c r="G11" i="7"/>
  <c r="G12" i="7" s="1"/>
  <c r="C17" i="6"/>
  <c r="G16" i="6"/>
  <c r="C12" i="6"/>
  <c r="G11" i="6"/>
  <c r="C17" i="5"/>
  <c r="G16" i="5"/>
  <c r="C12" i="5"/>
  <c r="D19" i="5" s="1"/>
  <c r="G11" i="5"/>
  <c r="C17" i="4"/>
  <c r="G16" i="4"/>
  <c r="C12" i="4"/>
  <c r="G11" i="4"/>
  <c r="C17" i="3"/>
  <c r="G16" i="3"/>
  <c r="C12" i="3"/>
  <c r="D19" i="3" s="1"/>
  <c r="G11" i="3"/>
  <c r="G16" i="2"/>
  <c r="G11" i="2"/>
  <c r="C12" i="2"/>
  <c r="C17" i="2"/>
  <c r="D19" i="4" l="1"/>
  <c r="G17" i="7"/>
  <c r="G19" i="7" s="1"/>
  <c r="G17" i="5"/>
  <c r="G17" i="4"/>
  <c r="G17" i="3"/>
  <c r="D19" i="8"/>
  <c r="G17" i="2"/>
  <c r="D19" i="2"/>
  <c r="D19" i="6"/>
  <c r="D22" i="6"/>
  <c r="D22" i="7"/>
  <c r="D22" i="8"/>
  <c r="G12" i="8"/>
  <c r="G17" i="8"/>
  <c r="G17" i="6"/>
  <c r="G12" i="6"/>
  <c r="G12" i="5"/>
  <c r="G12" i="4"/>
  <c r="G12" i="3"/>
  <c r="G12" i="2"/>
  <c r="D20" i="7" l="1"/>
  <c r="G20" i="3"/>
  <c r="G19" i="2"/>
  <c r="G20" i="2"/>
  <c r="G20" i="5"/>
  <c r="G20" i="4"/>
  <c r="D20" i="2"/>
  <c r="G20" i="6"/>
  <c r="G20" i="7"/>
  <c r="D23" i="7"/>
  <c r="G20" i="8"/>
  <c r="D23" i="6"/>
  <c r="D23" i="8"/>
  <c r="D20" i="8"/>
  <c r="G19" i="8"/>
  <c r="D20" i="6"/>
  <c r="G19" i="6"/>
  <c r="D20" i="5"/>
  <c r="G19" i="5"/>
  <c r="D20" i="4"/>
  <c r="G19" i="4"/>
  <c r="D20" i="3"/>
  <c r="G19" i="3"/>
</calcChain>
</file>

<file path=xl/sharedStrings.xml><?xml version="1.0" encoding="utf-8"?>
<sst xmlns="http://schemas.openxmlformats.org/spreadsheetml/2006/main" count="336" uniqueCount="46">
  <si>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</si>
  <si>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</si>
  <si>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</si>
  <si>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</si>
  <si>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</si>
  <si>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</si>
  <si>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</si>
  <si>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</si>
  <si>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</si>
  <si>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</si>
  <si>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</si>
  <si>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</si>
  <si>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</si>
  <si>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</si>
  <si>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</si>
  <si>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</si>
  <si>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</si>
  <si>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</si>
  <si>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</si>
  <si>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</si>
  <si>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</si>
  <si>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University of Port Harcourt</t>
  </si>
  <si>
    <t>Year Two 1st Semester</t>
  </si>
  <si>
    <t>Year Two 2nd Semester</t>
  </si>
  <si>
    <t>Year Three 1st Semester</t>
  </si>
  <si>
    <t>Year Three 2nd Semester</t>
  </si>
  <si>
    <t>Year Four 1st Semester</t>
  </si>
  <si>
    <t>Year Four 2nd Semester</t>
  </si>
  <si>
    <t>Year Five 1st Semester</t>
  </si>
  <si>
    <t>Year Five 2nd Semester</t>
  </si>
  <si>
    <t>Year Six 1st Semester</t>
  </si>
  <si>
    <t>Year Six 2nd Semester</t>
  </si>
  <si>
    <t>Year Seven 1st Semester</t>
  </si>
  <si>
    <t>Year Seven 2nd Semester</t>
  </si>
  <si>
    <t>Final TCU</t>
  </si>
  <si>
    <t>Final TQP</t>
  </si>
  <si>
    <t>Class:</t>
  </si>
  <si>
    <t>Department:</t>
  </si>
  <si>
    <t xml:space="preserve">Head of </t>
  </si>
  <si>
    <t>Faculty</t>
  </si>
  <si>
    <t>Department</t>
  </si>
  <si>
    <t>UNKNOWN COURSES</t>
  </si>
  <si>
    <t>Session</t>
  </si>
  <si>
    <t>FLAGGED RESULTS</t>
  </si>
  <si>
    <t>Reason</t>
  </si>
  <si>
    <t>OUTSTANDING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</si>
</sst>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  <family val="2"/>
    </font>
    <font>
      <b/>
      <sz val="9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horizontal="center"/>
    </xf>
  </cellStyleXfs>
  <cellXfs count="73">
    <xf numFmtId="0" fontId="0" fillId="0" borderId="0" xfId="0"/>
    <xf numFmtId="0" fontId="1" fillId="2" borderId="7" xfId="0" applyFont="1" applyFill="1" applyBorder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1" fillId="2" borderId="8" xfId="0" applyFont="1" applyFill="1" applyBorder="1" applyProtection="1"/>
    <xf numFmtId="0" fontId="3" fillId="0" borderId="0" xfId="0" applyFont="1" applyProtection="1"/>
    <xf numFmtId="0" fontId="4" fillId="0" borderId="3" xfId="0" applyFont="1" applyBorder="1" applyProtection="1"/>
    <xf numFmtId="0" fontId="4" fillId="0" borderId="2" xfId="0" applyFont="1" applyBorder="1" applyAlignment="1" applyProtection="1">
      <alignment horizontal="center"/>
    </xf>
    <xf numFmtId="0" fontId="6" fillId="0" borderId="0" xfId="0" applyFont="1"/>
    <xf numFmtId="0" fontId="7" fillId="0" borderId="0" xfId="0" applyFont="1"/>
    <xf numFmtId="0" fontId="7" fillId="0" borderId="5" xfId="0" applyFont="1" applyBorder="1" applyProtection="1">
      <protection locked="0"/>
    </xf>
    <xf numFmtId="0" fontId="7" fillId="0" borderId="5" xfId="0" applyFont="1" applyBorder="1"/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7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/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6" fillId="0" borderId="1" xfId="0" applyNumberFormat="1" applyFont="1" applyBorder="1" applyProtection="1"/>
    <xf numFmtId="0" fontId="6" fillId="0" borderId="10" xfId="0" applyFont="1" applyBorder="1" applyProtection="1"/>
    <xf numFmtId="0" fontId="6" fillId="0" borderId="9" xfId="0" applyFont="1" applyBorder="1" applyProtection="1"/>
    <xf numFmtId="0" fontId="6" fillId="0" borderId="0" xfId="0" applyFont="1" applyBorder="1" applyAlignment="1" applyProtection="1">
      <alignment horizontal="left"/>
    </xf>
    <xf numFmtId="0" fontId="7" fillId="0" borderId="7" xfId="0" applyFont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Protection="1"/>
    <xf numFmtId="0" fontId="7" fillId="0" borderId="0" xfId="0" applyFont="1" applyAlignment="1"/>
    <xf numFmtId="0" fontId="7" fillId="0" borderId="0" xfId="0" applyFont="1" applyAlignment="1" applyProtection="1"/>
    <xf numFmtId="0" fontId="6" fillId="0" borderId="0" xfId="1">
      <alignment horizontal="center"/>
    </xf>
    <xf numFmtId="0" fontId="7" fillId="0" borderId="6" xfId="0" applyFont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0" fillId="0" borderId="10" xfId="0" applyBorder="1"/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 applyProtection="1">
      <alignment horizontal="left"/>
    </xf>
    <xf numFmtId="2" fontId="7" fillId="0" borderId="9" xfId="0" applyNumberFormat="1" applyFont="1" applyBorder="1" applyAlignment="1" applyProtection="1">
      <alignment horizontal="left"/>
    </xf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0" xfId="0" applyFont="1"/>
    <xf numFmtId="0" fontId="7" fillId="0" borderId="0" xfId="0" applyFont="1" applyProtection="1">
      <protection locked="0"/>
    </xf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 applyProtection="1"/>
    <xf numFmtId="0" fontId="5" fillId="0" borderId="0" xfId="0" applyFont="1"/>
    <xf numFmtId="0" fontId="0" fillId="0" borderId="0" xfId="0" applyAlignment="1">
      <alignment horizontal="center"/>
    </xf>
    <xf numFmtId="0" fontId="7" fillId="0" borderId="5" xfId="0" applyFont="1" applyBorder="1" applyProtection="1"/>
    <xf numFmtId="0" fontId="7" fillId="0" borderId="0" xfId="0" applyFont="1"/>
    <xf numFmtId="0" fontId="7" fillId="0" borderId="0" xfId="0" applyFont="1" applyProtection="1">
      <protection locked="0"/>
    </xf>
    <xf numFmtId="0" fontId="7" fillId="0" borderId="1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/>
    <xf numFmtId="0" fontId="5" fillId="0" borderId="0" xfId="0" applyFont="1" applyAlignment="1" applyProtection="1">
      <alignment horizontal="center"/>
    </xf>
    <xf numFmtId="0" fontId="7" fillId="0" borderId="5" xfId="0" applyFont="1" applyBorder="1" applyProtection="1"/>
    <xf numFmtId="0" fontId="7" fillId="0" borderId="4" xfId="0" applyFont="1" applyBorder="1" applyProtection="1"/>
    <xf numFmtId="0" fontId="7" fillId="0" borderId="1" xfId="0" applyFont="1" applyBorder="1" applyProtection="1"/>
  </cellXfs>
  <cellStyles count="2">
    <cellStyle name="Normal" xfId="0" builtinId="0" customBuiltin="1"/>
    <cellStyle name="Number Style" xfId="1" xr:uid="{AC7B9499-A25A-4749-8777-7B6BAB93D474}"/>
  </cellStyles>
  <dxfs count="2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252"/>
      <tableStyleElement type="headerRow" dxfId="251"/>
      <tableStyleElement type="totalRow" dxfId="2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5E2150-3541-44D1-AF8F-55A2DE50A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3D352A-FECC-4C23-B961-C3938672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7D51CA-9727-429C-9BF5-D7ACF8984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CB8F3-74E4-4E06-8CB6-EFACE340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08ABF-9120-4FEA-8CAB-67487BEF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11726-D544-4EFB-9A95-7CCF14646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50DB-9581-4390-B95A-7003EA14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87E6-3537-412B-B3EB-974982CA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6A000C-D96E-496D-BD39-260CFEDA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A27495-0F2E-48D6-818E-360549DCD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0:G12" totalsRowCount="1" headerRowDxfId="249" dataDxfId="248" totalsRowDxfId="247">
  <autoFilter ref="A10:G11" xr:uid="{2166DBE8-2D77-4679-B3C1-17AB4323FA7C}"/>
  <tableColumns count="7">
    <tableColumn id="1" xr3:uid="{143D1874-E52E-4649-B541-CB4F2B281B22}" name="Course Code" totalsRowLabel="Total" dataDxfId="246" totalsRowDxfId="245"/>
    <tableColumn id="2" xr3:uid="{A2FA1733-F761-4324-B70B-50DD52530A1A}" name="Course Title" dataDxfId="244" totalsRowDxfId="243"/>
    <tableColumn id="3" xr3:uid="{B486B7EC-352A-40BD-92C7-9BAE4885CF6F}" name="CU" totalsRowFunction="sum" totalsRowDxfId="242" dataCellStyle="Number Style"/>
    <tableColumn id="4" xr3:uid="{B6E798FB-74B4-4175-B14E-5AD591D12EF1}" name="Mark" totalsRowDxfId="241" dataCellStyle="Number Style"/>
    <tableColumn id="5" xr3:uid="{868E38A9-6782-44F8-96E9-6FEF842D2BC9}" name="Grade" totalsRowDxfId="240" dataCellStyle="Number Style">
      <calculatedColumnFormula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calculatedColumnFormula>
    </tableColumn>
    <tableColumn id="6" xr3:uid="{ACE6B92C-E74C-4411-A250-042758A737B9}" name="GP" totalsRowDxfId="239" dataCellStyle="Number Style">
      <calculatedColumnFormula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calculatedColumnFormula>
    </tableColumn>
    <tableColumn id="7" xr3:uid="{F41947E5-B7CE-4B71-BA6B-157F5B092120}" name="QP" totalsRowFunction="sum" totalsRowDxfId="238" dataCellStyle="Number Style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102414-FC32-47BF-9CF9-79C867F18AF2}" name="S5.2" displayName="S5.2" ref="A15:G17" totalsRowCount="1" headerRowDxfId="141" dataDxfId="140" totalsRowDxfId="139">
  <autoFilter ref="A15:G16" xr:uid="{72C67E04-0524-4B66-B663-358AE858E0AF}"/>
  <tableColumns count="7">
    <tableColumn id="1" xr3:uid="{318A193E-8D74-4250-A998-AE37C323E40D}" name="Course Code" totalsRowLabel="Total" dataDxfId="138" totalsRowDxfId="137"/>
    <tableColumn id="2" xr3:uid="{B4148092-6C9F-429A-9ADC-8479BA0E4E13}" name="Course Title" dataDxfId="136" totalsRowDxfId="135"/>
    <tableColumn id="3" xr3:uid="{5A86F6F5-207C-45A2-8547-9C24881743D2}" name="CU" totalsRowFunction="sum" totalsRowDxfId="134" dataCellStyle="Number Style"/>
    <tableColumn id="4" xr3:uid="{43984D7B-69DD-43C6-BC69-1111BDC2AE8F}" name="Mark" totalsRowDxfId="133" dataCellStyle="Number Style"/>
    <tableColumn id="5" xr3:uid="{19BE16CC-06D0-462A-ADDF-6066D7A3294F}" name="Grade" totalsRowDxfId="132" dataCellStyle="Number Style">
      <calculatedColumnFormula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calculatedColumnFormula>
    </tableColumn>
    <tableColumn id="6" xr3:uid="{2E68D5CE-4D79-4A9E-9ADB-A24E2CBA0A46}" name="GP" totalsRowDxfId="131" dataCellStyle="Number Style">
      <calculatedColumnFormula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calculatedColumnFormula>
    </tableColumn>
    <tableColumn id="7" xr3:uid="{6B212538-FD03-4DE2-A613-AC39CABEAB26}" name="QP" totalsRowFunction="sum" totalsRowDxfId="130" dataCellStyle="Number Style">
      <calculatedColumnFormula>IFERROR(S5.2[[#This Row],[CU]]*S5.2[[#This Row],[GP]], "")</calculatedColumnFormula>
    </tableColumn>
  </tableColumns>
  <tableStyleInfo name="Semester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60D677-50C4-4608-AB66-B6ABABFBE5F1}" name="S6.1" displayName="S6.1" ref="A10:G12" totalsRowCount="1" headerRowDxfId="129" dataDxfId="128" totalsRowDxfId="127">
  <autoFilter ref="A10:G11" xr:uid="{2166DBE8-2D77-4679-B3C1-17AB4323FA7C}"/>
  <tableColumns count="7">
    <tableColumn id="1" xr3:uid="{12E9A3F6-94AF-4A85-828B-2817BCA9F2B8}" name="Course Code" totalsRowLabel="Total" dataDxfId="126" totalsRowDxfId="125"/>
    <tableColumn id="2" xr3:uid="{1BD1A68B-9652-4CE3-BA4B-7C49ABE63B87}" name="Course Title" dataDxfId="124" totalsRowDxfId="123"/>
    <tableColumn id="3" xr3:uid="{AE780C7B-44A9-4CC6-B40D-2D2526BDB6FC}" name="CU" totalsRowFunction="sum" totalsRowDxfId="122" dataCellStyle="Number Style"/>
    <tableColumn id="4" xr3:uid="{A621E7EB-49AE-44E0-BF3C-EEAF6BFFD9F7}" name="Mark" totalsRowDxfId="121" dataCellStyle="Number Style"/>
    <tableColumn id="5" xr3:uid="{AFD7290B-4CD9-40DB-A716-8DE4B81DBAAC}" name="Grade" totalsRowDxfId="120" dataCellStyle="Number Style">
      <calculatedColumnFormula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calculatedColumnFormula>
    </tableColumn>
    <tableColumn id="6" xr3:uid="{839C19EA-45B4-414C-A1D8-D3355F81FA7E}" name="GP" totalsRowDxfId="119" dataCellStyle="Number Style">
      <calculatedColumnFormula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calculatedColumnFormula>
    </tableColumn>
    <tableColumn id="7" xr3:uid="{6B03D6DF-AC00-4946-875F-9579D40E2252}" name="QP" totalsRowFunction="sum" totalsRowDxfId="118" dataCellStyle="Number Style">
      <calculatedColumnFormula>IFERROR(S6.1[[#This Row],[CU]]*S6.1[[#This Row],[GP]], "")</calculatedColumnFormula>
    </tableColumn>
  </tableColumns>
  <tableStyleInfo name="Semester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CC985D-7D9D-4805-8990-0F4D40A24713}" name="S6.2" displayName="S6.2" ref="A15:G17" totalsRowCount="1" headerRowDxfId="117" dataDxfId="116" totalsRowDxfId="115">
  <autoFilter ref="A15:G16" xr:uid="{72C67E04-0524-4B66-B663-358AE858E0AF}"/>
  <tableColumns count="7">
    <tableColumn id="1" xr3:uid="{73AE99F9-4D7E-4EE8-BB6E-0AE281DD2012}" name="Course Code" totalsRowLabel="Total" dataDxfId="114" totalsRowDxfId="113"/>
    <tableColumn id="2" xr3:uid="{E5FE2EC1-C8D6-44F5-8629-4A837DA729BE}" name="Course Title" dataDxfId="112" totalsRowDxfId="111"/>
    <tableColumn id="3" xr3:uid="{3B1623F2-7092-4305-B147-A550A7CC4D0A}" name="CU" totalsRowFunction="sum" totalsRowDxfId="110" dataCellStyle="Number Style"/>
    <tableColumn id="4" xr3:uid="{4EA59991-8A15-4268-A2FD-A85BA19753D3}" name="Mark" totalsRowDxfId="109" dataCellStyle="Number Style"/>
    <tableColumn id="5" xr3:uid="{784E853E-621F-456F-B3DA-A17B6FA82767}" name="Grade" totalsRowDxfId="108" dataCellStyle="Number Style">
      <calculatedColumnFormula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calculatedColumnFormula>
    </tableColumn>
    <tableColumn id="6" xr3:uid="{B1B5AC62-B91D-4B4D-8884-2550C4391A8D}" name="GP" totalsRowDxfId="107" dataCellStyle="Number Style">
      <calculatedColumnFormula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calculatedColumnFormula>
    </tableColumn>
    <tableColumn id="7" xr3:uid="{2B41BB85-F6E0-4CF2-90A5-151739442998}" name="QP" totalsRowFunction="sum" totalsRowDxfId="106" dataCellStyle="Number Style">
      <calculatedColumnFormula>IFERROR(S6.2[[#This Row],[CU]]*S6.2[[#This Row],[GP]], "")</calculatedColumnFormula>
    </tableColumn>
  </tableColumns>
  <tableStyleInfo name="Semester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147B1C-9646-44DF-89BD-CA6F88CC8B76}" name="S7.1" displayName="S7.1" ref="A10:G12" totalsRowCount="1" headerRowDxfId="105" dataDxfId="104" totalsRowDxfId="103">
  <autoFilter ref="A10:G11" xr:uid="{2166DBE8-2D77-4679-B3C1-17AB4323FA7C}"/>
  <tableColumns count="7">
    <tableColumn id="1" xr3:uid="{F8A74AC6-C3F2-4015-A663-C85E27A7D4A6}" name="Course Code" totalsRowLabel="Total" dataDxfId="102" totalsRowDxfId="101"/>
    <tableColumn id="2" xr3:uid="{83043BE7-6F68-43B6-BC9E-875A1B5EBD52}" name="Course Title" dataDxfId="100" totalsRowDxfId="99"/>
    <tableColumn id="3" xr3:uid="{6FD4E4E0-E0B8-49F2-AB26-91EDA3B5DFE2}" name="CU" totalsRowFunction="sum" totalsRowDxfId="98" dataCellStyle="Number Style"/>
    <tableColumn id="4" xr3:uid="{06A77FBF-CA62-432A-BACB-02910EFA06B3}" name="Mark" totalsRowDxfId="97" dataCellStyle="Number Style"/>
    <tableColumn id="5" xr3:uid="{0B007AB7-561B-4F48-9C4D-F7C62FD9FC1F}" name="Grade" totalsRowDxfId="96" dataCellStyle="Number Style">
      <calculatedColumnFormula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calculatedColumnFormula>
    </tableColumn>
    <tableColumn id="6" xr3:uid="{9FC2832D-CCCA-41A6-900E-2D404E28ADA1}" name="GP" totalsRowDxfId="95" dataCellStyle="Number Style">
      <calculatedColumnFormula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calculatedColumnFormula>
    </tableColumn>
    <tableColumn id="7" xr3:uid="{5BEA7D85-356F-404F-BD0F-8CCF189C70FE}" name="QP" totalsRowFunction="sum" totalsRowDxfId="94" dataCellStyle="Number Style">
      <calculatedColumnFormula>IFERROR(S7.1[[#This Row],[CU]]*S7.1[[#This Row],[GP]], "")</calculatedColumnFormula>
    </tableColumn>
  </tableColumns>
  <tableStyleInfo name="Semester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0582CF-5DEA-4192-8D30-F1C779CFA286}" name="S7.2" displayName="S7.2" ref="A15:G17" totalsRowCount="1" headerRowDxfId="93" dataDxfId="92" totalsRowDxfId="91">
  <autoFilter ref="A15:G16" xr:uid="{72C67E04-0524-4B66-B663-358AE858E0AF}"/>
  <tableColumns count="7">
    <tableColumn id="1" xr3:uid="{690339ED-09C4-4752-B333-0DC82C4140A4}" name="Course Code" totalsRowLabel="Total" dataDxfId="90" totalsRowDxfId="89"/>
    <tableColumn id="2" xr3:uid="{AA305358-3BDF-4040-A6AE-702BEF6A4591}" name="Course Title" dataDxfId="88" totalsRowDxfId="87"/>
    <tableColumn id="3" xr3:uid="{2479E734-480D-4B6D-B5D5-5FC474A8F0AB}" name="CU" totalsRowFunction="sum" totalsRowDxfId="86" dataCellStyle="Number Style"/>
    <tableColumn id="4" xr3:uid="{50773009-2506-43E9-86E0-5D7FF51EB350}" name="Mark" totalsRowDxfId="85" dataCellStyle="Number Style"/>
    <tableColumn id="5" xr3:uid="{0B6EF311-F7A5-40B1-BBDB-5AC5D4F4023D}" name="Grade" totalsRowDxfId="84" dataCellStyle="Number Style">
      <calculatedColumnFormula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calculatedColumnFormula>
    </tableColumn>
    <tableColumn id="6" xr3:uid="{26D86D42-1427-4E1F-B7A2-8C4BA3BFBDCC}" name="GP" totalsRowDxfId="83" dataCellStyle="Number Style">
      <calculatedColumnFormula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calculatedColumnFormula>
    </tableColumn>
    <tableColumn id="7" xr3:uid="{6E1E0B5F-E672-4EFB-9B59-C1DD0B97F14F}" name="QP" totalsRowFunction="sum" totalsRowDxfId="82" dataCellStyle="Number Style">
      <calculatedColumnFormula>IFERROR(S7.2[[#This Row],[CU]]*S7.2[[#This Row],[GP]], "")</calculatedColumnFormula>
    </tableColumn>
  </tableColumns>
  <tableStyleInfo name="Semester Sty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E8EF41-557C-436A-B1E0-4B804CE5681A}" name="S8.1" displayName="S8.1" ref="A10:G12" totalsRowCount="1" headerRowDxfId="81" dataDxfId="80" totalsRowDxfId="79">
  <autoFilter ref="A10:G11" xr:uid="{2166DBE8-2D77-4679-B3C1-17AB4323FA7C}"/>
  <tableColumns count="7">
    <tableColumn id="1" xr3:uid="{7A795FE8-13CD-4053-AE14-EAB29EDCD1CF}" name="Course Code" totalsRowLabel="Total" dataDxfId="78" totalsRowDxfId="77"/>
    <tableColumn id="2" xr3:uid="{C9D7CDA2-2330-432B-B37B-722BDB6A054B}" name="Course Title" dataDxfId="76" totalsRowDxfId="75"/>
    <tableColumn id="3" xr3:uid="{41F3D526-ABE0-445B-9079-69040DAFE0CC}" name="CU" totalsRowFunction="sum" totalsRowDxfId="74" dataCellStyle="Number Style"/>
    <tableColumn id="4" xr3:uid="{CD6685EC-D1B3-460C-9FAA-07741662A447}" name="Mark" totalsRowDxfId="73" dataCellStyle="Number Style"/>
    <tableColumn id="5" xr3:uid="{ECCB9EC2-C08B-4EDB-83F5-DADDE681815B}" name="Grade" totalsRowDxfId="72" dataCellStyle="Number Style">
      <calculatedColumnFormula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calculatedColumnFormula>
    </tableColumn>
    <tableColumn id="6" xr3:uid="{C7D08A16-B520-4E08-9AFE-BE109BFAF65E}" name="GP" totalsRowDxfId="71" dataCellStyle="Number Style">
      <calculatedColumnFormula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calculatedColumnFormula>
    </tableColumn>
    <tableColumn id="7" xr3:uid="{2ABBE079-F661-4A7B-968F-7BE25D948E21}" name="QP" totalsRowFunction="sum" totalsRowDxfId="70" dataCellStyle="Number Style">
      <calculatedColumnFormula>IFERROR(S8.1[[#This Row],[CU]]*S8.1[[#This Row],[GP]], "")</calculatedColumnFormula>
    </tableColumn>
  </tableColumns>
  <tableStyleInfo name="Semester Style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55E716E-AF2D-4C41-8703-02D42CFDB798}" name="S8.2" displayName="S8.2" ref="A15:G17" totalsRowCount="1" headerRowDxfId="69" dataDxfId="68" totalsRowDxfId="67">
  <autoFilter ref="A15:G16" xr:uid="{72C67E04-0524-4B66-B663-358AE858E0AF}"/>
  <tableColumns count="7">
    <tableColumn id="1" xr3:uid="{6BEF9D2B-8A40-4CCE-99F5-52EF0CA44DAA}" name="Course Code" totalsRowLabel="Total" dataDxfId="66" totalsRowDxfId="65"/>
    <tableColumn id="2" xr3:uid="{C5FA9B04-CBC2-4A7B-91C0-8A5952CFC8F3}" name="Course Title" dataDxfId="64" totalsRowDxfId="63"/>
    <tableColumn id="3" xr3:uid="{F6F1DBD2-CA5F-467D-A480-A14D0972ADFB}" name="CU" totalsRowFunction="sum" totalsRowDxfId="62" dataCellStyle="Number Style"/>
    <tableColumn id="4" xr3:uid="{BBB8A3CC-AC7B-45AD-B3B5-4C47F1470F5B}" name="Mark" totalsRowDxfId="61" dataCellStyle="Number Style"/>
    <tableColumn id="5" xr3:uid="{E127A250-7450-461B-BC09-F219EA8A77E2}" name="Grade" totalsRowDxfId="60" dataCellStyle="Number Style">
      <calculatedColumnFormula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calculatedColumnFormula>
    </tableColumn>
    <tableColumn id="6" xr3:uid="{F36A54AB-CF05-41F7-8407-36F3F34705C6}" name="GP" totalsRowDxfId="59" dataCellStyle="Number Style">
      <calculatedColumnFormula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calculatedColumnFormula>
    </tableColumn>
    <tableColumn id="7" xr3:uid="{40D8A475-EF07-4F5D-BC7D-2E8E4F517C42}" name="QP" totalsRowFunction="sum" totalsRowDxfId="58" dataCellStyle="Number Style">
      <calculatedColumnFormula>IFERROR(S8.2[[#This Row],[CU]]*S8.2[[#This Row],[GP]], "")</calculatedColumnFormula>
    </tableColumn>
  </tableColumns>
  <tableStyleInfo name="Semester Sty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BFD61BA-B765-43D8-AEA3-0C40E7E08345}" name="S9.1" displayName="S9.1" ref="A10:G12" totalsRowCount="1" headerRowDxfId="57" dataDxfId="56" totalsRowDxfId="55">
  <autoFilter ref="A10:G11" xr:uid="{2166DBE8-2D77-4679-B3C1-17AB4323FA7C}"/>
  <tableColumns count="7">
    <tableColumn id="1" xr3:uid="{611833D2-E9D8-4E1D-AFBC-C8A594412AAF}" name="Course Code" totalsRowLabel="Total" dataDxfId="54" totalsRowDxfId="53"/>
    <tableColumn id="2" xr3:uid="{667B4E24-AEF7-4E3B-858C-D5547074A8F8}" name="Course Title" dataDxfId="52" totalsRowDxfId="51"/>
    <tableColumn id="3" xr3:uid="{8AF93E9D-B07D-4CAA-8639-26E162BF6503}" name="CU" totalsRowFunction="sum" totalsRowDxfId="50" dataCellStyle="Number Style"/>
    <tableColumn id="4" xr3:uid="{135BCF47-8A08-4233-BA68-A991ADDBD241}" name="Mark" totalsRowDxfId="49" dataCellStyle="Number Style"/>
    <tableColumn id="5" xr3:uid="{7DC78208-2225-4B03-87DC-FE6E859D19D6}" name="Grade" totalsRowDxfId="48" dataCellStyle="Number Style">
      <calculatedColumnFormula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calculatedColumnFormula>
    </tableColumn>
    <tableColumn id="6" xr3:uid="{E32E0B5E-7571-4D2B-A511-A02C2E9CC99E}" name="GP" totalsRowDxfId="47" dataCellStyle="Number Style">
      <calculatedColumnFormula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calculatedColumnFormula>
    </tableColumn>
    <tableColumn id="7" xr3:uid="{3C0BE365-5392-436F-8F40-91C377720568}" name="QP" totalsRowFunction="sum" totalsRowDxfId="46" dataCellStyle="Number Style">
      <calculatedColumnFormula>IFERROR(S9.1[[#This Row],[CU]]*S9.1[[#This Row],[GP]], "")</calculatedColumnFormula>
    </tableColumn>
  </tableColumns>
  <tableStyleInfo name="Semester Style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DE0DB04-E1DD-4524-8553-ABBFA03C556C}" name="S9.2" displayName="S9.2" ref="A15:G17" totalsRowCount="1" headerRowDxfId="45" dataDxfId="44" totalsRowDxfId="43">
  <autoFilter ref="A15:G16" xr:uid="{72C67E04-0524-4B66-B663-358AE858E0AF}"/>
  <tableColumns count="7">
    <tableColumn id="1" xr3:uid="{A995B81D-6C36-410F-B499-BBFE40A0CAF0}" name="Course Code" totalsRowLabel="Total" dataDxfId="42" totalsRowDxfId="41"/>
    <tableColumn id="2" xr3:uid="{64D4BFBA-DE7D-4398-879B-167FA554C2CD}" name="Course Title" dataDxfId="40" totalsRowDxfId="39"/>
    <tableColumn id="3" xr3:uid="{08C214A8-EDDE-4946-8287-975C944D7F6A}" name="CU" totalsRowFunction="sum" totalsRowDxfId="38" dataCellStyle="Number Style"/>
    <tableColumn id="4" xr3:uid="{4DDC32FB-19D8-4731-AE3A-D57B6CFA05F6}" name="Mark" totalsRowDxfId="37" dataCellStyle="Number Style"/>
    <tableColumn id="5" xr3:uid="{F529D9E6-3774-4ACD-91B6-88BEF4530445}" name="Grade" totalsRowDxfId="36" dataCellStyle="Number Style">
      <calculatedColumnFormula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calculatedColumnFormula>
    </tableColumn>
    <tableColumn id="6" xr3:uid="{341F371A-EC55-4312-9F72-A27EA4163379}" name="GP" totalsRowDxfId="35" dataCellStyle="Number Style">
      <calculatedColumnFormula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calculatedColumnFormula>
    </tableColumn>
    <tableColumn id="7" xr3:uid="{C14D31C3-4A04-45F0-BD43-5EB19341EDA1}" name="QP" totalsRowFunction="sum" totalsRowDxfId="34" dataCellStyle="Number Style">
      <calculatedColumnFormula>IFERROR(S9.2[[#This Row],[CU]]*S9.2[[#This Row],[GP]], "")</calculatedColumnFormula>
    </tableColumn>
  </tableColumns>
  <tableStyleInfo name="Semester Style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B24A08E-BD5C-4164-AB34-CD8B0B4A9BE9}" name="Flagged" displayName="Flagged" ref="A10:G12" totalsRowCount="1" headerRowDxfId="33" dataDxfId="32" totalsRowDxfId="31">
  <autoFilter ref="A10:G11" xr:uid="{2166DBE8-2D77-4679-B3C1-17AB4323FA7C}"/>
  <tableColumns count="7">
    <tableColumn id="1" xr3:uid="{A0D7C7A5-AE3D-436C-A24D-5A45748CCF75}" name="Course Code" totalsRowLabel="Total" dataDxfId="30" totalsRowDxfId="29"/>
    <tableColumn id="2" xr3:uid="{613A323A-B968-4008-8009-61245885A4AE}" name="Course Title" dataDxfId="28" totalsRowDxfId="27"/>
    <tableColumn id="3" xr3:uid="{583A55AC-E7BE-4C20-9D87-1DF422809A0A}" name="CU" totalsRowFunction="sum" totalsRowDxfId="26" dataCellStyle="Number Style"/>
    <tableColumn id="4" xr3:uid="{2EDAA807-A94E-49DE-A2F7-2146BB65311F}" name="Mark" totalsRowDxfId="25" dataCellStyle="Number Style"/>
    <tableColumn id="5" xr3:uid="{445CCB1C-A26F-4107-A45E-222646C19D73}" name="Grade" totalsRowDxfId="24" dataCellStyle="Number Style">
      <calculatedColumnFormula>IF(Flagged[[#This Row],[Mark]]="","",IF(AND(LEN(Flagged[[#This Row],[Course Code]])=10, Flagged[[#This Row],[Mark]]&gt;=60),"C",IF(Flagged[[#This Row],[Mark]]&lt;40,"F",IF(Flagged[[#This Row],[Mark]]&lt;45,"E",IF(Flagged[[#This Row],[Mark]]&lt;50,"D",IF(Flagged[[#This Row],[Mark]]&lt;60,"C",IF(Flagged[[#This Row],[Mark]]&lt;70,"B",IF(Flagged[[#This Row],[Mark]]&lt;=100,"A", ""))))))))</calculatedColumnFormula>
    </tableColumn>
    <tableColumn id="6" xr3:uid="{3DF82C6E-2ACB-43AB-9A0F-DDA1B9A6AC3D}" name="Session" totalsRowDxfId="23" dataCellStyle="Number Style"/>
    <tableColumn id="7" xr3:uid="{55A563AF-65C1-4B15-8346-945F5043EA2D}" name="Reason" totalsRowDxfId="22" dataCellStyle="Normal"/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15:G17" totalsRowCount="1" headerRowDxfId="237" dataDxfId="236" totalsRowDxfId="235">
  <autoFilter ref="A15:G16" xr:uid="{72C67E04-0524-4B66-B663-358AE858E0AF}"/>
  <tableColumns count="7">
    <tableColumn id="1" xr3:uid="{3F94AFDB-431F-43FB-9A1A-8F156DBEF053}" name="Course Code" totalsRowLabel="Total" dataDxfId="234" totalsRowDxfId="233"/>
    <tableColumn id="2" xr3:uid="{1B03271A-ABC1-4B85-BDED-0C56B7703ECE}" name="Course Title" dataDxfId="232" totalsRowDxfId="231"/>
    <tableColumn id="3" xr3:uid="{A4651DAB-C035-4FE2-AD35-47765D8074D5}" name="CU" totalsRowFunction="sum" totalsRowDxfId="230" dataCellStyle="Number Style"/>
    <tableColumn id="4" xr3:uid="{A7DEF8C9-33A1-4FE3-B09E-95CF9D9B3D31}" name="Mark" totalsRowDxfId="229" dataCellStyle="Number Style"/>
    <tableColumn id="5" xr3:uid="{38CB5DE5-D190-40D7-BA36-9228B7AEDCCA}" name="Grade" totalsRowDxfId="228" dataCellStyle="Number Style">
      <calculatedColumnFormula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calculatedColumnFormula>
    </tableColumn>
    <tableColumn id="6" xr3:uid="{07962B54-CB9F-4D8B-B98B-11246A0F4124}" name="GP" totalsRowDxfId="227" dataCellStyle="Number Style">
      <calculatedColumnFormula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calculatedColumnFormula>
    </tableColumn>
    <tableColumn id="7" xr3:uid="{230D538B-9A76-4C0F-BD92-D86A8AEF5FEE}" name="QP" totalsRowFunction="sum" totalsRowDxfId="226" dataCellStyle="Number Style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4B5BFC3-8AA9-427D-8CF3-80475AFDC6F5}" name="Unknown" displayName="Unknown" ref="A10:F12" totalsRowCount="1" headerRowDxfId="21" dataDxfId="20" totalsRowDxfId="19">
  <autoFilter ref="A10:F11" xr:uid="{2166DBE8-2D77-4679-B3C1-17AB4323FA7C}"/>
  <tableColumns count="6">
    <tableColumn id="1" xr3:uid="{76D571A1-3DFE-47CD-9113-AD850BC06622}" name="Course Code" totalsRowLabel="Total" dataDxfId="18" totalsRowDxfId="17"/>
    <tableColumn id="2" xr3:uid="{C6F77A54-E001-4630-A19B-A21D9D2F0F20}" name="Course Title" dataDxfId="16" totalsRowDxfId="15"/>
    <tableColumn id="3" xr3:uid="{1998C348-2D03-4F42-80A1-BC05E3A48BC1}" name="CU" totalsRowFunction="sum" totalsRowDxfId="14" dataCellStyle="Number Style"/>
    <tableColumn id="4" xr3:uid="{3FD1F606-8400-4AB0-8EF7-490910A85DF9}" name="Mark" totalsRowDxfId="13" dataCellStyle="Number Style"/>
    <tableColumn id="5" xr3:uid="{AFFE1CA0-63C6-4DB6-AC76-A3C8D5D4C4D0}" name="Grade" totalsRowDxfId="12" dataCellStyle="Number Style">
      <calculatedColumnFormula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calculatedColumnFormula>
    </tableColumn>
    <tableColumn id="6" xr3:uid="{369200A6-41C9-4202-B715-3BA8130D59FA}" name="Session" totalsRowDxfId="11" dataCellStyle="Number Style"/>
  </tableColumns>
  <tableStyleInfo name="Semester Style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7631101-3CE4-43A1-8BEF-40B9F3ADDC9A}" name="Outstanding" displayName="Outstanding" ref="A10:F12" totalsRowCount="1" headerRowDxfId="10" dataDxfId="9" totalsRowDxfId="8">
  <autoFilter ref="A10:F11" xr:uid="{2166DBE8-2D77-4679-B3C1-17AB4323FA7C}"/>
  <tableColumns count="6">
    <tableColumn id="1" xr3:uid="{68159C87-632B-453C-852F-8E346649543D}" name="Course Code" totalsRowLabel="Total" dataDxfId="7" totalsRowDxfId="6"/>
    <tableColumn id="2" xr3:uid="{3DBD6F9B-7617-44D5-9E7B-951C24E1EF30}" name="Course Title" dataDxfId="5" totalsRowDxfId="4"/>
    <tableColumn id="3" xr3:uid="{1159414E-B85C-48B9-8651-64F0D2DBAEB6}" name="CU" totalsRowFunction="sum" totalsRowDxfId="3" dataCellStyle="Number Style"/>
    <tableColumn id="4" xr3:uid="{AB1A42E2-BA00-4EA8-96CB-BE7584005641}" name="Mark" totalsRowDxfId="2" dataCellStyle="Number Style"/>
    <tableColumn id="5" xr3:uid="{078BD93E-8D5C-4D4A-BF18-4D543982FF62}" name="Grade" totalsRowDxfId="1" dataCellStyle="Number Style">
      <calculatedColumnFormula>IF(Outstanding[[#This Row],[Mark]]="","",IF(AND(LEN(Outstanding[[#This Row],[Course Code]])=10, Outstanding[[#This Row],[Mark]]&gt;=60),"C",IF(Outstanding[[#This Row],[Mark]]&lt;40,"F",IF(Outstanding[[#This Row],[Mark]]&lt;45,"E",IF(Outstanding[[#This Row],[Mark]]&lt;50,"D",IF(Outstanding[[#This Row],[Mark]]&lt;60,"C",IF(Outstanding[[#This Row],[Mark]]&lt;70,"B",IF(Outstanding[[#This Row],[Mark]]&lt;=100,"A", ""))))))))</calculatedColumnFormula>
    </tableColumn>
    <tableColumn id="6" xr3:uid="{CB26AD7B-1ACE-4613-BD4E-3831903A0751}" name="Session" totalsRowDxfId="0" dataCellStyle="Number Style"/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12" totalsRowCount="1" headerRowDxfId="225" dataDxfId="224" totalsRowDxfId="223">
  <autoFilter ref="A10:G11" xr:uid="{2166DBE8-2D77-4679-B3C1-17AB4323FA7C}"/>
  <tableColumns count="7">
    <tableColumn id="1" xr3:uid="{1545C86C-14C2-45FD-B84E-8BF4E7D2C4A3}" name="Course Code" totalsRowLabel="Total" dataDxfId="222" totalsRowDxfId="221"/>
    <tableColumn id="2" xr3:uid="{8C8D2FDE-5B53-4189-945D-FACD49C1A8A7}" name="Course Title" dataDxfId="220" totalsRowDxfId="219"/>
    <tableColumn id="3" xr3:uid="{7EA0EB43-3029-4A4D-B786-EFA69C841EDD}" name="CU" totalsRowFunction="sum" totalsRowDxfId="218" dataCellStyle="Number Style"/>
    <tableColumn id="4" xr3:uid="{A7B8C2F1-15A8-42D5-BD6E-C644E98B26B7}" name="Mark" totalsRowDxfId="217" dataCellStyle="Number Style"/>
    <tableColumn id="5" xr3:uid="{6557EE38-7232-4B4B-A38E-2B7AA4B732AA}" name="Grade" totalsRowDxfId="216" dataCellStyle="Number Style">
      <calculatedColumnFormula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calculatedColumnFormula>
    </tableColumn>
    <tableColumn id="6" xr3:uid="{02C02D78-1D37-45D0-BAB0-2933122865AB}" name="GP" totalsRowDxfId="215" dataCellStyle="Number Style">
      <calculatedColumnFormula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calculatedColumnFormula>
    </tableColumn>
    <tableColumn id="7" xr3:uid="{99E31274-D711-49E5-97BB-7BDEBCE7C62E}" name="QP" totalsRowFunction="sum" totalsRowDxfId="214" dataCellStyle="Number Style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15:G17" totalsRowCount="1" headerRowDxfId="213" dataDxfId="212" totalsRowDxfId="211">
  <autoFilter ref="A15:G16" xr:uid="{72C67E04-0524-4B66-B663-358AE858E0AF}"/>
  <tableColumns count="7">
    <tableColumn id="1" xr3:uid="{B5A07E8E-F3BE-4048-AA35-25818CB3F400}" name="Course Code" totalsRowLabel="Total" dataDxfId="210" totalsRowDxfId="209"/>
    <tableColumn id="2" xr3:uid="{610ABEB2-82F4-464C-8CEF-30F059DC0292}" name="Course Title" dataDxfId="208" totalsRowDxfId="207"/>
    <tableColumn id="3" xr3:uid="{1E0559C5-69BA-437E-A760-649DE4F2B13C}" name="CU" totalsRowFunction="sum" totalsRowDxfId="206" dataCellStyle="Number Style"/>
    <tableColumn id="4" xr3:uid="{CCE0BF4E-FB2C-4204-B0D0-8B0FD624A5BE}" name="Mark" totalsRowDxfId="205" dataCellStyle="Number Style"/>
    <tableColumn id="5" xr3:uid="{0CF3CEF4-3CF7-451F-A392-2A6742592B48}" name="Grade" totalsRowDxfId="204" dataCellStyle="Number Style">
      <calculatedColumnFormula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calculatedColumnFormula>
    </tableColumn>
    <tableColumn id="6" xr3:uid="{F39389A8-35CE-43AB-994B-EB6D64C43EAB}" name="GP" totalsRowDxfId="203" dataCellStyle="Number Style">
      <calculatedColumnFormula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calculatedColumnFormula>
    </tableColumn>
    <tableColumn id="7" xr3:uid="{64EEA08C-5481-4401-BC85-B2556C39EB6B}" name="QP" totalsRowFunction="sum" totalsRowDxfId="202" dataCellStyle="Number Style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5ED19-6706-4542-8537-8BBE47EA7476}" name="S3.1" displayName="S3.1" ref="A10:G12" totalsRowCount="1" headerRowDxfId="201" dataDxfId="200" totalsRowDxfId="199">
  <autoFilter ref="A10:G11" xr:uid="{2166DBE8-2D77-4679-B3C1-17AB4323FA7C}"/>
  <tableColumns count="7">
    <tableColumn id="1" xr3:uid="{D18EF69B-4B91-43C6-84DA-7E2A52C7B3E7}" name="Course Code" totalsRowLabel="Total" dataDxfId="198" totalsRowDxfId="197"/>
    <tableColumn id="2" xr3:uid="{87C4A3FF-BC48-4384-A6E2-63149B5E7575}" name="Course Title" dataDxfId="196" totalsRowDxfId="195"/>
    <tableColumn id="3" xr3:uid="{90989901-F6C9-47BC-930A-B649A0C25513}" name="CU" totalsRowFunction="sum" totalsRowDxfId="194" dataCellStyle="Number Style"/>
    <tableColumn id="4" xr3:uid="{A88EDD5C-01A4-40E6-A784-A342F5F35E66}" name="Mark" totalsRowDxfId="193" dataCellStyle="Number Style"/>
    <tableColumn id="5" xr3:uid="{44F6407C-CFDA-4AF6-9CDA-9548F5A9223B}" name="Grade" totalsRowDxfId="192" dataCellStyle="Number Style">
      <calculatedColumnFormula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calculatedColumnFormula>
    </tableColumn>
    <tableColumn id="6" xr3:uid="{E73FF6F6-229C-4669-AC2D-FAF982A7129D}" name="GP" totalsRowDxfId="191" dataCellStyle="Number Style">
      <calculatedColumnFormula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calculatedColumnFormula>
    </tableColumn>
    <tableColumn id="7" xr3:uid="{97CA79E0-1675-44FE-95F8-CA7944417F59}" name="QP" totalsRowFunction="sum" totalsRowDxfId="190" dataCellStyle="Number Style">
      <calculatedColumnFormula>IFERROR(S3.1[[#This Row],[CU]]*S3.1[[#This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398F5-1FE4-437C-8F02-EB87731559DF}" name="S3.2" displayName="S3.2" ref="A15:G17" totalsRowCount="1" headerRowDxfId="189" dataDxfId="188" totalsRowDxfId="187">
  <autoFilter ref="A15:G16" xr:uid="{72C67E04-0524-4B66-B663-358AE858E0AF}"/>
  <tableColumns count="7">
    <tableColumn id="1" xr3:uid="{B195FD40-6FF3-426F-BF52-3639DD800F63}" name="Course Code" totalsRowLabel="Total" dataDxfId="186" totalsRowDxfId="185"/>
    <tableColumn id="2" xr3:uid="{CEF49805-4990-425E-9138-861368275F69}" name="Course Title" dataDxfId="184" totalsRowDxfId="183"/>
    <tableColumn id="3" xr3:uid="{020837AE-2E78-4377-8A08-D56637C65392}" name="CU" totalsRowFunction="sum" totalsRowDxfId="182" dataCellStyle="Number Style"/>
    <tableColumn id="4" xr3:uid="{574F6558-76DC-4F6A-AE0A-02B3A01D5153}" name="Mark" totalsRowDxfId="181" dataCellStyle="Number Style"/>
    <tableColumn id="5" xr3:uid="{00CC7CE1-C72F-44E9-8AD1-FD07D5594CE8}" name="Grade" totalsRowDxfId="180" dataCellStyle="Number Style">
      <calculatedColumnFormula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calculatedColumnFormula>
    </tableColumn>
    <tableColumn id="6" xr3:uid="{F6298398-80B0-4F72-833E-D0A7B334B3A0}" name="GP" totalsRowDxfId="179" dataCellStyle="Number Style">
      <calculatedColumnFormula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calculatedColumnFormula>
    </tableColumn>
    <tableColumn id="7" xr3:uid="{DC3DE242-81C1-4798-BAAA-1AA23F9F57A9}" name="QP" totalsRowFunction="sum" totalsRowDxfId="178" dataCellStyle="Number Style">
      <calculatedColumnFormula>IFERROR(S3.2[[#This Row],[CU]]*S3.2[[#This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0ED8C-7D8D-4810-A2F7-6110E6EE0CBF}" name="S4.1" displayName="S4.1" ref="A10:G12" totalsRowCount="1" headerRowDxfId="177" dataDxfId="176" totalsRowDxfId="175">
  <autoFilter ref="A10:G11" xr:uid="{2166DBE8-2D77-4679-B3C1-17AB4323FA7C}"/>
  <tableColumns count="7">
    <tableColumn id="1" xr3:uid="{1D04466F-90FB-4E91-BB8B-332EE3FF37F7}" name="Course Code" totalsRowLabel="Total" dataDxfId="174" totalsRowDxfId="173"/>
    <tableColumn id="2" xr3:uid="{C2DFB37D-6A23-408E-874D-CFDD15B0F192}" name="Course Title" dataDxfId="172" totalsRowDxfId="171"/>
    <tableColumn id="3" xr3:uid="{28A51089-2E4D-4C1E-A1FF-01ABCF11383E}" name="CU" totalsRowFunction="sum" totalsRowDxfId="170" dataCellStyle="Number Style"/>
    <tableColumn id="4" xr3:uid="{D48867A4-BE47-4CBD-BD6B-49ACA4AAAE6D}" name="Mark" totalsRowDxfId="169" dataCellStyle="Number Style"/>
    <tableColumn id="5" xr3:uid="{B750E9ED-73AB-4C12-B221-67056BBD68C2}" name="Grade" totalsRowDxfId="168" dataCellStyle="Number Style">
      <calculatedColumnFormula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calculatedColumnFormula>
    </tableColumn>
    <tableColumn id="6" xr3:uid="{8DA6BBB8-FAD1-42AB-9F71-6A33875AC2D5}" name="GP" totalsRowDxfId="167" dataCellStyle="Number Style">
      <calculatedColumnFormula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calculatedColumnFormula>
    </tableColumn>
    <tableColumn id="7" xr3:uid="{A5C049D7-F102-4C73-98DF-DC6C9E590523}" name="QP" totalsRowFunction="sum" totalsRowDxfId="166" dataCellStyle="Number Style">
      <calculatedColumnFormula>IFERROR(S4.1[[#This Row],[CU]]*S4.1[[#This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C811C-80CD-4F69-AFDB-144BD0BCA6D8}" name="S4.2" displayName="S4.2" ref="A15:G17" totalsRowCount="1" headerRowDxfId="165" dataDxfId="164" totalsRowDxfId="163">
  <autoFilter ref="A15:G16" xr:uid="{72C67E04-0524-4B66-B663-358AE858E0AF}"/>
  <tableColumns count="7">
    <tableColumn id="1" xr3:uid="{A4297557-CA6A-4794-94DB-61ACCAAAF5B3}" name="Course Code" totalsRowLabel="Total" dataDxfId="162" totalsRowDxfId="161"/>
    <tableColumn id="2" xr3:uid="{EC77BE9A-1B0B-4966-B219-7D35BA4B75C7}" name="Course Title" dataDxfId="160" totalsRowDxfId="159"/>
    <tableColumn id="3" xr3:uid="{AF25DB81-E40A-4D38-8EE0-E2BC6DC2FC5A}" name="CU" totalsRowFunction="sum" totalsRowDxfId="158" dataCellStyle="Number Style"/>
    <tableColumn id="4" xr3:uid="{6EB53A13-FF89-4F49-9DAF-4A48D3A39828}" name="Mark" totalsRowDxfId="157" dataCellStyle="Number Style"/>
    <tableColumn id="5" xr3:uid="{F5C230B0-3AFA-42CE-9F15-81CDA9E071EE}" name="Grade" totalsRowDxfId="156" dataCellStyle="Number Style">
      <calculatedColumnFormula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calculatedColumnFormula>
    </tableColumn>
    <tableColumn id="6" xr3:uid="{418992FB-EEF5-4874-A92C-5BA5ED94E7FC}" name="GP" totalsRowDxfId="155" dataCellStyle="Number Style">
      <calculatedColumnFormula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calculatedColumnFormula>
    </tableColumn>
    <tableColumn id="7" xr3:uid="{D6B978F9-705C-443E-846F-EAA2C269EB6B}" name="QP" totalsRowFunction="sum" totalsRowDxfId="154" dataCellStyle="Number Style">
      <calculatedColumnFormula>IFERROR(S4.2[[#This Row],[CU]]*S4.2[[#This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9AB26-9407-4A14-A9F5-9292DA6A95F0}" name="S5.1" displayName="S5.1" ref="A10:G12" totalsRowCount="1" headerRowDxfId="153" dataDxfId="152" totalsRowDxfId="151">
  <autoFilter ref="A10:G11" xr:uid="{2166DBE8-2D77-4679-B3C1-17AB4323FA7C}"/>
  <tableColumns count="7">
    <tableColumn id="1" xr3:uid="{336B08B4-F01F-4BBC-A43A-1B56D6B7693C}" name="Course Code" totalsRowLabel="Total" dataDxfId="150" totalsRowDxfId="149"/>
    <tableColumn id="2" xr3:uid="{52D04E96-856A-4A0B-B556-B17C071B6569}" name="Course Title" dataDxfId="148" totalsRowDxfId="147"/>
    <tableColumn id="3" xr3:uid="{7CF22717-A719-49E8-8010-18C3F58FDC39}" name="CU" totalsRowFunction="sum" totalsRowDxfId="146" dataCellStyle="Number Style"/>
    <tableColumn id="4" xr3:uid="{E5F42800-6FBC-4D11-885C-42E6362F1499}" name="Mark" totalsRowDxfId="145" dataCellStyle="Number Style"/>
    <tableColumn id="5" xr3:uid="{8DFB5FB2-C3FB-4948-89D8-57E8850F3E7E}" name="Grade" totalsRowDxfId="144" dataCellStyle="Number Style">
      <calculatedColumnFormula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calculatedColumnFormula>
    </tableColumn>
    <tableColumn id="6" xr3:uid="{001241F0-D717-45BB-84C0-6E619433CF05}" name="GP" totalsRowDxfId="143" dataCellStyle="Number Style">
      <calculatedColumnFormula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calculatedColumnFormula>
    </tableColumn>
    <tableColumn id="7" xr3:uid="{A89F0EB7-A761-45C9-AB60-D278A5AF51F1}" name="QP" totalsRowFunction="sum" totalsRowDxfId="142" dataCellStyle="Number Style">
      <calculatedColumnFormula>IFERROR(S5.1[[#This Row],[CU]]*S5.1[[#This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G22"/>
  <sheetViews>
    <sheetView tabSelected="1"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8" customWidth="1"/>
    <col min="2" max="2" width="43.76171875" style="8" customWidth="1"/>
    <col min="3" max="7" width="7.5234375" style="8" customWidth="1"/>
    <col min="8" max="16384" width="8.6640625" style="8"/>
  </cols>
  <sheetData>
    <row r="1" spans="1:7" ht="15" customHeight="1" x14ac:dyDescent="0.5">
      <c r="A1" s="64" t="s">
        <v>21</v>
      </c>
      <c r="B1" s="64"/>
      <c r="C1" s="64"/>
      <c r="D1" s="64"/>
      <c r="E1" s="64"/>
      <c r="F1" s="64"/>
      <c r="G1" s="64"/>
    </row>
    <row r="2" spans="1:7" ht="15" customHeight="1" x14ac:dyDescent="0.5">
      <c r="A2" s="65" t="s">
        <v>39</v>
      </c>
      <c r="B2" s="65"/>
      <c r="C2" s="65"/>
      <c r="D2" s="65"/>
      <c r="E2" s="65"/>
      <c r="F2" s="65"/>
      <c r="G2" s="65"/>
    </row>
    <row r="3" spans="1:7" ht="15" customHeight="1" x14ac:dyDescent="0.5">
      <c r="A3" s="65" t="s">
        <v>40</v>
      </c>
      <c r="B3" s="65"/>
      <c r="C3" s="65"/>
      <c r="D3" s="65"/>
      <c r="E3" s="65"/>
      <c r="F3" s="65"/>
      <c r="G3" s="65"/>
    </row>
    <row r="4" spans="1:7" ht="15" customHeight="1" x14ac:dyDescent="0.5">
      <c r="A4" s="62" t="s">
        <v>20</v>
      </c>
      <c r="B4" s="62"/>
      <c r="C4" s="62"/>
      <c r="D4" s="62"/>
      <c r="E4" s="62"/>
      <c r="F4" s="62"/>
      <c r="G4" s="62"/>
    </row>
    <row r="5" spans="1:7" ht="15" customHeight="1" x14ac:dyDescent="0.5">
      <c r="A5" s="9"/>
      <c r="B5" s="9"/>
      <c r="C5" s="9"/>
      <c r="D5" s="9"/>
      <c r="E5" s="9"/>
      <c r="F5" s="9"/>
      <c r="G5" s="9"/>
    </row>
    <row r="6" spans="1:7" ht="15" customHeight="1" x14ac:dyDescent="0.5">
      <c r="A6" s="43" t="s">
        <v>19</v>
      </c>
      <c r="B6" s="10"/>
      <c r="C6" s="11" t="s">
        <v>18</v>
      </c>
      <c r="D6" s="66"/>
      <c r="E6" s="66"/>
      <c r="F6" s="66"/>
      <c r="G6" s="67"/>
    </row>
    <row r="7" spans="1:7" ht="15" customHeight="1" x14ac:dyDescent="0.5">
      <c r="A7" s="44" t="s">
        <v>17</v>
      </c>
      <c r="B7" s="12"/>
      <c r="C7" s="61" t="s">
        <v>16</v>
      </c>
      <c r="D7" s="61"/>
      <c r="E7" s="12"/>
      <c r="F7" s="13" t="s">
        <v>15</v>
      </c>
      <c r="G7" s="14"/>
    </row>
    <row r="9" spans="1:7" ht="15" customHeight="1" x14ac:dyDescent="0.5">
      <c r="A9" s="62" t="s">
        <v>14</v>
      </c>
      <c r="B9" s="62"/>
      <c r="C9" s="63"/>
      <c r="D9" s="63"/>
      <c r="E9" s="63"/>
      <c r="F9" s="63"/>
      <c r="G9" s="63"/>
    </row>
    <row r="10" spans="1:7" ht="15" customHeight="1" x14ac:dyDescent="0.4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x14ac:dyDescent="0.45">
      <c r="A11" s="15"/>
      <c r="B11" s="15"/>
      <c r="C11" s="38"/>
      <c r="D11" s="38"/>
      <c r="E11" s="38" t="str">
        <f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f>
        <v/>
      </c>
      <c r="F11" s="38" t="str">
        <f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f>
        <v/>
      </c>
      <c r="G11" s="38" t="str">
        <f>IFERROR(S1.1[[#This Row],[CU]]*S1.1[[#This Row],[GP]], "")</f>
        <v/>
      </c>
    </row>
    <row r="12" spans="1:7" ht="15" customHeight="1" x14ac:dyDescent="0.45">
      <c r="A12" s="8" t="s">
        <v>5</v>
      </c>
      <c r="C12" s="34">
        <f>SUBTOTAL(109,S1.1[CU])</f>
        <v>0</v>
      </c>
      <c r="D12" s="34"/>
      <c r="E12" s="34"/>
      <c r="F12" s="34"/>
      <c r="G12" s="34">
        <f>SUBTOTAL(109,S1.1[QP])</f>
        <v>0</v>
      </c>
    </row>
    <row r="14" spans="1:7" ht="15" customHeight="1" x14ac:dyDescent="0.5">
      <c r="A14" s="36" t="s">
        <v>13</v>
      </c>
      <c r="B14" s="36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8" t="s">
        <v>12</v>
      </c>
      <c r="B15" s="8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x14ac:dyDescent="0.45">
      <c r="A16" s="15"/>
      <c r="B16" s="15"/>
      <c r="C16" s="38"/>
      <c r="D16" s="38"/>
      <c r="E16" s="38" t="str">
        <f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f>
        <v/>
      </c>
      <c r="F16" s="38" t="str">
        <f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f>
        <v/>
      </c>
      <c r="G16" s="38" t="str">
        <f>IFERROR(S1.2[[#This Row],[CU]]*S1.2[[#This Row],[GP]], "")</f>
        <v/>
      </c>
    </row>
    <row r="17" spans="1:7" ht="15" customHeight="1" x14ac:dyDescent="0.45">
      <c r="A17" s="8" t="s">
        <v>5</v>
      </c>
      <c r="C17" s="34">
        <f>SUBTOTAL(109,S1.2[CU])</f>
        <v>0</v>
      </c>
      <c r="D17" s="34"/>
      <c r="E17" s="34"/>
      <c r="F17" s="34"/>
      <c r="G17" s="34">
        <f>SUBTOTAL(109,S1.2[QP])</f>
        <v>0</v>
      </c>
    </row>
    <row r="19" spans="1:7" ht="15" customHeight="1" x14ac:dyDescent="0.5">
      <c r="C19" s="16" t="s">
        <v>4</v>
      </c>
      <c r="D19" s="17">
        <f>S1.1[[#Totals],[CU]]+S1.2[[#Totals],[CU]]</f>
        <v>0</v>
      </c>
      <c r="F19" s="16" t="s">
        <v>3</v>
      </c>
      <c r="G19" s="45">
        <f>IFERROR((S1.1[[#Totals],[QP]]+S1.2[[#Totals],[QP]])/(S1.1[[#Totals],[CU]]+S1.2[[#Totals],[CU]]),0)</f>
        <v>0</v>
      </c>
    </row>
    <row r="20" spans="1:7" ht="15" customHeight="1" x14ac:dyDescent="0.5">
      <c r="A20" s="30" t="s">
        <v>2</v>
      </c>
      <c r="C20" s="16" t="s">
        <v>1</v>
      </c>
      <c r="D20" s="17">
        <f>S1.1[[#Totals],[QP]]+S1.2[[#Totals],[QP]]</f>
        <v>0</v>
      </c>
      <c r="F20" s="16" t="s">
        <v>0</v>
      </c>
      <c r="G20" s="45">
        <f>IFERROR((S1.1[[#Totals],[QP]]+S1.2[[#Totals],[QP]])/(S1.1[[#Totals],[CU]]+S1.2[[#Totals],[CU]]),0)</f>
        <v>0</v>
      </c>
    </row>
    <row r="21" spans="1:7" ht="15" customHeight="1" x14ac:dyDescent="0.5">
      <c r="A21" s="41" t="s">
        <v>38</v>
      </c>
      <c r="B21" s="18"/>
    </row>
    <row r="22" spans="1:7" ht="15" customHeight="1" x14ac:dyDescent="0.5">
      <c r="A22" s="41" t="s">
        <v>37</v>
      </c>
      <c r="B22" s="19"/>
    </row>
  </sheetData>
  <sheetProtection selectLockedCells="1"/>
  <mergeCells count="8">
    <mergeCell ref="C7:D7"/>
    <mergeCell ref="A9:B9"/>
    <mergeCell ref="C9:G9"/>
    <mergeCell ref="A1:G1"/>
    <mergeCell ref="A2:G2"/>
    <mergeCell ref="A3:G3"/>
    <mergeCell ref="A4:G4"/>
    <mergeCell ref="D6:G6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195E-B29E-40A9-BC03-2ECA187A0075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ColWidth="8.6640625" defaultRowHeight="15" customHeight="1" x14ac:dyDescent="0.45"/>
  <cols>
    <col min="1" max="1" width="13.6171875" style="8" customWidth="1"/>
    <col min="2" max="2" width="43.76171875" style="8" customWidth="1"/>
    <col min="3" max="5" width="7.5234375" style="8" customWidth="1"/>
    <col min="6" max="6" width="13.80859375" style="8" customWidth="1"/>
    <col min="7" max="7" width="102.94921875" style="8" customWidth="1"/>
    <col min="8" max="16384" width="8.6640625" style="8"/>
  </cols>
  <sheetData>
    <row r="1" spans="1:7" ht="15" customHeight="1" x14ac:dyDescent="0.5">
      <c r="A1" s="69" t="s">
        <v>21</v>
      </c>
      <c r="B1" s="69"/>
      <c r="C1" s="69"/>
      <c r="D1" s="69"/>
      <c r="E1" s="69"/>
      <c r="F1" s="69"/>
      <c r="G1" s="56"/>
    </row>
    <row r="2" spans="1:7" ht="15" customHeight="1" x14ac:dyDescent="0.5">
      <c r="A2" s="69" t="str">
        <f>IF('L100'!A2:G2="","",'L100'!A2:G2)</f>
        <v>Faculty</v>
      </c>
      <c r="B2" s="69"/>
      <c r="C2" s="69"/>
      <c r="D2" s="69"/>
      <c r="E2" s="69"/>
      <c r="F2" s="69"/>
      <c r="G2" s="56"/>
    </row>
    <row r="3" spans="1:7" ht="15" customHeight="1" x14ac:dyDescent="0.5">
      <c r="A3" s="69" t="str">
        <f>IF('L100'!A3:G3="","",'L100'!A3:G3)</f>
        <v>Department</v>
      </c>
      <c r="B3" s="69"/>
      <c r="C3" s="69"/>
      <c r="D3" s="69"/>
      <c r="E3" s="69"/>
      <c r="F3" s="69"/>
      <c r="G3" s="56"/>
    </row>
    <row r="6" spans="1:7" ht="15" customHeight="1" x14ac:dyDescent="0.5">
      <c r="A6" s="64" t="s">
        <v>43</v>
      </c>
      <c r="B6" s="64"/>
      <c r="C6" s="64"/>
      <c r="D6" s="64"/>
      <c r="E6" s="64"/>
      <c r="F6" s="64"/>
      <c r="G6" s="56"/>
    </row>
    <row r="7" spans="1:7" ht="15" customHeight="1" x14ac:dyDescent="0.45">
      <c r="A7"/>
      <c r="B7"/>
      <c r="C7"/>
      <c r="D7"/>
      <c r="E7"/>
      <c r="F7"/>
    </row>
    <row r="8" spans="1:7" ht="15" customHeight="1" x14ac:dyDescent="0.45">
      <c r="A8"/>
      <c r="B8"/>
      <c r="C8"/>
      <c r="D8"/>
      <c r="E8"/>
      <c r="F8"/>
    </row>
    <row r="9" spans="1:7" ht="15" customHeight="1" x14ac:dyDescent="0.5">
      <c r="A9" s="53"/>
      <c r="B9" s="53"/>
      <c r="C9" s="54"/>
      <c r="D9" s="54"/>
      <c r="E9" s="54"/>
      <c r="F9" s="54"/>
    </row>
    <row r="10" spans="1:7" ht="15" customHeight="1" x14ac:dyDescent="0.4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  <c r="G10" t="s">
        <v>44</v>
      </c>
    </row>
    <row r="11" spans="1:7" ht="15" customHeight="1" x14ac:dyDescent="0.45">
      <c r="A11" s="15"/>
      <c r="B11" s="15"/>
      <c r="C11" s="38"/>
      <c r="D11" s="38"/>
      <c r="E11" s="38" t="str">
        <f>IF(Flagged[[#This Row],[Mark]]="","",IF(AND(LEN(Flagged[[#This Row],[Course Code]])=10, Flagged[[#This Row],[Mark]]&gt;=60),"C",IF(Flagged[[#This Row],[Mark]]&lt;40,"F",IF(Flagged[[#This Row],[Mark]]&lt;45,"E",IF(Flagged[[#This Row],[Mark]]&lt;50,"D",IF(Flagged[[#This Row],[Mark]]&lt;60,"C",IF(Flagged[[#This Row],[Mark]]&lt;70,"B",IF(Flagged[[#This Row],[Mark]]&lt;=100,"A", ""))))))))</f>
        <v/>
      </c>
      <c r="F11" s="38"/>
      <c r="G11"/>
    </row>
    <row r="12" spans="1:7" ht="15" customHeight="1" x14ac:dyDescent="0.45">
      <c r="A12" s="8" t="s">
        <v>5</v>
      </c>
      <c r="C12" s="34">
        <f>SUBTOTAL(109,Flagged[CU])</f>
        <v>0</v>
      </c>
      <c r="D12" s="34"/>
      <c r="E12" s="34"/>
      <c r="F12" s="34"/>
      <c r="G12" s="57"/>
    </row>
    <row r="14" spans="1:7" ht="15" customHeight="1" x14ac:dyDescent="0.45">
      <c r="A14"/>
      <c r="B14"/>
      <c r="C14"/>
      <c r="D14"/>
      <c r="E14"/>
      <c r="F14"/>
    </row>
    <row r="15" spans="1:7" ht="15" customHeight="1" x14ac:dyDescent="0.45">
      <c r="A15"/>
      <c r="B15"/>
      <c r="C15"/>
      <c r="D15"/>
      <c r="E15"/>
      <c r="F15"/>
    </row>
    <row r="16" spans="1:7" ht="15" customHeight="1" x14ac:dyDescent="0.45">
      <c r="A16"/>
      <c r="B16"/>
      <c r="C16"/>
      <c r="D16"/>
      <c r="E16"/>
      <c r="F16"/>
    </row>
    <row r="17" spans="1:6" ht="15" customHeight="1" x14ac:dyDescent="0.45">
      <c r="A17"/>
      <c r="B17"/>
      <c r="C17"/>
      <c r="D17"/>
      <c r="E17"/>
      <c r="F17"/>
    </row>
    <row r="18" spans="1:6" ht="15" customHeight="1" x14ac:dyDescent="0.45">
      <c r="A18"/>
      <c r="B18"/>
      <c r="C18"/>
      <c r="D18"/>
      <c r="E18"/>
      <c r="F18"/>
    </row>
    <row r="19" spans="1:6" ht="15" customHeight="1" x14ac:dyDescent="0.45">
      <c r="A19"/>
      <c r="B19"/>
      <c r="C19"/>
      <c r="D19"/>
      <c r="E19"/>
      <c r="F19"/>
    </row>
    <row r="20" spans="1:6" ht="15" customHeight="1" x14ac:dyDescent="0.45">
      <c r="A20"/>
      <c r="B20"/>
      <c r="C20"/>
      <c r="D20"/>
      <c r="E20"/>
      <c r="F20"/>
    </row>
    <row r="21" spans="1:6" ht="15" customHeight="1" x14ac:dyDescent="0.45">
      <c r="A21"/>
      <c r="B21"/>
      <c r="C21"/>
      <c r="D21"/>
      <c r="E21"/>
      <c r="F21"/>
    </row>
    <row r="22" spans="1:6" ht="15" customHeight="1" x14ac:dyDescent="0.45">
      <c r="A22"/>
      <c r="B22"/>
      <c r="C22"/>
      <c r="D22"/>
      <c r="E22"/>
      <c r="F22"/>
    </row>
    <row r="23" spans="1:6" ht="15" customHeight="1" x14ac:dyDescent="0.45">
      <c r="A23"/>
      <c r="B23"/>
      <c r="C23"/>
      <c r="D23"/>
      <c r="E23"/>
      <c r="F23"/>
    </row>
    <row r="24" spans="1:6" ht="15" customHeight="1" x14ac:dyDescent="0.45">
      <c r="A24"/>
      <c r="B24"/>
      <c r="C24"/>
      <c r="D24"/>
      <c r="E24"/>
      <c r="F24"/>
    </row>
    <row r="25" spans="1:6" ht="15" customHeight="1" x14ac:dyDescent="0.45">
      <c r="A25"/>
      <c r="B25"/>
      <c r="C25"/>
      <c r="D25"/>
      <c r="E25"/>
      <c r="F25"/>
    </row>
    <row r="26" spans="1:6" ht="15" customHeight="1" x14ac:dyDescent="0.4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0A81-13C3-4E5C-89E0-63A4DE8505B5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ColWidth="8.6640625" defaultRowHeight="15" customHeight="1" x14ac:dyDescent="0.45"/>
  <cols>
    <col min="1" max="1" width="13.6171875" style="8" customWidth="1"/>
    <col min="2" max="2" width="43.76171875" style="8" customWidth="1"/>
    <col min="3" max="5" width="7.5234375" style="8" customWidth="1"/>
    <col min="6" max="6" width="13.80859375" style="8" customWidth="1"/>
    <col min="7" max="16384" width="8.6640625" style="8"/>
  </cols>
  <sheetData>
    <row r="1" spans="1:7" ht="15" customHeight="1" x14ac:dyDescent="0.5">
      <c r="A1" s="69" t="s">
        <v>21</v>
      </c>
      <c r="B1" s="69"/>
      <c r="C1" s="69"/>
      <c r="D1" s="69"/>
      <c r="E1" s="69"/>
      <c r="F1" s="69"/>
      <c r="G1" s="55"/>
    </row>
    <row r="2" spans="1:7" ht="15" customHeight="1" x14ac:dyDescent="0.5">
      <c r="A2" s="69" t="str">
        <f>IF('L100'!A2:G2="","",'L100'!A2:G2)</f>
        <v>Faculty</v>
      </c>
      <c r="B2" s="69"/>
      <c r="C2" s="69"/>
      <c r="D2" s="69"/>
      <c r="E2" s="69"/>
      <c r="F2" s="69"/>
      <c r="G2" s="55"/>
    </row>
    <row r="3" spans="1:7" ht="15" customHeight="1" x14ac:dyDescent="0.5">
      <c r="A3" s="69" t="str">
        <f>IF('L100'!A3:G3="","",'L100'!A3:G3)</f>
        <v>Department</v>
      </c>
      <c r="B3" s="69"/>
      <c r="C3" s="69"/>
      <c r="D3" s="69"/>
      <c r="E3" s="69"/>
      <c r="F3" s="69"/>
      <c r="G3" s="55"/>
    </row>
    <row r="6" spans="1:7" ht="15" customHeight="1" x14ac:dyDescent="0.5">
      <c r="A6" s="64" t="s">
        <v>41</v>
      </c>
      <c r="B6" s="64"/>
      <c r="C6" s="64"/>
      <c r="D6" s="64"/>
      <c r="E6" s="64"/>
      <c r="F6" s="64"/>
    </row>
    <row r="7" spans="1:7" ht="15" customHeight="1" x14ac:dyDescent="0.45">
      <c r="A7"/>
      <c r="B7"/>
      <c r="C7"/>
      <c r="D7"/>
      <c r="E7"/>
      <c r="F7"/>
    </row>
    <row r="8" spans="1:7" ht="15" customHeight="1" x14ac:dyDescent="0.45">
      <c r="A8"/>
      <c r="B8"/>
      <c r="C8"/>
      <c r="D8"/>
      <c r="E8"/>
      <c r="F8"/>
    </row>
    <row r="9" spans="1:7" ht="15" customHeight="1" x14ac:dyDescent="0.5">
      <c r="A9" s="51"/>
      <c r="B9" s="51"/>
      <c r="C9" s="52"/>
      <c r="D9" s="52"/>
      <c r="E9" s="52"/>
      <c r="F9" s="52"/>
    </row>
    <row r="10" spans="1:7" ht="15" customHeight="1" x14ac:dyDescent="0.4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</row>
    <row r="11" spans="1:7" ht="15" customHeight="1" x14ac:dyDescent="0.45">
      <c r="A11" s="15"/>
      <c r="B11" s="15"/>
      <c r="C11" s="38"/>
      <c r="D11" s="38"/>
      <c r="E11" s="38" t="str">
        <f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f>
        <v/>
      </c>
      <c r="F11" s="38"/>
    </row>
    <row r="12" spans="1:7" ht="15" customHeight="1" x14ac:dyDescent="0.45">
      <c r="A12" s="8" t="s">
        <v>5</v>
      </c>
      <c r="C12" s="34">
        <f>SUBTOTAL(109,Unknown[CU])</f>
        <v>0</v>
      </c>
      <c r="D12" s="34"/>
      <c r="E12" s="34"/>
      <c r="F12" s="34"/>
    </row>
    <row r="14" spans="1:7" ht="15" customHeight="1" x14ac:dyDescent="0.45">
      <c r="A14"/>
      <c r="B14"/>
      <c r="C14"/>
      <c r="D14"/>
      <c r="E14"/>
      <c r="F14"/>
    </row>
    <row r="15" spans="1:7" ht="15" customHeight="1" x14ac:dyDescent="0.45">
      <c r="A15"/>
      <c r="B15"/>
      <c r="C15"/>
      <c r="D15"/>
      <c r="E15"/>
      <c r="F15"/>
    </row>
    <row r="16" spans="1:7" ht="15" customHeight="1" x14ac:dyDescent="0.45">
      <c r="A16"/>
      <c r="B16"/>
      <c r="C16"/>
      <c r="D16"/>
      <c r="E16"/>
      <c r="F16"/>
    </row>
    <row r="17" spans="1:6" ht="15" customHeight="1" x14ac:dyDescent="0.45">
      <c r="A17"/>
      <c r="B17"/>
      <c r="C17"/>
      <c r="D17"/>
      <c r="E17"/>
      <c r="F17"/>
    </row>
    <row r="18" spans="1:6" ht="15" customHeight="1" x14ac:dyDescent="0.45">
      <c r="A18"/>
      <c r="B18"/>
      <c r="C18"/>
      <c r="D18"/>
      <c r="E18"/>
      <c r="F18"/>
    </row>
    <row r="19" spans="1:6" ht="15" customHeight="1" x14ac:dyDescent="0.45">
      <c r="A19"/>
      <c r="B19"/>
      <c r="C19"/>
      <c r="D19"/>
      <c r="E19"/>
      <c r="F19"/>
    </row>
    <row r="20" spans="1:6" ht="15" customHeight="1" x14ac:dyDescent="0.45">
      <c r="A20"/>
      <c r="B20"/>
      <c r="C20"/>
      <c r="D20"/>
      <c r="E20"/>
      <c r="F20"/>
    </row>
    <row r="21" spans="1:6" ht="15" customHeight="1" x14ac:dyDescent="0.45">
      <c r="A21"/>
      <c r="B21"/>
      <c r="C21"/>
      <c r="D21"/>
      <c r="E21"/>
      <c r="F21"/>
    </row>
    <row r="22" spans="1:6" ht="15" customHeight="1" x14ac:dyDescent="0.45">
      <c r="A22"/>
      <c r="B22"/>
      <c r="C22"/>
      <c r="D22"/>
      <c r="E22"/>
      <c r="F22"/>
    </row>
    <row r="23" spans="1:6" ht="15" customHeight="1" x14ac:dyDescent="0.45">
      <c r="A23"/>
      <c r="B23"/>
      <c r="C23"/>
      <c r="D23"/>
      <c r="E23"/>
      <c r="F23"/>
    </row>
    <row r="24" spans="1:6" ht="15" customHeight="1" x14ac:dyDescent="0.45">
      <c r="A24"/>
      <c r="B24"/>
      <c r="C24"/>
      <c r="D24"/>
      <c r="E24"/>
      <c r="F24"/>
    </row>
    <row r="25" spans="1:6" ht="15" customHeight="1" x14ac:dyDescent="0.45">
      <c r="A25"/>
      <c r="B25"/>
      <c r="C25"/>
      <c r="D25"/>
      <c r="E25"/>
      <c r="F25"/>
    </row>
    <row r="26" spans="1:6" ht="15" customHeight="1" x14ac:dyDescent="0.4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146F-EDF5-444F-B6A1-AC4745A7D27C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ColWidth="8.6640625" defaultRowHeight="15" customHeight="1" x14ac:dyDescent="0.45"/>
  <cols>
    <col min="1" max="1" width="13.6171875" style="8" customWidth="1"/>
    <col min="2" max="2" width="43.76171875" style="8" customWidth="1"/>
    <col min="3" max="5" width="7.5234375" style="8" customWidth="1"/>
    <col min="6" max="6" width="13.80859375" style="8" customWidth="1"/>
    <col min="7" max="16384" width="8.6640625" style="8"/>
  </cols>
  <sheetData>
    <row r="1" spans="1:7" ht="15" customHeight="1" x14ac:dyDescent="0.5">
      <c r="A1" s="69" t="s">
        <v>21</v>
      </c>
      <c r="B1" s="69"/>
      <c r="C1" s="69"/>
      <c r="D1" s="69"/>
      <c r="E1" s="69"/>
      <c r="F1" s="69"/>
      <c r="G1" s="55"/>
    </row>
    <row r="2" spans="1:7" ht="15" customHeight="1" x14ac:dyDescent="0.5">
      <c r="A2" s="69" t="str">
        <f>IF('L100'!A2:G2="","",'L100'!A2:G2)</f>
        <v>Faculty</v>
      </c>
      <c r="B2" s="69"/>
      <c r="C2" s="69"/>
      <c r="D2" s="69"/>
      <c r="E2" s="69"/>
      <c r="F2" s="69"/>
      <c r="G2" s="55"/>
    </row>
    <row r="3" spans="1:7" ht="15" customHeight="1" x14ac:dyDescent="0.5">
      <c r="A3" s="69" t="str">
        <f>IF('L100'!A3:G3="","",'L100'!A3:G3)</f>
        <v>Department</v>
      </c>
      <c r="B3" s="69"/>
      <c r="C3" s="69"/>
      <c r="D3" s="69"/>
      <c r="E3" s="69"/>
      <c r="F3" s="69"/>
      <c r="G3" s="55"/>
    </row>
    <row r="6" spans="1:7" ht="15" customHeight="1" x14ac:dyDescent="0.5">
      <c r="A6" s="64" t="s">
        <v>45</v>
      </c>
      <c r="B6" s="64"/>
      <c r="C6" s="64"/>
      <c r="D6" s="64"/>
      <c r="E6" s="64"/>
      <c r="F6" s="64"/>
    </row>
    <row r="7" spans="1:7" ht="15" customHeight="1" x14ac:dyDescent="0.45">
      <c r="A7"/>
      <c r="B7"/>
      <c r="C7"/>
      <c r="D7"/>
      <c r="E7"/>
      <c r="F7"/>
    </row>
    <row r="8" spans="1:7" ht="15" customHeight="1" x14ac:dyDescent="0.45">
      <c r="A8"/>
      <c r="B8"/>
      <c r="C8"/>
      <c r="D8"/>
      <c r="E8"/>
      <c r="F8"/>
    </row>
    <row r="9" spans="1:7" ht="15" customHeight="1" x14ac:dyDescent="0.5">
      <c r="A9" s="59"/>
      <c r="B9" s="59"/>
      <c r="C9" s="60"/>
      <c r="D9" s="60"/>
      <c r="E9" s="60"/>
      <c r="F9" s="60"/>
    </row>
    <row r="10" spans="1:7" ht="15" customHeight="1" x14ac:dyDescent="0.4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</row>
    <row r="11" spans="1:7" ht="15" customHeight="1" x14ac:dyDescent="0.45">
      <c r="A11" s="15"/>
      <c r="B11" s="15"/>
      <c r="C11" s="38"/>
      <c r="D11" s="38"/>
      <c r="E11" s="38" t="str">
        <f>IF(Outstanding[[#This Row],[Mark]]="","",IF(AND(LEN(Outstanding[[#This Row],[Course Code]])=10, Outstanding[[#This Row],[Mark]]&gt;=60),"C",IF(Outstanding[[#This Row],[Mark]]&lt;40,"F",IF(Outstanding[[#This Row],[Mark]]&lt;45,"E",IF(Outstanding[[#This Row],[Mark]]&lt;50,"D",IF(Outstanding[[#This Row],[Mark]]&lt;60,"C",IF(Outstanding[[#This Row],[Mark]]&lt;70,"B",IF(Outstanding[[#This Row],[Mark]]&lt;=100,"A", ""))))))))</f>
        <v/>
      </c>
      <c r="F11" s="38"/>
    </row>
    <row r="12" spans="1:7" ht="15" customHeight="1" x14ac:dyDescent="0.45">
      <c r="A12" s="8" t="s">
        <v>5</v>
      </c>
      <c r="C12" s="34">
        <f>SUBTOTAL(109,Outstanding[CU])</f>
        <v>0</v>
      </c>
      <c r="D12" s="34"/>
      <c r="E12" s="34"/>
      <c r="F12" s="34"/>
    </row>
    <row r="14" spans="1:7" ht="15" customHeight="1" x14ac:dyDescent="0.45">
      <c r="A14"/>
      <c r="B14"/>
      <c r="C14"/>
      <c r="D14"/>
      <c r="E14"/>
      <c r="F14"/>
    </row>
    <row r="15" spans="1:7" ht="15" customHeight="1" x14ac:dyDescent="0.45">
      <c r="A15"/>
      <c r="B15"/>
      <c r="C15"/>
      <c r="D15"/>
      <c r="E15"/>
      <c r="F15"/>
    </row>
    <row r="16" spans="1:7" ht="15" customHeight="1" x14ac:dyDescent="0.45">
      <c r="A16"/>
      <c r="B16"/>
      <c r="C16"/>
      <c r="D16"/>
      <c r="E16"/>
      <c r="F16"/>
    </row>
    <row r="17" spans="1:6" ht="15" customHeight="1" x14ac:dyDescent="0.45">
      <c r="A17"/>
      <c r="B17"/>
      <c r="C17"/>
      <c r="D17"/>
      <c r="E17"/>
      <c r="F17"/>
    </row>
    <row r="18" spans="1:6" ht="15" customHeight="1" x14ac:dyDescent="0.45">
      <c r="A18"/>
      <c r="B18"/>
      <c r="C18"/>
      <c r="D18"/>
      <c r="E18"/>
      <c r="F18"/>
    </row>
    <row r="19" spans="1:6" ht="15" customHeight="1" x14ac:dyDescent="0.45">
      <c r="A19"/>
      <c r="B19"/>
      <c r="C19"/>
      <c r="D19"/>
      <c r="E19"/>
      <c r="F19"/>
    </row>
    <row r="20" spans="1:6" ht="15" customHeight="1" x14ac:dyDescent="0.45">
      <c r="A20"/>
      <c r="B20"/>
      <c r="C20"/>
      <c r="D20"/>
      <c r="E20"/>
      <c r="F20"/>
    </row>
    <row r="21" spans="1:6" ht="15" customHeight="1" x14ac:dyDescent="0.45">
      <c r="A21"/>
      <c r="B21"/>
      <c r="C21"/>
      <c r="D21"/>
      <c r="E21"/>
      <c r="F21"/>
    </row>
    <row r="22" spans="1:6" ht="15" customHeight="1" x14ac:dyDescent="0.45">
      <c r="A22"/>
      <c r="B22"/>
      <c r="C22"/>
      <c r="D22"/>
      <c r="E22"/>
      <c r="F22"/>
    </row>
    <row r="23" spans="1:6" ht="15" customHeight="1" x14ac:dyDescent="0.45">
      <c r="A23"/>
      <c r="B23"/>
      <c r="C23"/>
      <c r="D23"/>
      <c r="E23"/>
      <c r="F23"/>
    </row>
    <row r="24" spans="1:6" ht="15" customHeight="1" x14ac:dyDescent="0.45">
      <c r="A24"/>
      <c r="B24"/>
      <c r="C24"/>
      <c r="D24"/>
      <c r="E24"/>
      <c r="F24"/>
    </row>
    <row r="25" spans="1:6" ht="15" customHeight="1" x14ac:dyDescent="0.45">
      <c r="A25"/>
      <c r="B25"/>
      <c r="C25"/>
      <c r="D25"/>
      <c r="E25"/>
      <c r="F25"/>
    </row>
    <row r="26" spans="1:6" ht="15" customHeight="1" x14ac:dyDescent="0.4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22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9" t="s">
        <v>21</v>
      </c>
      <c r="B1" s="69"/>
      <c r="C1" s="69"/>
      <c r="D1" s="69"/>
      <c r="E1" s="69"/>
      <c r="F1" s="69"/>
      <c r="G1" s="69"/>
    </row>
    <row r="2" spans="1:7" ht="15" customHeight="1" x14ac:dyDescent="0.5">
      <c r="A2" s="69" t="str">
        <f>IF('L100'!A2:G2="","",'L100'!A2:G2)</f>
        <v>Faculty</v>
      </c>
      <c r="B2" s="69"/>
      <c r="C2" s="69"/>
      <c r="D2" s="69"/>
      <c r="E2" s="69"/>
      <c r="F2" s="69"/>
      <c r="G2" s="69"/>
    </row>
    <row r="3" spans="1:7" ht="15" customHeight="1" x14ac:dyDescent="0.5">
      <c r="A3" s="69" t="str">
        <f>IF('L100'!A3:G3="","",'L100'!A3:G3)</f>
        <v>Department</v>
      </c>
      <c r="B3" s="69"/>
      <c r="C3" s="69"/>
      <c r="D3" s="69"/>
      <c r="E3" s="69"/>
      <c r="F3" s="69"/>
      <c r="G3" s="69"/>
    </row>
    <row r="4" spans="1:7" ht="15" customHeight="1" x14ac:dyDescent="0.5">
      <c r="A4" s="68" t="s">
        <v>20</v>
      </c>
      <c r="B4" s="68"/>
      <c r="C4" s="68"/>
      <c r="D4" s="68"/>
      <c r="E4" s="68"/>
      <c r="F4" s="68"/>
      <c r="G4" s="68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70" t="str">
        <f>IF('L100'!D6:G6="","",'L100'!D6:G6)</f>
        <v/>
      </c>
      <c r="E6" s="70"/>
      <c r="F6" s="70"/>
      <c r="G6" s="71"/>
    </row>
    <row r="7" spans="1:7" ht="15" customHeight="1" x14ac:dyDescent="0.5">
      <c r="A7" s="40" t="s">
        <v>17</v>
      </c>
      <c r="B7" s="23" t="str">
        <f>IF('L100'!B7="","",'L100'!B7)</f>
        <v/>
      </c>
      <c r="C7" s="72" t="s">
        <v>16</v>
      </c>
      <c r="D7" s="72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8" t="s">
        <v>22</v>
      </c>
      <c r="B9" s="68"/>
      <c r="C9" s="63"/>
      <c r="D9" s="63"/>
      <c r="E9" s="63"/>
      <c r="F9" s="63"/>
      <c r="G9" s="63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f>
        <v/>
      </c>
      <c r="F11" s="38" t="str">
        <f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f>
        <v/>
      </c>
      <c r="G11" s="38" t="str">
        <f>IFERROR(S2.1[[#This Row],[CU]]*S2.1[[#This Row],[GP]], "")</f>
        <v/>
      </c>
    </row>
    <row r="12" spans="1:7" ht="15" customHeight="1" x14ac:dyDescent="0.45">
      <c r="A12" s="20" t="s">
        <v>5</v>
      </c>
      <c r="C12" s="33">
        <f>SUBTOTAL(109,S2.1[CU])</f>
        <v>0</v>
      </c>
      <c r="D12" s="33"/>
      <c r="E12" s="33"/>
      <c r="F12" s="33"/>
      <c r="G12" s="33">
        <f>SUBTOTAL(109,S2.1[QP])</f>
        <v>0</v>
      </c>
    </row>
    <row r="14" spans="1:7" ht="15" customHeight="1" x14ac:dyDescent="0.5">
      <c r="A14" s="37" t="s">
        <v>23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f>
        <v/>
      </c>
      <c r="F16" s="38" t="str">
        <f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f>
        <v/>
      </c>
      <c r="G16" s="38" t="str">
        <f>IFERROR(S2.2[[#This Row],[CU]]*S2.2[[#This Row],[GP]], "")</f>
        <v/>
      </c>
    </row>
    <row r="17" spans="1:7" ht="15" customHeight="1" x14ac:dyDescent="0.45">
      <c r="A17" s="20" t="s">
        <v>5</v>
      </c>
      <c r="C17" s="33">
        <f>SUBTOTAL(109,S2.2[CU])</f>
        <v>0</v>
      </c>
      <c r="D17" s="33"/>
      <c r="E17" s="33"/>
      <c r="F17" s="33"/>
      <c r="G17" s="33">
        <f>SUBTOTAL(109,S2.2[QP])</f>
        <v>0</v>
      </c>
    </row>
    <row r="19" spans="1:7" ht="15" customHeight="1" x14ac:dyDescent="0.5">
      <c r="C19" s="25" t="s">
        <v>4</v>
      </c>
      <c r="D19" s="26">
        <f>S2.1[[#Totals],[CU]]+S2.2[[#Totals],[CU]]</f>
        <v>0</v>
      </c>
      <c r="F19" s="25" t="s">
        <v>3</v>
      </c>
      <c r="G19" s="46">
        <f>IFERROR((S2.1[[#Totals],[QP]]+S2.2[[#Totals],[QP]])/(S2.1[[#Totals],[CU]]+S2.2[[#Totals],[CU]]),0)</f>
        <v>0</v>
      </c>
    </row>
    <row r="20" spans="1:7" ht="15" customHeight="1" x14ac:dyDescent="0.5">
      <c r="A20" s="30" t="s">
        <v>2</v>
      </c>
      <c r="C20" s="25" t="s">
        <v>1</v>
      </c>
      <c r="D20" s="26">
        <f>S2.1[[#Totals],[QP]]+S2.2[[#Totals],[QP]]</f>
        <v>0</v>
      </c>
      <c r="F20" s="25" t="s">
        <v>0</v>
      </c>
      <c r="G20" s="45">
        <f>IFERROR((S1.1[[#Totals],[QP]]+S1.2[[#Totals],[QP]]+S2.1[[#Totals],[QP]]+S2.2[[#Totals],[QP]])/(S1.1[[#Totals],[CU]]+S1.2[[#Totals],[CU]]+S2.1[[#Totals],[CU]]+S2.2[[#Totals],[CU]]),0)</f>
        <v>0</v>
      </c>
    </row>
    <row r="21" spans="1:7" ht="15" customHeight="1" x14ac:dyDescent="0.5">
      <c r="A21" s="41" t="s">
        <v>38</v>
      </c>
      <c r="B21" s="18"/>
    </row>
    <row r="22" spans="1:7" ht="15" customHeight="1" x14ac:dyDescent="0.5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C1B-3CFA-4254-B055-81AAC49EECC9}">
  <sheetPr>
    <pageSetUpPr fitToPage="1"/>
  </sheetPr>
  <dimension ref="A1:G22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9" t="s">
        <v>21</v>
      </c>
      <c r="B1" s="69"/>
      <c r="C1" s="69"/>
      <c r="D1" s="69"/>
      <c r="E1" s="69"/>
      <c r="F1" s="69"/>
      <c r="G1" s="69"/>
    </row>
    <row r="2" spans="1:7" ht="15" customHeight="1" x14ac:dyDescent="0.5">
      <c r="A2" s="69" t="str">
        <f>IF('L100'!A2:G2="","",'L100'!A2:G2)</f>
        <v>Faculty</v>
      </c>
      <c r="B2" s="69"/>
      <c r="C2" s="69"/>
      <c r="D2" s="69"/>
      <c r="E2" s="69"/>
      <c r="F2" s="69"/>
      <c r="G2" s="69"/>
    </row>
    <row r="3" spans="1:7" ht="15" customHeight="1" x14ac:dyDescent="0.5">
      <c r="A3" s="69" t="str">
        <f>IF('L100'!A3:G3="","",'L100'!A3:G3)</f>
        <v>Department</v>
      </c>
      <c r="B3" s="69"/>
      <c r="C3" s="69"/>
      <c r="D3" s="69"/>
      <c r="E3" s="69"/>
      <c r="F3" s="69"/>
      <c r="G3" s="69"/>
    </row>
    <row r="4" spans="1:7" ht="15" customHeight="1" x14ac:dyDescent="0.5">
      <c r="A4" s="68" t="s">
        <v>20</v>
      </c>
      <c r="B4" s="68"/>
      <c r="C4" s="68"/>
      <c r="D4" s="68"/>
      <c r="E4" s="68"/>
      <c r="F4" s="68"/>
      <c r="G4" s="68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70" t="str">
        <f>IF('L100'!D6:G6="","",'L100'!D6:G6)</f>
        <v/>
      </c>
      <c r="E6" s="70"/>
      <c r="F6" s="70"/>
      <c r="G6" s="71"/>
    </row>
    <row r="7" spans="1:7" ht="15" customHeight="1" x14ac:dyDescent="0.5">
      <c r="A7" s="40" t="s">
        <v>17</v>
      </c>
      <c r="B7" s="23" t="str">
        <f>IF('L100'!B7="","",'L100'!B7)</f>
        <v/>
      </c>
      <c r="C7" s="72" t="s">
        <v>16</v>
      </c>
      <c r="D7" s="72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8" t="s">
        <v>24</v>
      </c>
      <c r="B9" s="68"/>
      <c r="C9" s="63"/>
      <c r="D9" s="63"/>
      <c r="E9" s="63"/>
      <c r="F9" s="63"/>
      <c r="G9" s="63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f>
        <v/>
      </c>
      <c r="F11" s="38" t="str">
        <f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f>
        <v/>
      </c>
      <c r="G11" s="38" t="str">
        <f>IFERROR(S3.1[[#This Row],[CU]]*S3.1[[#This Row],[GP]], "")</f>
        <v/>
      </c>
    </row>
    <row r="12" spans="1:7" ht="15" customHeight="1" x14ac:dyDescent="0.45">
      <c r="A12" s="20" t="s">
        <v>5</v>
      </c>
      <c r="C12" s="33">
        <f>SUBTOTAL(109,S3.1[CU])</f>
        <v>0</v>
      </c>
      <c r="D12" s="33"/>
      <c r="E12" s="33"/>
      <c r="F12" s="33"/>
      <c r="G12" s="33">
        <f>SUBTOTAL(109,S3.1[QP])</f>
        <v>0</v>
      </c>
    </row>
    <row r="14" spans="1:7" ht="15" customHeight="1" x14ac:dyDescent="0.5">
      <c r="A14" s="37" t="s">
        <v>25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f>
        <v/>
      </c>
      <c r="F16" s="38" t="str">
        <f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f>
        <v/>
      </c>
      <c r="G16" s="38" t="str">
        <f>IFERROR(S3.2[[#This Row],[CU]]*S3.2[[#This Row],[GP]], "")</f>
        <v/>
      </c>
    </row>
    <row r="17" spans="1:7" ht="15" customHeight="1" x14ac:dyDescent="0.45">
      <c r="A17" s="20" t="s">
        <v>5</v>
      </c>
      <c r="C17" s="33">
        <f>SUBTOTAL(109,S3.2[CU])</f>
        <v>0</v>
      </c>
      <c r="D17" s="33"/>
      <c r="E17" s="33"/>
      <c r="F17" s="33"/>
      <c r="G17" s="33">
        <f>SUBTOTAL(109,S3.2[QP])</f>
        <v>0</v>
      </c>
    </row>
    <row r="19" spans="1:7" ht="15" customHeight="1" x14ac:dyDescent="0.5">
      <c r="C19" s="25" t="s">
        <v>4</v>
      </c>
      <c r="D19" s="26">
        <f>S3.1[[#Totals],[CU]]+S3.2[[#Totals],[CU]]</f>
        <v>0</v>
      </c>
      <c r="F19" s="25" t="s">
        <v>3</v>
      </c>
      <c r="G19" s="46">
        <f>IFERROR((S3.1[[#Totals],[QP]]+S3.2[[#Totals],[QP]])/(S3.1[[#Totals],[CU]]+S3.2[[#Totals],[CU]]),0)</f>
        <v>0</v>
      </c>
    </row>
    <row r="20" spans="1:7" ht="15" customHeight="1" x14ac:dyDescent="0.5">
      <c r="A20" s="30" t="s">
        <v>2</v>
      </c>
      <c r="C20" s="25" t="s">
        <v>1</v>
      </c>
      <c r="D20" s="26">
        <f>S3.1[[#Totals],[QP]]+S3.2[[#Totals],[QP]]</f>
        <v>0</v>
      </c>
      <c r="F20" s="25" t="s">
        <v>0</v>
      </c>
      <c r="G20" s="46">
        <f>IFERROR((S1.1[[#Totals],[QP]]+S1.2[[#Totals],[QP]]+S2.1[[#Totals],[QP]]+S2.2[[#Totals],[QP]]+S3.1[[#Totals],[QP]]+S3.2[[#Totals],[QP]])/(S1.1[[#Totals],[CU]]+S1.2[[#Totals],[CU]]+S2.1[[#Totals],[CU]]+S2.2[[#Totals],[CU]]+S3.1[[#Totals],[CU]]+S3.2[[#Totals],[CU]]),0)</f>
        <v>0</v>
      </c>
    </row>
    <row r="21" spans="1:7" ht="15" customHeight="1" x14ac:dyDescent="0.5">
      <c r="A21" s="41" t="s">
        <v>38</v>
      </c>
      <c r="B21" s="18"/>
    </row>
    <row r="22" spans="1:7" ht="15" customHeight="1" x14ac:dyDescent="0.5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7E57-BCAC-468B-AE45-028328E688A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9" t="s">
        <v>21</v>
      </c>
      <c r="B1" s="69"/>
      <c r="C1" s="69"/>
      <c r="D1" s="69"/>
      <c r="E1" s="69"/>
      <c r="F1" s="69"/>
      <c r="G1" s="69"/>
    </row>
    <row r="2" spans="1:7" ht="15" customHeight="1" x14ac:dyDescent="0.5">
      <c r="A2" s="69" t="str">
        <f>IF('L100'!A2:G2="","",'L100'!A2:G2)</f>
        <v>Faculty</v>
      </c>
      <c r="B2" s="69"/>
      <c r="C2" s="69"/>
      <c r="D2" s="69"/>
      <c r="E2" s="69"/>
      <c r="F2" s="69"/>
      <c r="G2" s="69"/>
    </row>
    <row r="3" spans="1:7" ht="15" customHeight="1" x14ac:dyDescent="0.5">
      <c r="A3" s="69" t="str">
        <f>IF('L100'!A3:G3="","",'L100'!A3:G3)</f>
        <v>Department</v>
      </c>
      <c r="B3" s="69"/>
      <c r="C3" s="69"/>
      <c r="D3" s="69"/>
      <c r="E3" s="69"/>
      <c r="F3" s="69"/>
      <c r="G3" s="69"/>
    </row>
    <row r="4" spans="1:7" ht="15" customHeight="1" x14ac:dyDescent="0.5">
      <c r="A4" s="68" t="s">
        <v>20</v>
      </c>
      <c r="B4" s="68"/>
      <c r="C4" s="68"/>
      <c r="D4" s="68"/>
      <c r="E4" s="68"/>
      <c r="F4" s="68"/>
      <c r="G4" s="68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70" t="str">
        <f>IF('L100'!D6:G6="","",'L100'!D6:G6)</f>
        <v/>
      </c>
      <c r="E6" s="70"/>
      <c r="F6" s="70"/>
      <c r="G6" s="71"/>
    </row>
    <row r="7" spans="1:7" ht="15" customHeight="1" x14ac:dyDescent="0.5">
      <c r="A7" s="40" t="s">
        <v>17</v>
      </c>
      <c r="B7" s="23" t="str">
        <f>IF('L100'!B7="","",'L100'!B7)</f>
        <v/>
      </c>
      <c r="C7" s="72" t="s">
        <v>16</v>
      </c>
      <c r="D7" s="72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8" t="s">
        <v>26</v>
      </c>
      <c r="B9" s="68"/>
      <c r="C9" s="63"/>
      <c r="D9" s="63"/>
      <c r="E9" s="63"/>
      <c r="F9" s="63"/>
      <c r="G9" s="63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f>
        <v/>
      </c>
      <c r="F11" s="38" t="str">
        <f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f>
        <v/>
      </c>
      <c r="G11" s="38" t="str">
        <f>IFERROR(S4.1[[#This Row],[CU]]*S4.1[[#This Row],[GP]], "")</f>
        <v/>
      </c>
    </row>
    <row r="12" spans="1:7" ht="15" customHeight="1" x14ac:dyDescent="0.45">
      <c r="A12" s="20" t="s">
        <v>5</v>
      </c>
      <c r="C12" s="33">
        <f>SUBTOTAL(109,S4.1[CU])</f>
        <v>0</v>
      </c>
      <c r="D12" s="33"/>
      <c r="E12" s="33"/>
      <c r="F12" s="33"/>
      <c r="G12" s="33">
        <f>SUBTOTAL(109,S4.1[QP])</f>
        <v>0</v>
      </c>
    </row>
    <row r="14" spans="1:7" ht="15" customHeight="1" x14ac:dyDescent="0.5">
      <c r="A14" s="37" t="s">
        <v>27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f>
        <v/>
      </c>
      <c r="F16" s="38" t="str">
        <f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f>
        <v/>
      </c>
      <c r="G16" s="38" t="str">
        <f>IFERROR(S4.2[[#This Row],[CU]]*S4.2[[#This Row],[GP]], "")</f>
        <v/>
      </c>
    </row>
    <row r="17" spans="1:7" ht="15" customHeight="1" x14ac:dyDescent="0.45">
      <c r="A17" s="20" t="s">
        <v>5</v>
      </c>
      <c r="C17" s="33">
        <f>SUBTOTAL(109,S4.2[CU])</f>
        <v>0</v>
      </c>
      <c r="D17" s="33"/>
      <c r="E17" s="33"/>
      <c r="F17" s="33"/>
      <c r="G17" s="33">
        <f>SUBTOTAL(109,S4.2[QP])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S4.1[[#Totals],[CU]]+S4.2[[#Totals],[CU]]</f>
        <v>0</v>
      </c>
      <c r="F19" s="25" t="s">
        <v>3</v>
      </c>
      <c r="G19" s="47">
        <f>IFERROR((S4.1[[#Totals],[QP]]+S4.2[[#Totals],[QP]])/(S4.1[[#Totals],[CU]]+S4.2[[#Totals],[CU]]),0)</f>
        <v>0</v>
      </c>
    </row>
    <row r="20" spans="1:7" ht="15" customHeight="1" x14ac:dyDescent="0.5">
      <c r="A20" s="30" t="s">
        <v>2</v>
      </c>
      <c r="C20" s="25" t="s">
        <v>1</v>
      </c>
      <c r="D20" s="26">
        <f>S4.1[[#Totals],[QP]]+S4.2[[#Totals],[QP]]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)/(S1.1[[#Totals],[CU]]+S1.2[[#Totals],[CU]]+S2.1[[#Totals],[CU]]+S2.2[[#Totals],[CU]]+S3.1[[#Totals],[CU]]+S3.2[[#Totals],[CU]]+S4.1[[#Totals],[CU]]+S4.2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840-AA73-41B1-BAF8-77AF732F9A99}">
  <sheetPr>
    <pageSetUpPr fitToPage="1"/>
  </sheetPr>
  <dimension ref="A1:G23"/>
  <sheetViews>
    <sheetView zoomScale="70" zoomScaleNormal="9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3" width="7.5234375" style="20" bestFit="1" customWidth="1"/>
    <col min="4" max="7" width="7.5234375" style="20" customWidth="1"/>
    <col min="8" max="16384" width="8.6640625" style="20"/>
  </cols>
  <sheetData>
    <row r="1" spans="1:7" ht="15" customHeight="1" x14ac:dyDescent="0.5">
      <c r="A1" s="69" t="s">
        <v>21</v>
      </c>
      <c r="B1" s="69"/>
      <c r="C1" s="69"/>
      <c r="D1" s="69"/>
      <c r="E1" s="69"/>
      <c r="F1" s="69"/>
      <c r="G1" s="69"/>
    </row>
    <row r="2" spans="1:7" ht="15" customHeight="1" x14ac:dyDescent="0.5">
      <c r="A2" s="69" t="str">
        <f>IF('L100'!A2:G2="","",'L100'!A2:G2)</f>
        <v>Faculty</v>
      </c>
      <c r="B2" s="69"/>
      <c r="C2" s="69"/>
      <c r="D2" s="69"/>
      <c r="E2" s="69"/>
      <c r="F2" s="69"/>
      <c r="G2" s="69"/>
    </row>
    <row r="3" spans="1:7" ht="15" customHeight="1" x14ac:dyDescent="0.5">
      <c r="A3" s="69" t="str">
        <f>IF('L100'!A3:G3="","",'L100'!A3:G3)</f>
        <v>Department</v>
      </c>
      <c r="B3" s="69"/>
      <c r="C3" s="69"/>
      <c r="D3" s="69"/>
      <c r="E3" s="69"/>
      <c r="F3" s="69"/>
      <c r="G3" s="69"/>
    </row>
    <row r="4" spans="1:7" ht="15" customHeight="1" x14ac:dyDescent="0.5">
      <c r="A4" s="68" t="s">
        <v>20</v>
      </c>
      <c r="B4" s="68"/>
      <c r="C4" s="68"/>
      <c r="D4" s="68"/>
      <c r="E4" s="68"/>
      <c r="F4" s="68"/>
      <c r="G4" s="68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35" t="str">
        <f>IF('L100'!B6="","",'L100'!B6)</f>
        <v/>
      </c>
      <c r="C6" s="22" t="s">
        <v>18</v>
      </c>
      <c r="D6" s="70" t="str">
        <f>IF('L100'!D6:G6="","",'L100'!D6:G6)</f>
        <v/>
      </c>
      <c r="E6" s="70"/>
      <c r="F6" s="70"/>
      <c r="G6" s="71"/>
    </row>
    <row r="7" spans="1:7" ht="15" customHeight="1" x14ac:dyDescent="0.5">
      <c r="A7" s="40" t="s">
        <v>17</v>
      </c>
      <c r="B7" s="23" t="str">
        <f>IF('L100'!B7="","",'L100'!B7)</f>
        <v/>
      </c>
      <c r="C7" s="72" t="s">
        <v>16</v>
      </c>
      <c r="D7" s="72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8" t="s">
        <v>28</v>
      </c>
      <c r="B9" s="68"/>
      <c r="C9" s="63"/>
      <c r="D9" s="63"/>
      <c r="E9" s="63"/>
      <c r="F9" s="63"/>
      <c r="G9" s="63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f>
        <v/>
      </c>
      <c r="F11" s="38" t="str">
        <f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f>
        <v/>
      </c>
      <c r="G11" s="38" t="str">
        <f>IFERROR(S5.1[[#This Row],[CU]]*S5.1[[#This Row],[GP]], "")</f>
        <v/>
      </c>
    </row>
    <row r="12" spans="1:7" ht="15" customHeight="1" x14ac:dyDescent="0.45">
      <c r="A12" s="20" t="s">
        <v>5</v>
      </c>
      <c r="C12" s="33">
        <f>SUBTOTAL(109,S5.1[CU])</f>
        <v>0</v>
      </c>
      <c r="D12" s="33"/>
      <c r="E12" s="33"/>
      <c r="F12" s="33"/>
      <c r="G12" s="33">
        <f>SUBTOTAL(109,S5.1[QP])</f>
        <v>0</v>
      </c>
    </row>
    <row r="14" spans="1:7" ht="15" customHeight="1" x14ac:dyDescent="0.5">
      <c r="A14" s="37" t="s">
        <v>29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f>
        <v/>
      </c>
      <c r="F16" s="38" t="str">
        <f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f>
        <v/>
      </c>
      <c r="G16" s="38" t="str">
        <f>IFERROR(S5.2[[#This Row],[CU]]*S5.2[[#This Row],[GP]], "")</f>
        <v/>
      </c>
    </row>
    <row r="17" spans="1:7" ht="15" customHeight="1" x14ac:dyDescent="0.45">
      <c r="A17" s="20" t="s">
        <v>5</v>
      </c>
      <c r="C17" s="33">
        <f>SUBTOTAL(109,S5.2[CU])</f>
        <v>0</v>
      </c>
      <c r="D17" s="33"/>
      <c r="E17" s="33"/>
      <c r="F17" s="33"/>
      <c r="G17" s="33">
        <f>SUBTOTAL(109,S5.2[QP])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42"/>
      <c r="C19" s="25" t="s">
        <v>4</v>
      </c>
      <c r="D19" s="26">
        <f>S5.1[[#Totals],[CU]]+S5.2[[#Totals],[CU]]</f>
        <v>0</v>
      </c>
      <c r="F19" s="25" t="s">
        <v>3</v>
      </c>
      <c r="G19" s="47">
        <f>IFERROR((S5.1[[#Totals],[QP]]+S5.2[[#Totals],[QP]])/(S5.1[[#Totals],[CU]]+S5.2[[#Totals],[CU]]),0)</f>
        <v>0</v>
      </c>
    </row>
    <row r="20" spans="1:7" ht="15" customHeight="1" x14ac:dyDescent="0.5">
      <c r="A20" s="30" t="s">
        <v>2</v>
      </c>
      <c r="C20" s="25" t="s">
        <v>1</v>
      </c>
      <c r="D20" s="26">
        <f>S5.1[[#Totals],[QP]]+S5.2[[#Totals],[QP]]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)/(S1.1[[#Totals],[CU]]+S1.2[[#Totals],[CU]]+S2.1[[#Totals],[CU]]+S2.2[[#Totals],[CU]]+S3.1[[#Totals],[CU]]+S3.2[[#Totals],[CU]]+S4.1[[#Totals],[CU]]+S4.2[[#Totals],[CU]]+S5.1[[#Totals],[CU]]+S5.2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D95-F92B-4097-B1A0-BF410E87070F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9" t="s">
        <v>21</v>
      </c>
      <c r="B1" s="69"/>
      <c r="C1" s="69"/>
      <c r="D1" s="69"/>
      <c r="E1" s="69"/>
      <c r="F1" s="69"/>
      <c r="G1" s="69"/>
    </row>
    <row r="2" spans="1:7" ht="15" customHeight="1" x14ac:dyDescent="0.5">
      <c r="A2" s="69" t="str">
        <f>IF('L100'!A2:G2="","",'L100'!A2:G2)</f>
        <v>Faculty</v>
      </c>
      <c r="B2" s="69"/>
      <c r="C2" s="69"/>
      <c r="D2" s="69"/>
      <c r="E2" s="69"/>
      <c r="F2" s="69"/>
      <c r="G2" s="69"/>
    </row>
    <row r="3" spans="1:7" ht="15" customHeight="1" x14ac:dyDescent="0.5">
      <c r="A3" s="69" t="str">
        <f>IF('L100'!A3:G3="","",'L100'!A3:G3)</f>
        <v>Department</v>
      </c>
      <c r="B3" s="69"/>
      <c r="C3" s="69"/>
      <c r="D3" s="69"/>
      <c r="E3" s="69"/>
      <c r="F3" s="69"/>
      <c r="G3" s="69"/>
    </row>
    <row r="4" spans="1:7" ht="15" customHeight="1" x14ac:dyDescent="0.5">
      <c r="A4" s="68" t="s">
        <v>20</v>
      </c>
      <c r="B4" s="68"/>
      <c r="C4" s="68"/>
      <c r="D4" s="68"/>
      <c r="E4" s="68"/>
      <c r="F4" s="68"/>
      <c r="G4" s="68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70" t="str">
        <f>IF('L100'!D6:G6="","",'L100'!D6:G6)</f>
        <v/>
      </c>
      <c r="E6" s="70"/>
      <c r="F6" s="70"/>
      <c r="G6" s="71"/>
    </row>
    <row r="7" spans="1:7" ht="15" customHeight="1" x14ac:dyDescent="0.5">
      <c r="A7" s="40" t="s">
        <v>17</v>
      </c>
      <c r="B7" s="23" t="str">
        <f>IF('L100'!B7="","",'L100'!B7)</f>
        <v/>
      </c>
      <c r="C7" s="72" t="s">
        <v>16</v>
      </c>
      <c r="D7" s="72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8" t="s">
        <v>30</v>
      </c>
      <c r="B9" s="68"/>
      <c r="C9" s="63"/>
      <c r="D9" s="63"/>
      <c r="E9" s="63"/>
      <c r="F9" s="63"/>
      <c r="G9" s="63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f>
        <v/>
      </c>
      <c r="F11" s="38" t="str">
        <f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f>
        <v/>
      </c>
      <c r="G11" s="38" t="str">
        <f>IFERROR(S6.1[[#This Row],[CU]]*S6.1[[#This Row],[GP]], "")</f>
        <v/>
      </c>
    </row>
    <row r="12" spans="1:7" ht="15" customHeight="1" x14ac:dyDescent="0.45">
      <c r="A12" s="20" t="s">
        <v>5</v>
      </c>
      <c r="C12" s="33">
        <f>SUBTOTAL(109,S6.1[CU])</f>
        <v>0</v>
      </c>
      <c r="D12" s="33"/>
      <c r="E12" s="33"/>
      <c r="F12" s="33"/>
      <c r="G12" s="33">
        <f>SUBTOTAL(109,S6.1[QP])</f>
        <v>0</v>
      </c>
    </row>
    <row r="14" spans="1:7" ht="15" customHeight="1" x14ac:dyDescent="0.5">
      <c r="A14" s="37" t="s">
        <v>31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f>
        <v/>
      </c>
      <c r="F16" s="38" t="str">
        <f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f>
        <v/>
      </c>
      <c r="G16" s="38" t="str">
        <f>IFERROR(S6.2[[#This Row],[CU]]*S6.2[[#This Row],[GP]], "")</f>
        <v/>
      </c>
    </row>
    <row r="17" spans="1:7" ht="15" customHeight="1" x14ac:dyDescent="0.45">
      <c r="A17" s="20" t="s">
        <v>5</v>
      </c>
      <c r="C17" s="33">
        <f>SUBTOTAL(109,S6.2[CU])</f>
        <v>0</v>
      </c>
      <c r="D17" s="33"/>
      <c r="E17" s="33"/>
      <c r="F17" s="33"/>
      <c r="G17" s="33">
        <f>SUBTOTAL(109,S6.2[QP])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S6.1[[#Totals],[CU]]+S6.2[[#Totals],[CU]]</f>
        <v>0</v>
      </c>
      <c r="F19" s="25" t="s">
        <v>3</v>
      </c>
      <c r="G19" s="47">
        <f>IFERROR((S6.1[[#Totals],[QP]]+S6.2[[#Totals],[QP]])/(S6.1[[#Totals],[CU]]+S6.2[[#Totals],[CU]]),0)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S6.1[[#Totals],[QP]]+S6.2[[#Totals],[QP]]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)/(S1.1[[#Totals],[CU]]+S1.2[[#Totals],[CU]]+S2.1[[#Totals],[CU]]+S2.2[[#Totals],[CU]]+S3.1[[#Totals],[CU]]+S3.2[[#Totals],[CU]]+S4.1[[#Totals],[CU]]+S4.2[[#Totals],[CU]]+S5.1[[#Totals],[CU]]+S5.2[[#Totals],[CU]]+S6.1[[#Totals],[CU]]+S6.2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B866-890F-42DA-B864-CAC63B0C3E0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9" t="s">
        <v>21</v>
      </c>
      <c r="B1" s="69"/>
      <c r="C1" s="69"/>
      <c r="D1" s="69"/>
      <c r="E1" s="69"/>
      <c r="F1" s="69"/>
      <c r="G1" s="69"/>
    </row>
    <row r="2" spans="1:7" ht="15" customHeight="1" x14ac:dyDescent="0.5">
      <c r="A2" s="69" t="str">
        <f>IF('L100'!A2:G2="","",'L100'!A2:G2)</f>
        <v>Faculty</v>
      </c>
      <c r="B2" s="69"/>
      <c r="C2" s="69"/>
      <c r="D2" s="69"/>
      <c r="E2" s="69"/>
      <c r="F2" s="69"/>
      <c r="G2" s="69"/>
    </row>
    <row r="3" spans="1:7" ht="15" customHeight="1" x14ac:dyDescent="0.5">
      <c r="A3" s="69" t="str">
        <f>IF('L100'!A3:G3="","",'L100'!A3:G3)</f>
        <v>Department</v>
      </c>
      <c r="B3" s="69"/>
      <c r="C3" s="69"/>
      <c r="D3" s="69"/>
      <c r="E3" s="69"/>
      <c r="F3" s="69"/>
      <c r="G3" s="69"/>
    </row>
    <row r="4" spans="1:7" ht="15" customHeight="1" x14ac:dyDescent="0.5">
      <c r="A4" s="68" t="s">
        <v>20</v>
      </c>
      <c r="B4" s="68"/>
      <c r="C4" s="68"/>
      <c r="D4" s="68"/>
      <c r="E4" s="68"/>
      <c r="F4" s="68"/>
      <c r="G4" s="68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70" t="str">
        <f>IF('L100'!D6:G6="","",'L100'!D6:G6)</f>
        <v/>
      </c>
      <c r="E6" s="70"/>
      <c r="F6" s="70"/>
      <c r="G6" s="71"/>
    </row>
    <row r="7" spans="1:7" ht="15" customHeight="1" x14ac:dyDescent="0.5">
      <c r="A7" s="40" t="s">
        <v>17</v>
      </c>
      <c r="B7" s="23" t="str">
        <f>IF('L100'!B7="","",'L100'!B7)</f>
        <v/>
      </c>
      <c r="C7" s="72" t="s">
        <v>16</v>
      </c>
      <c r="D7" s="72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8" t="s">
        <v>32</v>
      </c>
      <c r="B9" s="68"/>
      <c r="C9" s="63"/>
      <c r="D9" s="63"/>
      <c r="E9" s="63"/>
      <c r="F9" s="63"/>
      <c r="G9" s="63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f>
        <v/>
      </c>
      <c r="F11" s="38" t="str">
        <f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f>
        <v/>
      </c>
      <c r="G11" s="38" t="str">
        <f>IFERROR(S7.1[[#This Row],[CU]]*S7.1[[#This Row],[GP]], "")</f>
        <v/>
      </c>
    </row>
    <row r="12" spans="1:7" ht="15" customHeight="1" x14ac:dyDescent="0.45">
      <c r="A12" s="20" t="s">
        <v>5</v>
      </c>
      <c r="C12" s="33">
        <f>SUBTOTAL(109,S7.1[CU])</f>
        <v>0</v>
      </c>
      <c r="D12" s="33"/>
      <c r="E12" s="33"/>
      <c r="F12" s="33"/>
      <c r="G12" s="33">
        <f>SUBTOTAL(109,S7.1[QP])</f>
        <v>0</v>
      </c>
    </row>
    <row r="14" spans="1:7" ht="15" customHeight="1" x14ac:dyDescent="0.5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f>
        <v/>
      </c>
      <c r="F16" s="38" t="str">
        <f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f>
        <v/>
      </c>
      <c r="G16" s="38" t="str">
        <f>IFERROR(S7.2[[#This Row],[CU]]*S7.2[[#This Row],[GP]], "")</f>
        <v/>
      </c>
    </row>
    <row r="17" spans="1:7" ht="15" customHeight="1" x14ac:dyDescent="0.45">
      <c r="A17" s="20" t="s">
        <v>5</v>
      </c>
      <c r="C17" s="33">
        <f>SUBTOTAL(109,S7.2[CU])</f>
        <v>0</v>
      </c>
      <c r="D17" s="33"/>
      <c r="E17" s="33"/>
      <c r="F17" s="33"/>
      <c r="G17" s="33">
        <f>SUBTOTAL(109,S7.2[QP])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S7.1[[#Totals],[CU]]+S7.2[[#Totals],[CU]]</f>
        <v>0</v>
      </c>
      <c r="F19" s="25" t="s">
        <v>3</v>
      </c>
      <c r="G19" s="47">
        <f>IFERROR((S7.1[[#Totals],[QP]]+S7.2[[#Totals],[QP]])/(S7.1[[#Totals],[CU]]+S7.2[[#Totals],[CU]]),0)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S7.1[[#Totals],[QP]]+S7.2[[#Totals],[QP]]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CC09-AE60-4D8A-B87A-30C1DA9D51F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9" t="s">
        <v>21</v>
      </c>
      <c r="B1" s="69"/>
      <c r="C1" s="69"/>
      <c r="D1" s="69"/>
      <c r="E1" s="69"/>
      <c r="F1" s="69"/>
      <c r="G1" s="69"/>
    </row>
    <row r="2" spans="1:7" ht="15" customHeight="1" x14ac:dyDescent="0.5">
      <c r="A2" s="69" t="str">
        <f>IF('L100'!A2:G2="","",'L100'!A2:G2)</f>
        <v>Faculty</v>
      </c>
      <c r="B2" s="69"/>
      <c r="C2" s="69"/>
      <c r="D2" s="69"/>
      <c r="E2" s="69"/>
      <c r="F2" s="69"/>
      <c r="G2" s="69"/>
    </row>
    <row r="3" spans="1:7" ht="15" customHeight="1" x14ac:dyDescent="0.5">
      <c r="A3" s="69" t="str">
        <f>IF('L100'!A3:G3="","",'L100'!A3:G3)</f>
        <v>Department</v>
      </c>
      <c r="B3" s="69"/>
      <c r="C3" s="69"/>
      <c r="D3" s="69"/>
      <c r="E3" s="69"/>
      <c r="F3" s="69"/>
      <c r="G3" s="69"/>
    </row>
    <row r="4" spans="1:7" ht="15" customHeight="1" x14ac:dyDescent="0.5">
      <c r="A4" s="68" t="s">
        <v>20</v>
      </c>
      <c r="B4" s="68"/>
      <c r="C4" s="68"/>
      <c r="D4" s="68"/>
      <c r="E4" s="68"/>
      <c r="F4" s="68"/>
      <c r="G4" s="68"/>
    </row>
    <row r="5" spans="1:7" ht="15" customHeight="1" x14ac:dyDescent="0.5">
      <c r="A5" s="48"/>
      <c r="B5" s="48"/>
      <c r="C5" s="48"/>
      <c r="D5" s="48"/>
      <c r="E5" s="48"/>
      <c r="F5" s="48"/>
      <c r="G5" s="48"/>
    </row>
    <row r="6" spans="1:7" ht="15" customHeight="1" x14ac:dyDescent="0.5">
      <c r="A6" s="39" t="s">
        <v>19</v>
      </c>
      <c r="B6" s="49" t="str">
        <f>IF('L100'!B6="","",'L100'!B6)</f>
        <v/>
      </c>
      <c r="C6" s="49" t="s">
        <v>18</v>
      </c>
      <c r="D6" s="70" t="str">
        <f>IF('L100'!D6:G6="","",'L100'!D6:G6)</f>
        <v/>
      </c>
      <c r="E6" s="70"/>
      <c r="F6" s="70"/>
      <c r="G6" s="71"/>
    </row>
    <row r="7" spans="1:7" ht="15" customHeight="1" x14ac:dyDescent="0.5">
      <c r="A7" s="40" t="s">
        <v>17</v>
      </c>
      <c r="B7" s="50" t="str">
        <f>IF('L100'!B7="","",'L100'!B7)</f>
        <v/>
      </c>
      <c r="C7" s="72" t="s">
        <v>16</v>
      </c>
      <c r="D7" s="72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5">
      <c r="A9" s="68" t="s">
        <v>32</v>
      </c>
      <c r="B9" s="68"/>
      <c r="C9" s="63"/>
      <c r="D9" s="63"/>
      <c r="E9" s="63"/>
      <c r="F9" s="63"/>
      <c r="G9" s="63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f>
        <v/>
      </c>
      <c r="F11" s="38" t="str">
        <f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f>
        <v/>
      </c>
      <c r="G11" s="38" t="str">
        <f>IFERROR(S8.1[[#This Row],[CU]]*S8.1[[#This Row],[GP]], "")</f>
        <v/>
      </c>
    </row>
    <row r="12" spans="1:7" ht="15" customHeight="1" x14ac:dyDescent="0.45">
      <c r="A12" s="20" t="s">
        <v>5</v>
      </c>
      <c r="C12" s="33">
        <f>SUBTOTAL(109,S8.1[CU])</f>
        <v>0</v>
      </c>
      <c r="D12" s="33"/>
      <c r="E12" s="33"/>
      <c r="F12" s="33"/>
      <c r="G12" s="33">
        <f>SUBTOTAL(109,S8.1[QP])</f>
        <v>0</v>
      </c>
    </row>
    <row r="14" spans="1:7" ht="15" customHeight="1" x14ac:dyDescent="0.5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f>
        <v/>
      </c>
      <c r="F16" s="38" t="str">
        <f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f>
        <v/>
      </c>
      <c r="G16" s="38" t="str">
        <f>IFERROR(S8.2[[#This Row],[CU]]*S8.2[[#This Row],[GP]], "")</f>
        <v/>
      </c>
    </row>
    <row r="17" spans="1:7" ht="15" customHeight="1" x14ac:dyDescent="0.45">
      <c r="A17" s="20" t="s">
        <v>5</v>
      </c>
      <c r="C17" s="33">
        <f>SUBTOTAL(109,S8.2[CU])</f>
        <v>0</v>
      </c>
      <c r="D17" s="33"/>
      <c r="E17" s="33"/>
      <c r="F17" s="33"/>
      <c r="G17" s="33">
        <f>SUBTOTAL(109,S8.2[QP])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S8.1[[#Totals],[CU]]+S8.2[[#Totals],[CU]]</f>
        <v>0</v>
      </c>
      <c r="F19" s="25" t="s">
        <v>3</v>
      </c>
      <c r="G19" s="47">
        <f>IFERROR((S8.1[[#Totals],[QP]]+S8.2[[#Totals],[QP]])/(S8.1[[#Totals],[CU]]+S8.2[[#Totals],[CU]]),0)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S8.1[[#Totals],[QP]]+S8.2[[#Totals],[QP]]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A40E-F13A-40B9-B641-5D86D48164A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69" t="s">
        <v>21</v>
      </c>
      <c r="B1" s="69"/>
      <c r="C1" s="69"/>
      <c r="D1" s="69"/>
      <c r="E1" s="69"/>
      <c r="F1" s="69"/>
      <c r="G1" s="69"/>
    </row>
    <row r="2" spans="1:7" ht="15" customHeight="1" x14ac:dyDescent="0.5">
      <c r="A2" s="69" t="str">
        <f>IF('L100'!A2:G2="","",'L100'!A2:G2)</f>
        <v>Faculty</v>
      </c>
      <c r="B2" s="69"/>
      <c r="C2" s="69"/>
      <c r="D2" s="69"/>
      <c r="E2" s="69"/>
      <c r="F2" s="69"/>
      <c r="G2" s="69"/>
    </row>
    <row r="3" spans="1:7" ht="15" customHeight="1" x14ac:dyDescent="0.5">
      <c r="A3" s="69" t="str">
        <f>IF('L100'!A3:G3="","",'L100'!A3:G3)</f>
        <v>Department</v>
      </c>
      <c r="B3" s="69"/>
      <c r="C3" s="69"/>
      <c r="D3" s="69"/>
      <c r="E3" s="69"/>
      <c r="F3" s="69"/>
      <c r="G3" s="69"/>
    </row>
    <row r="4" spans="1:7" ht="15" customHeight="1" x14ac:dyDescent="0.5">
      <c r="A4" s="68" t="s">
        <v>20</v>
      </c>
      <c r="B4" s="68"/>
      <c r="C4" s="68"/>
      <c r="D4" s="68"/>
      <c r="E4" s="68"/>
      <c r="F4" s="68"/>
      <c r="G4" s="68"/>
    </row>
    <row r="5" spans="1:7" ht="15" customHeight="1" x14ac:dyDescent="0.5">
      <c r="A5" s="48"/>
      <c r="B5" s="48"/>
      <c r="C5" s="48"/>
      <c r="D5" s="48"/>
      <c r="E5" s="48"/>
      <c r="F5" s="48"/>
      <c r="G5" s="48"/>
    </row>
    <row r="6" spans="1:7" ht="15" customHeight="1" x14ac:dyDescent="0.5">
      <c r="A6" s="39" t="s">
        <v>19</v>
      </c>
      <c r="B6" s="58" t="str">
        <f>IF('L100'!B6="","",'L100'!B6)</f>
        <v/>
      </c>
      <c r="C6" s="49" t="s">
        <v>18</v>
      </c>
      <c r="D6" s="70" t="str">
        <f>IF('L100'!D6:G6="","",'L100'!D6:G6)</f>
        <v/>
      </c>
      <c r="E6" s="70"/>
      <c r="F6" s="70"/>
      <c r="G6" s="71"/>
    </row>
    <row r="7" spans="1:7" ht="15" customHeight="1" x14ac:dyDescent="0.5">
      <c r="A7" s="40" t="s">
        <v>17</v>
      </c>
      <c r="B7" s="50" t="str">
        <f>IF('L100'!B7="","",'L100'!B7)</f>
        <v/>
      </c>
      <c r="C7" s="72" t="s">
        <v>16</v>
      </c>
      <c r="D7" s="72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5">
      <c r="A9" s="68" t="s">
        <v>32</v>
      </c>
      <c r="B9" s="68"/>
      <c r="C9" s="63"/>
      <c r="D9" s="63"/>
      <c r="E9" s="63"/>
      <c r="F9" s="63"/>
      <c r="G9" s="63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f>
        <v/>
      </c>
      <c r="F11" s="38" t="str">
        <f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f>
        <v/>
      </c>
      <c r="G11" s="38" t="str">
        <f>IFERROR(S9.1[[#This Row],[CU]]*S9.1[[#This Row],[GP]], "")</f>
        <v/>
      </c>
    </row>
    <row r="12" spans="1:7" ht="15" customHeight="1" x14ac:dyDescent="0.45">
      <c r="A12" s="20" t="s">
        <v>5</v>
      </c>
      <c r="C12" s="33">
        <f>SUBTOTAL(109,S9.1[CU])</f>
        <v>0</v>
      </c>
      <c r="D12" s="33"/>
      <c r="E12" s="33"/>
      <c r="F12" s="33"/>
      <c r="G12" s="33">
        <f>SUBTOTAL(109,S9.1[QP])</f>
        <v>0</v>
      </c>
    </row>
    <row r="14" spans="1:7" ht="15" customHeight="1" x14ac:dyDescent="0.5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f>
        <v/>
      </c>
      <c r="F16" s="38" t="str">
        <f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f>
        <v/>
      </c>
      <c r="G16" s="38" t="str">
        <f>IFERROR(S9.2[[#This Row],[CU]]*S9.2[[#This Row],[GP]], "")</f>
        <v/>
      </c>
    </row>
    <row r="17" spans="1:7" ht="15" customHeight="1" x14ac:dyDescent="0.45">
      <c r="A17" s="20" t="s">
        <v>5</v>
      </c>
      <c r="C17" s="33">
        <f>SUBTOTAL(109,S9.2[CU])</f>
        <v>0</v>
      </c>
      <c r="D17" s="33"/>
      <c r="E17" s="33"/>
      <c r="F17" s="33"/>
      <c r="G17" s="33">
        <f>SUBTOTAL(109,S9.2[QP])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S9.1[[#Totals],[CU]]+S9.2[[#Totals],[CU]]</f>
        <v>0</v>
      </c>
      <c r="F19" s="25" t="s">
        <v>3</v>
      </c>
      <c r="G19" s="47">
        <f>IFERROR((S9.1[[#Totals],[QP]]+S9.2[[#Totals],[QP]])/(S9.1[[#Totals],[CU]]+S9.2[[#Totals],[CU]]),0)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S9.1[[#Totals],[QP]]+S9.2[[#Totals],[QP]]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L100</vt:lpstr>
      <vt:lpstr>L200</vt:lpstr>
      <vt:lpstr>L300</vt:lpstr>
      <vt:lpstr>L400</vt:lpstr>
      <vt:lpstr>L500</vt:lpstr>
      <vt:lpstr>L600</vt:lpstr>
      <vt:lpstr>L700</vt:lpstr>
      <vt:lpstr>L800</vt:lpstr>
      <vt:lpstr>L900</vt:lpstr>
      <vt:lpstr>Flagged Results</vt:lpstr>
      <vt:lpstr>Unknown Courses</vt:lpstr>
      <vt:lpstr>Outstanding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2021-10-19T13:08:38Z</cp:lastPrinted>
  <dcterms:created xsi:type="dcterms:W3CDTF">2021-09-26T15:33:53Z</dcterms:created>
  <dcterms:modified xsi:type="dcterms:W3CDTF">2021-12-27T15:36:18Z</dcterms:modified>
</cp:coreProperties>
</file>