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broad\UIUC\Courses\CS412-Intro to Data Mining\HW5\"/>
    </mc:Choice>
  </mc:AlternateContent>
  <bookViews>
    <workbookView xWindow="0" yWindow="0" windowWidth="14940" windowHeight="9000"/>
  </bookViews>
  <sheets>
    <sheet name="Q1" sheetId="1" r:id="rId1"/>
    <sheet name="Q2" sheetId="2" r:id="rId2"/>
    <sheet name="Q3" sheetId="3" r:id="rId3"/>
  </sheets>
  <externalReferences>
    <externalReference r:id="rId4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" i="1" l="1"/>
  <c r="L7" i="1"/>
  <c r="I16" i="1"/>
  <c r="L20" i="1"/>
  <c r="P11" i="3" l="1"/>
  <c r="I11" i="3"/>
  <c r="H11" i="3"/>
  <c r="G11" i="3"/>
  <c r="P10" i="3"/>
  <c r="I10" i="3"/>
  <c r="H10" i="3"/>
  <c r="G10" i="3"/>
  <c r="P9" i="3"/>
  <c r="I9" i="3"/>
  <c r="H9" i="3"/>
  <c r="G9" i="3"/>
  <c r="P8" i="3"/>
  <c r="I8" i="3"/>
  <c r="H8" i="3"/>
  <c r="G8" i="3"/>
  <c r="P7" i="3"/>
  <c r="I7" i="3"/>
  <c r="H7" i="3"/>
  <c r="G7" i="3"/>
  <c r="P6" i="3"/>
  <c r="I6" i="3"/>
  <c r="H6" i="3"/>
  <c r="G6" i="3"/>
  <c r="P5" i="3"/>
  <c r="N5" i="3"/>
  <c r="M5" i="3"/>
  <c r="I5" i="3"/>
  <c r="H5" i="3"/>
  <c r="G5" i="3"/>
  <c r="P4" i="3"/>
  <c r="N4" i="3"/>
  <c r="M4" i="3"/>
  <c r="R11" i="3" s="1"/>
  <c r="I4" i="3"/>
  <c r="H4" i="3"/>
  <c r="G4" i="3"/>
  <c r="P3" i="3"/>
  <c r="N3" i="3"/>
  <c r="M3" i="3"/>
  <c r="Q11" i="3" s="1"/>
  <c r="I3" i="3"/>
  <c r="H3" i="3"/>
  <c r="G3" i="3"/>
  <c r="I11" i="2"/>
  <c r="H11" i="2"/>
  <c r="G11" i="2"/>
  <c r="F11" i="2"/>
  <c r="I10" i="2"/>
  <c r="H10" i="2"/>
  <c r="G10" i="2"/>
  <c r="F10" i="2"/>
  <c r="I9" i="2"/>
  <c r="H9" i="2"/>
  <c r="G9" i="2"/>
  <c r="F9" i="2"/>
  <c r="I8" i="2"/>
  <c r="H8" i="2"/>
  <c r="G8" i="2"/>
  <c r="F8" i="2"/>
  <c r="I7" i="2"/>
  <c r="H7" i="2"/>
  <c r="G7" i="2"/>
  <c r="F7" i="2"/>
  <c r="I6" i="2"/>
  <c r="H6" i="2"/>
  <c r="G6" i="2"/>
  <c r="F6" i="2"/>
  <c r="I5" i="2"/>
  <c r="H5" i="2"/>
  <c r="G5" i="2"/>
  <c r="F5" i="2"/>
  <c r="I4" i="2"/>
  <c r="H4" i="2"/>
  <c r="G4" i="2"/>
  <c r="F4" i="2"/>
  <c r="I3" i="2"/>
  <c r="H3" i="2"/>
  <c r="G3" i="2"/>
  <c r="F3" i="2"/>
  <c r="I2" i="2"/>
  <c r="H2" i="2"/>
  <c r="G2" i="2"/>
  <c r="F2" i="2"/>
  <c r="Q13" i="1"/>
  <c r="Q12" i="1"/>
  <c r="Q11" i="1"/>
  <c r="Q7" i="1"/>
  <c r="Q6" i="1"/>
  <c r="Q5" i="1"/>
  <c r="Q3" i="1"/>
  <c r="Q2" i="1"/>
  <c r="Q10" i="3" l="1"/>
  <c r="R6" i="3"/>
  <c r="R10" i="3"/>
  <c r="R7" i="3"/>
  <c r="Q6" i="3"/>
  <c r="Q3" i="3"/>
  <c r="Q4" i="3"/>
  <c r="Q5" i="3"/>
  <c r="Q9" i="3"/>
  <c r="Q8" i="3"/>
  <c r="R3" i="3"/>
  <c r="R4" i="3"/>
  <c r="R5" i="3"/>
  <c r="R9" i="3"/>
  <c r="R8" i="3"/>
  <c r="Q7" i="3"/>
  <c r="Q14" i="1"/>
  <c r="Q9" i="1"/>
  <c r="Q8" i="1"/>
  <c r="Q4" i="1"/>
  <c r="L21" i="1"/>
  <c r="I15" i="1"/>
  <c r="I12" i="1"/>
  <c r="I9" i="1"/>
  <c r="L2" i="1"/>
  <c r="I4" i="1"/>
</calcChain>
</file>

<file path=xl/sharedStrings.xml><?xml version="1.0" encoding="utf-8"?>
<sst xmlns="http://schemas.openxmlformats.org/spreadsheetml/2006/main" count="87" uniqueCount="45">
  <si>
    <t>Thai</t>
    <phoneticPr fontId="1" type="noConversion"/>
  </si>
  <si>
    <t>Korean</t>
    <phoneticPr fontId="1" type="noConversion"/>
  </si>
  <si>
    <t>Thai</t>
    <phoneticPr fontId="1" type="noConversion"/>
  </si>
  <si>
    <t>American</t>
    <phoneticPr fontId="1" type="noConversion"/>
  </si>
  <si>
    <t>ID</t>
    <phoneticPr fontId="1" type="noConversion"/>
  </si>
  <si>
    <t>Cuisine</t>
    <phoneticPr fontId="1" type="noConversion"/>
  </si>
  <si>
    <t>Price</t>
    <phoneticPr fontId="1" type="noConversion"/>
  </si>
  <si>
    <t>Delivery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</si>
  <si>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</si>
  <si>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</si>
  <si>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</si>
  <si>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</si>
  <si>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</si>
  <si>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Popularity</t>
    <phoneticPr fontId="1" type="noConversion"/>
  </si>
  <si>
    <t>P</t>
    <phoneticPr fontId="1" type="noConversion"/>
  </si>
  <si>
    <t>N</t>
    <phoneticPr fontId="1" type="noConversion"/>
  </si>
  <si>
    <t>N</t>
    <phoneticPr fontId="1" type="noConversion"/>
  </si>
  <si>
    <t>P</t>
    <phoneticPr fontId="1" type="noConversion"/>
  </si>
  <si>
    <t>info(D)</t>
    <phoneticPr fontId="1" type="noConversion"/>
  </si>
  <si>
    <t xml:space="preserve"> </t>
    <phoneticPr fontId="1" type="noConversion"/>
  </si>
  <si>
    <t>InfoP(D)</t>
    <phoneticPr fontId="1" type="noConversion"/>
  </si>
  <si>
    <t>Price</t>
    <phoneticPr fontId="1" type="noConversion"/>
  </si>
  <si>
    <t>Gini</t>
    <phoneticPr fontId="1" type="noConversion"/>
  </si>
  <si>
    <t>N</t>
    <phoneticPr fontId="1" type="noConversion"/>
  </si>
  <si>
    <t>GiniDilivery</t>
    <phoneticPr fontId="1" type="noConversion"/>
  </si>
  <si>
    <t>GiniOrg</t>
    <phoneticPr fontId="1" type="noConversion"/>
  </si>
  <si>
    <t>Gain</t>
    <phoneticPr fontId="1" type="noConversion"/>
  </si>
  <si>
    <t xml:space="preserve">Naive Bayes </t>
    <phoneticPr fontId="1" type="noConversion"/>
  </si>
  <si>
    <t>P=1</t>
    <phoneticPr fontId="1" type="noConversion"/>
  </si>
  <si>
    <t>Deli=Y</t>
    <phoneticPr fontId="1" type="noConversion"/>
  </si>
  <si>
    <t>cousin=korea</t>
    <phoneticPr fontId="1" type="noConversion"/>
  </si>
  <si>
    <t>P</t>
    <phoneticPr fontId="1" type="noConversion"/>
  </si>
  <si>
    <t>Result</t>
    <phoneticPr fontId="1" type="noConversion"/>
  </si>
  <si>
    <t>Pr(pop)</t>
    <phoneticPr fontId="1" type="noConversion"/>
  </si>
  <si>
    <t>Pr(not pop)</t>
    <phoneticPr fontId="1" type="noConversion"/>
  </si>
  <si>
    <t>distance11</t>
    <phoneticPr fontId="1" type="noConversion"/>
  </si>
  <si>
    <t>distance12</t>
  </si>
  <si>
    <t>distance13</t>
  </si>
  <si>
    <t>distance14</t>
  </si>
  <si>
    <t>centroid1</t>
    <phoneticPr fontId="1" type="noConversion"/>
  </si>
  <si>
    <t>centroid2</t>
  </si>
  <si>
    <t>centroid3</t>
  </si>
  <si>
    <t>set1</t>
    <phoneticPr fontId="1" type="noConversion"/>
  </si>
  <si>
    <t>set2</t>
    <phoneticPr fontId="1" type="noConversion"/>
  </si>
  <si>
    <t>set3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</si>
</sst>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7"/>
      <color rgb="FF555555"/>
      <name val="Lucida Sans"/>
      <family val="2"/>
    </font>
    <font>
      <sz val="7"/>
      <color rgb="FF000000"/>
      <name val="Lucida Sans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FDF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2" fillId="3" borderId="3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3" fillId="6" borderId="3" xfId="0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right" vertical="center"/>
    </xf>
    <xf numFmtId="0" fontId="3" fillId="5" borderId="3" xfId="0" applyFont="1" applyFill="1" applyBorder="1" applyAlignment="1">
      <alignment horizontal="right"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0"/>
            <c:marker>
              <c:symbol val="circle"/>
              <c:size val="5"/>
              <c:spPr>
                <a:solidFill>
                  <a:schemeClr val="accent2">
                    <a:lumMod val="60000"/>
                    <a:lumOff val="40000"/>
                  </a:schemeClr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538-415F-B2F6-AD22F4B290E9}"/>
              </c:ext>
            </c:extLst>
          </c:dPt>
          <c:dPt>
            <c:idx val="11"/>
            <c:marker>
              <c:symbol val="circle"/>
              <c:size val="5"/>
              <c:spPr>
                <a:solidFill>
                  <a:srgbClr val="FFC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B538-415F-B2F6-AD22F4B290E9}"/>
              </c:ext>
            </c:extLst>
          </c:dPt>
          <c:dPt>
            <c:idx val="12"/>
            <c:marker>
              <c:symbol val="circle"/>
              <c:size val="5"/>
              <c:spPr>
                <a:solidFill>
                  <a:schemeClr val="accent2">
                    <a:lumMod val="60000"/>
                    <a:lumOff val="40000"/>
                  </a:schemeClr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538-415F-B2F6-AD22F4B290E9}"/>
              </c:ext>
            </c:extLst>
          </c:dPt>
          <c:dPt>
            <c:idx val="13"/>
            <c:marker>
              <c:symbol val="circle"/>
              <c:size val="5"/>
              <c:spPr>
                <a:solidFill>
                  <a:schemeClr val="accent2">
                    <a:lumMod val="60000"/>
                    <a:lumOff val="40000"/>
                  </a:schemeClr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B538-415F-B2F6-AD22F4B290E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8FA3303E-C971-44AF-962C-CADBCA4D2127}" type="CELLRANGE">
                      <a:rPr lang="en-US" altLang="zh-TW"/>
                      <a:pPr/>
                      <a:t>[CELLRANGE]</a:t>
                    </a:fld>
                    <a:endParaRPr lang="zh-TW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B538-415F-B2F6-AD22F4B290E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EEB7B02-143E-4D1A-8E8E-3ACE259D895E}" type="CELLRANGE">
                      <a:rPr lang="zh-TW" altLang="en-US"/>
                      <a:pPr/>
                      <a:t>[CELLRANGE]</a:t>
                    </a:fld>
                    <a:endParaRPr lang="zh-TW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538-415F-B2F6-AD22F4B290E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61C209E-D359-4B2D-89F7-FF564A46EC18}" type="CELLRANGE">
                      <a:rPr lang="zh-TW" altLang="en-US"/>
                      <a:pPr/>
                      <a:t>[CELLRANGE]</a:t>
                    </a:fld>
                    <a:endParaRPr lang="zh-TW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B538-415F-B2F6-AD22F4B290E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3A421A8-F6B0-498A-96B6-62E07CDFFD9C}" type="CELLRANGE">
                      <a:rPr lang="zh-TW" altLang="en-US"/>
                      <a:pPr/>
                      <a:t>[CELLRANGE]</a:t>
                    </a:fld>
                    <a:endParaRPr lang="zh-TW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B538-415F-B2F6-AD22F4B290E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EB2626B-EC6D-4DD4-A673-298B9C3759CD}" type="CELLRANGE">
                      <a:rPr lang="zh-TW" altLang="en-US"/>
                      <a:pPr/>
                      <a:t>[CELLRANGE]</a:t>
                    </a:fld>
                    <a:endParaRPr lang="zh-TW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B538-415F-B2F6-AD22F4B290E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276EEE2-974B-4D20-BFDB-B84B38993669}" type="CELLRANGE">
                      <a:rPr lang="zh-TW" altLang="en-US"/>
                      <a:pPr/>
                      <a:t>[CELLRANGE]</a:t>
                    </a:fld>
                    <a:endParaRPr lang="zh-TW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B538-415F-B2F6-AD22F4B290E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57B632E-8C41-458A-9793-B73BA99663D3}" type="CELLRANGE">
                      <a:rPr lang="zh-TW" altLang="en-US"/>
                      <a:pPr/>
                      <a:t>[CELLRANGE]</a:t>
                    </a:fld>
                    <a:endParaRPr lang="zh-TW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B538-415F-B2F6-AD22F4B290E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D4453C0-CFC3-4127-BE71-E13E415C7C15}" type="CELLRANGE">
                      <a:rPr lang="zh-TW" altLang="en-US"/>
                      <a:pPr/>
                      <a:t>[CELLRANGE]</a:t>
                    </a:fld>
                    <a:endParaRPr lang="zh-TW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B538-415F-B2F6-AD22F4B290E9}"/>
                </c:ext>
              </c:extLst>
            </c:dLbl>
            <c:dLbl>
              <c:idx val="8"/>
              <c:layout>
                <c:manualLayout>
                  <c:x val="-3.2722222222222271E-2"/>
                  <c:y val="-5.7200181708055721E-2"/>
                </c:manualLayout>
              </c:layout>
              <c:tx>
                <c:rich>
                  <a:bodyPr/>
                  <a:lstStyle/>
                  <a:p>
                    <a:fld id="{B10344A6-2271-4C77-A7DD-59EBE64E6CBD}" type="CELLRANGE">
                      <a:rPr lang="en-US" altLang="zh-TW"/>
                      <a:pPr/>
                      <a:t>[CELLRANGE]</a:t>
                    </a:fld>
                    <a:endParaRPr lang="zh-TW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B538-415F-B2F6-AD22F4B290E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38D518F-8095-4A74-B2EC-CA4178B86FEF}" type="CELLRANGE">
                      <a:rPr lang="zh-TW" altLang="en-US"/>
                      <a:pPr/>
                      <a:t>[CELLRANGE]</a:t>
                    </a:fld>
                    <a:endParaRPr lang="zh-TW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B538-415F-B2F6-AD22F4B290E9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4FA90B7D-9076-4B77-8B6D-5577AAF6339A}" type="CELLRANGE">
                      <a:rPr lang="zh-TW" altLang="en-US"/>
                      <a:pPr/>
                      <a:t>[CELLRANGE]</a:t>
                    </a:fld>
                    <a:endParaRPr lang="zh-TW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538-415F-B2F6-AD22F4B290E9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9E5E0124-76BD-4BE4-B0C8-13CF0542BBA5}" type="CELLRANGE">
                      <a:rPr lang="zh-TW" altLang="en-US"/>
                      <a:pPr/>
                      <a:t>[CELLRANGE]</a:t>
                    </a:fld>
                    <a:endParaRPr lang="zh-TW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538-415F-B2F6-AD22F4B290E9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4D17DE0D-8C32-457A-B08C-B8B3AE0AF1F8}" type="CELLRANGE">
                      <a:rPr lang="zh-TW" altLang="en-US"/>
                      <a:pPr/>
                      <a:t>[CELLRANGE]</a:t>
                    </a:fld>
                    <a:endParaRPr lang="zh-TW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538-415F-B2F6-AD22F4B290E9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FDA42C6E-BC86-4403-B28E-15305D72CB0B}" type="CELLRANGE">
                      <a:rPr lang="zh-TW" altLang="en-US"/>
                      <a:pPr/>
                      <a:t>[CELLRANGE]</a:t>
                    </a:fld>
                    <a:endParaRPr lang="zh-TW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538-415F-B2F6-AD22F4B290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[1]工作表1!$B$2:$B$15</c:f>
              <c:numCache>
                <c:formatCode>General</c:formatCode>
                <c:ptCount val="14"/>
                <c:pt idx="0">
                  <c:v>1.6</c:v>
                </c:pt>
                <c:pt idx="1">
                  <c:v>3.7</c:v>
                </c:pt>
                <c:pt idx="2">
                  <c:v>1.1000000000000001</c:v>
                </c:pt>
                <c:pt idx="3">
                  <c:v>2.5</c:v>
                </c:pt>
                <c:pt idx="4">
                  <c:v>0.4</c:v>
                </c:pt>
                <c:pt idx="5">
                  <c:v>4</c:v>
                </c:pt>
                <c:pt idx="6">
                  <c:v>3.4</c:v>
                </c:pt>
                <c:pt idx="7">
                  <c:v>2.6</c:v>
                </c:pt>
                <c:pt idx="8">
                  <c:v>2</c:v>
                </c:pt>
                <c:pt idx="9">
                  <c:v>3.7</c:v>
                </c:pt>
                <c:pt idx="10">
                  <c:v>1.9</c:v>
                </c:pt>
                <c:pt idx="11">
                  <c:v>2.7</c:v>
                </c:pt>
                <c:pt idx="12">
                  <c:v>0.6</c:v>
                </c:pt>
                <c:pt idx="13">
                  <c:v>3.4</c:v>
                </c:pt>
              </c:numCache>
            </c:numRef>
          </c:xVal>
          <c:yVal>
            <c:numRef>
              <c:f>[1]工作表1!$C$2:$C$15</c:f>
              <c:numCache>
                <c:formatCode>General</c:formatCode>
                <c:ptCount val="14"/>
                <c:pt idx="0">
                  <c:v>1.1000000000000001</c:v>
                </c:pt>
                <c:pt idx="1">
                  <c:v>2.2000000000000002</c:v>
                </c:pt>
                <c:pt idx="2">
                  <c:v>3.1</c:v>
                </c:pt>
                <c:pt idx="3">
                  <c:v>3.7</c:v>
                </c:pt>
                <c:pt idx="4">
                  <c:v>0.6</c:v>
                </c:pt>
                <c:pt idx="5">
                  <c:v>0.5</c:v>
                </c:pt>
                <c:pt idx="6">
                  <c:v>2.9</c:v>
                </c:pt>
                <c:pt idx="7">
                  <c:v>0.5</c:v>
                </c:pt>
                <c:pt idx="8">
                  <c:v>1</c:v>
                </c:pt>
                <c:pt idx="9">
                  <c:v>1.4</c:v>
                </c:pt>
                <c:pt idx="10">
                  <c:v>1</c:v>
                </c:pt>
                <c:pt idx="11">
                  <c:v>1.8</c:v>
                </c:pt>
                <c:pt idx="12">
                  <c:v>2.1</c:v>
                </c:pt>
                <c:pt idx="13">
                  <c:v>2.4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[1]工作表1!$A$2:$A$15</c15:f>
                <c15:dlblRangeCache>
                  <c:ptCount val="14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E-B538-415F-B2F6-AD22F4B290E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29921456"/>
        <c:axId val="634443024"/>
      </c:scatterChart>
      <c:valAx>
        <c:axId val="629921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34443024"/>
        <c:crosses val="autoZero"/>
        <c:crossBetween val="midCat"/>
      </c:valAx>
      <c:valAx>
        <c:axId val="63444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29921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434340</xdr:colOff>
      <xdr:row>5</xdr:row>
      <xdr:rowOff>121920</xdr:rowOff>
    </xdr:from>
    <xdr:to>
      <xdr:col>21</xdr:col>
      <xdr:colOff>129540</xdr:colOff>
      <xdr:row>18</xdr:row>
      <xdr:rowOff>144780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CCAF58C-9FD2-4A43-A2F5-BDC6CB07E4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2Q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作表1"/>
      <sheetName val="工作表2"/>
      <sheetName val="工作表3"/>
    </sheetNames>
    <sheetDataSet>
      <sheetData sheetId="0">
        <row r="2">
          <cell r="A2">
            <v>1</v>
          </cell>
          <cell r="B2">
            <v>1.6</v>
          </cell>
          <cell r="C2">
            <v>1.1000000000000001</v>
          </cell>
        </row>
        <row r="3">
          <cell r="A3">
            <v>2</v>
          </cell>
          <cell r="B3">
            <v>3.7</v>
          </cell>
          <cell r="C3">
            <v>2.2000000000000002</v>
          </cell>
        </row>
        <row r="4">
          <cell r="A4">
            <v>3</v>
          </cell>
          <cell r="B4">
            <v>1.1000000000000001</v>
          </cell>
          <cell r="C4">
            <v>3.1</v>
          </cell>
        </row>
        <row r="5">
          <cell r="A5">
            <v>4</v>
          </cell>
          <cell r="B5">
            <v>2.5</v>
          </cell>
          <cell r="C5">
            <v>3.7</v>
          </cell>
        </row>
        <row r="6">
          <cell r="A6">
            <v>5</v>
          </cell>
          <cell r="B6">
            <v>0.4</v>
          </cell>
          <cell r="C6">
            <v>0.6</v>
          </cell>
        </row>
        <row r="7">
          <cell r="A7">
            <v>6</v>
          </cell>
          <cell r="B7">
            <v>4</v>
          </cell>
          <cell r="C7">
            <v>0.5</v>
          </cell>
        </row>
        <row r="8">
          <cell r="A8">
            <v>7</v>
          </cell>
          <cell r="B8">
            <v>3.4</v>
          </cell>
          <cell r="C8">
            <v>2.9</v>
          </cell>
        </row>
        <row r="9">
          <cell r="A9">
            <v>8</v>
          </cell>
          <cell r="B9">
            <v>2.6</v>
          </cell>
          <cell r="C9">
            <v>0.5</v>
          </cell>
        </row>
        <row r="10">
          <cell r="A10">
            <v>9</v>
          </cell>
          <cell r="B10">
            <v>2</v>
          </cell>
          <cell r="C10">
            <v>1</v>
          </cell>
        </row>
        <row r="11">
          <cell r="A11">
            <v>10</v>
          </cell>
          <cell r="B11">
            <v>3.7</v>
          </cell>
          <cell r="C11">
            <v>1.4</v>
          </cell>
        </row>
        <row r="12">
          <cell r="A12">
            <v>11</v>
          </cell>
          <cell r="B12">
            <v>1.9</v>
          </cell>
          <cell r="C12">
            <v>1</v>
          </cell>
        </row>
        <row r="13">
          <cell r="A13">
            <v>12</v>
          </cell>
          <cell r="B13">
            <v>2.7</v>
          </cell>
          <cell r="C13">
            <v>1.8</v>
          </cell>
        </row>
        <row r="14">
          <cell r="A14">
            <v>13</v>
          </cell>
          <cell r="B14">
            <v>0.6</v>
          </cell>
          <cell r="C14">
            <v>2.1</v>
          </cell>
        </row>
        <row r="15">
          <cell r="A15">
            <v>14</v>
          </cell>
          <cell r="B15">
            <v>3.4</v>
          </cell>
          <cell r="C15">
            <v>2.4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zoomScale="115" zoomScaleNormal="115" workbookViewId="0">
      <selection activeCell="L7" sqref="L7"/>
    </sheetView>
  </sheetViews>
  <sheetFormatPr defaultRowHeight="16.2" x14ac:dyDescent="0.3"/>
  <cols>
    <col min="11" max="11" width="14.109375" customWidth="1"/>
    <col min="16" max="16" width="14.21875" customWidth="1"/>
  </cols>
  <sheetData>
    <row r="1" spans="1:1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13</v>
      </c>
      <c r="O1" t="s">
        <v>27</v>
      </c>
    </row>
    <row r="2" spans="1:17" x14ac:dyDescent="0.3">
      <c r="A2" s="3">
        <v>1</v>
      </c>
      <c r="B2" s="3" t="s">
        <v>0</v>
      </c>
      <c r="C2" s="3">
        <v>1</v>
      </c>
      <c r="D2" s="3" t="s">
        <v>8</v>
      </c>
      <c r="E2" s="3" t="s">
        <v>14</v>
      </c>
      <c r="H2" t="s">
        <v>17</v>
      </c>
      <c r="I2">
        <v>6</v>
      </c>
      <c r="K2" t="s">
        <v>18</v>
      </c>
      <c r="L2">
        <f>-I2/I4*LOG((I2/I4),2)-I3/I4*LOG((I3/I4),2)</f>
        <v>0.97095059445466858</v>
      </c>
      <c r="O2" t="s">
        <v>28</v>
      </c>
      <c r="P2" t="s">
        <v>14</v>
      </c>
      <c r="Q2" s="4">
        <f>2/6</f>
        <v>0.33333333333333331</v>
      </c>
    </row>
    <row r="3" spans="1:17" x14ac:dyDescent="0.3">
      <c r="A3" s="5">
        <v>2</v>
      </c>
      <c r="B3" s="5" t="s">
        <v>1</v>
      </c>
      <c r="C3" s="5">
        <v>3</v>
      </c>
      <c r="D3" s="5" t="s">
        <v>9</v>
      </c>
      <c r="E3" s="5" t="s">
        <v>14</v>
      </c>
      <c r="H3" t="s">
        <v>15</v>
      </c>
      <c r="I3">
        <v>4</v>
      </c>
      <c r="P3" t="s">
        <v>23</v>
      </c>
      <c r="Q3">
        <f>2/4</f>
        <v>0.5</v>
      </c>
    </row>
    <row r="4" spans="1:17" x14ac:dyDescent="0.3">
      <c r="A4" s="3">
        <v>3</v>
      </c>
      <c r="B4" s="3" t="s">
        <v>2</v>
      </c>
      <c r="C4" s="3">
        <v>2</v>
      </c>
      <c r="D4" s="3" t="s">
        <v>9</v>
      </c>
      <c r="E4" s="3" t="s">
        <v>15</v>
      </c>
      <c r="I4">
        <f>I2+I3</f>
        <v>10</v>
      </c>
      <c r="O4" t="s">
        <v>29</v>
      </c>
      <c r="P4" t="s">
        <v>17</v>
      </c>
      <c r="Q4">
        <f>3/6</f>
        <v>0.5</v>
      </c>
    </row>
    <row r="5" spans="1:17" x14ac:dyDescent="0.3">
      <c r="A5" s="3">
        <v>4</v>
      </c>
      <c r="B5" s="3" t="s">
        <v>3</v>
      </c>
      <c r="C5" s="3">
        <v>1</v>
      </c>
      <c r="D5" s="3" t="s">
        <v>9</v>
      </c>
      <c r="E5" s="3" t="s">
        <v>14</v>
      </c>
      <c r="P5" t="s">
        <v>15</v>
      </c>
      <c r="Q5" s="4">
        <f>2/4</f>
        <v>0.5</v>
      </c>
    </row>
    <row r="6" spans="1:17" x14ac:dyDescent="0.3">
      <c r="A6" s="3">
        <v>5</v>
      </c>
      <c r="B6" s="3" t="s">
        <v>3</v>
      </c>
      <c r="C6" s="3">
        <v>2</v>
      </c>
      <c r="D6" s="3" t="s">
        <v>10</v>
      </c>
      <c r="E6" s="3" t="s">
        <v>15</v>
      </c>
      <c r="G6" s="2" t="s">
        <v>21</v>
      </c>
      <c r="O6" t="s">
        <v>30</v>
      </c>
      <c r="P6" t="s">
        <v>31</v>
      </c>
      <c r="Q6">
        <f>2/6</f>
        <v>0.33333333333333331</v>
      </c>
    </row>
    <row r="7" spans="1:17" x14ac:dyDescent="0.3">
      <c r="A7" s="5">
        <v>6</v>
      </c>
      <c r="B7" s="5" t="s">
        <v>1</v>
      </c>
      <c r="C7" s="5">
        <v>2</v>
      </c>
      <c r="D7" s="5" t="s">
        <v>10</v>
      </c>
      <c r="E7" s="5" t="s">
        <v>14</v>
      </c>
      <c r="G7">
        <v>1</v>
      </c>
      <c r="H7" t="s">
        <v>14</v>
      </c>
      <c r="I7">
        <v>2</v>
      </c>
      <c r="K7" t="s">
        <v>20</v>
      </c>
      <c r="L7">
        <f>I9/10*(-I7/I9*LOG(I7/I9,2)-I8/I9*LOG(I8/I9,2))+I12/10*(-I10/I12*LOG(I10/I12,2)-I11/I12*LOG(I11/I12,2))+I15/10*(-I13/I15*LOG(I13/I15,2))</f>
        <v>0.8</v>
      </c>
      <c r="P7" t="s">
        <v>16</v>
      </c>
      <c r="Q7">
        <f>1/4</f>
        <v>0.25</v>
      </c>
    </row>
    <row r="8" spans="1:17" x14ac:dyDescent="0.3">
      <c r="A8" s="3">
        <v>7</v>
      </c>
      <c r="B8" s="3" t="s">
        <v>0</v>
      </c>
      <c r="C8" s="3">
        <v>2</v>
      </c>
      <c r="D8" s="3" t="s">
        <v>11</v>
      </c>
      <c r="E8" s="3" t="s">
        <v>14</v>
      </c>
      <c r="H8" t="s">
        <v>16</v>
      </c>
      <c r="I8">
        <v>2</v>
      </c>
      <c r="K8" t="s">
        <v>26</v>
      </c>
      <c r="L8">
        <f>L2-L7</f>
        <v>0.17095059445466854</v>
      </c>
      <c r="O8" t="s">
        <v>14</v>
      </c>
      <c r="Q8">
        <f>0.6</f>
        <v>0.6</v>
      </c>
    </row>
    <row r="9" spans="1:17" x14ac:dyDescent="0.3">
      <c r="A9" s="5">
        <v>8</v>
      </c>
      <c r="B9" s="5" t="s">
        <v>1</v>
      </c>
      <c r="C9" s="5">
        <v>1</v>
      </c>
      <c r="D9" s="5" t="s">
        <v>9</v>
      </c>
      <c r="E9" s="5" t="s">
        <v>16</v>
      </c>
      <c r="I9">
        <f>I7+I8</f>
        <v>4</v>
      </c>
      <c r="O9" t="s">
        <v>16</v>
      </c>
      <c r="Q9">
        <f>0.4</f>
        <v>0.4</v>
      </c>
    </row>
    <row r="10" spans="1:17" x14ac:dyDescent="0.3">
      <c r="A10" s="3">
        <v>9</v>
      </c>
      <c r="B10" s="3" t="s">
        <v>3</v>
      </c>
      <c r="C10" s="3">
        <v>3</v>
      </c>
      <c r="D10" s="3" t="s">
        <v>12</v>
      </c>
      <c r="E10" s="3" t="s">
        <v>14</v>
      </c>
      <c r="G10">
        <v>2</v>
      </c>
      <c r="H10" t="s">
        <v>14</v>
      </c>
      <c r="I10">
        <v>2</v>
      </c>
    </row>
    <row r="11" spans="1:17" x14ac:dyDescent="0.3">
      <c r="A11" s="3">
        <v>10</v>
      </c>
      <c r="B11" s="3" t="s">
        <v>3</v>
      </c>
      <c r="C11" s="3">
        <v>1</v>
      </c>
      <c r="D11" s="3" t="s">
        <v>10</v>
      </c>
      <c r="E11" s="3" t="s">
        <v>16</v>
      </c>
      <c r="H11" t="s">
        <v>16</v>
      </c>
      <c r="I11">
        <v>2</v>
      </c>
      <c r="P11" t="s">
        <v>33</v>
      </c>
      <c r="Q11">
        <f>Q2*Q4*Q6</f>
        <v>5.5555555555555552E-2</v>
      </c>
    </row>
    <row r="12" spans="1:17" x14ac:dyDescent="0.3">
      <c r="I12">
        <f>I10+I11</f>
        <v>4</v>
      </c>
      <c r="P12" t="s">
        <v>34</v>
      </c>
      <c r="Q12">
        <f>Q3*Q5*Q7</f>
        <v>6.25E-2</v>
      </c>
    </row>
    <row r="13" spans="1:17" x14ac:dyDescent="0.3">
      <c r="G13">
        <v>3</v>
      </c>
      <c r="H13" t="s">
        <v>14</v>
      </c>
      <c r="I13">
        <v>2</v>
      </c>
      <c r="O13" t="s">
        <v>32</v>
      </c>
      <c r="P13" t="s">
        <v>17</v>
      </c>
      <c r="Q13">
        <f>Q11*Q8</f>
        <v>3.3333333333333333E-2</v>
      </c>
    </row>
    <row r="14" spans="1:17" x14ac:dyDescent="0.3">
      <c r="B14" t="s">
        <v>19</v>
      </c>
      <c r="H14" t="s">
        <v>16</v>
      </c>
      <c r="I14">
        <v>0</v>
      </c>
      <c r="P14" t="s">
        <v>23</v>
      </c>
      <c r="Q14">
        <f>Q12*Q9</f>
        <v>2.5000000000000001E-2</v>
      </c>
    </row>
    <row r="15" spans="1:17" x14ac:dyDescent="0.3">
      <c r="I15">
        <f>I13+I14</f>
        <v>2</v>
      </c>
    </row>
    <row r="16" spans="1:17" x14ac:dyDescent="0.3">
      <c r="I16">
        <f>I9+I12+I15</f>
        <v>10</v>
      </c>
    </row>
    <row r="19" spans="7:12" x14ac:dyDescent="0.3">
      <c r="G19" t="s">
        <v>22</v>
      </c>
    </row>
    <row r="20" spans="7:12" x14ac:dyDescent="0.3">
      <c r="G20" t="s">
        <v>11</v>
      </c>
      <c r="H20" t="s">
        <v>17</v>
      </c>
      <c r="I20">
        <v>3</v>
      </c>
      <c r="K20" t="s">
        <v>24</v>
      </c>
      <c r="L20" s="13">
        <f>5/10*(1-(I20/5)^2-(I21/5)^2)*2</f>
        <v>0.48</v>
      </c>
    </row>
    <row r="21" spans="7:12" x14ac:dyDescent="0.3">
      <c r="H21" t="s">
        <v>15</v>
      </c>
      <c r="I21">
        <v>2</v>
      </c>
      <c r="K21" t="s">
        <v>25</v>
      </c>
      <c r="L21">
        <f>1-(6/10)^2-(4/10)^2</f>
        <v>0.48</v>
      </c>
    </row>
    <row r="23" spans="7:12" x14ac:dyDescent="0.3">
      <c r="G23" t="s">
        <v>12</v>
      </c>
      <c r="H23" t="s">
        <v>17</v>
      </c>
      <c r="I23">
        <v>3</v>
      </c>
    </row>
    <row r="24" spans="7:12" x14ac:dyDescent="0.3">
      <c r="H24" t="s">
        <v>23</v>
      </c>
      <c r="I24">
        <v>2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J19" sqref="J19"/>
    </sheetView>
  </sheetViews>
  <sheetFormatPr defaultRowHeight="16.2" x14ac:dyDescent="0.3"/>
  <sheetData>
    <row r="1" spans="1:9" x14ac:dyDescent="0.3">
      <c r="F1" t="s">
        <v>35</v>
      </c>
      <c r="G1" t="s">
        <v>36</v>
      </c>
      <c r="H1" t="s">
        <v>37</v>
      </c>
      <c r="I1" t="s">
        <v>38</v>
      </c>
    </row>
    <row r="2" spans="1:9" ht="16.8" thickBot="1" x14ac:dyDescent="0.35">
      <c r="A2" s="6">
        <v>1</v>
      </c>
      <c r="B2" s="7">
        <v>1.6</v>
      </c>
      <c r="C2" s="7">
        <v>1.1000000000000001</v>
      </c>
      <c r="D2" s="7">
        <v>1</v>
      </c>
      <c r="F2" s="8">
        <f>(($B$12-B2)^2+($C$12-C2)^2)^(1/2)</f>
        <v>0.31622776601683783</v>
      </c>
      <c r="G2" s="9">
        <f>(($B$13-B2)^2+($C$13-C2)^2)^(1/2)</f>
        <v>1.3038404810405297</v>
      </c>
      <c r="H2" s="8">
        <f>(($B$14-B2)^2+($C$14-C2)^2)^(1/2)</f>
        <v>1.4142135623730951</v>
      </c>
      <c r="I2" s="9">
        <f>(($B$15-B2)^2+($C$15-C2)^2)^(1/2)</f>
        <v>2.2203603311174516</v>
      </c>
    </row>
    <row r="3" spans="1:9" ht="16.8" thickBot="1" x14ac:dyDescent="0.35">
      <c r="A3" s="6">
        <v>2</v>
      </c>
      <c r="B3" s="10">
        <v>3.7</v>
      </c>
      <c r="C3" s="10">
        <v>2.2000000000000002</v>
      </c>
      <c r="D3" s="10">
        <v>-1</v>
      </c>
      <c r="F3" s="9">
        <f t="shared" ref="F3:F11" si="0">(($B$12-B3)^2+($C$12-C3)^2)^(1/2)</f>
        <v>2.1633307652783937</v>
      </c>
      <c r="G3" s="8">
        <f t="shared" ref="G3:G11" si="1">(($B$13-B3)^2+($C$13-C3)^2)^(1/2)</f>
        <v>1.077032961426901</v>
      </c>
      <c r="H3" s="9">
        <f t="shared" ref="H3:H11" si="2">(($B$14-B3)^2+($C$14-C3)^2)^(1/2)</f>
        <v>3.1016124838541645</v>
      </c>
      <c r="I3" s="8">
        <f t="shared" ref="I3:I10" si="3">(($B$15-B3)^2+($C$15-C3)^2)^(1/2)</f>
        <v>0.36055512754639901</v>
      </c>
    </row>
    <row r="4" spans="1:9" ht="16.8" thickBot="1" x14ac:dyDescent="0.35">
      <c r="A4" s="6">
        <v>3</v>
      </c>
      <c r="B4" s="7">
        <v>1.1000000000000001</v>
      </c>
      <c r="C4" s="7">
        <v>3.1</v>
      </c>
      <c r="D4" s="7">
        <v>1</v>
      </c>
      <c r="F4" s="9">
        <f t="shared" si="0"/>
        <v>2.2472205054244232</v>
      </c>
      <c r="G4" s="9">
        <f t="shared" si="1"/>
        <v>2.0615528128088303</v>
      </c>
      <c r="H4" s="8">
        <f t="shared" si="2"/>
        <v>1.1180339887498949</v>
      </c>
      <c r="I4" s="9">
        <f t="shared" si="3"/>
        <v>2.4041630560342613</v>
      </c>
    </row>
    <row r="5" spans="1:9" ht="16.8" thickBot="1" x14ac:dyDescent="0.35">
      <c r="A5" s="6">
        <v>4</v>
      </c>
      <c r="B5" s="10">
        <v>2.5</v>
      </c>
      <c r="C5" s="10">
        <v>3.7</v>
      </c>
      <c r="D5" s="10">
        <v>1</v>
      </c>
      <c r="F5" s="9">
        <f t="shared" si="0"/>
        <v>2.7658633371878665</v>
      </c>
      <c r="G5" s="9">
        <f t="shared" si="1"/>
        <v>1.9104973174542801</v>
      </c>
      <c r="H5" s="9">
        <f t="shared" si="2"/>
        <v>2.4839484696748442</v>
      </c>
      <c r="I5" s="9">
        <f t="shared" si="3"/>
        <v>1.5811388300841898</v>
      </c>
    </row>
    <row r="6" spans="1:9" ht="16.8" thickBot="1" x14ac:dyDescent="0.35">
      <c r="A6" s="6">
        <v>5</v>
      </c>
      <c r="B6" s="7">
        <v>0.4</v>
      </c>
      <c r="C6" s="7">
        <v>0.6</v>
      </c>
      <c r="D6" s="7">
        <v>1</v>
      </c>
      <c r="F6" s="9">
        <f t="shared" si="0"/>
        <v>1.5524174696260025</v>
      </c>
      <c r="G6" s="9">
        <f t="shared" si="1"/>
        <v>2.5942243542145698</v>
      </c>
      <c r="H6" s="8">
        <f t="shared" si="2"/>
        <v>1.5132745950421556</v>
      </c>
      <c r="I6" s="9">
        <f t="shared" si="3"/>
        <v>3.4985711369071799</v>
      </c>
    </row>
    <row r="7" spans="1:9" ht="16.8" thickBot="1" x14ac:dyDescent="0.35">
      <c r="A7" s="6">
        <v>6</v>
      </c>
      <c r="B7" s="10">
        <v>4</v>
      </c>
      <c r="C7" s="10">
        <v>0.5</v>
      </c>
      <c r="D7" s="10">
        <v>-1</v>
      </c>
      <c r="F7" s="9">
        <f t="shared" si="0"/>
        <v>2.1587033144922905</v>
      </c>
      <c r="G7" s="9">
        <f t="shared" si="1"/>
        <v>1.8384776310850235</v>
      </c>
      <c r="H7" s="9">
        <f t="shared" si="2"/>
        <v>3.757658845611187</v>
      </c>
      <c r="I7" s="9">
        <f t="shared" si="3"/>
        <v>1.9924858845171274</v>
      </c>
    </row>
    <row r="8" spans="1:9" ht="16.8" thickBot="1" x14ac:dyDescent="0.35">
      <c r="A8" s="6">
        <v>7</v>
      </c>
      <c r="B8" s="7">
        <v>3.4</v>
      </c>
      <c r="C8" s="7">
        <v>2.9</v>
      </c>
      <c r="D8" s="7">
        <v>1</v>
      </c>
      <c r="F8" s="9">
        <f t="shared" si="0"/>
        <v>2.4207436873820409</v>
      </c>
      <c r="G8" s="9">
        <f t="shared" si="1"/>
        <v>1.3038404810405295</v>
      </c>
      <c r="H8" s="9">
        <f t="shared" si="2"/>
        <v>2.9120439557122069</v>
      </c>
      <c r="I8" s="8">
        <f t="shared" si="3"/>
        <v>0.5</v>
      </c>
    </row>
    <row r="9" spans="1:9" ht="16.8" thickBot="1" x14ac:dyDescent="0.35">
      <c r="A9" s="6">
        <v>8</v>
      </c>
      <c r="B9" s="10">
        <v>2.6</v>
      </c>
      <c r="C9" s="10">
        <v>0.5</v>
      </c>
      <c r="D9" s="10">
        <v>-1</v>
      </c>
      <c r="F9" s="8">
        <f t="shared" si="0"/>
        <v>0.86023252670426276</v>
      </c>
      <c r="G9" s="9">
        <f t="shared" si="1"/>
        <v>1.3038404810405297</v>
      </c>
      <c r="H9" s="9">
        <f t="shared" si="2"/>
        <v>2.5612496949731396</v>
      </c>
      <c r="I9" s="9">
        <f t="shared" si="3"/>
        <v>2.0615528128088303</v>
      </c>
    </row>
    <row r="10" spans="1:9" ht="16.8" thickBot="1" x14ac:dyDescent="0.35">
      <c r="A10" s="6">
        <v>9</v>
      </c>
      <c r="B10" s="7">
        <v>2</v>
      </c>
      <c r="C10" s="7">
        <v>1</v>
      </c>
      <c r="D10" s="7">
        <v>-1</v>
      </c>
      <c r="F10" s="8">
        <f t="shared" si="0"/>
        <v>0.10000000000000009</v>
      </c>
      <c r="G10" s="8">
        <f t="shared" si="1"/>
        <v>1.063014581273465</v>
      </c>
      <c r="H10" s="9">
        <f t="shared" si="2"/>
        <v>1.7804493814764855</v>
      </c>
      <c r="I10" s="9">
        <f t="shared" si="3"/>
        <v>1.9798989873223329</v>
      </c>
    </row>
    <row r="11" spans="1:9" ht="16.8" thickBot="1" x14ac:dyDescent="0.35">
      <c r="A11" s="6">
        <v>10</v>
      </c>
      <c r="B11" s="10">
        <v>3.7</v>
      </c>
      <c r="C11" s="10">
        <v>1.4</v>
      </c>
      <c r="D11" s="10">
        <v>-1</v>
      </c>
      <c r="F11" s="9">
        <f t="shared" si="0"/>
        <v>1.8439088914585777</v>
      </c>
      <c r="G11" s="8">
        <f t="shared" si="1"/>
        <v>1.077032961426901</v>
      </c>
      <c r="H11" s="9">
        <f t="shared" si="2"/>
        <v>3.178049716414141</v>
      </c>
      <c r="I11" s="8">
        <f t="shared" ref="I11" si="4">(($B$15-B11)^2+($C$15-C11)^2)^1/2</f>
        <v>0.54500000000000004</v>
      </c>
    </row>
    <row r="12" spans="1:9" ht="16.8" thickBot="1" x14ac:dyDescent="0.35">
      <c r="A12" s="6">
        <v>11</v>
      </c>
      <c r="B12" s="7">
        <v>1.9</v>
      </c>
      <c r="C12" s="7">
        <v>1</v>
      </c>
      <c r="D12" s="7">
        <v>-1</v>
      </c>
      <c r="F12" s="11">
        <v>-1</v>
      </c>
      <c r="G12" s="11">
        <v>-1</v>
      </c>
      <c r="H12" s="11">
        <v>1</v>
      </c>
      <c r="I12" s="11">
        <v>-1</v>
      </c>
    </row>
    <row r="13" spans="1:9" ht="16.8" thickBot="1" x14ac:dyDescent="0.35">
      <c r="A13" s="6">
        <v>12</v>
      </c>
      <c r="B13" s="10">
        <v>2.7</v>
      </c>
      <c r="C13" s="10">
        <v>1.8</v>
      </c>
      <c r="D13" s="10">
        <v>1</v>
      </c>
    </row>
    <row r="14" spans="1:9" ht="16.8" thickBot="1" x14ac:dyDescent="0.35">
      <c r="A14" s="6">
        <v>13</v>
      </c>
      <c r="B14" s="7">
        <v>0.6</v>
      </c>
      <c r="C14" s="7">
        <v>2.1</v>
      </c>
      <c r="D14" s="7">
        <v>-1</v>
      </c>
    </row>
    <row r="15" spans="1:9" ht="16.8" thickBot="1" x14ac:dyDescent="0.35">
      <c r="A15" s="6">
        <v>14</v>
      </c>
      <c r="B15" s="10">
        <v>3.4</v>
      </c>
      <c r="C15" s="10">
        <v>2.4</v>
      </c>
      <c r="D15" s="10">
        <v>-1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4"/>
  <sheetViews>
    <sheetView topLeftCell="A2" workbookViewId="0">
      <selection activeCell="L20" sqref="L20"/>
    </sheetView>
  </sheetViews>
  <sheetFormatPr defaultRowHeight="16.2" x14ac:dyDescent="0.3"/>
  <sheetData>
    <row r="2" spans="1:19" x14ac:dyDescent="0.3">
      <c r="G2" t="s">
        <v>39</v>
      </c>
      <c r="H2" t="s">
        <v>40</v>
      </c>
      <c r="I2" t="s">
        <v>41</v>
      </c>
      <c r="P2" t="s">
        <v>39</v>
      </c>
      <c r="Q2" t="s">
        <v>40</v>
      </c>
      <c r="R2" t="s">
        <v>41</v>
      </c>
    </row>
    <row r="3" spans="1:19" ht="16.8" thickBot="1" x14ac:dyDescent="0.35">
      <c r="A3" s="6">
        <v>1</v>
      </c>
      <c r="B3" s="12">
        <v>8.1999999999999993</v>
      </c>
      <c r="C3" s="12">
        <v>6.4</v>
      </c>
      <c r="E3" s="7">
        <v>2</v>
      </c>
      <c r="F3" s="7">
        <v>5</v>
      </c>
      <c r="G3">
        <f>((B3-$E$2)^2+(C3-$F$2)^2)^(1/2)</f>
        <v>10.401922899156675</v>
      </c>
      <c r="H3">
        <f>((B3-$E$3)^2+(C3-$F$3)^2)^(1/2)</f>
        <v>6.3560994328282803</v>
      </c>
      <c r="I3">
        <f>((B3-$E$4)^2+(C3-$F$4)^2)^(1/2)</f>
        <v>6.2968245965724661</v>
      </c>
      <c r="J3">
        <v>3</v>
      </c>
      <c r="M3">
        <f>(B4+B5+B6+B7+B9)/5</f>
        <v>1.58</v>
      </c>
      <c r="N3">
        <f>(C4+C5+C6+C7+C9)/5</f>
        <v>4.72</v>
      </c>
      <c r="P3">
        <f>((B3-$M$2)^2+(C3-$N$2)^2)^(1/2)</f>
        <v>10.401922899156675</v>
      </c>
      <c r="Q3">
        <f>((B3-$M$3)^2+(C3-$N$3)^2)^(1/2)</f>
        <v>6.8298462647412492</v>
      </c>
      <c r="R3">
        <f>((B3-$M$4)^2+(C3-$N$4)^2)^(1/2)</f>
        <v>6.6708320320631671</v>
      </c>
      <c r="S3">
        <v>3</v>
      </c>
    </row>
    <row r="4" spans="1:19" ht="16.8" thickBot="1" x14ac:dyDescent="0.35">
      <c r="A4" s="6">
        <v>2</v>
      </c>
      <c r="B4" s="10">
        <v>0.1</v>
      </c>
      <c r="C4" s="10">
        <v>6.7</v>
      </c>
      <c r="E4" s="10">
        <v>6</v>
      </c>
      <c r="F4" s="10">
        <v>0.5</v>
      </c>
      <c r="G4">
        <f t="shared" ref="G4:G11" si="0">((B4-$E$2)^2+(C4-$F$2)^2)^(1/2)</f>
        <v>6.7007462271003817</v>
      </c>
      <c r="H4">
        <f t="shared" ref="H4:H11" si="1">((B4-$E$3)^2+(C4-$F$3)^2)^(1/2)</f>
        <v>2.5495097567963922</v>
      </c>
      <c r="I4">
        <f t="shared" ref="I4:I11" si="2">((B4-$E$4)^2+(C4-$F$4)^2)^(1/2)</f>
        <v>8.558621384311845</v>
      </c>
      <c r="J4">
        <v>1</v>
      </c>
      <c r="M4">
        <f>B11</f>
        <v>5.5</v>
      </c>
      <c r="N4">
        <f>C11</f>
        <v>0.3</v>
      </c>
      <c r="P4">
        <f t="shared" ref="P4:P11" si="3">((B4-$M$2)^2+(C4-$N$2)^2)^(1/2)</f>
        <v>6.7007462271003817</v>
      </c>
      <c r="Q4">
        <f t="shared" ref="Q4:Q11" si="4">((B4-$M$3)^2+(C4-$N$3)^2)^(1/2)</f>
        <v>2.4720032362438364</v>
      </c>
      <c r="R4">
        <f t="shared" ref="R4:R11" si="5">((B4-$M$4)^2+(C4-$N$4)^2)^(1/2)</f>
        <v>8.3737685661833297</v>
      </c>
      <c r="S4">
        <v>1</v>
      </c>
    </row>
    <row r="5" spans="1:19" ht="16.8" thickBot="1" x14ac:dyDescent="0.35">
      <c r="A5" s="6">
        <v>3</v>
      </c>
      <c r="B5" s="7">
        <v>1.5</v>
      </c>
      <c r="C5" s="7">
        <v>7.8</v>
      </c>
      <c r="E5" s="7">
        <v>5</v>
      </c>
      <c r="F5" s="7">
        <v>5</v>
      </c>
      <c r="G5">
        <f t="shared" si="0"/>
        <v>7.9429213769242359</v>
      </c>
      <c r="H5">
        <f t="shared" si="1"/>
        <v>2.8442925306655784</v>
      </c>
      <c r="I5">
        <f t="shared" si="2"/>
        <v>8.575546629807338</v>
      </c>
      <c r="J5">
        <v>1</v>
      </c>
      <c r="M5">
        <f>(B3+B8+B10)/3</f>
        <v>6.2333333333333334</v>
      </c>
      <c r="N5">
        <f>(C3+C8+C10)/3</f>
        <v>6.4000000000000012</v>
      </c>
      <c r="P5">
        <f t="shared" si="3"/>
        <v>7.9429213769242359</v>
      </c>
      <c r="Q5">
        <f t="shared" si="4"/>
        <v>3.081038785864274</v>
      </c>
      <c r="R5">
        <f t="shared" si="5"/>
        <v>8.5</v>
      </c>
      <c r="S5">
        <v>1</v>
      </c>
    </row>
    <row r="6" spans="1:19" ht="16.8" thickBot="1" x14ac:dyDescent="0.35">
      <c r="A6" s="6">
        <v>4</v>
      </c>
      <c r="B6" s="10">
        <v>2.2000000000000002</v>
      </c>
      <c r="C6" s="10">
        <v>3.4</v>
      </c>
      <c r="G6">
        <f t="shared" si="0"/>
        <v>4.0496913462633168</v>
      </c>
      <c r="H6">
        <f t="shared" si="1"/>
        <v>1.61245154965971</v>
      </c>
      <c r="I6">
        <f t="shared" si="2"/>
        <v>4.780167361086848</v>
      </c>
      <c r="J6">
        <v>1</v>
      </c>
      <c r="P6">
        <f t="shared" si="3"/>
        <v>4.0496913462633168</v>
      </c>
      <c r="Q6">
        <f t="shared" si="4"/>
        <v>1.4583552379307312</v>
      </c>
      <c r="R6">
        <f t="shared" si="5"/>
        <v>4.5276925690687087</v>
      </c>
      <c r="S6">
        <v>1</v>
      </c>
    </row>
    <row r="7" spans="1:19" ht="16.8" thickBot="1" x14ac:dyDescent="0.35">
      <c r="A7" s="6">
        <v>5</v>
      </c>
      <c r="B7" s="7">
        <v>1.6</v>
      </c>
      <c r="C7" s="7">
        <v>3.5</v>
      </c>
      <c r="G7">
        <f t="shared" si="0"/>
        <v>3.8483762809787714</v>
      </c>
      <c r="H7">
        <f t="shared" si="1"/>
        <v>1.5524174696260025</v>
      </c>
      <c r="I7">
        <f t="shared" si="2"/>
        <v>5.3254107822777392</v>
      </c>
      <c r="J7">
        <v>1</v>
      </c>
      <c r="P7">
        <f t="shared" si="3"/>
        <v>3.8483762809787714</v>
      </c>
      <c r="Q7">
        <f t="shared" si="4"/>
        <v>1.2201639234135713</v>
      </c>
      <c r="R7">
        <f t="shared" si="5"/>
        <v>5.0447993022517759</v>
      </c>
      <c r="S7">
        <v>1</v>
      </c>
    </row>
    <row r="8" spans="1:19" ht="16.8" thickBot="1" x14ac:dyDescent="0.35">
      <c r="A8" s="6">
        <v>6</v>
      </c>
      <c r="B8" s="12">
        <v>4.3</v>
      </c>
      <c r="C8" s="12">
        <v>9.6999999999999993</v>
      </c>
      <c r="G8">
        <f t="shared" si="0"/>
        <v>10.610372283760828</v>
      </c>
      <c r="H8">
        <f t="shared" si="1"/>
        <v>5.2325901807804511</v>
      </c>
      <c r="I8">
        <f t="shared" si="2"/>
        <v>9.3557468969612465</v>
      </c>
      <c r="J8">
        <v>3</v>
      </c>
      <c r="P8">
        <f t="shared" si="3"/>
        <v>10.610372283760828</v>
      </c>
      <c r="Q8">
        <f t="shared" si="4"/>
        <v>5.6743986465527776</v>
      </c>
      <c r="R8">
        <f t="shared" si="5"/>
        <v>9.4762861923857056</v>
      </c>
      <c r="S8">
        <v>3</v>
      </c>
    </row>
    <row r="9" spans="1:19" ht="16.8" thickBot="1" x14ac:dyDescent="0.35">
      <c r="A9" s="6">
        <v>7</v>
      </c>
      <c r="B9" s="7">
        <v>2.5</v>
      </c>
      <c r="C9" s="7">
        <v>2.2000000000000002</v>
      </c>
      <c r="G9">
        <f t="shared" si="0"/>
        <v>3.3301651610693423</v>
      </c>
      <c r="H9">
        <f t="shared" si="1"/>
        <v>2.8442925306655784</v>
      </c>
      <c r="I9">
        <f t="shared" si="2"/>
        <v>3.8910152916687442</v>
      </c>
      <c r="J9">
        <v>1</v>
      </c>
      <c r="P9">
        <f t="shared" si="3"/>
        <v>3.3301651610693423</v>
      </c>
      <c r="Q9">
        <f t="shared" si="4"/>
        <v>2.6826852219371542</v>
      </c>
      <c r="R9">
        <f t="shared" si="5"/>
        <v>3.5510561809129406</v>
      </c>
      <c r="S9">
        <v>1</v>
      </c>
    </row>
    <row r="10" spans="1:19" ht="16.8" thickBot="1" x14ac:dyDescent="0.35">
      <c r="A10" s="6">
        <v>8</v>
      </c>
      <c r="B10" s="12">
        <v>6.2</v>
      </c>
      <c r="C10" s="12">
        <v>3.1</v>
      </c>
      <c r="G10">
        <f t="shared" si="0"/>
        <v>6.9318107302493486</v>
      </c>
      <c r="H10">
        <f t="shared" si="1"/>
        <v>4.6097722286464435</v>
      </c>
      <c r="I10">
        <f t="shared" si="2"/>
        <v>2.6076809620810595</v>
      </c>
      <c r="J10">
        <v>3</v>
      </c>
      <c r="P10">
        <f t="shared" si="3"/>
        <v>6.9318107302493486</v>
      </c>
      <c r="Q10">
        <f t="shared" si="4"/>
        <v>4.8957941133180833</v>
      </c>
      <c r="R10">
        <f t="shared" si="5"/>
        <v>2.8861739379323628</v>
      </c>
      <c r="S10">
        <v>2</v>
      </c>
    </row>
    <row r="11" spans="1:19" ht="16.8" thickBot="1" x14ac:dyDescent="0.35">
      <c r="A11" s="6">
        <v>9</v>
      </c>
      <c r="B11" s="7">
        <v>5.5</v>
      </c>
      <c r="C11" s="7">
        <v>0.3</v>
      </c>
      <c r="G11">
        <f t="shared" si="0"/>
        <v>5.5081757415681647</v>
      </c>
      <c r="H11">
        <f t="shared" si="1"/>
        <v>5.8600341295934451</v>
      </c>
      <c r="I11">
        <f t="shared" si="2"/>
        <v>0.53851648071345048</v>
      </c>
      <c r="J11">
        <v>2</v>
      </c>
      <c r="P11">
        <f t="shared" si="3"/>
        <v>5.5081757415681647</v>
      </c>
      <c r="Q11">
        <f t="shared" si="4"/>
        <v>5.9078591723229152</v>
      </c>
      <c r="R11">
        <f t="shared" si="5"/>
        <v>0</v>
      </c>
      <c r="S11">
        <v>2</v>
      </c>
    </row>
    <row r="12" spans="1:19" ht="16.8" thickBot="1" x14ac:dyDescent="0.35">
      <c r="A12" t="s">
        <v>42</v>
      </c>
      <c r="B12" s="7">
        <v>2</v>
      </c>
      <c r="C12" s="7">
        <v>5</v>
      </c>
    </row>
    <row r="13" spans="1:19" ht="16.8" thickBot="1" x14ac:dyDescent="0.35">
      <c r="A13" t="s">
        <v>43</v>
      </c>
      <c r="B13" s="10">
        <v>6</v>
      </c>
      <c r="C13" s="10">
        <v>0.5</v>
      </c>
    </row>
    <row r="14" spans="1:19" ht="16.8" thickBot="1" x14ac:dyDescent="0.35">
      <c r="A14" t="s">
        <v>44</v>
      </c>
      <c r="B14" s="7">
        <v>5</v>
      </c>
      <c r="C14" s="7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李德耀</dc:creator>
  <cp:lastModifiedBy>李德耀</cp:lastModifiedBy>
  <dcterms:created xsi:type="dcterms:W3CDTF">2016-12-03T23:09:20Z</dcterms:created>
  <dcterms:modified xsi:type="dcterms:W3CDTF">2016-12-06T00:10:52Z</dcterms:modified>
</cp:coreProperties>
</file>