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culations" sheetId="1" r:id="rId3"/>
  </sheets>
  <definedNames/>
  <calcPr/>
</workbook>
</file>

<file path=xl/sharedStrings.xml><?xml version="1.0" encoding="utf-8"?>
<sst xmlns="http://schemas.openxmlformats.org/spreadsheetml/2006/main" count="39" uniqueCount="26">
  <si>
    <t>Name</t>
  </si>
  <si>
    <t>Symbol</t>
  </si>
  <si>
    <t>Num shares</t>
  </si>
  <si>
    <t>Price</t>
  </si>
  <si>
    <t>Current Price</t>
  </si>
  <si>
    <t>Difference</t>
  </si>
  <si>
    <t>% difference</t>
  </si>
  <si>
    <t>Vanguard Star Fund Investor Shares</t>
  </si>
  <si>
    <t>VGSTX</t>
  </si>
  <si>
    <t>Vanguard Growth and Income Fund Investor Shares</t>
  </si>
  <si>
    <t>VQNPX</t>
  </si>
  <si>
    <t>VANGUARD MEGA CAP VALUE ETF</t>
  </si>
  <si>
    <t>MGV</t>
  </si>
  <si>
    <t>Vanguard Equity-Income Fund Investor Shares</t>
  </si>
  <si>
    <t>VEIPX</t>
  </si>
  <si>
    <t>VANGUARD SMALL CAP GROWTH ETF</t>
  </si>
  <si>
    <t>VBK</t>
  </si>
  <si>
    <t>VANGUARD SMALL CAP VALUE ETF</t>
  </si>
  <si>
    <t>VBR</t>
  </si>
  <si>
    <t>VANGUARD GROWTH ETF</t>
  </si>
  <si>
    <t>VUG</t>
  </si>
  <si>
    <t>VANGUARD TOTAL STOCK MARKET ETF</t>
  </si>
  <si>
    <t>VTI</t>
  </si>
  <si>
    <t>VANGUARD S&amp;P 500 INDEX ETF</t>
  </si>
  <si>
    <t>VOO</t>
  </si>
  <si>
    <t>VANGUARD EQUITY INCOME INVESTOR 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</si>
</sst>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7</v>
      </c>
      <c r="B2" s="3" t="s">
        <v>8</v>
      </c>
      <c r="C2" s="3">
        <v>10.0</v>
      </c>
      <c r="D2" s="3">
        <v>23.1</v>
      </c>
      <c r="E2">
        <f>IFERROR(__xludf.DUMMYFUNCTION("GOOGLEFINANCE(B2)"),29.68)</f>
        <v>29.68</v>
      </c>
      <c r="F2">
        <f t="shared" ref="F2:F17" si="1">E2-D2</f>
        <v>6.58</v>
      </c>
      <c r="G2">
        <f t="shared" ref="G2:G17" si="2">F2/D2</f>
        <v>0.2848484848</v>
      </c>
    </row>
    <row r="3">
      <c r="A3" s="3" t="s">
        <v>9</v>
      </c>
      <c r="B3" s="3" t="s">
        <v>10</v>
      </c>
      <c r="C3" s="3">
        <v>149.108</v>
      </c>
      <c r="D3" s="3">
        <v>39.9</v>
      </c>
      <c r="E3">
        <f>IFERROR(__xludf.DUMMYFUNCTION("GOOGLEFINANCE(B3)"),55.68)</f>
        <v>55.68</v>
      </c>
      <c r="F3">
        <f t="shared" si="1"/>
        <v>15.78</v>
      </c>
      <c r="G3">
        <f t="shared" si="2"/>
        <v>0.3954887218</v>
      </c>
    </row>
    <row r="4">
      <c r="A4" s="3" t="s">
        <v>11</v>
      </c>
      <c r="B4" s="3" t="s">
        <v>12</v>
      </c>
      <c r="C4" s="3">
        <v>3.0</v>
      </c>
      <c r="D4" s="3">
        <v>64.23</v>
      </c>
      <c r="E4">
        <f>IFERROR(__xludf.DUMMYFUNCTION("GOOGLEFINANCE(B4)"),78.32)</f>
        <v>78.32</v>
      </c>
      <c r="F4">
        <f t="shared" si="1"/>
        <v>14.09</v>
      </c>
      <c r="G4">
        <f t="shared" si="2"/>
        <v>0.2193678966</v>
      </c>
    </row>
    <row r="5">
      <c r="A5" s="3" t="s">
        <v>13</v>
      </c>
      <c r="B5" s="3" t="s">
        <v>14</v>
      </c>
      <c r="C5" s="3">
        <v>16.0</v>
      </c>
      <c r="D5" s="3">
        <v>28.18</v>
      </c>
      <c r="E5">
        <f>IFERROR(__xludf.DUMMYFUNCTION("GOOGLEFINANCE(B5)"),34.59)</f>
        <v>34.59</v>
      </c>
      <c r="F5">
        <f t="shared" si="1"/>
        <v>6.41</v>
      </c>
      <c r="G5">
        <f t="shared" si="2"/>
        <v>0.2274662881</v>
      </c>
    </row>
    <row r="6">
      <c r="A6" s="3" t="s">
        <v>15</v>
      </c>
      <c r="B6" s="3" t="s">
        <v>16</v>
      </c>
      <c r="C6" s="3">
        <v>40.0</v>
      </c>
      <c r="D6" s="3">
        <v>139.78</v>
      </c>
      <c r="E6">
        <f>IFERROR(__xludf.DUMMYFUNCTION("GOOGLEFINANCE(B6)"),217.54)</f>
        <v>217.54</v>
      </c>
      <c r="F6">
        <f t="shared" si="1"/>
        <v>77.76</v>
      </c>
      <c r="G6">
        <f t="shared" si="2"/>
        <v>0.5563027615</v>
      </c>
    </row>
    <row r="7">
      <c r="A7" s="3" t="s">
        <v>17</v>
      </c>
      <c r="B7" s="3" t="s">
        <v>18</v>
      </c>
      <c r="C7" s="3">
        <v>20.0</v>
      </c>
      <c r="D7" s="3">
        <v>81.16</v>
      </c>
      <c r="E7">
        <f>IFERROR(__xludf.DUMMYFUNCTION("GOOGLEFINANCE(B7)"),115.34)</f>
        <v>115.34</v>
      </c>
      <c r="F7">
        <f t="shared" si="1"/>
        <v>34.18</v>
      </c>
      <c r="G7">
        <f t="shared" si="2"/>
        <v>0.4211434204</v>
      </c>
    </row>
    <row r="8">
      <c r="A8" s="3" t="s">
        <v>19</v>
      </c>
      <c r="B8" s="3" t="s">
        <v>20</v>
      </c>
      <c r="C8" s="3">
        <v>31.0</v>
      </c>
      <c r="D8" s="3">
        <v>150.4</v>
      </c>
      <c r="E8">
        <f>IFERROR(__xludf.DUMMYFUNCTION("GOOGLEFINANCE(B8)"),237.3)</f>
        <v>237.3</v>
      </c>
      <c r="F8">
        <f t="shared" si="1"/>
        <v>86.9</v>
      </c>
      <c r="G8">
        <f t="shared" si="2"/>
        <v>0.5777925532</v>
      </c>
    </row>
    <row r="9">
      <c r="A9" s="3" t="s">
        <v>21</v>
      </c>
      <c r="B9" s="3" t="s">
        <v>22</v>
      </c>
      <c r="C9" s="3">
        <v>103.036</v>
      </c>
      <c r="D9" s="3">
        <v>123.38</v>
      </c>
      <c r="E9">
        <f>IFERROR(__xludf.DUMMYFUNCTION("GOOGLEFINANCE(B9)"),176.03)</f>
        <v>176.03</v>
      </c>
      <c r="F9">
        <f t="shared" si="1"/>
        <v>52.65</v>
      </c>
      <c r="G9">
        <f t="shared" si="2"/>
        <v>0.4267304263</v>
      </c>
    </row>
    <row r="10">
      <c r="A10" s="3" t="s">
        <v>23</v>
      </c>
      <c r="B10" s="3" t="s">
        <v>24</v>
      </c>
      <c r="C10" s="3">
        <v>22.0</v>
      </c>
      <c r="D10" s="3">
        <v>228.02</v>
      </c>
      <c r="E10">
        <f>IFERROR(__xludf.DUMMYFUNCTION("GOOGLEFINANCE(B10)"),319.43)</f>
        <v>319.43</v>
      </c>
      <c r="F10">
        <f t="shared" si="1"/>
        <v>91.41</v>
      </c>
      <c r="G10">
        <f t="shared" si="2"/>
        <v>0.4008858872</v>
      </c>
    </row>
    <row r="11">
      <c r="A11" s="3" t="s">
        <v>11</v>
      </c>
      <c r="B11" s="3" t="s">
        <v>12</v>
      </c>
      <c r="C11" s="3">
        <v>2.325</v>
      </c>
      <c r="D11" s="3">
        <v>67.0791</v>
      </c>
      <c r="E11">
        <f>IFERROR(__xludf.DUMMYFUNCTION("GOOGLEFINANCE(B11)"),78.32)</f>
        <v>78.32</v>
      </c>
      <c r="F11">
        <f t="shared" si="1"/>
        <v>11.2409</v>
      </c>
      <c r="G11">
        <f t="shared" si="2"/>
        <v>0.1675767862</v>
      </c>
    </row>
    <row r="12">
      <c r="A12" s="3" t="s">
        <v>21</v>
      </c>
      <c r="B12" s="3" t="s">
        <v>22</v>
      </c>
      <c r="C12" s="3">
        <v>0.482</v>
      </c>
      <c r="D12" s="3">
        <v>130.4549</v>
      </c>
      <c r="E12">
        <f>IFERROR(__xludf.DUMMYFUNCTION("GOOGLEFINANCE(B12)"),176.03)</f>
        <v>176.03</v>
      </c>
      <c r="F12">
        <f t="shared" si="1"/>
        <v>45.5751</v>
      </c>
      <c r="G12">
        <f t="shared" si="2"/>
        <v>0.3493552178</v>
      </c>
    </row>
    <row r="13">
      <c r="A13" s="3" t="s">
        <v>19</v>
      </c>
      <c r="B13" s="3" t="s">
        <v>20</v>
      </c>
      <c r="C13" s="3">
        <v>0.782</v>
      </c>
      <c r="D13" s="3">
        <v>158.4936</v>
      </c>
      <c r="E13">
        <f>IFERROR(__xludf.DUMMYFUNCTION("GOOGLEFINANCE(B13)"),237.3)</f>
        <v>237.3</v>
      </c>
      <c r="F13">
        <f t="shared" si="1"/>
        <v>78.8064</v>
      </c>
      <c r="G13">
        <f t="shared" si="2"/>
        <v>0.4972213389</v>
      </c>
    </row>
    <row r="14">
      <c r="A14" s="3" t="s">
        <v>25</v>
      </c>
      <c r="B14" s="3" t="s">
        <v>14</v>
      </c>
      <c r="C14" s="3">
        <v>1.595</v>
      </c>
      <c r="D14" s="3">
        <v>25.85</v>
      </c>
      <c r="E14">
        <f>IFERROR(__xludf.DUMMYFUNCTION("GOOGLEFINANCE(B14)"),34.59)</f>
        <v>34.59</v>
      </c>
      <c r="F14">
        <f t="shared" si="1"/>
        <v>8.74</v>
      </c>
      <c r="G14">
        <f t="shared" si="2"/>
        <v>0.3381044487</v>
      </c>
    </row>
    <row r="15">
      <c r="A15" s="3" t="s">
        <v>15</v>
      </c>
      <c r="B15" s="3" t="s">
        <v>16</v>
      </c>
      <c r="C15" s="3">
        <v>0.648</v>
      </c>
      <c r="D15" s="3">
        <v>152.7432</v>
      </c>
      <c r="E15">
        <f>IFERROR(__xludf.DUMMYFUNCTION("GOOGLEFINANCE(B15)"),217.54)</f>
        <v>217.54</v>
      </c>
      <c r="F15">
        <f t="shared" si="1"/>
        <v>64.7968</v>
      </c>
      <c r="G15">
        <f t="shared" si="2"/>
        <v>0.4242205218</v>
      </c>
    </row>
    <row r="16">
      <c r="A16" s="3" t="s">
        <v>17</v>
      </c>
      <c r="B16" s="3" t="s">
        <v>18</v>
      </c>
      <c r="C16" s="3">
        <v>1.199</v>
      </c>
      <c r="D16" s="3">
        <v>95.7553</v>
      </c>
      <c r="E16">
        <f>IFERROR(__xludf.DUMMYFUNCTION("GOOGLEFINANCE(B16)"),115.34)</f>
        <v>115.34</v>
      </c>
      <c r="F16">
        <f t="shared" si="1"/>
        <v>19.5847</v>
      </c>
      <c r="G16">
        <f t="shared" si="2"/>
        <v>0.2045286266</v>
      </c>
    </row>
    <row r="17">
      <c r="A17" s="3" t="s">
        <v>23</v>
      </c>
      <c r="B17" s="3" t="s">
        <v>24</v>
      </c>
      <c r="C17" s="3">
        <v>1.114</v>
      </c>
      <c r="D17" s="3">
        <v>239.5942</v>
      </c>
      <c r="E17">
        <f>IFERROR(__xludf.DUMMYFUNCTION("GOOGLEFINANCE(B17)"),319.43)</f>
        <v>319.43</v>
      </c>
      <c r="F17">
        <f t="shared" si="1"/>
        <v>79.8358</v>
      </c>
      <c r="G17">
        <f t="shared" si="2"/>
        <v>0.3332125736</v>
      </c>
    </row>
  </sheetData>
  <drawing r:id="rId1"/>
</worksheet>
</file>