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oogle Drive\לימודים\PHD\שברי ירך\"/>
    </mc:Choice>
  </mc:AlternateContent>
  <bookViews>
    <workbookView xWindow="480" yWindow="90" windowWidth="16335" windowHeight="10830"/>
  </bookViews>
  <sheets>
    <sheet name="Models" sheetId="4" r:id="rId1"/>
    <sheet name="Means" sheetId="3" r:id="rId2"/>
    <sheet name="Model params" sheetId="1" r:id="rId3"/>
  </sheets>
  <calcPr calcId="162913"/>
</workbook>
</file>

<file path=xl/calcChain.xml><?xml version="1.0" encoding="utf-8"?>
<calcChain xmlns="http://schemas.openxmlformats.org/spreadsheetml/2006/main">
  <c r="AB3" i="4" l="1" a="1"/>
  <c r="AB3" i="4" s="1"/>
  <c r="AC3" i="4" s="1"/>
  <c r="AA3" i="4" a="1"/>
  <c r="AA3" i="4" s="1"/>
  <c r="Z3" i="4" a="1"/>
  <c r="Z3" i="4" s="1"/>
  <c r="AA3" i="1"/>
</calcChain>
</file>

<file path=xl/comments1.xml><?xml version="1.0" encoding="utf-8"?>
<comments xmlns="http://schemas.openxmlformats.org/spreadsheetml/2006/main">
  <authors>
    <author>Administrator</author>
  </authors>
  <commentList>
    <comment ref="AB2" authorId="0" shapeId="0">
      <text>
        <r>
          <rPr>
            <b/>
            <sz val="9"/>
            <color indexed="81"/>
            <rFont val="Tahoma"/>
            <family val="2"/>
          </rPr>
          <t>Values closer to one indicate favorable rehabilitation results</t>
        </r>
      </text>
    </comment>
  </commentList>
</comments>
</file>

<file path=xl/sharedStrings.xml><?xml version="1.0" encoding="utf-8"?>
<sst xmlns="http://schemas.openxmlformats.org/spreadsheetml/2006/main" count="89" uniqueCount="59">
  <si>
    <t>Coefficient mFIM effectiveness</t>
  </si>
  <si>
    <t>Coefficient discharge mFIM score</t>
  </si>
  <si>
    <t>Coefficient achievement of favorable rehabilitation outcome</t>
  </si>
  <si>
    <t>const</t>
  </si>
  <si>
    <t>Age</t>
  </si>
  <si>
    <t>Albumin level on admission</t>
  </si>
  <si>
    <t>Admission motor FIM score</t>
  </si>
  <si>
    <t>Mini mental state examination score</t>
  </si>
  <si>
    <t>Sex</t>
  </si>
  <si>
    <t>Residency</t>
  </si>
  <si>
    <t>Type of hip fracture</t>
  </si>
  <si>
    <t>Parkinson's disease</t>
  </si>
  <si>
    <t>Depression</t>
  </si>
  <si>
    <t>Type of hip fracture (0=PT, 1=SC)</t>
  </si>
  <si>
    <t>Achievement of favorable rehabilitation Predicted Probability</t>
  </si>
  <si>
    <t>Age (years)</t>
  </si>
  <si>
    <t>Parameters for using the model. Don't change</t>
  </si>
  <si>
    <t>Missing values can be replaced with the means</t>
  </si>
  <si>
    <t>Discharge mFIM predicted</t>
  </si>
  <si>
    <t>mFIM effectiveness predicted</t>
  </si>
  <si>
    <t>Achievement of favorable rehabilitation Predicted Value (0=No, 1=Yes))</t>
  </si>
  <si>
    <t>Presence of care giver</t>
  </si>
  <si>
    <t>Educational level</t>
  </si>
  <si>
    <t>Type of treatment</t>
  </si>
  <si>
    <t>Fracture side</t>
  </si>
  <si>
    <t>Weight bearing instruction</t>
  </si>
  <si>
    <t>Hemoglobin level on admission</t>
  </si>
  <si>
    <t>Ischemic Heart Disease</t>
  </si>
  <si>
    <t>Congestive Heart Failure</t>
  </si>
  <si>
    <t>Diabetes Mellitus</t>
  </si>
  <si>
    <t>Hypertension</t>
  </si>
  <si>
    <t>Cerebrovascular Disease</t>
  </si>
  <si>
    <t>Peripheral Vascular Disease</t>
  </si>
  <si>
    <t>Chronic Obstructive Pulmonary Disease</t>
  </si>
  <si>
    <t>Pre-fracture motor FIM score</t>
  </si>
  <si>
    <t>Model input</t>
  </si>
  <si>
    <t>Sex (0=Female)</t>
  </si>
  <si>
    <t>Presence of care giver (0=No)</t>
  </si>
  <si>
    <t>Type of treatment (0=No surgery)</t>
  </si>
  <si>
    <t>Fracture side (0=Left)</t>
  </si>
  <si>
    <t>Weight bearing instruction (0=No)</t>
  </si>
  <si>
    <t>Ischemic Heart Disease (0=No)</t>
  </si>
  <si>
    <t>Congestive Heart Failure (0=No)</t>
  </si>
  <si>
    <t>Diabetes Mellitus (0=No)</t>
  </si>
  <si>
    <t>Hypertension (0=No)</t>
  </si>
  <si>
    <t>Cerebrovascular Disease (0=No)</t>
  </si>
  <si>
    <t>Peripheral Vascular Disease (0=No)</t>
  </si>
  <si>
    <t>Parkinson's disease (0=No)</t>
  </si>
  <si>
    <t>Depression (0=No)</t>
  </si>
  <si>
    <t>Chronic Obstructive Pulmonary Disease (0=No)</t>
  </si>
  <si>
    <t>Predicted outcome</t>
  </si>
  <si>
    <t>Residency (Home=0, 1=Nursing home)</t>
  </si>
  <si>
    <t>Educational level (0=Ten years or more, 1=Under ten years)</t>
  </si>
  <si>
    <t>Mean</t>
  </si>
  <si>
    <t>Variable name</t>
  </si>
  <si>
    <t>Days from fracture to surgery (days)</t>
  </si>
  <si>
    <t>Days from surgery to rehabilitation (days)</t>
  </si>
  <si>
    <t>Days from fracture to surgery</t>
  </si>
  <si>
    <t>Days from surgery to 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</si>
</sst>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charset val="177"/>
      <scheme val="minor"/>
    </font>
    <font>
      <sz val="10"/>
      <name val="Arial"/>
      <charset val="1"/>
    </font>
    <font>
      <sz val="11"/>
      <color rgb="FF006100"/>
      <name val="Calibri"/>
      <family val="2"/>
      <charset val="177"/>
      <scheme val="minor"/>
    </font>
    <font>
      <b/>
      <sz val="10"/>
      <name val="Arial"/>
      <charset val="1"/>
    </font>
    <font>
      <sz val="72"/>
      <color rgb="FF006100"/>
      <name val="Calibri"/>
      <family val="2"/>
      <charset val="177"/>
      <scheme val="minor"/>
    </font>
    <font>
      <sz val="4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3" fillId="0" borderId="0"/>
    <xf numFmtId="0" fontId="5" fillId="2" borderId="0" applyNumberFormat="0" applyBorder="0" applyAlignment="0" applyProtection="0"/>
    <xf numFmtId="0" fontId="7" fillId="4" borderId="0" applyNumberFormat="0" applyBorder="0" applyAlignment="0" applyProtection="0"/>
  </cellStyleXfs>
  <cellXfs count="23">
    <xf numFmtId="0" fontId="0" fillId="0" borderId="0" xfId="0"/>
    <xf numFmtId="0" fontId="5" fillId="2" borderId="0" xfId="2"/>
    <xf numFmtId="0" fontId="8" fillId="0" borderId="1" xfId="0" applyFont="1" applyFill="1" applyBorder="1" applyAlignment="1" applyProtection="1">
      <alignment horizontal="center" vertical="top"/>
    </xf>
    <xf numFmtId="0" fontId="6" fillId="0" borderId="0" xfId="0" applyFont="1" applyFill="1" applyBorder="1" applyAlignment="1" applyProtection="1"/>
    <xf numFmtId="2" fontId="1" fillId="5" borderId="2" xfId="0" applyNumberFormat="1" applyFont="1" applyFill="1" applyBorder="1" applyAlignment="1" applyProtection="1">
      <alignment horizontal="center" vertical="top" wrapText="1"/>
    </xf>
    <xf numFmtId="2" fontId="4" fillId="5" borderId="2" xfId="0" applyNumberFormat="1" applyFont="1" applyFill="1" applyBorder="1" applyAlignment="1" applyProtection="1">
      <alignment horizontal="center" vertical="top" wrapText="1"/>
    </xf>
    <xf numFmtId="0" fontId="1" fillId="5" borderId="2" xfId="0" applyFont="1" applyFill="1" applyBorder="1" applyAlignment="1" applyProtection="1">
      <alignment horizontal="center" vertical="top" wrapText="1"/>
    </xf>
    <xf numFmtId="0" fontId="0" fillId="0" borderId="6" xfId="0" applyBorder="1"/>
    <xf numFmtId="0" fontId="1" fillId="5" borderId="7" xfId="0" applyFont="1" applyFill="1" applyBorder="1" applyAlignment="1" applyProtection="1">
      <alignment horizontal="center" vertical="top" wrapText="1"/>
    </xf>
    <xf numFmtId="0" fontId="8" fillId="5" borderId="2" xfId="0" applyFont="1" applyFill="1" applyBorder="1" applyAlignment="1" applyProtection="1">
      <alignment horizontal="center" vertical="top" wrapText="1"/>
    </xf>
    <xf numFmtId="0" fontId="8" fillId="5" borderId="8" xfId="0" applyFont="1" applyFill="1" applyBorder="1" applyAlignment="1" applyProtection="1">
      <alignment horizontal="center" vertical="top" wrapText="1"/>
    </xf>
    <xf numFmtId="2" fontId="1" fillId="5" borderId="7" xfId="0" applyNumberFormat="1" applyFont="1" applyFill="1" applyBorder="1" applyAlignment="1" applyProtection="1">
      <alignment horizontal="center" vertical="top" wrapText="1"/>
    </xf>
    <xf numFmtId="0" fontId="1" fillId="5" borderId="8" xfId="0" applyFont="1" applyFill="1" applyBorder="1" applyAlignment="1" applyProtection="1">
      <alignment horizontal="center" vertical="top" wrapText="1"/>
    </xf>
    <xf numFmtId="0" fontId="1" fillId="0" borderId="9" xfId="0" applyFont="1" applyBorder="1"/>
    <xf numFmtId="0" fontId="1" fillId="0" borderId="10" xfId="0" applyFont="1" applyFill="1" applyBorder="1" applyAlignment="1" applyProtection="1">
      <alignment horizontal="center" vertical="top"/>
    </xf>
    <xf numFmtId="0" fontId="1" fillId="0" borderId="11" xfId="0" applyFont="1" applyFill="1" applyBorder="1" applyAlignment="1" applyProtection="1">
      <alignment horizontal="center" vertical="top"/>
    </xf>
    <xf numFmtId="0" fontId="2" fillId="0" borderId="12" xfId="0" applyFont="1" applyFill="1" applyBorder="1" applyAlignment="1" applyProtection="1"/>
    <xf numFmtId="0" fontId="1" fillId="0" borderId="13" xfId="0" applyFont="1" applyFill="1" applyBorder="1" applyAlignment="1" applyProtection="1">
      <alignment horizontal="center" vertical="top"/>
    </xf>
    <xf numFmtId="0" fontId="2" fillId="0" borderId="14" xfId="0" applyFont="1" applyFill="1" applyBorder="1" applyAlignment="1" applyProtection="1"/>
    <xf numFmtId="0" fontId="9" fillId="4" borderId="0" xfId="3" applyFont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</cellXfs>
  <cellStyles count="4">
    <cellStyle name="Good" xfId="3" builtinId="26"/>
    <cellStyle name="Neutral" xfId="2" builtinId="28"/>
    <cellStyle name="Normal" xfId="0" builtinId="0"/>
    <cellStyle name="Normal 3" xfId="1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G3" sqref="G3"/>
    </sheetView>
  </sheetViews>
  <sheetFormatPr defaultColWidth="28.140625" defaultRowHeight="12.75" x14ac:dyDescent="0.2"/>
  <cols>
    <col min="1" max="1" width="7" bestFit="1" customWidth="1"/>
    <col min="2" max="2" width="12.5703125" customWidth="1"/>
    <col min="3" max="3" width="10.7109375" customWidth="1"/>
    <col min="4" max="4" width="11.85546875" bestFit="1" customWidth="1"/>
    <col min="5" max="5" width="16.5703125" customWidth="1"/>
    <col min="6" max="6" width="13.7109375" bestFit="1" customWidth="1"/>
    <col min="7" max="7" width="18.42578125" bestFit="1" customWidth="1"/>
    <col min="8" max="8" width="14.140625" bestFit="1" customWidth="1"/>
    <col min="9" max="9" width="12.85546875" customWidth="1"/>
    <col min="10" max="10" width="9.140625" bestFit="1" customWidth="1"/>
    <col min="11" max="11" width="15.7109375" bestFit="1" customWidth="1"/>
    <col min="12" max="12" width="10.140625" bestFit="1" customWidth="1"/>
    <col min="13" max="13" width="10.85546875" customWidth="1"/>
    <col min="14" max="14" width="14.140625" bestFit="1" customWidth="1"/>
    <col min="15" max="15" width="13.5703125" bestFit="1" customWidth="1"/>
    <col min="16" max="16" width="9.42578125" bestFit="1" customWidth="1"/>
    <col min="17" max="17" width="10.5703125" bestFit="1" customWidth="1"/>
    <col min="18" max="18" width="12.7109375" bestFit="1" customWidth="1"/>
    <col min="19" max="19" width="14.42578125" bestFit="1" customWidth="1"/>
    <col min="20" max="20" width="10.42578125" bestFit="1" customWidth="1"/>
    <col min="21" max="21" width="9.85546875" bestFit="1" customWidth="1"/>
    <col min="22" max="22" width="19.5703125" bestFit="1" customWidth="1"/>
    <col min="23" max="23" width="12.28515625" bestFit="1" customWidth="1"/>
    <col min="24" max="24" width="10.28515625" bestFit="1" customWidth="1"/>
    <col min="25" max="25" width="17.42578125" bestFit="1" customWidth="1"/>
    <col min="26" max="27" width="12" bestFit="1" customWidth="1"/>
    <col min="28" max="28" width="23.28515625" bestFit="1" customWidth="1"/>
    <col min="29" max="29" width="25.28515625" bestFit="1" customWidth="1"/>
  </cols>
  <sheetData>
    <row r="1" spans="1:29" ht="93" thickBot="1" x14ac:dyDescent="1.4">
      <c r="A1" s="19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 t="s">
        <v>50</v>
      </c>
      <c r="AA1" s="21"/>
      <c r="AB1" s="21"/>
      <c r="AC1" s="22"/>
    </row>
    <row r="2" spans="1:29" ht="69" customHeight="1" thickBot="1" x14ac:dyDescent="0.25">
      <c r="A2" s="8" t="s">
        <v>15</v>
      </c>
      <c r="B2" s="6" t="s">
        <v>36</v>
      </c>
      <c r="C2" s="6" t="s">
        <v>51</v>
      </c>
      <c r="D2" s="6" t="s">
        <v>37</v>
      </c>
      <c r="E2" s="6" t="s">
        <v>52</v>
      </c>
      <c r="F2" s="6" t="s">
        <v>55</v>
      </c>
      <c r="G2" s="6" t="s">
        <v>56</v>
      </c>
      <c r="H2" s="6" t="s">
        <v>38</v>
      </c>
      <c r="I2" s="6" t="s">
        <v>13</v>
      </c>
      <c r="J2" s="6" t="s">
        <v>39</v>
      </c>
      <c r="K2" s="6" t="s">
        <v>40</v>
      </c>
      <c r="L2" s="9" t="s">
        <v>5</v>
      </c>
      <c r="M2" s="9" t="s">
        <v>26</v>
      </c>
      <c r="N2" s="6" t="s">
        <v>41</v>
      </c>
      <c r="O2" s="6" t="s">
        <v>42</v>
      </c>
      <c r="P2" s="6" t="s">
        <v>43</v>
      </c>
      <c r="Q2" s="6" t="s">
        <v>44</v>
      </c>
      <c r="R2" s="6" t="s">
        <v>45</v>
      </c>
      <c r="S2" s="6" t="s">
        <v>46</v>
      </c>
      <c r="T2" s="6" t="s">
        <v>47</v>
      </c>
      <c r="U2" s="6" t="s">
        <v>48</v>
      </c>
      <c r="V2" s="6" t="s">
        <v>49</v>
      </c>
      <c r="W2" s="9" t="s">
        <v>34</v>
      </c>
      <c r="X2" s="9" t="s">
        <v>6</v>
      </c>
      <c r="Y2" s="10" t="s">
        <v>7</v>
      </c>
      <c r="Z2" s="11" t="s">
        <v>18</v>
      </c>
      <c r="AA2" s="4" t="s">
        <v>19</v>
      </c>
      <c r="AB2" s="5" t="s">
        <v>14</v>
      </c>
      <c r="AC2" s="12" t="s">
        <v>20</v>
      </c>
    </row>
    <row r="3" spans="1:29" x14ac:dyDescent="0.2">
      <c r="A3" s="7">
        <v>72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5</v>
      </c>
      <c r="H3" s="7">
        <v>1</v>
      </c>
      <c r="I3" s="7">
        <v>1</v>
      </c>
      <c r="J3" s="7">
        <v>0</v>
      </c>
      <c r="K3" s="7">
        <v>0</v>
      </c>
      <c r="L3" s="7">
        <v>3.6</v>
      </c>
      <c r="M3" s="7">
        <v>10.8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75</v>
      </c>
      <c r="X3" s="7">
        <v>51</v>
      </c>
      <c r="Y3" s="7">
        <v>28</v>
      </c>
      <c r="Z3" s="7">
        <f t="array" ref="Z3">MIN(MAX(SUMPRODUCT($A3:$Y3,TRANSPOSE('Model params'!$C$4:$C$28))+'Model params'!$C$3,0),91)</f>
        <v>71.784342751938041</v>
      </c>
      <c r="AA3" s="7">
        <f t="array" ref="AA3">MIN(MAX(SUMPRODUCT($A3:$Y3,TRANSPOSE('Model params'!$B$4:$B$28))+'Model params'!$B$3,0),100)</f>
        <v>48.358446455339532</v>
      </c>
      <c r="AB3" s="7">
        <f t="array" ref="AB3">1/(1 + EXP(-1 *(SUMPRODUCT($A3:$Y3,TRANSPOSE('Model params'!$D$4:$D$28))+'Model params'!$D$3)))</f>
        <v>0.88057440804292453</v>
      </c>
      <c r="AC3" s="7">
        <f>ROUND(AB3,0)</f>
        <v>1</v>
      </c>
    </row>
  </sheetData>
  <mergeCells count="2">
    <mergeCell ref="A1:Y1"/>
    <mergeCell ref="Z1:AC1"/>
  </mergeCells>
  <conditionalFormatting sqref="Z2:AA2">
    <cfRule type="containsBlanks" dxfId="0" priority="1" stopIfTrue="1">
      <formula>LEN(TRIM(Z2))=0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3" sqref="A3"/>
    </sheetView>
  </sheetViews>
  <sheetFormatPr defaultRowHeight="12.75" x14ac:dyDescent="0.2"/>
  <cols>
    <col min="1" max="1" width="43.42578125" bestFit="1" customWidth="1"/>
    <col min="2" max="2" width="12" bestFit="1" customWidth="1"/>
  </cols>
  <sheetData>
    <row r="1" spans="1:2" ht="15.75" thickBot="1" x14ac:dyDescent="0.3">
      <c r="A1" s="1" t="s">
        <v>17</v>
      </c>
    </row>
    <row r="2" spans="1:2" x14ac:dyDescent="0.2">
      <c r="A2" s="13" t="s">
        <v>54</v>
      </c>
      <c r="B2" s="14" t="s">
        <v>53</v>
      </c>
    </row>
    <row r="3" spans="1:2" x14ac:dyDescent="0.2">
      <c r="A3" s="15" t="s">
        <v>4</v>
      </c>
      <c r="B3" s="16">
        <v>83.101169993117693</v>
      </c>
    </row>
    <row r="4" spans="1:2" x14ac:dyDescent="0.2">
      <c r="A4" s="15" t="s">
        <v>8</v>
      </c>
      <c r="B4" s="16">
        <v>0.18582243633860979</v>
      </c>
    </row>
    <row r="5" spans="1:2" x14ac:dyDescent="0.2">
      <c r="A5" s="15" t="s">
        <v>9</v>
      </c>
      <c r="B5" s="16">
        <v>7.0887818306951136E-2</v>
      </c>
    </row>
    <row r="6" spans="1:2" x14ac:dyDescent="0.2">
      <c r="A6" s="15" t="s">
        <v>21</v>
      </c>
      <c r="B6" s="16">
        <v>0.5691672401927047</v>
      </c>
    </row>
    <row r="7" spans="1:2" x14ac:dyDescent="0.2">
      <c r="A7" s="15" t="s">
        <v>22</v>
      </c>
      <c r="B7" s="16">
        <v>0.47625602202339984</v>
      </c>
    </row>
    <row r="8" spans="1:2" x14ac:dyDescent="0.2">
      <c r="A8" s="15" t="s">
        <v>57</v>
      </c>
      <c r="B8" s="16">
        <v>1.5797630308231305</v>
      </c>
    </row>
    <row r="9" spans="1:2" x14ac:dyDescent="0.2">
      <c r="A9" s="15" t="s">
        <v>58</v>
      </c>
      <c r="B9" s="16">
        <v>8.0763884299639752</v>
      </c>
    </row>
    <row r="10" spans="1:2" x14ac:dyDescent="0.2">
      <c r="A10" s="15" t="s">
        <v>23</v>
      </c>
      <c r="B10" s="16">
        <v>0.96902959394356503</v>
      </c>
    </row>
    <row r="11" spans="1:2" x14ac:dyDescent="0.2">
      <c r="A11" s="15" t="s">
        <v>10</v>
      </c>
      <c r="B11" s="16">
        <v>0.34824501032346866</v>
      </c>
    </row>
    <row r="12" spans="1:2" x14ac:dyDescent="0.2">
      <c r="A12" s="15" t="s">
        <v>24</v>
      </c>
      <c r="B12" s="16">
        <v>0.50929112181693048</v>
      </c>
    </row>
    <row r="13" spans="1:2" x14ac:dyDescent="0.2">
      <c r="A13" s="15" t="s">
        <v>25</v>
      </c>
      <c r="B13" s="16">
        <v>4.40467997247075E-2</v>
      </c>
    </row>
    <row r="14" spans="1:2" x14ac:dyDescent="0.2">
      <c r="A14" s="15" t="s">
        <v>5</v>
      </c>
      <c r="B14" s="16">
        <v>3.1076735613114854</v>
      </c>
    </row>
    <row r="15" spans="1:2" x14ac:dyDescent="0.2">
      <c r="A15" s="15" t="s">
        <v>26</v>
      </c>
      <c r="B15" s="16">
        <v>10.337843716044905</v>
      </c>
    </row>
    <row r="16" spans="1:2" x14ac:dyDescent="0.2">
      <c r="A16" s="15" t="s">
        <v>27</v>
      </c>
      <c r="B16" s="16">
        <v>0.24088093599449414</v>
      </c>
    </row>
    <row r="17" spans="1:2" x14ac:dyDescent="0.2">
      <c r="A17" s="15" t="s">
        <v>28</v>
      </c>
      <c r="B17" s="16">
        <v>0.14108740536820372</v>
      </c>
    </row>
    <row r="18" spans="1:2" x14ac:dyDescent="0.2">
      <c r="A18" s="15" t="s">
        <v>29</v>
      </c>
      <c r="B18" s="16">
        <v>0.3179628355127323</v>
      </c>
    </row>
    <row r="19" spans="1:2" x14ac:dyDescent="0.2">
      <c r="A19" s="15" t="s">
        <v>30</v>
      </c>
      <c r="B19" s="16">
        <v>0.7501720578114246</v>
      </c>
    </row>
    <row r="20" spans="1:2" x14ac:dyDescent="0.2">
      <c r="A20" s="15" t="s">
        <v>31</v>
      </c>
      <c r="B20" s="16">
        <v>0.17068134893324158</v>
      </c>
    </row>
    <row r="21" spans="1:2" x14ac:dyDescent="0.2">
      <c r="A21" s="15" t="s">
        <v>32</v>
      </c>
      <c r="B21" s="16">
        <v>4.817618719889883E-2</v>
      </c>
    </row>
    <row r="22" spans="1:2" x14ac:dyDescent="0.2">
      <c r="A22" s="15" t="s">
        <v>11</v>
      </c>
      <c r="B22" s="16">
        <v>6.4005505849965588E-2</v>
      </c>
    </row>
    <row r="23" spans="1:2" x14ac:dyDescent="0.2">
      <c r="A23" s="15" t="s">
        <v>12</v>
      </c>
      <c r="B23" s="16">
        <v>0.34205092911218171</v>
      </c>
    </row>
    <row r="24" spans="1:2" x14ac:dyDescent="0.2">
      <c r="A24" s="15" t="s">
        <v>33</v>
      </c>
      <c r="B24" s="16">
        <v>0.12456985547143841</v>
      </c>
    </row>
    <row r="25" spans="1:2" x14ac:dyDescent="0.2">
      <c r="A25" s="15" t="s">
        <v>34</v>
      </c>
      <c r="B25" s="16">
        <v>71.05126797367295</v>
      </c>
    </row>
    <row r="26" spans="1:2" x14ac:dyDescent="0.2">
      <c r="A26" s="15" t="s">
        <v>6</v>
      </c>
      <c r="B26" s="16">
        <v>37.346868547832074</v>
      </c>
    </row>
    <row r="27" spans="1:2" ht="13.5" thickBot="1" x14ac:dyDescent="0.25">
      <c r="A27" s="17" t="s">
        <v>7</v>
      </c>
      <c r="B27" s="18">
        <v>19.458847336005949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8"/>
  <sheetViews>
    <sheetView workbookViewId="0">
      <selection activeCell="A10" sqref="A10"/>
    </sheetView>
  </sheetViews>
  <sheetFormatPr defaultRowHeight="12.75" x14ac:dyDescent="0.2"/>
  <cols>
    <col min="1" max="1" width="42.42578125" bestFit="1" customWidth="1"/>
    <col min="2" max="2" width="29.140625" bestFit="1" customWidth="1"/>
    <col min="3" max="3" width="31.85546875" customWidth="1"/>
    <col min="4" max="4" width="57.140625" bestFit="1" customWidth="1"/>
  </cols>
  <sheetData>
    <row r="1" spans="1:27" ht="15" x14ac:dyDescent="0.25">
      <c r="A1" s="1" t="s">
        <v>16</v>
      </c>
    </row>
    <row r="2" spans="1:27" x14ac:dyDescent="0.2">
      <c r="B2" s="2" t="s">
        <v>0</v>
      </c>
      <c r="C2" s="2" t="s">
        <v>1</v>
      </c>
      <c r="D2" s="2" t="s">
        <v>2</v>
      </c>
    </row>
    <row r="3" spans="1:27" x14ac:dyDescent="0.2">
      <c r="A3" s="2" t="s">
        <v>3</v>
      </c>
      <c r="B3" s="3">
        <v>-1.0184467713841112</v>
      </c>
      <c r="C3" s="3">
        <v>6.6665167613837548</v>
      </c>
      <c r="D3" s="3">
        <v>-4.501606276171386</v>
      </c>
      <c r="AA3" t="e">
        <f>MIN(MAX(SUMPRODUCT($B2:$Z2,TRANSPOSE('Model params'!$C$4:$C$28))+'Model params'!$C$3,0),126)</f>
        <v>#VALUE!</v>
      </c>
    </row>
    <row r="4" spans="1:27" x14ac:dyDescent="0.2">
      <c r="A4" s="2" t="s">
        <v>4</v>
      </c>
      <c r="B4" s="3">
        <v>-0.33036777454893768</v>
      </c>
      <c r="C4" s="3">
        <v>-0.16570924204356488</v>
      </c>
      <c r="D4" s="3">
        <v>-4.2490112807140455E-2</v>
      </c>
    </row>
    <row r="5" spans="1:27" x14ac:dyDescent="0.2">
      <c r="A5" s="2" t="s">
        <v>8</v>
      </c>
      <c r="B5" s="3">
        <v>-2.0789368871554612</v>
      </c>
      <c r="C5" s="3">
        <v>-1.4480138729333978</v>
      </c>
      <c r="D5" s="3">
        <v>-0.36050365082787433</v>
      </c>
    </row>
    <row r="6" spans="1:27" x14ac:dyDescent="0.2">
      <c r="A6" s="2" t="s">
        <v>9</v>
      </c>
      <c r="B6" s="3">
        <v>-8.4603823397875555</v>
      </c>
      <c r="C6" s="3">
        <v>-4.8301612130663925</v>
      </c>
      <c r="D6" s="3">
        <v>-1.4222554563848195</v>
      </c>
    </row>
    <row r="7" spans="1:27" x14ac:dyDescent="0.2">
      <c r="A7" s="2" t="s">
        <v>21</v>
      </c>
      <c r="B7" s="3">
        <v>-1.9421669276246347</v>
      </c>
      <c r="C7" s="3">
        <v>-1.4742388535444282</v>
      </c>
      <c r="D7" s="3">
        <v>-0.191926257963702</v>
      </c>
    </row>
    <row r="8" spans="1:27" x14ac:dyDescent="0.2">
      <c r="A8" s="2" t="s">
        <v>22</v>
      </c>
      <c r="B8" s="3">
        <v>1.2617953516018763</v>
      </c>
      <c r="C8" s="3">
        <v>1.1469413562131212</v>
      </c>
      <c r="D8" s="3">
        <v>0.28336467364172058</v>
      </c>
    </row>
    <row r="9" spans="1:27" x14ac:dyDescent="0.2">
      <c r="A9" s="2" t="s">
        <v>57</v>
      </c>
      <c r="B9" s="3">
        <v>-1.975735776551487E-2</v>
      </c>
      <c r="C9" s="3">
        <v>-2.1214570165671624E-2</v>
      </c>
      <c r="D9" s="3">
        <v>2.425065771629961E-3</v>
      </c>
    </row>
    <row r="10" spans="1:27" x14ac:dyDescent="0.2">
      <c r="A10" s="2" t="s">
        <v>58</v>
      </c>
      <c r="B10" s="3">
        <v>-0.25389032705759651</v>
      </c>
      <c r="C10" s="3">
        <v>-0.13793003943613066</v>
      </c>
      <c r="D10" s="3">
        <v>-3.1355562642352112E-2</v>
      </c>
    </row>
    <row r="11" spans="1:27" x14ac:dyDescent="0.2">
      <c r="A11" s="2" t="s">
        <v>23</v>
      </c>
      <c r="B11" s="3">
        <v>8.990334151680921</v>
      </c>
      <c r="C11" s="3">
        <v>5.3018712887076083</v>
      </c>
      <c r="D11" s="3">
        <v>1.639300063408214</v>
      </c>
    </row>
    <row r="12" spans="1:27" x14ac:dyDescent="0.2">
      <c r="A12" s="2" t="s">
        <v>10</v>
      </c>
      <c r="B12" s="3">
        <v>0.8814120872772524</v>
      </c>
      <c r="C12" s="3">
        <v>0.56434924450474711</v>
      </c>
      <c r="D12" s="3">
        <v>8.8067249947349088E-2</v>
      </c>
    </row>
    <row r="13" spans="1:27" x14ac:dyDescent="0.2">
      <c r="A13" s="2" t="s">
        <v>24</v>
      </c>
      <c r="B13" s="3">
        <v>0.94837342417322024</v>
      </c>
      <c r="C13" s="3">
        <v>0.51489345736079506</v>
      </c>
      <c r="D13" s="3">
        <v>6.9883555662256056E-2</v>
      </c>
    </row>
    <row r="14" spans="1:27" x14ac:dyDescent="0.2">
      <c r="A14" s="2" t="s">
        <v>25</v>
      </c>
      <c r="B14" s="3">
        <v>3.5933155392461753</v>
      </c>
      <c r="C14" s="3">
        <v>1.5357044200140582</v>
      </c>
      <c r="D14" s="3">
        <v>0.32412793605268136</v>
      </c>
    </row>
    <row r="15" spans="1:27" x14ac:dyDescent="0.2">
      <c r="A15" s="2" t="s">
        <v>5</v>
      </c>
      <c r="B15" s="3">
        <v>2.9746814571027347</v>
      </c>
      <c r="C15" s="3">
        <v>1.8087448803313733</v>
      </c>
      <c r="D15" s="3">
        <v>0.37177410846246306</v>
      </c>
    </row>
    <row r="16" spans="1:27" x14ac:dyDescent="0.2">
      <c r="A16" s="2" t="s">
        <v>26</v>
      </c>
      <c r="B16" s="3">
        <v>-0.33129504753089795</v>
      </c>
      <c r="C16" s="3">
        <v>-0.29760700643237137</v>
      </c>
      <c r="D16" s="3">
        <v>-1.4978804375682104E-2</v>
      </c>
    </row>
    <row r="17" spans="1:4" x14ac:dyDescent="0.2">
      <c r="A17" s="2" t="s">
        <v>27</v>
      </c>
      <c r="B17" s="3">
        <v>-0.65658116456931837</v>
      </c>
      <c r="C17" s="3">
        <v>-0.32429421451995655</v>
      </c>
      <c r="D17" s="3">
        <v>7.1782948871486923E-2</v>
      </c>
    </row>
    <row r="18" spans="1:4" x14ac:dyDescent="0.2">
      <c r="A18" s="2" t="s">
        <v>28</v>
      </c>
      <c r="B18" s="3">
        <v>-0.886027412546189</v>
      </c>
      <c r="C18" s="3">
        <v>-0.58770358149070867</v>
      </c>
      <c r="D18" s="3">
        <v>-5.6855888036250489E-2</v>
      </c>
    </row>
    <row r="19" spans="1:4" x14ac:dyDescent="0.2">
      <c r="A19" s="2" t="s">
        <v>29</v>
      </c>
      <c r="B19" s="3">
        <v>0.50478206073537524</v>
      </c>
      <c r="C19" s="3">
        <v>0.13695007303017642</v>
      </c>
      <c r="D19" s="3">
        <v>0.12487598535167543</v>
      </c>
    </row>
    <row r="20" spans="1:4" x14ac:dyDescent="0.2">
      <c r="A20" s="2" t="s">
        <v>30</v>
      </c>
      <c r="B20" s="3">
        <v>0.67654682824712953</v>
      </c>
      <c r="C20" s="3">
        <v>0.55181261906338808</v>
      </c>
      <c r="D20" s="3">
        <v>5.1004770610378919E-2</v>
      </c>
    </row>
    <row r="21" spans="1:4" x14ac:dyDescent="0.2">
      <c r="A21" s="2" t="s">
        <v>31</v>
      </c>
      <c r="B21" s="3">
        <v>-2.2550057784400717</v>
      </c>
      <c r="C21" s="3">
        <v>-1.2604158514686334</v>
      </c>
      <c r="D21" s="3">
        <v>-0.14053336181834267</v>
      </c>
    </row>
    <row r="22" spans="1:4" x14ac:dyDescent="0.2">
      <c r="A22" s="2" t="s">
        <v>32</v>
      </c>
      <c r="B22" s="3">
        <v>3.8126677476049124</v>
      </c>
      <c r="C22" s="3">
        <v>2.1884605596628015</v>
      </c>
      <c r="D22" s="3">
        <v>0.43140204336397936</v>
      </c>
    </row>
    <row r="23" spans="1:4" x14ac:dyDescent="0.2">
      <c r="A23" s="2" t="s">
        <v>11</v>
      </c>
      <c r="B23" s="3">
        <v>-6.8479670205070455</v>
      </c>
      <c r="C23" s="3">
        <v>-3.4191557432694339</v>
      </c>
      <c r="D23" s="3">
        <v>-0.93112553612557947</v>
      </c>
    </row>
    <row r="24" spans="1:4" x14ac:dyDescent="0.2">
      <c r="A24" s="2" t="s">
        <v>12</v>
      </c>
      <c r="B24" s="3">
        <v>-3.1007668315288237</v>
      </c>
      <c r="C24" s="3">
        <v>-1.6021692696149965</v>
      </c>
      <c r="D24" s="3">
        <v>-0.24989344719650047</v>
      </c>
    </row>
    <row r="25" spans="1:4" x14ac:dyDescent="0.2">
      <c r="A25" s="2" t="s">
        <v>33</v>
      </c>
      <c r="B25" s="3">
        <v>0.27125723662558043</v>
      </c>
      <c r="C25" s="3">
        <v>-9.4901699333360429E-2</v>
      </c>
      <c r="D25" s="3">
        <v>4.9968089669468869E-2</v>
      </c>
    </row>
    <row r="26" spans="1:4" x14ac:dyDescent="0.2">
      <c r="A26" s="2" t="s">
        <v>34</v>
      </c>
      <c r="B26" s="3">
        <v>0.37824271411311172</v>
      </c>
      <c r="C26" s="3">
        <v>0.22844250420583478</v>
      </c>
      <c r="D26" s="3">
        <v>3.7751378005108235E-2</v>
      </c>
    </row>
    <row r="27" spans="1:4" x14ac:dyDescent="0.2">
      <c r="A27" s="2" t="s">
        <v>6</v>
      </c>
      <c r="B27" s="3">
        <v>-6.9827165144944248E-2</v>
      </c>
      <c r="C27" s="3">
        <v>0.64056153317149966</v>
      </c>
      <c r="D27" s="3">
        <v>5.1627876762543011E-3</v>
      </c>
    </row>
    <row r="28" spans="1:4" x14ac:dyDescent="0.2">
      <c r="A28" s="2" t="s">
        <v>7</v>
      </c>
      <c r="B28" s="3">
        <v>1.2393618003358948</v>
      </c>
      <c r="C28" s="3">
        <v>0.7221851088459007</v>
      </c>
      <c r="D28" s="3">
        <v>0.14562207995873369</v>
      </c>
    </row>
  </sheetData>
  <sheetProtection sheet="1" objects="1" scenarios="1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Means</vt:lpstr>
      <vt:lpstr>Model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2020-01-21T07:46:55Z</dcterms:created>
  <dcterms:modified xsi:type="dcterms:W3CDTF">2020-03-23T14:05:38Z</dcterms:modified>
</cp:coreProperties>
</file>