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C6FB36E2-B884-450D-AD0A-79C7C0A66CA9}" xr6:coauthVersionLast="47" xr6:coauthVersionMax="47" xr10:uidLastSave="{00000000-0000-0000-0000-000000000000}"/>
  <bookViews>
    <workbookView xWindow="-118" yWindow="-118" windowWidth="25370" windowHeight="13759" tabRatio="819" activeTab="4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Means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0" l="1"/>
  <c r="L4" i="20"/>
  <c r="L5" i="20"/>
  <c r="L6" i="20"/>
  <c r="L7" i="20"/>
  <c r="L8" i="20"/>
  <c r="L9" i="20"/>
  <c r="L10" i="20"/>
  <c r="L11" i="20"/>
  <c r="L12" i="20"/>
  <c r="L13" i="20"/>
  <c r="L14" i="20"/>
  <c r="L2" i="20"/>
  <c r="K2" i="20" a="1"/>
  <c r="K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Z12" i="13"/>
  <c r="AB12" i="13"/>
  <c r="AA12" i="13"/>
  <c r="AB11" i="13"/>
  <c r="AA11" i="13"/>
  <c r="Z11" i="13"/>
  <c r="Z12" i="18"/>
  <c r="AB12" i="18"/>
  <c r="AA12" i="18"/>
  <c r="Z11" i="18"/>
  <c r="AB11" i="18"/>
  <c r="AA11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AB10" i="13"/>
  <c r="AA10" i="13"/>
  <c r="Z10" i="13"/>
  <c r="AB9" i="13"/>
  <c r="AA9" i="13"/>
  <c r="Z9" i="13"/>
  <c r="Z10" i="18"/>
  <c r="AB10" i="18"/>
  <c r="AA10" i="18"/>
  <c r="Z9" i="18"/>
  <c r="AB9" i="18"/>
  <c r="AA9" i="18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AB8" i="13"/>
  <c r="AA8" i="13"/>
  <c r="Z8" i="13"/>
  <c r="H8" i="13"/>
  <c r="G8" i="13"/>
  <c r="F8" i="13"/>
  <c r="U8" i="13"/>
  <c r="O8" i="13"/>
  <c r="N8" i="13"/>
  <c r="M8" i="13"/>
  <c r="Z8" i="18"/>
  <c r="AB8" i="18"/>
  <c r="AA8" i="18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Z7" i="18"/>
  <c r="AB7" i="18"/>
  <c r="AA7" i="18"/>
  <c r="Z7" i="13"/>
  <c r="AB7" i="13"/>
  <c r="AA7" i="13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AB6" i="13"/>
  <c r="AA6" i="13"/>
  <c r="Z6" i="13"/>
  <c r="AB6" i="18"/>
  <c r="AA6" i="18"/>
  <c r="Z6" i="18"/>
  <c r="Z4" i="18"/>
  <c r="Z5" i="13"/>
  <c r="AB4" i="13"/>
  <c r="AB5" i="13"/>
  <c r="AA4" i="13"/>
  <c r="AA5" i="13"/>
  <c r="Z4" i="13"/>
  <c r="AB4" i="18"/>
  <c r="AB5" i="18"/>
  <c r="AA4" i="18"/>
  <c r="AA5" i="18"/>
  <c r="Z5" i="18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AB3" i="18"/>
  <c r="AA3" i="18"/>
  <c r="Z3" i="18"/>
  <c r="R3" i="18"/>
  <c r="O3" i="18"/>
  <c r="N3" i="18"/>
  <c r="M3" i="18"/>
  <c r="H3" i="18"/>
  <c r="G3" i="18"/>
  <c r="F3" i="18"/>
  <c r="AB3" i="13"/>
  <c r="AA3" i="13"/>
  <c r="Z3" i="13"/>
  <c r="U3" i="13"/>
  <c r="R3" i="13"/>
  <c r="O3" i="13"/>
  <c r="N3" i="13"/>
  <c r="M3" i="13"/>
  <c r="H3" i="13"/>
  <c r="G3" i="13"/>
  <c r="F3" i="13"/>
  <c r="O104" i="13" l="1"/>
  <c r="N103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<sst xmlns="http://schemas.openxmlformats.org/spreadsheetml/2006/main" count="230" uniqueCount="84">
  <si>
    <t>Candidate</t>
  </si>
  <si>
    <t>Facebook</t>
  </si>
  <si>
    <t>Instagram</t>
  </si>
  <si>
    <t>Gálvez</t>
  </si>
  <si>
    <t>Shenbaum</t>
  </si>
  <si>
    <t>Twitter</t>
  </si>
  <si>
    <t>YouTube</t>
  </si>
  <si>
    <t>TikTok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</si>
  <si>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</si>
  <si>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</si>
  <si>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</si>
  <si>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</si>
  <si>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</si>
  <si>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</si>
  <si>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</si>
  <si>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</si>
  <si>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</si>
  <si>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</si>
  <si>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</si>
  <si>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</si>
  <si>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</si>
  <si>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</si>
  <si>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</si>
  <si>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</si>
  <si>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</si>
  <si>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</si>
  <si>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</si>
  <si>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</si>
  <si>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</si>
  <si>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</si>
  <si>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TTPosts</t>
  </si>
  <si>
    <t>TTViews</t>
  </si>
  <si>
    <t>TTLikes</t>
  </si>
  <si>
    <t>TTComms</t>
  </si>
  <si>
    <t>TTViewsPPost</t>
  </si>
  <si>
    <t>TTLikesPPost</t>
  </si>
  <si>
    <t>TTCommsPPost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</si>
  <si>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</si>
  <si>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</si>
  <si>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</si>
  <si>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</si>
  <si>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</si>
  <si>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</si>
  <si>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</si>
  <si>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</si>
  <si>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</si>
  <si>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</si>
  <si>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</si>
  <si>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</si>
  <si>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</si>
  <si>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</si>
  <si>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</si>
  <si>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</si>
  <si>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</si>
  <si>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</si>
  <si>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</si>
  <si>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</si>
  <si>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</si>
  <si>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</si>
  <si>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</si>
  <si>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</si>
  <si>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</si>
  <si>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</si>
  <si>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</si>
  <si>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</si>
  <si>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</si>
  <si>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</si>
  <si>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</si>
  <si>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</si>
  <si>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</si>
  <si>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</si>
  <si>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</si>
  <si>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AM</t>
  </si>
  <si>
    <t>Oct</t>
  </si>
  <si>
    <t>Sep</t>
  </si>
  <si>
    <t>Nov</t>
  </si>
  <si>
    <t>Dec</t>
  </si>
  <si>
    <t>Jan</t>
  </si>
  <si>
    <t>Likes in X (Daily Average)</t>
  </si>
  <si>
    <t>Last Poll (%)</t>
  </si>
  <si>
    <t>LR (%)</t>
  </si>
  <si>
    <t>RF (%)</t>
  </si>
  <si>
    <t>Diff1v2</t>
  </si>
  <si>
    <t>Diff2v3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</si>
</sst>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FB253"/>
  <sheetViews>
    <sheetView zoomScale="85" zoomScaleNormal="85" workbookViewId="0">
      <pane ySplit="1" topLeftCell="A164" activePane="bottomLeft" state="frozen"/>
      <selection pane="bottomLeft" activeCell="A176" sqref="A176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8" style="6" bestFit="1" customWidth="1"/>
    <col min="21" max="21" width="12.109375" style="8" bestFit="1" customWidth="1"/>
    <col min="28" max="28" width="12.6640625" style="2" customWidth="1"/>
  </cols>
  <sheetData>
    <row r="1" spans="1:28 16259:16382" x14ac:dyDescent="0.3">
      <c r="B1" s="27" t="s">
        <v>10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  <c r="V1" s="27" t="s">
        <v>7</v>
      </c>
      <c r="W1" s="28"/>
      <c r="X1" s="28"/>
      <c r="Y1" s="28"/>
      <c r="Z1" s="28"/>
      <c r="AA1" s="28"/>
      <c r="AB1" s="29"/>
    </row>
    <row r="2" spans="1:28 16259:16382" s="10" customFormat="1" x14ac:dyDescent="0.3">
      <c r="A2" s="7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  <c r="V3" s="6">
        <v>1</v>
      </c>
      <c r="W3" s="6">
        <v>249400</v>
      </c>
      <c r="X3" s="6">
        <v>21600</v>
      </c>
      <c r="Y3" s="6">
        <v>4176</v>
      </c>
      <c r="Z3" s="6">
        <f>W3/V3</f>
        <v>249400</v>
      </c>
      <c r="AA3" s="6">
        <f>X3/V3</f>
        <v>21600</v>
      </c>
      <c r="AB3" s="8">
        <f>Y3/V3</f>
        <v>4176</v>
      </c>
    </row>
    <row r="4" spans="1:28 16259:16382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  <c r="V4" s="6">
        <v>2</v>
      </c>
      <c r="W4" s="6">
        <v>93400</v>
      </c>
      <c r="X4" s="6">
        <v>5114</v>
      </c>
      <c r="Y4" s="6">
        <v>985</v>
      </c>
      <c r="Z4" s="6">
        <f t="shared" ref="Z4" si="7">W4/V4</f>
        <v>46700</v>
      </c>
      <c r="AA4" s="6">
        <f t="shared" ref="AA4:AA12" si="8">X4/V4</f>
        <v>2557</v>
      </c>
      <c r="AB4" s="8">
        <f t="shared" ref="AB4:AB12" si="9">Y4/V4</f>
        <v>492.5</v>
      </c>
    </row>
    <row r="5" spans="1:28 16259:16382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10">T5/S5</f>
        <v>38733.333333333336</v>
      </c>
      <c r="V5" s="6">
        <v>2</v>
      </c>
      <c r="W5" s="6">
        <v>845400</v>
      </c>
      <c r="X5" s="6">
        <v>40606</v>
      </c>
      <c r="Y5" s="6">
        <v>10796</v>
      </c>
      <c r="Z5" s="6">
        <f t="shared" ref="Z5:Z12" si="11">W5/V5</f>
        <v>422700</v>
      </c>
      <c r="AA5" s="6">
        <f t="shared" si="8"/>
        <v>20303</v>
      </c>
      <c r="AB5" s="8">
        <f t="shared" si="9"/>
        <v>5398</v>
      </c>
    </row>
    <row r="6" spans="1:28 16259:16382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10"/>
        <v>65000</v>
      </c>
      <c r="V6" s="6">
        <v>1</v>
      </c>
      <c r="W6" s="6">
        <v>37700</v>
      </c>
      <c r="X6" s="6">
        <v>2627</v>
      </c>
      <c r="Y6" s="6">
        <v>416</v>
      </c>
      <c r="Z6" s="6">
        <f t="shared" si="11"/>
        <v>37700</v>
      </c>
      <c r="AA6" s="6">
        <f t="shared" si="8"/>
        <v>2627</v>
      </c>
      <c r="AB6" s="8">
        <f t="shared" si="9"/>
        <v>416</v>
      </c>
    </row>
    <row r="7" spans="1:28 16259:16382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10"/>
        <v>241333.33333333334</v>
      </c>
      <c r="V7" s="6">
        <v>1</v>
      </c>
      <c r="W7" s="6">
        <v>206700</v>
      </c>
      <c r="X7" s="6">
        <v>8755</v>
      </c>
      <c r="Y7" s="6">
        <v>1017</v>
      </c>
      <c r="Z7" s="6">
        <f t="shared" si="11"/>
        <v>206700</v>
      </c>
      <c r="AA7" s="6">
        <f t="shared" si="8"/>
        <v>8755</v>
      </c>
      <c r="AB7" s="8">
        <f t="shared" si="9"/>
        <v>1017</v>
      </c>
    </row>
    <row r="8" spans="1:28 16259:16382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10"/>
        <v>20820</v>
      </c>
      <c r="V8" s="6">
        <v>2</v>
      </c>
      <c r="W8" s="6">
        <v>157700</v>
      </c>
      <c r="X8" s="6">
        <v>9368</v>
      </c>
      <c r="Y8" s="6">
        <v>2096</v>
      </c>
      <c r="Z8" s="6">
        <f t="shared" si="11"/>
        <v>78850</v>
      </c>
      <c r="AA8" s="6">
        <f t="shared" si="8"/>
        <v>4684</v>
      </c>
      <c r="AB8" s="8">
        <f t="shared" si="9"/>
        <v>1048</v>
      </c>
    </row>
    <row r="9" spans="1:28 16259:16382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10"/>
        <v>35100</v>
      </c>
      <c r="V9" s="6">
        <v>2</v>
      </c>
      <c r="W9" s="6">
        <v>692600</v>
      </c>
      <c r="X9" s="6">
        <v>50981</v>
      </c>
      <c r="Y9" s="6">
        <v>15720</v>
      </c>
      <c r="Z9" s="6">
        <f t="shared" si="11"/>
        <v>346300</v>
      </c>
      <c r="AA9" s="6">
        <f t="shared" si="8"/>
        <v>25490.5</v>
      </c>
      <c r="AB9" s="8">
        <f t="shared" si="9"/>
        <v>7860</v>
      </c>
    </row>
    <row r="10" spans="1:28 16259:16382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10"/>
        <v>30500</v>
      </c>
      <c r="V10" s="6">
        <v>3</v>
      </c>
      <c r="W10" s="6">
        <v>809900</v>
      </c>
      <c r="X10" s="6">
        <v>30667</v>
      </c>
      <c r="Y10" s="6">
        <v>8371</v>
      </c>
      <c r="Z10" s="6">
        <f t="shared" si="11"/>
        <v>269966.66666666669</v>
      </c>
      <c r="AA10" s="6">
        <f t="shared" si="8"/>
        <v>10222.333333333334</v>
      </c>
      <c r="AB10" s="8">
        <f t="shared" si="9"/>
        <v>2790.3333333333335</v>
      </c>
    </row>
    <row r="11" spans="1:28 16259:16382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10"/>
        <v>85820</v>
      </c>
      <c r="V11" s="6">
        <v>2</v>
      </c>
      <c r="W11" s="6">
        <v>198900</v>
      </c>
      <c r="X11" s="6">
        <v>15374</v>
      </c>
      <c r="Y11" s="6">
        <v>2829</v>
      </c>
      <c r="Z11" s="6">
        <f t="shared" si="11"/>
        <v>99450</v>
      </c>
      <c r="AA11" s="6">
        <f t="shared" si="8"/>
        <v>7687</v>
      </c>
      <c r="AB11" s="8">
        <f t="shared" si="9"/>
        <v>1414.5</v>
      </c>
    </row>
    <row r="12" spans="1:28 16259:16382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10"/>
        <v>40575</v>
      </c>
      <c r="V12" s="6">
        <v>1</v>
      </c>
      <c r="W12" s="6">
        <v>50600</v>
      </c>
      <c r="X12" s="6">
        <v>2379</v>
      </c>
      <c r="Y12" s="6">
        <v>609</v>
      </c>
      <c r="Z12" s="6">
        <f t="shared" si="11"/>
        <v>50600</v>
      </c>
      <c r="AA12" s="6">
        <f t="shared" si="8"/>
        <v>2379</v>
      </c>
      <c r="AB12" s="8">
        <f t="shared" si="9"/>
        <v>609</v>
      </c>
    </row>
    <row r="13" spans="1:28 16259:16382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  <c r="V13" s="6"/>
      <c r="W13" s="6"/>
      <c r="X13" s="6"/>
      <c r="Y13" s="6"/>
    </row>
    <row r="14" spans="1:28 16259:16382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  <c r="V14" s="6"/>
      <c r="W14" s="6"/>
      <c r="X14" s="6"/>
      <c r="Y14" s="6"/>
    </row>
    <row r="15" spans="1:28 16259:16382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8 16259:16382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12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12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12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12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12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12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12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12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13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13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4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4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5">J37/I37</f>
        <v>4044.4444444444443</v>
      </c>
      <c r="N37" s="6">
        <f t="shared" ref="N37:N47" si="16">K37/I37</f>
        <v>838.33333333333337</v>
      </c>
      <c r="O37" s="8">
        <f t="shared" ref="O37:O47" si="17">L37/I37</f>
        <v>320.88888888888891</v>
      </c>
      <c r="P37" s="6">
        <v>7</v>
      </c>
      <c r="Q37" s="6">
        <v>43000</v>
      </c>
      <c r="R37" s="8">
        <f t="shared" si="14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5"/>
        <v>5307.6923076923076</v>
      </c>
      <c r="N38" s="6">
        <f t="shared" si="16"/>
        <v>1460.3076923076924</v>
      </c>
      <c r="O38" s="8">
        <f t="shared" si="17"/>
        <v>265.23076923076923</v>
      </c>
      <c r="P38" s="6">
        <v>12</v>
      </c>
      <c r="Q38" s="6">
        <v>50107</v>
      </c>
      <c r="R38" s="8">
        <f t="shared" si="14"/>
        <v>4175.583333333333</v>
      </c>
      <c r="S38" s="6">
        <v>1</v>
      </c>
      <c r="T38" s="6">
        <v>38800</v>
      </c>
      <c r="U38" s="8">
        <f t="shared" ref="U38:U45" si="18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5"/>
        <v>3492.3076923076924</v>
      </c>
      <c r="N39" s="6">
        <f t="shared" si="16"/>
        <v>599</v>
      </c>
      <c r="O39" s="8">
        <f t="shared" si="17"/>
        <v>179.84615384615384</v>
      </c>
      <c r="P39" s="6">
        <v>14</v>
      </c>
      <c r="Q39" s="6">
        <v>56334</v>
      </c>
      <c r="R39" s="8">
        <f t="shared" si="14"/>
        <v>4023.8571428571427</v>
      </c>
      <c r="S39" s="6">
        <v>1</v>
      </c>
      <c r="T39" s="6">
        <v>21600</v>
      </c>
      <c r="U39" s="8">
        <f t="shared" si="18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5"/>
        <v>7436.363636363636</v>
      </c>
      <c r="N40" s="6">
        <f t="shared" si="16"/>
        <v>2016.7272727272727</v>
      </c>
      <c r="O40" s="8">
        <f t="shared" si="17"/>
        <v>489.18181818181819</v>
      </c>
      <c r="P40" s="6">
        <v>11</v>
      </c>
      <c r="Q40" s="6">
        <v>57228</v>
      </c>
      <c r="R40" s="8">
        <f t="shared" si="14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5"/>
        <v>4300</v>
      </c>
      <c r="N41" s="6">
        <f t="shared" si="16"/>
        <v>842.88888888888891</v>
      </c>
      <c r="O41" s="8">
        <f t="shared" si="17"/>
        <v>354.11111111111109</v>
      </c>
      <c r="P41" s="6">
        <v>8</v>
      </c>
      <c r="Q41" s="6">
        <v>36503</v>
      </c>
      <c r="R41" s="8">
        <f t="shared" si="14"/>
        <v>4562.875</v>
      </c>
      <c r="S41" s="6">
        <v>1</v>
      </c>
      <c r="T41" s="6">
        <v>32000</v>
      </c>
      <c r="U41" s="8">
        <f t="shared" si="18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5"/>
        <v>6687.5</v>
      </c>
      <c r="N42" s="6">
        <f t="shared" si="16"/>
        <v>1530.875</v>
      </c>
      <c r="O42" s="8">
        <f t="shared" si="17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8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5"/>
        <v>6662.5</v>
      </c>
      <c r="N43" s="6">
        <f t="shared" si="16"/>
        <v>1851.25</v>
      </c>
      <c r="O43" s="8">
        <f t="shared" si="17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8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5"/>
        <v>4118.181818181818</v>
      </c>
      <c r="N44" s="6">
        <f t="shared" si="16"/>
        <v>969.18181818181813</v>
      </c>
      <c r="O44" s="8">
        <f t="shared" si="17"/>
        <v>346.72727272727275</v>
      </c>
      <c r="P44" s="6">
        <v>8</v>
      </c>
      <c r="Q44" s="6">
        <v>42549</v>
      </c>
      <c r="R44" s="8">
        <f t="shared" ref="R44:R102" si="19">Q44/P44</f>
        <v>5318.625</v>
      </c>
      <c r="S44" s="6">
        <v>17</v>
      </c>
      <c r="T44" s="6">
        <v>45057</v>
      </c>
      <c r="U44" s="8">
        <f t="shared" si="18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5"/>
        <v>7356.25</v>
      </c>
      <c r="N45" s="6">
        <f t="shared" si="16"/>
        <v>2253.3125</v>
      </c>
      <c r="O45" s="8">
        <f t="shared" si="17"/>
        <v>504.0625</v>
      </c>
      <c r="P45" s="6">
        <v>13</v>
      </c>
      <c r="Q45" s="6">
        <v>45247</v>
      </c>
      <c r="R45" s="8">
        <f t="shared" si="19"/>
        <v>3480.5384615384614</v>
      </c>
      <c r="S45" s="6">
        <v>2</v>
      </c>
      <c r="T45" s="6">
        <v>53800</v>
      </c>
      <c r="U45" s="8">
        <f t="shared" si="18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5"/>
        <v>7025</v>
      </c>
      <c r="N46" s="6">
        <f t="shared" si="16"/>
        <v>1656.6666666666667</v>
      </c>
      <c r="O46" s="8">
        <f t="shared" si="17"/>
        <v>410</v>
      </c>
      <c r="P46" s="6">
        <v>9</v>
      </c>
      <c r="Q46" s="6">
        <v>51569</v>
      </c>
      <c r="R46" s="8">
        <f t="shared" si="19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5"/>
        <v>4583.333333333333</v>
      </c>
      <c r="N47" s="6">
        <f t="shared" si="16"/>
        <v>948.33333333333337</v>
      </c>
      <c r="O47" s="8">
        <f t="shared" si="17"/>
        <v>340.33333333333331</v>
      </c>
      <c r="P47" s="6">
        <v>7</v>
      </c>
      <c r="Q47" s="6">
        <v>41558</v>
      </c>
      <c r="R47" s="8">
        <f t="shared" si="19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9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9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20">J50/I50</f>
        <v>5254.545454545455</v>
      </c>
      <c r="N50" s="6">
        <f t="shared" ref="N50:N53" si="21">K50/I50</f>
        <v>1702</v>
      </c>
      <c r="O50" s="8">
        <f t="shared" ref="O50:O53" si="22">L50/I50</f>
        <v>500.81818181818181</v>
      </c>
      <c r="P50" s="6">
        <v>5</v>
      </c>
      <c r="Q50" s="6">
        <v>45895</v>
      </c>
      <c r="R50" s="8">
        <f t="shared" si="19"/>
        <v>9179</v>
      </c>
      <c r="S50" s="6">
        <v>3</v>
      </c>
      <c r="T50" s="6">
        <v>20700</v>
      </c>
      <c r="U50" s="8">
        <f t="shared" ref="U50:U53" si="23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20"/>
        <v>5780</v>
      </c>
      <c r="N51" s="6">
        <f t="shared" si="21"/>
        <v>2775.4</v>
      </c>
      <c r="O51" s="8">
        <f t="shared" si="22"/>
        <v>438.46666666666664</v>
      </c>
      <c r="P51" s="6">
        <v>3</v>
      </c>
      <c r="Q51" s="6">
        <v>26268</v>
      </c>
      <c r="R51" s="8">
        <f t="shared" si="19"/>
        <v>8756</v>
      </c>
      <c r="S51" s="6">
        <v>2</v>
      </c>
      <c r="T51" s="6">
        <v>11700</v>
      </c>
      <c r="U51" s="8">
        <f t="shared" si="23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20"/>
        <v>6844.4444444444443</v>
      </c>
      <c r="N52" s="6">
        <f t="shared" si="21"/>
        <v>3134</v>
      </c>
      <c r="O52" s="8">
        <f t="shared" si="22"/>
        <v>559.33333333333337</v>
      </c>
      <c r="P52" s="6">
        <v>6</v>
      </c>
      <c r="Q52" s="6">
        <v>52353</v>
      </c>
      <c r="R52" s="8">
        <f t="shared" si="19"/>
        <v>8725.5</v>
      </c>
      <c r="S52" s="6">
        <v>2</v>
      </c>
      <c r="T52" s="6">
        <v>25800</v>
      </c>
      <c r="U52" s="8">
        <f t="shared" si="23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20"/>
        <v>20000</v>
      </c>
      <c r="N53" s="6">
        <f t="shared" si="21"/>
        <v>11000</v>
      </c>
      <c r="O53" s="8">
        <f t="shared" si="22"/>
        <v>3000</v>
      </c>
      <c r="P53" s="6">
        <v>1</v>
      </c>
      <c r="Q53" s="6">
        <v>20309</v>
      </c>
      <c r="R53" s="8">
        <f t="shared" si="19"/>
        <v>20309</v>
      </c>
      <c r="S53" s="6">
        <v>1</v>
      </c>
      <c r="T53" s="6">
        <v>21900</v>
      </c>
      <c r="U53" s="8">
        <f t="shared" si="23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9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9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4">J56/I56</f>
        <v>3866.6666666666665</v>
      </c>
      <c r="N56" s="6">
        <f t="shared" ref="N56:N68" si="25">K56/I56</f>
        <v>1441.5</v>
      </c>
      <c r="O56" s="8">
        <f t="shared" ref="O56:O68" si="26">L56/I56</f>
        <v>244.33333333333334</v>
      </c>
      <c r="P56" s="6">
        <v>3</v>
      </c>
      <c r="Q56" s="6">
        <v>7639</v>
      </c>
      <c r="R56" s="8">
        <f t="shared" si="19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4"/>
        <v>10460</v>
      </c>
      <c r="N57" s="6">
        <f t="shared" si="25"/>
        <v>4694.2</v>
      </c>
      <c r="O57" s="8">
        <f t="shared" si="26"/>
        <v>680.2</v>
      </c>
      <c r="P57" s="6">
        <v>4</v>
      </c>
      <c r="Q57" s="6">
        <v>29440</v>
      </c>
      <c r="R57" s="8">
        <f t="shared" si="19"/>
        <v>7360</v>
      </c>
      <c r="S57" s="6">
        <v>1</v>
      </c>
      <c r="T57" s="6">
        <v>9282</v>
      </c>
      <c r="U57" s="8">
        <f t="shared" ref="U57:U58" si="27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4"/>
        <v>7733.333333333333</v>
      </c>
      <c r="N58" s="6">
        <f t="shared" si="25"/>
        <v>2117</v>
      </c>
      <c r="O58" s="8">
        <f t="shared" si="26"/>
        <v>342.83333333333331</v>
      </c>
      <c r="P58" s="6">
        <v>7</v>
      </c>
      <c r="Q58" s="6">
        <v>36650</v>
      </c>
      <c r="R58" s="8">
        <f t="shared" si="19"/>
        <v>5235.7142857142853</v>
      </c>
      <c r="S58" s="6">
        <v>3</v>
      </c>
      <c r="T58" s="6">
        <v>40889</v>
      </c>
      <c r="U58" s="8">
        <f t="shared" si="27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4"/>
        <v>10328.571428571429</v>
      </c>
      <c r="N59" s="6">
        <f t="shared" si="25"/>
        <v>2588.4285714285716</v>
      </c>
      <c r="O59" s="8">
        <f t="shared" si="26"/>
        <v>442.71428571428572</v>
      </c>
      <c r="P59" s="6">
        <v>6</v>
      </c>
      <c r="Q59" s="6">
        <v>37851</v>
      </c>
      <c r="R59" s="8">
        <f t="shared" si="19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4"/>
        <v>6962.5</v>
      </c>
      <c r="N60" s="6">
        <f t="shared" si="25"/>
        <v>1781.25</v>
      </c>
      <c r="O60" s="8">
        <f t="shared" si="26"/>
        <v>426</v>
      </c>
      <c r="P60" s="6">
        <v>11</v>
      </c>
      <c r="Q60" s="6">
        <v>58237</v>
      </c>
      <c r="R60" s="8">
        <f t="shared" si="19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4"/>
        <v>7727.272727272727</v>
      </c>
      <c r="N61" s="6">
        <f t="shared" si="25"/>
        <v>1474.3636363636363</v>
      </c>
      <c r="O61" s="8">
        <f t="shared" si="26"/>
        <v>352.54545454545456</v>
      </c>
      <c r="P61" s="6">
        <v>8</v>
      </c>
      <c r="Q61" s="6">
        <v>28295</v>
      </c>
      <c r="R61" s="8">
        <f t="shared" si="19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4"/>
        <v>4500</v>
      </c>
      <c r="N62" s="6">
        <f t="shared" si="25"/>
        <v>1237.4166666666667</v>
      </c>
      <c r="O62" s="8">
        <f t="shared" si="26"/>
        <v>274.41666666666669</v>
      </c>
      <c r="P62" s="6">
        <v>7</v>
      </c>
      <c r="Q62" s="6">
        <v>34154</v>
      </c>
      <c r="R62" s="8">
        <f t="shared" si="19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4"/>
        <v>8150</v>
      </c>
      <c r="N63" s="6">
        <f t="shared" si="25"/>
        <v>2087.3333333333335</v>
      </c>
      <c r="O63" s="8">
        <f t="shared" si="26"/>
        <v>452.75</v>
      </c>
      <c r="P63" s="6">
        <v>10</v>
      </c>
      <c r="Q63" s="6">
        <v>36858</v>
      </c>
      <c r="R63" s="8">
        <f t="shared" si="19"/>
        <v>3685.8</v>
      </c>
      <c r="S63" s="6">
        <v>2</v>
      </c>
      <c r="T63" s="6">
        <v>38300</v>
      </c>
      <c r="U63" s="8">
        <f t="shared" ref="U63:U66" si="28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4"/>
        <v>6588.8888888888887</v>
      </c>
      <c r="N64" s="6">
        <f t="shared" si="25"/>
        <v>2388.7777777777778</v>
      </c>
      <c r="O64" s="8">
        <f t="shared" si="26"/>
        <v>400.22222222222223</v>
      </c>
      <c r="P64" s="6">
        <v>6</v>
      </c>
      <c r="Q64" s="6">
        <v>28794</v>
      </c>
      <c r="R64" s="8">
        <f t="shared" si="19"/>
        <v>4799</v>
      </c>
      <c r="S64" s="6">
        <v>1</v>
      </c>
      <c r="T64" s="6">
        <v>18000</v>
      </c>
      <c r="U64" s="8">
        <f t="shared" si="28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4"/>
        <v>5155.5555555555557</v>
      </c>
      <c r="N65" s="6">
        <f t="shared" si="25"/>
        <v>1716.4444444444443</v>
      </c>
      <c r="O65" s="8">
        <f t="shared" si="26"/>
        <v>338.88888888888891</v>
      </c>
      <c r="P65" s="6">
        <v>8</v>
      </c>
      <c r="Q65" s="6">
        <v>55189</v>
      </c>
      <c r="R65" s="8">
        <f t="shared" si="19"/>
        <v>6898.625</v>
      </c>
      <c r="S65" s="6">
        <v>1</v>
      </c>
      <c r="T65" s="6">
        <v>8600</v>
      </c>
      <c r="U65" s="8">
        <f t="shared" si="28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4"/>
        <v>4536.363636363636</v>
      </c>
      <c r="N66" s="6">
        <f t="shared" si="25"/>
        <v>1162.5454545454545</v>
      </c>
      <c r="O66" s="8">
        <f t="shared" si="26"/>
        <v>315.18181818181819</v>
      </c>
      <c r="P66" s="6">
        <v>8</v>
      </c>
      <c r="Q66" s="6">
        <v>39021</v>
      </c>
      <c r="R66" s="8">
        <f t="shared" si="19"/>
        <v>4877.625</v>
      </c>
      <c r="S66" s="6">
        <v>2</v>
      </c>
      <c r="T66" s="6">
        <v>9942</v>
      </c>
      <c r="U66" s="8">
        <f t="shared" si="28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4"/>
        <v>5642.8571428571431</v>
      </c>
      <c r="N67" s="6">
        <f t="shared" si="25"/>
        <v>834.28571428571433</v>
      </c>
      <c r="O67" s="8">
        <f t="shared" si="26"/>
        <v>478.28571428571428</v>
      </c>
      <c r="P67" s="6">
        <v>7</v>
      </c>
      <c r="Q67" s="6">
        <v>40259</v>
      </c>
      <c r="R67" s="8">
        <f t="shared" si="19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9">C68/B68</f>
        <v>851.625</v>
      </c>
      <c r="G68" s="6">
        <f t="shared" ref="G68:G72" si="30">D68/B68</f>
        <v>2459.75</v>
      </c>
      <c r="H68" s="8">
        <f t="shared" ref="H68:H72" si="31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4"/>
        <v>4457.1428571428569</v>
      </c>
      <c r="N68" s="6">
        <f t="shared" si="25"/>
        <v>798.57142857142856</v>
      </c>
      <c r="O68" s="8">
        <f t="shared" si="26"/>
        <v>308.85714285714283</v>
      </c>
      <c r="P68" s="6">
        <v>8</v>
      </c>
      <c r="Q68" s="6">
        <v>40956</v>
      </c>
      <c r="R68" s="8">
        <f t="shared" si="19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9"/>
        <v>1081.7777777777778</v>
      </c>
      <c r="G69" s="6">
        <f t="shared" si="30"/>
        <v>3722.2222222222222</v>
      </c>
      <c r="H69" s="8">
        <f t="shared" si="31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9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9"/>
        <v>694.9</v>
      </c>
      <c r="G70" s="6">
        <f t="shared" si="30"/>
        <v>1630.2</v>
      </c>
      <c r="H70" s="8">
        <f t="shared" si="31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9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9"/>
        <v>513.5</v>
      </c>
      <c r="G71" s="6">
        <f t="shared" si="30"/>
        <v>1770</v>
      </c>
      <c r="H71" s="8">
        <f t="shared" si="31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32">J71/I71</f>
        <v>4370</v>
      </c>
      <c r="N71" s="6">
        <f t="shared" ref="N71:N92" si="33">K71/I71</f>
        <v>755.5</v>
      </c>
      <c r="O71" s="8">
        <f t="shared" ref="O71:O92" si="34">L71/I71</f>
        <v>268.39999999999998</v>
      </c>
      <c r="P71" s="6">
        <v>7</v>
      </c>
      <c r="Q71" s="6">
        <v>21725</v>
      </c>
      <c r="R71" s="8">
        <f t="shared" si="19"/>
        <v>3103.5714285714284</v>
      </c>
      <c r="S71" s="6">
        <v>4</v>
      </c>
      <c r="T71" s="6">
        <v>22166</v>
      </c>
      <c r="U71" s="8">
        <f t="shared" ref="U71:U80" si="35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9"/>
        <v>693.0625</v>
      </c>
      <c r="G72" s="6">
        <f t="shared" si="30"/>
        <v>1617.9375</v>
      </c>
      <c r="H72" s="8">
        <f t="shared" si="31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32"/>
        <v>5221.4285714285716</v>
      </c>
      <c r="N72" s="6">
        <f t="shared" si="33"/>
        <v>1365</v>
      </c>
      <c r="O72" s="8">
        <f t="shared" si="34"/>
        <v>325.92857142857144</v>
      </c>
      <c r="P72" s="6">
        <v>10</v>
      </c>
      <c r="Q72" s="6">
        <v>36650</v>
      </c>
      <c r="R72" s="8">
        <f t="shared" si="19"/>
        <v>3665</v>
      </c>
      <c r="S72" s="6">
        <v>3</v>
      </c>
      <c r="T72" s="6">
        <v>19782</v>
      </c>
      <c r="U72" s="8">
        <f t="shared" si="35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6">C73/B73</f>
        <v>1853.625</v>
      </c>
      <c r="G73" s="6">
        <f t="shared" ref="G73:G110" si="37">D73/B73</f>
        <v>2134.375</v>
      </c>
      <c r="H73" s="8">
        <f t="shared" ref="H73:H110" si="38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32"/>
        <v>3900</v>
      </c>
      <c r="N73" s="6">
        <f t="shared" si="33"/>
        <v>1043.375</v>
      </c>
      <c r="O73" s="8">
        <f t="shared" si="34"/>
        <v>255.75</v>
      </c>
      <c r="P73" s="6">
        <v>4</v>
      </c>
      <c r="Q73" s="6">
        <v>22397</v>
      </c>
      <c r="R73" s="8">
        <f t="shared" si="19"/>
        <v>5599.25</v>
      </c>
      <c r="S73" s="6">
        <v>3</v>
      </c>
      <c r="T73" s="6">
        <v>18855</v>
      </c>
      <c r="U73" s="8">
        <f t="shared" si="35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6"/>
        <v>550.09090909090912</v>
      </c>
      <c r="G74" s="6">
        <f t="shared" si="37"/>
        <v>1673.4545454545455</v>
      </c>
      <c r="H74" s="8">
        <f t="shared" si="38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32"/>
        <v>4474.166666666667</v>
      </c>
      <c r="N74" s="6">
        <f t="shared" si="33"/>
        <v>977.08333333333337</v>
      </c>
      <c r="O74" s="8">
        <f t="shared" si="34"/>
        <v>274.83333333333331</v>
      </c>
      <c r="P74" s="6">
        <v>6</v>
      </c>
      <c r="Q74" s="6">
        <v>27259</v>
      </c>
      <c r="R74" s="8">
        <f t="shared" si="19"/>
        <v>4543.166666666667</v>
      </c>
      <c r="S74" s="6">
        <v>7</v>
      </c>
      <c r="T74" s="6">
        <v>52274</v>
      </c>
      <c r="U74" s="8">
        <f t="shared" si="35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6"/>
        <v>878.42857142857144</v>
      </c>
      <c r="G75" s="6">
        <f t="shared" si="37"/>
        <v>1885.7142857142858</v>
      </c>
      <c r="H75" s="8">
        <f t="shared" si="38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32"/>
        <v>4185.7142857142853</v>
      </c>
      <c r="N75" s="6">
        <f t="shared" si="33"/>
        <v>770</v>
      </c>
      <c r="O75" s="8">
        <f t="shared" si="34"/>
        <v>241.71428571428572</v>
      </c>
      <c r="P75" s="6">
        <v>6</v>
      </c>
      <c r="Q75" s="6">
        <v>29743</v>
      </c>
      <c r="R75" s="8">
        <f t="shared" si="19"/>
        <v>4957.166666666667</v>
      </c>
      <c r="S75" s="6">
        <v>1</v>
      </c>
      <c r="T75" s="6">
        <v>9146</v>
      </c>
      <c r="U75" s="8">
        <f t="shared" si="35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6"/>
        <v>3881.5833333333335</v>
      </c>
      <c r="G76" s="6">
        <f t="shared" si="37"/>
        <v>2032.3333333333333</v>
      </c>
      <c r="H76" s="8">
        <f t="shared" si="38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32"/>
        <v>7868.7692307692305</v>
      </c>
      <c r="N76" s="6">
        <f t="shared" si="33"/>
        <v>1511.5384615384614</v>
      </c>
      <c r="O76" s="8">
        <f t="shared" si="34"/>
        <v>377.61538461538464</v>
      </c>
      <c r="P76" s="6">
        <v>10</v>
      </c>
      <c r="Q76" s="6">
        <v>71058</v>
      </c>
      <c r="R76" s="8">
        <f t="shared" si="19"/>
        <v>7105.8</v>
      </c>
      <c r="S76" s="6">
        <v>5</v>
      </c>
      <c r="T76" s="6">
        <v>77729</v>
      </c>
      <c r="U76" s="8">
        <f t="shared" si="35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6"/>
        <v>689.63636363636363</v>
      </c>
      <c r="G77" s="6">
        <f t="shared" si="37"/>
        <v>2681.818181818182</v>
      </c>
      <c r="H77" s="8">
        <f t="shared" si="38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32"/>
        <v>9512.5</v>
      </c>
      <c r="N77" s="6">
        <f t="shared" si="33"/>
        <v>1862.375</v>
      </c>
      <c r="O77" s="8">
        <f t="shared" si="34"/>
        <v>860.5</v>
      </c>
      <c r="P77" s="6">
        <v>10</v>
      </c>
      <c r="Q77" s="6">
        <v>67207</v>
      </c>
      <c r="R77" s="8">
        <f t="shared" si="19"/>
        <v>6720.7</v>
      </c>
      <c r="S77" s="6">
        <v>5</v>
      </c>
      <c r="T77" s="6">
        <v>272733</v>
      </c>
      <c r="U77" s="8">
        <f t="shared" si="35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6"/>
        <v>485.86666666666667</v>
      </c>
      <c r="G78" s="6">
        <f t="shared" si="37"/>
        <v>1709.2666666666667</v>
      </c>
      <c r="H78" s="8">
        <f t="shared" si="38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32"/>
        <v>8366.6666666666661</v>
      </c>
      <c r="N78" s="6">
        <f t="shared" si="33"/>
        <v>1217.5</v>
      </c>
      <c r="O78" s="8">
        <f t="shared" si="34"/>
        <v>563.66666666666663</v>
      </c>
      <c r="P78" s="6">
        <v>10</v>
      </c>
      <c r="Q78" s="6">
        <v>51681</v>
      </c>
      <c r="R78" s="8">
        <f t="shared" si="19"/>
        <v>5168.1000000000004</v>
      </c>
      <c r="S78" s="6">
        <v>1</v>
      </c>
      <c r="T78" s="6">
        <v>11115</v>
      </c>
      <c r="U78" s="8">
        <f t="shared" si="35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6"/>
        <v>446.92857142857144</v>
      </c>
      <c r="G79" s="6">
        <f t="shared" si="37"/>
        <v>1245.0714285714287</v>
      </c>
      <c r="H79" s="8">
        <f t="shared" si="38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32"/>
        <v>4183.333333333333</v>
      </c>
      <c r="N79" s="6">
        <f t="shared" si="33"/>
        <v>707.83333333333337</v>
      </c>
      <c r="O79" s="8">
        <f t="shared" si="34"/>
        <v>323.33333333333331</v>
      </c>
      <c r="P79" s="6">
        <v>7</v>
      </c>
      <c r="Q79" s="6">
        <v>31991</v>
      </c>
      <c r="R79" s="8">
        <f t="shared" si="19"/>
        <v>4570.1428571428569</v>
      </c>
      <c r="S79" s="6">
        <v>1</v>
      </c>
      <c r="T79" s="6">
        <v>14353</v>
      </c>
      <c r="U79" s="8">
        <f t="shared" si="35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6"/>
        <v>567</v>
      </c>
      <c r="G80" s="6">
        <f t="shared" si="37"/>
        <v>2026.375</v>
      </c>
      <c r="H80" s="8">
        <f t="shared" si="38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32"/>
        <v>11575</v>
      </c>
      <c r="N80" s="6">
        <f t="shared" si="33"/>
        <v>2652.75</v>
      </c>
      <c r="O80" s="8">
        <f t="shared" si="34"/>
        <v>1185.75</v>
      </c>
      <c r="P80" s="6">
        <v>5</v>
      </c>
      <c r="Q80" s="6">
        <v>33077</v>
      </c>
      <c r="R80" s="8">
        <f t="shared" si="19"/>
        <v>6615.4</v>
      </c>
      <c r="S80" s="6">
        <v>2</v>
      </c>
      <c r="T80" s="6">
        <v>28318</v>
      </c>
      <c r="U80" s="8">
        <f t="shared" si="35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6"/>
        <v>345.8125</v>
      </c>
      <c r="G81" s="6">
        <f t="shared" si="37"/>
        <v>1025</v>
      </c>
      <c r="H81" s="8">
        <f t="shared" si="38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32"/>
        <v>6977.7777777777774</v>
      </c>
      <c r="N81" s="6">
        <f t="shared" si="33"/>
        <v>1227.3333333333333</v>
      </c>
      <c r="O81" s="8">
        <f t="shared" si="34"/>
        <v>553.77777777777783</v>
      </c>
      <c r="P81" s="6">
        <v>5</v>
      </c>
      <c r="Q81" s="6">
        <v>21248</v>
      </c>
      <c r="R81" s="8">
        <f t="shared" si="19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6"/>
        <v>555.26086956521738</v>
      </c>
      <c r="G82" s="6">
        <f t="shared" si="37"/>
        <v>1550.2608695652175</v>
      </c>
      <c r="H82" s="8">
        <f t="shared" si="38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32"/>
        <v>4907.1428571428569</v>
      </c>
      <c r="N82" s="6">
        <f t="shared" si="33"/>
        <v>837.5</v>
      </c>
      <c r="O82" s="8">
        <f t="shared" si="34"/>
        <v>498</v>
      </c>
      <c r="P82" s="6">
        <v>12</v>
      </c>
      <c r="Q82" s="6">
        <v>53229</v>
      </c>
      <c r="R82" s="8">
        <f t="shared" si="19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6"/>
        <v>805.4</v>
      </c>
      <c r="G83" s="6">
        <f t="shared" si="37"/>
        <v>2680</v>
      </c>
      <c r="H83" s="8">
        <f t="shared" si="38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32"/>
        <v>5110</v>
      </c>
      <c r="N83" s="6">
        <f t="shared" si="33"/>
        <v>920.1</v>
      </c>
      <c r="O83" s="8">
        <f t="shared" si="34"/>
        <v>470.4</v>
      </c>
      <c r="P83" s="6">
        <v>10</v>
      </c>
      <c r="Q83" s="6">
        <v>58621</v>
      </c>
      <c r="R83" s="8">
        <f t="shared" si="19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6"/>
        <v>1054.3333333333333</v>
      </c>
      <c r="G84" s="6">
        <f t="shared" si="37"/>
        <v>2478.6666666666665</v>
      </c>
      <c r="H84" s="8">
        <f t="shared" si="38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32"/>
        <v>6100</v>
      </c>
      <c r="N84" s="6">
        <f t="shared" si="33"/>
        <v>875.85714285714289</v>
      </c>
      <c r="O84" s="8">
        <f t="shared" si="34"/>
        <v>646.28571428571433</v>
      </c>
      <c r="P84" s="6">
        <v>6</v>
      </c>
      <c r="Q84" s="6">
        <v>37815</v>
      </c>
      <c r="R84" s="8">
        <f t="shared" si="19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6"/>
        <v>903.72727272727275</v>
      </c>
      <c r="G85" s="6">
        <f t="shared" si="37"/>
        <v>2679.909090909091</v>
      </c>
      <c r="H85" s="8">
        <f t="shared" si="38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32"/>
        <v>6975</v>
      </c>
      <c r="N85" s="6">
        <f t="shared" si="33"/>
        <v>1201</v>
      </c>
      <c r="O85" s="8">
        <f t="shared" si="34"/>
        <v>822.5</v>
      </c>
      <c r="P85" s="6">
        <v>8</v>
      </c>
      <c r="Q85" s="6">
        <v>59022</v>
      </c>
      <c r="R85" s="8">
        <f t="shared" si="19"/>
        <v>7377.75</v>
      </c>
      <c r="S85" s="6">
        <v>1</v>
      </c>
      <c r="T85" s="6">
        <v>12000</v>
      </c>
      <c r="U85" s="8">
        <f t="shared" ref="U85:U88" si="39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6"/>
        <v>708.91666666666663</v>
      </c>
      <c r="G86" s="6">
        <f t="shared" si="37"/>
        <v>2264.5</v>
      </c>
      <c r="H86" s="8">
        <f t="shared" si="38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32"/>
        <v>4877.7777777777774</v>
      </c>
      <c r="N86" s="6">
        <f t="shared" si="33"/>
        <v>809.11111111111109</v>
      </c>
      <c r="O86" s="8">
        <f t="shared" si="34"/>
        <v>443.88888888888891</v>
      </c>
      <c r="P86" s="6">
        <v>7</v>
      </c>
      <c r="Q86" s="6">
        <v>28854</v>
      </c>
      <c r="R86" s="8">
        <f t="shared" si="19"/>
        <v>4122</v>
      </c>
      <c r="S86" s="6">
        <v>2</v>
      </c>
      <c r="T86" s="6">
        <v>16467</v>
      </c>
      <c r="U86" s="8">
        <f t="shared" si="39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6"/>
        <v>673.16666666666663</v>
      </c>
      <c r="G87" s="6">
        <f t="shared" si="37"/>
        <v>2636.3333333333335</v>
      </c>
      <c r="H87" s="8">
        <f t="shared" si="38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32"/>
        <v>6420</v>
      </c>
      <c r="N87" s="6">
        <f t="shared" si="33"/>
        <v>1375.8</v>
      </c>
      <c r="O87" s="8">
        <f t="shared" si="34"/>
        <v>826</v>
      </c>
      <c r="P87" s="6">
        <v>5</v>
      </c>
      <c r="Q87" s="6">
        <v>39711</v>
      </c>
      <c r="R87" s="8">
        <f t="shared" si="19"/>
        <v>7942.2</v>
      </c>
      <c r="S87" s="6">
        <v>2</v>
      </c>
      <c r="T87" s="6">
        <v>12953</v>
      </c>
      <c r="U87" s="8">
        <f t="shared" si="39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6"/>
        <v>1433.2</v>
      </c>
      <c r="G88" s="6">
        <f t="shared" si="37"/>
        <v>3760</v>
      </c>
      <c r="H88" s="8">
        <f t="shared" si="38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32"/>
        <v>5625</v>
      </c>
      <c r="N88" s="6">
        <f t="shared" si="33"/>
        <v>939.25</v>
      </c>
      <c r="O88" s="8">
        <f t="shared" si="34"/>
        <v>609</v>
      </c>
      <c r="P88" s="6">
        <v>2</v>
      </c>
      <c r="Q88" s="6">
        <v>14988</v>
      </c>
      <c r="R88" s="8">
        <f t="shared" si="19"/>
        <v>7494</v>
      </c>
      <c r="S88" s="6">
        <v>1</v>
      </c>
      <c r="T88" s="6">
        <v>13495</v>
      </c>
      <c r="U88" s="8">
        <f t="shared" si="39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6"/>
        <v>1061.5999999999999</v>
      </c>
      <c r="G89" s="6">
        <f t="shared" si="37"/>
        <v>3600</v>
      </c>
      <c r="H89" s="8">
        <f t="shared" si="38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32"/>
        <v>23516.666666666668</v>
      </c>
      <c r="N89" s="6">
        <f t="shared" si="33"/>
        <v>2949.5</v>
      </c>
      <c r="O89" s="8">
        <f t="shared" si="34"/>
        <v>667.5</v>
      </c>
      <c r="P89" s="6">
        <v>6</v>
      </c>
      <c r="Q89" s="6">
        <v>41589</v>
      </c>
      <c r="R89" s="8">
        <f t="shared" si="19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6"/>
        <v>847.81818181818187</v>
      </c>
      <c r="G90" s="6">
        <f t="shared" si="37"/>
        <v>2249.818181818182</v>
      </c>
      <c r="H90" s="8">
        <f t="shared" si="38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32"/>
        <v>15214.285714285714</v>
      </c>
      <c r="N90" s="6">
        <f t="shared" si="33"/>
        <v>3548.7142857142858</v>
      </c>
      <c r="O90" s="8">
        <f t="shared" si="34"/>
        <v>698</v>
      </c>
      <c r="P90" s="6">
        <v>7</v>
      </c>
      <c r="Q90" s="6">
        <v>107621</v>
      </c>
      <c r="R90" s="8">
        <f t="shared" si="19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6"/>
        <v>622.5</v>
      </c>
      <c r="G91" s="6">
        <f t="shared" si="37"/>
        <v>2517.6666666666665</v>
      </c>
      <c r="H91" s="8">
        <f t="shared" si="38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32"/>
        <v>12200</v>
      </c>
      <c r="N91" s="6">
        <f t="shared" si="33"/>
        <v>2566.1999999999998</v>
      </c>
      <c r="O91" s="8">
        <f t="shared" si="34"/>
        <v>754.6</v>
      </c>
      <c r="P91" s="6">
        <v>5</v>
      </c>
      <c r="Q91" s="6">
        <v>28211</v>
      </c>
      <c r="R91" s="8">
        <f t="shared" si="19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6"/>
        <v>1078</v>
      </c>
      <c r="G92" s="6">
        <f t="shared" si="37"/>
        <v>2150</v>
      </c>
      <c r="H92" s="8">
        <f t="shared" si="38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32"/>
        <v>13800</v>
      </c>
      <c r="N92" s="6">
        <f t="shared" si="33"/>
        <v>3749.5</v>
      </c>
      <c r="O92" s="8">
        <f t="shared" si="34"/>
        <v>874.75</v>
      </c>
      <c r="P92" s="6">
        <v>5</v>
      </c>
      <c r="Q92" s="6">
        <v>31789</v>
      </c>
      <c r="R92" s="8">
        <f t="shared" si="19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6"/>
        <v>791.75</v>
      </c>
      <c r="G93" s="6">
        <f t="shared" si="37"/>
        <v>2248.25</v>
      </c>
      <c r="H93" s="8">
        <f t="shared" si="38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9"/>
        <v>7778.333333333333</v>
      </c>
      <c r="S93" s="6">
        <v>3</v>
      </c>
      <c r="T93" s="6">
        <v>4831000</v>
      </c>
      <c r="U93" s="8">
        <f t="shared" ref="U93:U98" si="40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6"/>
        <v>828.5</v>
      </c>
      <c r="G94" s="6">
        <f t="shared" si="37"/>
        <v>2675</v>
      </c>
      <c r="H94" s="8">
        <f t="shared" si="38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9"/>
        <v>6477.166666666667</v>
      </c>
      <c r="S94" s="6">
        <v>3</v>
      </c>
      <c r="T94" s="6">
        <v>401638</v>
      </c>
      <c r="U94" s="8">
        <f t="shared" si="40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6"/>
        <v>835.42857142857144</v>
      </c>
      <c r="G95" s="6">
        <f t="shared" si="37"/>
        <v>2785.7142857142858</v>
      </c>
      <c r="H95" s="8">
        <f t="shared" si="38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41">J95/I95</f>
        <v>12533.333333333334</v>
      </c>
      <c r="N95" s="6">
        <f t="shared" ref="N95:N96" si="42">K95/I95</f>
        <v>3502.5</v>
      </c>
      <c r="O95" s="8">
        <f t="shared" ref="O95:O96" si="43">L95/I95</f>
        <v>837.83333333333337</v>
      </c>
      <c r="P95" s="6">
        <v>5</v>
      </c>
      <c r="Q95" s="6">
        <v>18875</v>
      </c>
      <c r="R95" s="8">
        <f t="shared" si="19"/>
        <v>3775</v>
      </c>
      <c r="S95" s="6">
        <v>2</v>
      </c>
      <c r="T95" s="6">
        <v>143360</v>
      </c>
      <c r="U95" s="8">
        <f t="shared" si="40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6"/>
        <v>1169.8333333333333</v>
      </c>
      <c r="G96" s="6">
        <f t="shared" si="37"/>
        <v>3550</v>
      </c>
      <c r="H96" s="8">
        <f t="shared" si="38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41"/>
        <v>19966.666666666668</v>
      </c>
      <c r="N96" s="6">
        <f t="shared" si="42"/>
        <v>6123.333333333333</v>
      </c>
      <c r="O96" s="8">
        <f t="shared" si="43"/>
        <v>1173.5</v>
      </c>
      <c r="P96" s="6">
        <v>4</v>
      </c>
      <c r="Q96" s="6">
        <v>27237</v>
      </c>
      <c r="R96" s="8">
        <f t="shared" si="19"/>
        <v>6809.25</v>
      </c>
      <c r="S96" s="6">
        <v>2</v>
      </c>
      <c r="T96" s="6">
        <v>98317</v>
      </c>
      <c r="U96" s="8">
        <f t="shared" si="40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6"/>
        <v>681.16666666666663</v>
      </c>
      <c r="G97" s="6">
        <f t="shared" si="37"/>
        <v>3066.6666666666665</v>
      </c>
      <c r="H97" s="8">
        <f t="shared" si="38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9"/>
        <v>12754.875</v>
      </c>
      <c r="S97" s="6">
        <v>2</v>
      </c>
      <c r="T97" s="6">
        <v>1344732</v>
      </c>
      <c r="U97" s="8">
        <f t="shared" si="40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6"/>
        <v>892.25</v>
      </c>
      <c r="G98" s="6">
        <f t="shared" si="37"/>
        <v>2874.625</v>
      </c>
      <c r="H98" s="8">
        <f t="shared" si="38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9"/>
        <v>7350.333333333333</v>
      </c>
      <c r="S98" s="6">
        <v>2</v>
      </c>
      <c r="T98" s="6">
        <v>90742</v>
      </c>
      <c r="U98" s="8">
        <f t="shared" si="40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6"/>
        <v>1278.5999999999999</v>
      </c>
      <c r="G99" s="6">
        <f t="shared" si="37"/>
        <v>3220</v>
      </c>
      <c r="H99" s="8">
        <f t="shared" si="38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4">J99/I99</f>
        <v>23440</v>
      </c>
      <c r="N99" s="6">
        <f t="shared" ref="N99:N162" si="45">K99/I99</f>
        <v>5860</v>
      </c>
      <c r="O99" s="8">
        <f t="shared" ref="O99:O162" si="46">L99/I99</f>
        <v>1408.8</v>
      </c>
      <c r="P99" s="6">
        <v>4</v>
      </c>
      <c r="Q99" s="6">
        <v>28781</v>
      </c>
      <c r="R99" s="8">
        <f t="shared" si="19"/>
        <v>7195.25</v>
      </c>
      <c r="S99" s="6">
        <v>3</v>
      </c>
      <c r="T99" s="6">
        <v>199500</v>
      </c>
      <c r="U99" s="8">
        <f t="shared" ref="U99:U111" si="47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6"/>
        <v>828.375</v>
      </c>
      <c r="G100" s="6">
        <f t="shared" si="37"/>
        <v>2509.125</v>
      </c>
      <c r="H100" s="8">
        <f t="shared" si="38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4"/>
        <v>33816.666666666664</v>
      </c>
      <c r="N100" s="6">
        <f t="shared" si="45"/>
        <v>10907</v>
      </c>
      <c r="O100" s="8">
        <f t="shared" si="46"/>
        <v>1176.8333333333333</v>
      </c>
      <c r="P100" s="6">
        <v>7</v>
      </c>
      <c r="Q100" s="6">
        <v>35484</v>
      </c>
      <c r="R100" s="8">
        <f t="shared" si="19"/>
        <v>5069.1428571428569</v>
      </c>
      <c r="S100" s="6">
        <v>1</v>
      </c>
      <c r="T100" s="6">
        <v>106658</v>
      </c>
      <c r="U100" s="8">
        <f t="shared" si="47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6"/>
        <v>1024.8333333333333</v>
      </c>
      <c r="G101" s="6">
        <f t="shared" si="37"/>
        <v>3056.6666666666665</v>
      </c>
      <c r="H101" s="8">
        <f t="shared" si="38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4"/>
        <v>33816.666666666664</v>
      </c>
      <c r="N101" s="6">
        <f t="shared" si="45"/>
        <v>10907</v>
      </c>
      <c r="O101" s="8">
        <f t="shared" si="46"/>
        <v>1176.8333333333333</v>
      </c>
      <c r="P101" s="6">
        <v>3</v>
      </c>
      <c r="Q101" s="6">
        <v>19179</v>
      </c>
      <c r="R101" s="8">
        <f t="shared" si="19"/>
        <v>6393</v>
      </c>
      <c r="S101" s="6">
        <v>3</v>
      </c>
      <c r="T101" s="6">
        <v>83000</v>
      </c>
      <c r="U101" s="8">
        <f t="shared" si="47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6"/>
        <v>1047.5</v>
      </c>
      <c r="G102" s="6">
        <f t="shared" si="37"/>
        <v>3333.3333333333335</v>
      </c>
      <c r="H102" s="8">
        <f t="shared" si="38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4"/>
        <v>15000</v>
      </c>
      <c r="N102" s="6">
        <f t="shared" si="45"/>
        <v>3733.3333333333335</v>
      </c>
      <c r="O102" s="8">
        <f t="shared" si="46"/>
        <v>952.66666666666663</v>
      </c>
      <c r="P102" s="6">
        <v>6</v>
      </c>
      <c r="Q102" s="6">
        <v>43670</v>
      </c>
      <c r="R102" s="8">
        <f t="shared" si="19"/>
        <v>7278.333333333333</v>
      </c>
      <c r="S102" s="6">
        <v>2</v>
      </c>
      <c r="T102" s="6">
        <v>48926</v>
      </c>
      <c r="U102" s="8">
        <f t="shared" si="47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6"/>
        <v>1043.1666666666667</v>
      </c>
      <c r="G103" s="6">
        <f t="shared" si="37"/>
        <v>2119.5</v>
      </c>
      <c r="H103" s="8">
        <f t="shared" si="38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4"/>
        <v>17075</v>
      </c>
      <c r="N103" s="6">
        <f t="shared" si="45"/>
        <v>4475</v>
      </c>
      <c r="O103" s="8">
        <f t="shared" si="46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7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6"/>
        <v>1122.6666666666667</v>
      </c>
      <c r="G104" s="6">
        <f t="shared" si="37"/>
        <v>2550</v>
      </c>
      <c r="H104" s="8">
        <f t="shared" si="38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4"/>
        <v>20550</v>
      </c>
      <c r="N104" s="6">
        <f t="shared" si="45"/>
        <v>4896</v>
      </c>
      <c r="O104" s="8">
        <f t="shared" si="46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7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6"/>
        <v>1051.75</v>
      </c>
      <c r="G105" s="6">
        <f t="shared" si="37"/>
        <v>3175</v>
      </c>
      <c r="H105" s="8">
        <f t="shared" si="38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4"/>
        <v>7700</v>
      </c>
      <c r="N105" s="6">
        <f t="shared" si="45"/>
        <v>1675</v>
      </c>
      <c r="O105" s="8">
        <f t="shared" si="46"/>
        <v>835.75</v>
      </c>
      <c r="P105" s="6">
        <v>7</v>
      </c>
      <c r="Q105" s="6">
        <v>33845</v>
      </c>
      <c r="R105" s="8">
        <f t="shared" ref="R105:R140" si="48">Q105/P105</f>
        <v>4835</v>
      </c>
      <c r="S105" s="6">
        <v>3</v>
      </c>
      <c r="T105" s="6">
        <v>33635</v>
      </c>
      <c r="U105" s="8">
        <f t="shared" si="47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6"/>
        <v>792.88888888888891</v>
      </c>
      <c r="G106" s="6">
        <f t="shared" si="37"/>
        <v>2229.2222222222222</v>
      </c>
      <c r="H106" s="8">
        <f t="shared" si="38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4"/>
        <v>9387.5</v>
      </c>
      <c r="N106" s="6">
        <f t="shared" si="45"/>
        <v>2005.25</v>
      </c>
      <c r="O106" s="8">
        <f t="shared" si="46"/>
        <v>578.875</v>
      </c>
      <c r="P106" s="6">
        <v>2</v>
      </c>
      <c r="Q106" s="6">
        <v>22350</v>
      </c>
      <c r="R106" s="8">
        <f t="shared" si="48"/>
        <v>11175</v>
      </c>
      <c r="S106" s="6">
        <v>3</v>
      </c>
      <c r="T106" s="6">
        <v>1009203</v>
      </c>
      <c r="U106" s="8">
        <f t="shared" si="47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6"/>
        <v>831</v>
      </c>
      <c r="G107" s="6">
        <f t="shared" si="37"/>
        <v>2092.25</v>
      </c>
      <c r="H107" s="8">
        <f t="shared" si="38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4"/>
        <v>8280</v>
      </c>
      <c r="N107" s="6">
        <f t="shared" si="45"/>
        <v>3060</v>
      </c>
      <c r="O107" s="8">
        <f t="shared" si="46"/>
        <v>1118.5999999999999</v>
      </c>
      <c r="P107" s="6">
        <v>2</v>
      </c>
      <c r="Q107" s="6">
        <v>22501</v>
      </c>
      <c r="R107" s="8">
        <f t="shared" si="48"/>
        <v>11250.5</v>
      </c>
      <c r="S107" s="6">
        <v>3</v>
      </c>
      <c r="T107" s="6">
        <v>1352173</v>
      </c>
      <c r="U107" s="8">
        <f t="shared" si="47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6"/>
        <v>677.5</v>
      </c>
      <c r="G108" s="6">
        <f t="shared" si="37"/>
        <v>2042.5</v>
      </c>
      <c r="H108" s="8">
        <f t="shared" si="38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4"/>
        <v>24700</v>
      </c>
      <c r="N108" s="6">
        <f t="shared" si="45"/>
        <v>6740</v>
      </c>
      <c r="O108" s="8">
        <f t="shared" si="46"/>
        <v>1489.8</v>
      </c>
      <c r="P108" s="6">
        <v>4</v>
      </c>
      <c r="Q108" s="6">
        <v>32571</v>
      </c>
      <c r="R108" s="8">
        <f t="shared" si="48"/>
        <v>8142.75</v>
      </c>
      <c r="S108" s="6">
        <v>2</v>
      </c>
      <c r="T108" s="6">
        <v>1007977</v>
      </c>
      <c r="U108" s="8">
        <f t="shared" si="47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6"/>
        <v>669.6</v>
      </c>
      <c r="G109" s="6">
        <f t="shared" si="37"/>
        <v>1942.8</v>
      </c>
      <c r="H109" s="8">
        <f t="shared" si="38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4"/>
        <v>28000</v>
      </c>
      <c r="N109" s="6">
        <f t="shared" si="45"/>
        <v>8750</v>
      </c>
      <c r="O109" s="8">
        <f t="shared" si="46"/>
        <v>1661.75</v>
      </c>
      <c r="P109" s="6">
        <v>9</v>
      </c>
      <c r="Q109" s="6">
        <v>25363</v>
      </c>
      <c r="R109" s="8">
        <f t="shared" si="48"/>
        <v>2818.1111111111113</v>
      </c>
      <c r="S109" s="6">
        <v>1</v>
      </c>
      <c r="T109" s="6">
        <v>7800</v>
      </c>
      <c r="U109" s="8">
        <f t="shared" si="47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6"/>
        <v>709.5</v>
      </c>
      <c r="G110" s="6">
        <f t="shared" si="37"/>
        <v>2655.1666666666665</v>
      </c>
      <c r="H110" s="8">
        <f t="shared" si="38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4"/>
        <v>26333.333333333332</v>
      </c>
      <c r="N110" s="6">
        <f t="shared" si="45"/>
        <v>5466.666666666667</v>
      </c>
      <c r="O110" s="8">
        <f t="shared" si="46"/>
        <v>1440</v>
      </c>
      <c r="P110" s="6">
        <v>10</v>
      </c>
      <c r="Q110" s="6">
        <v>42481</v>
      </c>
      <c r="R110" s="8">
        <f t="shared" si="48"/>
        <v>4248.1000000000004</v>
      </c>
      <c r="S110" s="6">
        <v>1</v>
      </c>
      <c r="T110" s="6">
        <v>70958</v>
      </c>
      <c r="U110" s="8">
        <f t="shared" si="47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4"/>
        <v>42333.333333333336</v>
      </c>
      <c r="N111" s="6">
        <f t="shared" si="45"/>
        <v>4493.833333333333</v>
      </c>
      <c r="O111" s="8">
        <f t="shared" si="46"/>
        <v>1703.3333333333333</v>
      </c>
      <c r="P111" s="6">
        <v>6</v>
      </c>
      <c r="Q111" s="6">
        <v>108963</v>
      </c>
      <c r="R111" s="8">
        <f t="shared" si="48"/>
        <v>18160.5</v>
      </c>
      <c r="S111" s="6">
        <v>1</v>
      </c>
      <c r="T111" s="6">
        <v>149019</v>
      </c>
      <c r="U111" s="8">
        <f t="shared" si="47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4"/>
        <v>26000</v>
      </c>
      <c r="N112" s="6">
        <f t="shared" si="45"/>
        <v>6666.5</v>
      </c>
      <c r="O112" s="8">
        <f t="shared" si="46"/>
        <v>851.25</v>
      </c>
      <c r="P112" s="6">
        <v>4</v>
      </c>
      <c r="Q112" s="6">
        <v>41960</v>
      </c>
      <c r="R112" s="8">
        <f t="shared" si="48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9">C113/B113</f>
        <v>1173.75</v>
      </c>
      <c r="G113" s="6">
        <f t="shared" ref="G113:G114" si="50">D113/B113</f>
        <v>2100</v>
      </c>
      <c r="H113" s="8">
        <f t="shared" ref="H113:H114" si="51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4"/>
        <v>23666.666666666668</v>
      </c>
      <c r="N113" s="6">
        <f t="shared" si="45"/>
        <v>7166.666666666667</v>
      </c>
      <c r="O113" s="8">
        <f t="shared" si="46"/>
        <v>1566.6666666666667</v>
      </c>
      <c r="P113" s="6">
        <v>1</v>
      </c>
      <c r="Q113" s="6">
        <v>16823</v>
      </c>
      <c r="R113" s="8">
        <f t="shared" si="48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9"/>
        <v>696.33333333333337</v>
      </c>
      <c r="G114" s="6">
        <f t="shared" si="50"/>
        <v>1541.8333333333333</v>
      </c>
      <c r="H114" s="8">
        <f t="shared" si="51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4"/>
        <v>16240</v>
      </c>
      <c r="N114" s="6">
        <f t="shared" si="45"/>
        <v>4320</v>
      </c>
      <c r="O114" s="8">
        <f t="shared" si="46"/>
        <v>751.6</v>
      </c>
      <c r="P114" s="6">
        <v>3</v>
      </c>
      <c r="Q114" s="6">
        <v>27035</v>
      </c>
      <c r="R114" s="8">
        <f t="shared" si="48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4"/>
        <v>19000</v>
      </c>
      <c r="N115" s="6">
        <f t="shared" si="45"/>
        <v>6733.333333333333</v>
      </c>
      <c r="O115" s="8">
        <f t="shared" si="46"/>
        <v>1395</v>
      </c>
      <c r="P115" s="6">
        <v>4</v>
      </c>
      <c r="Q115" s="6">
        <v>64288</v>
      </c>
      <c r="R115" s="8">
        <f t="shared" si="48"/>
        <v>16072</v>
      </c>
      <c r="S115" s="6">
        <v>2</v>
      </c>
      <c r="T115" s="6">
        <v>48809</v>
      </c>
      <c r="U115" s="8">
        <f t="shared" ref="U115:U121" si="52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4"/>
        <v>21171.428571428572</v>
      </c>
      <c r="N116" s="6">
        <f t="shared" si="45"/>
        <v>7014.2857142857147</v>
      </c>
      <c r="O116" s="8">
        <f t="shared" si="46"/>
        <v>1274.2857142857142</v>
      </c>
      <c r="P116" s="6">
        <v>5</v>
      </c>
      <c r="Q116" s="6">
        <v>66595</v>
      </c>
      <c r="R116" s="8">
        <f t="shared" si="48"/>
        <v>13319</v>
      </c>
      <c r="S116" s="6">
        <v>3</v>
      </c>
      <c r="T116" s="6">
        <v>743129</v>
      </c>
      <c r="U116" s="8">
        <f t="shared" si="52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53">C117/B117</f>
        <v>1379</v>
      </c>
      <c r="G117" s="6">
        <f t="shared" ref="G117:G120" si="54">D117/B117</f>
        <v>2039.75</v>
      </c>
      <c r="H117" s="8">
        <f t="shared" ref="H117:H120" si="55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4"/>
        <v>13266.666666666666</v>
      </c>
      <c r="N117" s="6">
        <f t="shared" si="45"/>
        <v>3966.6666666666665</v>
      </c>
      <c r="O117" s="8">
        <f t="shared" si="46"/>
        <v>735.66666666666663</v>
      </c>
      <c r="P117" s="6">
        <v>2</v>
      </c>
      <c r="Q117" s="6">
        <v>26702</v>
      </c>
      <c r="R117" s="8">
        <f t="shared" si="48"/>
        <v>13351</v>
      </c>
      <c r="S117" s="6">
        <v>2</v>
      </c>
      <c r="T117" s="6">
        <v>527440</v>
      </c>
      <c r="U117" s="8">
        <f t="shared" si="52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53"/>
        <v>956</v>
      </c>
      <c r="G118" s="6">
        <f t="shared" si="54"/>
        <v>3297.2</v>
      </c>
      <c r="H118" s="8">
        <f t="shared" si="55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4"/>
        <v>10350</v>
      </c>
      <c r="N118" s="6">
        <f t="shared" si="45"/>
        <v>3119</v>
      </c>
      <c r="O118" s="8">
        <f t="shared" si="46"/>
        <v>613.5</v>
      </c>
      <c r="P118" s="6">
        <v>5</v>
      </c>
      <c r="Q118" s="6">
        <v>47347</v>
      </c>
      <c r="R118" s="8">
        <f t="shared" si="48"/>
        <v>9469.4</v>
      </c>
      <c r="S118" s="6">
        <v>2</v>
      </c>
      <c r="T118" s="6">
        <v>422404</v>
      </c>
      <c r="U118" s="8">
        <f t="shared" si="52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53"/>
        <v>656.63636363636363</v>
      </c>
      <c r="G119" s="6">
        <f t="shared" si="54"/>
        <v>1802.8181818181818</v>
      </c>
      <c r="H119" s="8">
        <f t="shared" si="55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4"/>
        <v>32600</v>
      </c>
      <c r="N119" s="6">
        <f t="shared" si="45"/>
        <v>9880.7142857142862</v>
      </c>
      <c r="O119" s="8">
        <f t="shared" si="46"/>
        <v>1692.4285714285713</v>
      </c>
      <c r="P119" s="6">
        <v>5</v>
      </c>
      <c r="Q119" s="6">
        <v>67227</v>
      </c>
      <c r="R119" s="8">
        <f t="shared" si="48"/>
        <v>13445.4</v>
      </c>
      <c r="S119" s="6">
        <v>1</v>
      </c>
      <c r="T119" s="6">
        <v>958000</v>
      </c>
      <c r="U119" s="8">
        <f t="shared" si="52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53"/>
        <v>1138.8666666666666</v>
      </c>
      <c r="G120" s="6">
        <f t="shared" si="54"/>
        <v>2152.4666666666667</v>
      </c>
      <c r="H120" s="8">
        <f t="shared" si="55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4"/>
        <v>21366.666666666668</v>
      </c>
      <c r="N120" s="6">
        <f t="shared" si="45"/>
        <v>7406.333333333333</v>
      </c>
      <c r="O120" s="8">
        <f t="shared" si="46"/>
        <v>1001.75</v>
      </c>
      <c r="P120" s="6">
        <v>7</v>
      </c>
      <c r="Q120" s="6">
        <v>63014</v>
      </c>
      <c r="R120" s="8">
        <f t="shared" si="48"/>
        <v>9002</v>
      </c>
      <c r="S120" s="6">
        <v>2</v>
      </c>
      <c r="T120" s="6">
        <v>1981050</v>
      </c>
      <c r="U120" s="8">
        <f t="shared" si="52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4"/>
        <v>26100</v>
      </c>
      <c r="N121" s="6">
        <f t="shared" si="45"/>
        <v>6780</v>
      </c>
      <c r="O121" s="8">
        <f t="shared" si="46"/>
        <v>1125.2</v>
      </c>
      <c r="P121" s="6">
        <v>8</v>
      </c>
      <c r="Q121" s="6">
        <v>49011</v>
      </c>
      <c r="R121" s="8">
        <f t="shared" si="48"/>
        <v>6126.375</v>
      </c>
      <c r="S121" s="6">
        <v>1</v>
      </c>
      <c r="T121" s="6">
        <v>68676</v>
      </c>
      <c r="U121" s="8">
        <f t="shared" si="52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4"/>
        <v>18550</v>
      </c>
      <c r="N122" s="6">
        <f t="shared" si="45"/>
        <v>6250</v>
      </c>
      <c r="O122" s="8">
        <f t="shared" si="46"/>
        <v>922.875</v>
      </c>
      <c r="P122" s="6">
        <v>7</v>
      </c>
      <c r="Q122" s="6">
        <v>60640</v>
      </c>
      <c r="R122" s="8">
        <f t="shared" si="48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6">C123/B123</f>
        <v>482.1</v>
      </c>
      <c r="G123" s="6">
        <f t="shared" ref="G123:G140" si="57">D123/B123</f>
        <v>1389.3</v>
      </c>
      <c r="H123" s="8">
        <f t="shared" ref="H123:H140" si="58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4"/>
        <v>16160</v>
      </c>
      <c r="N123" s="6">
        <f t="shared" si="45"/>
        <v>5700</v>
      </c>
      <c r="O123" s="8">
        <f t="shared" si="46"/>
        <v>814.2</v>
      </c>
      <c r="P123" s="6">
        <v>4</v>
      </c>
      <c r="Q123" s="6">
        <v>29694</v>
      </c>
      <c r="R123" s="8">
        <f t="shared" si="48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6"/>
        <v>399.61904761904759</v>
      </c>
      <c r="G124" s="6">
        <f t="shared" si="57"/>
        <v>1206.047619047619</v>
      </c>
      <c r="H124" s="8">
        <f t="shared" si="58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4"/>
        <v>17518.18181818182</v>
      </c>
      <c r="N124" s="6">
        <f t="shared" si="45"/>
        <v>3890.909090909091</v>
      </c>
      <c r="O124" s="8">
        <f t="shared" si="46"/>
        <v>766.36363636363637</v>
      </c>
      <c r="P124" s="6">
        <v>10</v>
      </c>
      <c r="Q124" s="6">
        <v>67515</v>
      </c>
      <c r="R124" s="8">
        <f t="shared" si="48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6"/>
        <v>306.84615384615387</v>
      </c>
      <c r="G125" s="6">
        <f t="shared" si="57"/>
        <v>981.07692307692309</v>
      </c>
      <c r="H125" s="8">
        <f t="shared" si="58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4"/>
        <v>9287.5</v>
      </c>
      <c r="N125" s="6">
        <f t="shared" si="45"/>
        <v>2084.625</v>
      </c>
      <c r="O125" s="8">
        <f t="shared" si="46"/>
        <v>715</v>
      </c>
      <c r="P125" s="6">
        <v>6</v>
      </c>
      <c r="Q125" s="6">
        <v>37099</v>
      </c>
      <c r="R125" s="8">
        <f t="shared" si="48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6"/>
        <v>464.47058823529414</v>
      </c>
      <c r="G126" s="6">
        <f t="shared" si="57"/>
        <v>1521.7647058823529</v>
      </c>
      <c r="H126" s="8">
        <f t="shared" si="58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4"/>
        <v>6512.5</v>
      </c>
      <c r="N126" s="6">
        <f t="shared" si="45"/>
        <v>1268</v>
      </c>
      <c r="O126" s="8">
        <f t="shared" si="46"/>
        <v>631.125</v>
      </c>
      <c r="P126" s="6">
        <v>6</v>
      </c>
      <c r="Q126" s="6">
        <v>24637</v>
      </c>
      <c r="R126" s="8">
        <f t="shared" si="48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6"/>
        <v>506.28571428571428</v>
      </c>
      <c r="G127" s="6">
        <f t="shared" si="57"/>
        <v>1287</v>
      </c>
      <c r="H127" s="8">
        <f t="shared" si="58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4"/>
        <v>6312.5</v>
      </c>
      <c r="N127" s="6">
        <f t="shared" si="45"/>
        <v>1116.75</v>
      </c>
      <c r="O127" s="8">
        <f t="shared" si="46"/>
        <v>564.125</v>
      </c>
      <c r="P127" s="6">
        <v>4</v>
      </c>
      <c r="Q127" s="6">
        <v>24660</v>
      </c>
      <c r="R127" s="8">
        <f t="shared" si="48"/>
        <v>6165</v>
      </c>
      <c r="S127" s="6">
        <v>3</v>
      </c>
      <c r="T127" s="6">
        <v>1402700</v>
      </c>
      <c r="U127" s="8">
        <f t="shared" ref="U127:U136" si="59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6"/>
        <v>488.75</v>
      </c>
      <c r="G128" s="6">
        <f t="shared" si="57"/>
        <v>1626.5833333333333</v>
      </c>
      <c r="H128" s="8">
        <f t="shared" si="58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4"/>
        <v>8133.333333333333</v>
      </c>
      <c r="N128" s="6">
        <f t="shared" si="45"/>
        <v>1456.6666666666667</v>
      </c>
      <c r="O128" s="8">
        <f t="shared" si="46"/>
        <v>570.77777777777783</v>
      </c>
      <c r="P128" s="6">
        <v>7</v>
      </c>
      <c r="Q128" s="6">
        <v>41646</v>
      </c>
      <c r="R128" s="8">
        <f t="shared" si="48"/>
        <v>5949.4285714285716</v>
      </c>
      <c r="S128" s="6">
        <v>1</v>
      </c>
      <c r="T128" s="6">
        <v>350249</v>
      </c>
      <c r="U128" s="8">
        <f t="shared" si="59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6"/>
        <v>776</v>
      </c>
      <c r="G129" s="6">
        <f t="shared" si="57"/>
        <v>1792.8</v>
      </c>
      <c r="H129" s="8">
        <f t="shared" si="58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4"/>
        <v>25666.666666666668</v>
      </c>
      <c r="N129" s="6">
        <f t="shared" si="45"/>
        <v>9316.6666666666661</v>
      </c>
      <c r="O129" s="8">
        <f t="shared" si="46"/>
        <v>1629.5</v>
      </c>
      <c r="P129" s="6">
        <v>5</v>
      </c>
      <c r="Q129" s="6">
        <v>53933</v>
      </c>
      <c r="R129" s="8">
        <f t="shared" si="48"/>
        <v>10786.6</v>
      </c>
      <c r="S129" s="6">
        <v>3</v>
      </c>
      <c r="T129" s="6">
        <v>1093273</v>
      </c>
      <c r="U129" s="8">
        <f t="shared" si="59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6"/>
        <v>515.91666666666663</v>
      </c>
      <c r="G130" s="6">
        <f t="shared" si="57"/>
        <v>1461.1666666666667</v>
      </c>
      <c r="H130" s="8">
        <f t="shared" si="58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4"/>
        <v>24566.666666666668</v>
      </c>
      <c r="N130" s="6">
        <f t="shared" si="45"/>
        <v>7733.333333333333</v>
      </c>
      <c r="O130" s="8">
        <f t="shared" si="46"/>
        <v>1354.5</v>
      </c>
      <c r="P130" s="6">
        <v>5</v>
      </c>
      <c r="Q130" s="6">
        <v>69168</v>
      </c>
      <c r="R130" s="8">
        <f t="shared" si="48"/>
        <v>13833.6</v>
      </c>
      <c r="S130" s="6">
        <v>1</v>
      </c>
      <c r="T130" s="6">
        <v>256568</v>
      </c>
      <c r="U130" s="8">
        <f t="shared" si="59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6"/>
        <v>363.44444444444446</v>
      </c>
      <c r="G131" s="6">
        <f t="shared" si="57"/>
        <v>1109.7777777777778</v>
      </c>
      <c r="H131" s="8">
        <f t="shared" si="58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4"/>
        <v>11780</v>
      </c>
      <c r="N131" s="6">
        <f t="shared" si="45"/>
        <v>2720</v>
      </c>
      <c r="O131" s="8">
        <f t="shared" si="46"/>
        <v>742</v>
      </c>
      <c r="P131" s="6">
        <v>3</v>
      </c>
      <c r="Q131" s="6">
        <v>66056</v>
      </c>
      <c r="R131" s="8">
        <f t="shared" si="48"/>
        <v>22018.666666666668</v>
      </c>
      <c r="S131" s="6">
        <v>3</v>
      </c>
      <c r="T131" s="6">
        <v>82100</v>
      </c>
      <c r="U131" s="8">
        <f t="shared" si="59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6"/>
        <v>128.61157024793388</v>
      </c>
      <c r="G132" s="6">
        <f t="shared" si="57"/>
        <v>923.60330578512401</v>
      </c>
      <c r="H132" s="8">
        <f t="shared" si="58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4"/>
        <v>7320</v>
      </c>
      <c r="N132" s="6">
        <f t="shared" si="45"/>
        <v>2149.7666666666669</v>
      </c>
      <c r="O132" s="8">
        <f t="shared" si="46"/>
        <v>592.70000000000005</v>
      </c>
      <c r="P132" s="6">
        <v>13</v>
      </c>
      <c r="Q132" s="6">
        <v>149731</v>
      </c>
      <c r="R132" s="8">
        <f t="shared" si="48"/>
        <v>11517.76923076923</v>
      </c>
      <c r="S132" s="6">
        <v>23</v>
      </c>
      <c r="T132" s="6">
        <v>2993100</v>
      </c>
      <c r="U132" s="8">
        <f t="shared" si="59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6"/>
        <v>322.70588235294116</v>
      </c>
      <c r="G133" s="6">
        <f t="shared" si="57"/>
        <v>1319.5294117647059</v>
      </c>
      <c r="H133" s="8">
        <f t="shared" si="58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4"/>
        <v>14033.333333333334</v>
      </c>
      <c r="N133" s="6">
        <f t="shared" si="45"/>
        <v>2022.8</v>
      </c>
      <c r="O133" s="8">
        <f t="shared" si="46"/>
        <v>826.4666666666667</v>
      </c>
      <c r="P133" s="6">
        <v>14</v>
      </c>
      <c r="Q133" s="6">
        <v>116255</v>
      </c>
      <c r="R133" s="8">
        <f t="shared" si="48"/>
        <v>8303.9285714285706</v>
      </c>
      <c r="S133" s="6">
        <v>4</v>
      </c>
      <c r="T133" s="6">
        <v>1202654</v>
      </c>
      <c r="U133" s="8">
        <f t="shared" si="59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6"/>
        <v>642.07407407407402</v>
      </c>
      <c r="G134" s="6">
        <f t="shared" si="57"/>
        <v>1442.148148148148</v>
      </c>
      <c r="H134" s="8">
        <f t="shared" si="58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4"/>
        <v>9780</v>
      </c>
      <c r="N134" s="6">
        <f t="shared" si="45"/>
        <v>1997.8666666666666</v>
      </c>
      <c r="O134" s="8">
        <f t="shared" si="46"/>
        <v>609.26666666666665</v>
      </c>
      <c r="P134" s="6">
        <v>12</v>
      </c>
      <c r="Q134" s="6">
        <v>97480</v>
      </c>
      <c r="R134" s="8">
        <f t="shared" si="48"/>
        <v>8123.333333333333</v>
      </c>
      <c r="S134" s="6">
        <v>3</v>
      </c>
      <c r="T134" s="6">
        <v>43187</v>
      </c>
      <c r="U134" s="8">
        <f t="shared" si="59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6"/>
        <v>350.05263157894734</v>
      </c>
      <c r="G135" s="6">
        <f t="shared" si="57"/>
        <v>1037.1052631578948</v>
      </c>
      <c r="H135" s="8">
        <f t="shared" si="58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4"/>
        <v>6980</v>
      </c>
      <c r="N135" s="6">
        <f t="shared" si="45"/>
        <v>1544.8</v>
      </c>
      <c r="O135" s="8">
        <f t="shared" si="46"/>
        <v>536.1</v>
      </c>
      <c r="P135" s="6">
        <v>8</v>
      </c>
      <c r="Q135" s="6">
        <v>55199</v>
      </c>
      <c r="R135" s="8">
        <f t="shared" si="48"/>
        <v>6899.875</v>
      </c>
      <c r="S135" s="6">
        <v>5</v>
      </c>
      <c r="T135" s="6">
        <v>187000</v>
      </c>
      <c r="U135" s="8">
        <f t="shared" si="59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6"/>
        <v>276.03225806451616</v>
      </c>
      <c r="G136" s="6">
        <f t="shared" si="57"/>
        <v>957.38709677419354</v>
      </c>
      <c r="H136" s="8">
        <f t="shared" si="58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4"/>
        <v>6068.75</v>
      </c>
      <c r="N136" s="6">
        <f t="shared" si="45"/>
        <v>924.5</v>
      </c>
      <c r="O136" s="8">
        <f t="shared" si="46"/>
        <v>512.5</v>
      </c>
      <c r="P136" s="6">
        <v>10</v>
      </c>
      <c r="Q136" s="6">
        <v>51983</v>
      </c>
      <c r="R136" s="8">
        <f t="shared" si="48"/>
        <v>5198.3</v>
      </c>
      <c r="S136" s="6">
        <v>8</v>
      </c>
      <c r="T136" s="6">
        <v>61245</v>
      </c>
      <c r="U136" s="8">
        <f t="shared" si="59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6"/>
        <v>1253.2</v>
      </c>
      <c r="G137" s="6">
        <f t="shared" si="57"/>
        <v>3780</v>
      </c>
      <c r="H137" s="8">
        <f t="shared" si="58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4"/>
        <v>10875</v>
      </c>
      <c r="N137" s="6">
        <f t="shared" si="45"/>
        <v>1800</v>
      </c>
      <c r="O137" s="8">
        <f t="shared" si="46"/>
        <v>942.25</v>
      </c>
      <c r="P137" s="6">
        <v>3</v>
      </c>
      <c r="Q137" s="6">
        <v>22711</v>
      </c>
      <c r="R137" s="8">
        <f t="shared" si="48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6"/>
        <v>729.71428571428567</v>
      </c>
      <c r="G138" s="6">
        <f t="shared" si="57"/>
        <v>2414</v>
      </c>
      <c r="H138" s="8">
        <f t="shared" si="58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4"/>
        <v>8685.7142857142862</v>
      </c>
      <c r="N138" s="6">
        <f t="shared" si="45"/>
        <v>1523.5714285714287</v>
      </c>
      <c r="O138" s="8">
        <f t="shared" si="46"/>
        <v>621.14285714285711</v>
      </c>
      <c r="P138" s="6">
        <v>3</v>
      </c>
      <c r="Q138" s="6">
        <v>14230</v>
      </c>
      <c r="R138" s="8">
        <f t="shared" si="48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6"/>
        <v>549.25</v>
      </c>
      <c r="G139" s="6">
        <f t="shared" si="57"/>
        <v>2236.75</v>
      </c>
      <c r="H139" s="8">
        <f t="shared" si="58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4"/>
        <v>8125</v>
      </c>
      <c r="N139" s="6">
        <f t="shared" si="45"/>
        <v>1745</v>
      </c>
      <c r="O139" s="8">
        <f t="shared" si="46"/>
        <v>563</v>
      </c>
      <c r="P139" s="6">
        <v>3</v>
      </c>
      <c r="Q139" s="6">
        <v>16542</v>
      </c>
      <c r="R139" s="8">
        <f t="shared" si="48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6"/>
        <v>1361.2857142857142</v>
      </c>
      <c r="G140" s="6">
        <f t="shared" si="57"/>
        <v>3771.4285714285716</v>
      </c>
      <c r="H140" s="8">
        <f t="shared" si="58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4"/>
        <v>7942.8571428571431</v>
      </c>
      <c r="N140" s="6">
        <f t="shared" si="45"/>
        <v>1835.1428571428571</v>
      </c>
      <c r="O140" s="8">
        <f t="shared" si="46"/>
        <v>861.71428571428567</v>
      </c>
      <c r="P140" s="6">
        <v>3</v>
      </c>
      <c r="Q140" s="6">
        <v>21074</v>
      </c>
      <c r="R140" s="8">
        <f t="shared" si="48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4"/>
        <v>18566.666666666668</v>
      </c>
      <c r="N141" s="6">
        <f t="shared" si="45"/>
        <v>3102.6666666666665</v>
      </c>
      <c r="O141" s="8">
        <f t="shared" si="46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4"/>
        <v>6733.333333333333</v>
      </c>
      <c r="N142" s="6">
        <f t="shared" si="45"/>
        <v>1674.1666666666667</v>
      </c>
      <c r="O142" s="8">
        <f t="shared" si="46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60">C143/B143</f>
        <v>927.66666666666663</v>
      </c>
      <c r="G143" s="6">
        <f t="shared" ref="G143:G154" si="61">D143/B143</f>
        <v>3533.3333333333335</v>
      </c>
      <c r="H143" s="8">
        <f t="shared" ref="H143:H154" si="62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4"/>
        <v>7300</v>
      </c>
      <c r="N143" s="6">
        <f t="shared" si="45"/>
        <v>1433.3333333333333</v>
      </c>
      <c r="O143" s="8">
        <f t="shared" si="46"/>
        <v>643.66666666666663</v>
      </c>
      <c r="P143" s="6">
        <v>3</v>
      </c>
      <c r="Q143" s="6">
        <v>20269</v>
      </c>
      <c r="R143" s="8">
        <f t="shared" ref="R143:R170" si="63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60"/>
        <v>1208.5</v>
      </c>
      <c r="G144" s="6">
        <f t="shared" si="61"/>
        <v>2550</v>
      </c>
      <c r="H144" s="8">
        <f t="shared" si="62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4"/>
        <v>16375</v>
      </c>
      <c r="N144" s="6">
        <f t="shared" si="45"/>
        <v>4375</v>
      </c>
      <c r="O144" s="8">
        <f t="shared" si="46"/>
        <v>846.5</v>
      </c>
      <c r="P144" s="6">
        <v>3</v>
      </c>
      <c r="Q144" s="6">
        <v>15297</v>
      </c>
      <c r="R144" s="8">
        <f t="shared" si="63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60"/>
        <v>810.66666666666663</v>
      </c>
      <c r="G145" s="6">
        <f t="shared" si="61"/>
        <v>2383.3333333333335</v>
      </c>
      <c r="H145" s="8">
        <f t="shared" si="62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4"/>
        <v>8560</v>
      </c>
      <c r="N145" s="6">
        <f t="shared" si="45"/>
        <v>1840</v>
      </c>
      <c r="O145" s="8">
        <f t="shared" si="46"/>
        <v>621.6</v>
      </c>
      <c r="P145" s="6">
        <v>3</v>
      </c>
      <c r="Q145" s="6">
        <v>25557</v>
      </c>
      <c r="R145" s="8">
        <f t="shared" si="63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60"/>
        <v>332.28571428571428</v>
      </c>
      <c r="G146" s="6">
        <f t="shared" si="61"/>
        <v>757.71428571428567</v>
      </c>
      <c r="H146" s="8">
        <f t="shared" si="62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4"/>
        <v>11750</v>
      </c>
      <c r="N146" s="6">
        <f t="shared" si="45"/>
        <v>3850</v>
      </c>
      <c r="O146" s="8">
        <f t="shared" si="46"/>
        <v>890.5</v>
      </c>
      <c r="P146" s="6">
        <v>1</v>
      </c>
      <c r="Q146" s="6">
        <v>4237</v>
      </c>
      <c r="R146" s="8">
        <f t="shared" si="63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60"/>
        <v>121.23728813559322</v>
      </c>
      <c r="G147" s="6">
        <f t="shared" si="61"/>
        <v>260.83050847457628</v>
      </c>
      <c r="H147" s="8">
        <f t="shared" si="62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4"/>
        <v>11750</v>
      </c>
      <c r="N147" s="6">
        <f t="shared" si="45"/>
        <v>3525</v>
      </c>
      <c r="O147" s="8">
        <f t="shared" si="46"/>
        <v>1136</v>
      </c>
      <c r="P147" s="6">
        <v>5</v>
      </c>
      <c r="Q147" s="6">
        <v>42204</v>
      </c>
      <c r="R147" s="8">
        <f t="shared" si="63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60"/>
        <v>146.57692307692307</v>
      </c>
      <c r="G148" s="6">
        <f t="shared" si="61"/>
        <v>384.61538461538464</v>
      </c>
      <c r="H148" s="8">
        <f t="shared" si="62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4"/>
        <v>9200</v>
      </c>
      <c r="N148" s="6">
        <f t="shared" si="45"/>
        <v>2054.8000000000002</v>
      </c>
      <c r="O148" s="8">
        <f t="shared" si="46"/>
        <v>684.2</v>
      </c>
      <c r="P148" s="6">
        <v>6</v>
      </c>
      <c r="Q148" s="6">
        <v>49224</v>
      </c>
      <c r="R148" s="8">
        <f t="shared" si="63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60"/>
        <v>139.1764705882353</v>
      </c>
      <c r="G149" s="6">
        <f t="shared" si="61"/>
        <v>360.58823529411762</v>
      </c>
      <c r="H149" s="8">
        <f t="shared" si="62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4"/>
        <v>10400</v>
      </c>
      <c r="N149" s="6">
        <f t="shared" si="45"/>
        <v>3144</v>
      </c>
      <c r="O149" s="8">
        <f t="shared" si="46"/>
        <v>611.75</v>
      </c>
      <c r="P149" s="6">
        <v>3</v>
      </c>
      <c r="Q149" s="6">
        <v>24078</v>
      </c>
      <c r="R149" s="8">
        <f t="shared" si="63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60"/>
        <v>362.03773584905662</v>
      </c>
      <c r="G150" s="6">
        <f t="shared" si="61"/>
        <v>338.77358490566036</v>
      </c>
      <c r="H150" s="8">
        <f t="shared" si="62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4"/>
        <v>36400</v>
      </c>
      <c r="N150" s="6">
        <f t="shared" si="45"/>
        <v>10977.5</v>
      </c>
      <c r="O150" s="8">
        <f t="shared" si="46"/>
        <v>1881</v>
      </c>
      <c r="P150" s="6">
        <v>4</v>
      </c>
      <c r="Q150" s="6">
        <v>57934</v>
      </c>
      <c r="R150" s="8">
        <f t="shared" si="63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60"/>
        <v>1138.2</v>
      </c>
      <c r="G151" s="6">
        <f t="shared" si="61"/>
        <v>2144.0666666666666</v>
      </c>
      <c r="H151" s="8">
        <f t="shared" si="62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4"/>
        <v>22500</v>
      </c>
      <c r="N151" s="6">
        <f t="shared" si="45"/>
        <v>7988.636363636364</v>
      </c>
      <c r="O151" s="8">
        <f t="shared" si="46"/>
        <v>1032.8181818181818</v>
      </c>
      <c r="P151" s="6">
        <v>4</v>
      </c>
      <c r="Q151" s="6">
        <v>39410</v>
      </c>
      <c r="R151" s="8">
        <f t="shared" si="63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60"/>
        <v>383.83333333333331</v>
      </c>
      <c r="G152" s="6">
        <f t="shared" si="61"/>
        <v>1120.5555555555557</v>
      </c>
      <c r="H152" s="8">
        <f t="shared" si="62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4"/>
        <v>22888.888888888891</v>
      </c>
      <c r="N152" s="6">
        <f t="shared" si="45"/>
        <v>5422.2222222222226</v>
      </c>
      <c r="O152" s="8">
        <f t="shared" si="46"/>
        <v>949.22222222222217</v>
      </c>
      <c r="P152" s="6">
        <v>4</v>
      </c>
      <c r="Q152" s="6">
        <v>26364</v>
      </c>
      <c r="R152" s="8">
        <f t="shared" si="63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60"/>
        <v>439.875</v>
      </c>
      <c r="G153" s="6">
        <f t="shared" si="61"/>
        <v>1042.1875</v>
      </c>
      <c r="H153" s="8">
        <f t="shared" si="62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4"/>
        <v>18550</v>
      </c>
      <c r="N153" s="6">
        <f t="shared" si="45"/>
        <v>6250</v>
      </c>
      <c r="O153" s="8">
        <f t="shared" si="46"/>
        <v>915.875</v>
      </c>
      <c r="P153" s="6">
        <v>4</v>
      </c>
      <c r="Q153" s="6">
        <v>50728</v>
      </c>
      <c r="R153" s="8">
        <f t="shared" si="63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60"/>
        <v>481.8</v>
      </c>
      <c r="G154" s="6">
        <f t="shared" si="61"/>
        <v>1379.3</v>
      </c>
      <c r="H154" s="8">
        <f t="shared" si="62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4"/>
        <v>16160</v>
      </c>
      <c r="N154" s="6">
        <f t="shared" si="45"/>
        <v>5700</v>
      </c>
      <c r="O154" s="8">
        <f t="shared" si="46"/>
        <v>3509.6</v>
      </c>
      <c r="P154" s="6">
        <v>5</v>
      </c>
      <c r="Q154" s="6">
        <v>29455</v>
      </c>
      <c r="R154" s="8">
        <f t="shared" si="63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4"/>
        <v>17536.363636363636</v>
      </c>
      <c r="N155" s="6">
        <f t="shared" si="45"/>
        <v>3900</v>
      </c>
      <c r="O155" s="8">
        <f t="shared" si="46"/>
        <v>763.72727272727275</v>
      </c>
      <c r="P155" s="6">
        <v>7</v>
      </c>
      <c r="Q155" s="6">
        <v>78592</v>
      </c>
      <c r="R155" s="8">
        <f t="shared" si="63"/>
        <v>11227.428571428571</v>
      </c>
      <c r="S155" s="6">
        <v>3</v>
      </c>
      <c r="T155" s="6">
        <v>293947</v>
      </c>
      <c r="U155" s="8">
        <f t="shared" ref="U155:U158" si="64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4"/>
        <v>9337.5</v>
      </c>
      <c r="N156" s="6">
        <f t="shared" si="45"/>
        <v>2097.125</v>
      </c>
      <c r="O156" s="8">
        <f t="shared" si="46"/>
        <v>710.5</v>
      </c>
      <c r="P156" s="6">
        <v>5</v>
      </c>
      <c r="Q156" s="6">
        <v>40345</v>
      </c>
      <c r="R156" s="8">
        <f t="shared" si="63"/>
        <v>8069</v>
      </c>
      <c r="S156" s="6">
        <v>1</v>
      </c>
      <c r="T156" s="6">
        <v>103093</v>
      </c>
      <c r="U156" s="8">
        <f t="shared" si="64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5">C157/B157</f>
        <v>439.16666666666669</v>
      </c>
      <c r="G157" s="6">
        <f t="shared" ref="G157:G164" si="66">D157/B157</f>
        <v>1438.7222222222222</v>
      </c>
      <c r="H157" s="8">
        <f t="shared" ref="H157:H164" si="67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4"/>
        <v>6537.5</v>
      </c>
      <c r="N157" s="6">
        <f t="shared" si="45"/>
        <v>1267.875</v>
      </c>
      <c r="O157" s="8">
        <f t="shared" si="46"/>
        <v>626.25</v>
      </c>
      <c r="P157" s="6">
        <v>4</v>
      </c>
      <c r="Q157" s="6">
        <v>39083</v>
      </c>
      <c r="R157" s="8">
        <f t="shared" si="63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5"/>
        <v>506.14285714285717</v>
      </c>
      <c r="G158" s="6">
        <f t="shared" si="66"/>
        <v>1279.8571428571429</v>
      </c>
      <c r="H158" s="8">
        <f t="shared" si="67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4"/>
        <v>6350</v>
      </c>
      <c r="N158" s="6">
        <f t="shared" si="45"/>
        <v>1116.75</v>
      </c>
      <c r="O158" s="8">
        <f t="shared" si="46"/>
        <v>563.875</v>
      </c>
      <c r="P158" s="6">
        <v>4</v>
      </c>
      <c r="Q158" s="6">
        <v>31008</v>
      </c>
      <c r="R158" s="8">
        <f t="shared" si="63"/>
        <v>7752</v>
      </c>
      <c r="S158" s="6">
        <v>1</v>
      </c>
      <c r="T158" s="6">
        <v>5600</v>
      </c>
      <c r="U158" s="8">
        <f t="shared" si="64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5"/>
        <v>488.25</v>
      </c>
      <c r="G159" s="6">
        <f t="shared" si="66"/>
        <v>1197.9166666666667</v>
      </c>
      <c r="H159" s="8">
        <f t="shared" si="67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4"/>
        <v>8177.7777777777774</v>
      </c>
      <c r="N159" s="6">
        <f t="shared" si="45"/>
        <v>1475.3333333333333</v>
      </c>
      <c r="O159" s="8">
        <f t="shared" si="46"/>
        <v>565.66666666666663</v>
      </c>
      <c r="P159" s="6">
        <v>2</v>
      </c>
      <c r="Q159" s="6">
        <v>17925</v>
      </c>
      <c r="R159" s="8">
        <f t="shared" si="63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5"/>
        <v>776</v>
      </c>
      <c r="G160" s="6">
        <f t="shared" si="66"/>
        <v>1782.5</v>
      </c>
      <c r="H160" s="8">
        <f t="shared" si="67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4"/>
        <v>26000</v>
      </c>
      <c r="N160" s="6">
        <f t="shared" si="45"/>
        <v>9616.6666666666661</v>
      </c>
      <c r="O160" s="8">
        <f t="shared" si="46"/>
        <v>1609.5</v>
      </c>
      <c r="P160" s="6">
        <v>3</v>
      </c>
      <c r="Q160" s="6">
        <v>22372</v>
      </c>
      <c r="R160" s="8">
        <f t="shared" si="63"/>
        <v>7457.333333333333</v>
      </c>
      <c r="S160" s="6">
        <v>0</v>
      </c>
      <c r="T160" s="6">
        <v>0</v>
      </c>
      <c r="U160" s="8">
        <v>0</v>
      </c>
    </row>
    <row r="161" spans="1:28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5"/>
        <v>1554.1666666666667</v>
      </c>
      <c r="G161" s="23">
        <f t="shared" si="66"/>
        <v>3816.6666666666665</v>
      </c>
      <c r="H161" s="26">
        <f t="shared" si="67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4"/>
        <v>7316.666666666667</v>
      </c>
      <c r="N161" s="23">
        <f t="shared" si="45"/>
        <v>1866.6666666666667</v>
      </c>
      <c r="O161" s="26">
        <f t="shared" si="46"/>
        <v>676.5</v>
      </c>
      <c r="P161" s="23">
        <v>6</v>
      </c>
      <c r="Q161" s="23">
        <v>71018</v>
      </c>
      <c r="R161" s="26">
        <f t="shared" si="63"/>
        <v>11836.333333333334</v>
      </c>
      <c r="S161" s="23">
        <v>3</v>
      </c>
      <c r="T161" s="23">
        <v>39400</v>
      </c>
      <c r="U161" s="26">
        <f>T161/S161</f>
        <v>13133.333333333334</v>
      </c>
      <c r="AB161" s="25"/>
    </row>
    <row r="162" spans="1:28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5"/>
        <v>1348.6666666666667</v>
      </c>
      <c r="G162" s="6">
        <f t="shared" si="66"/>
        <v>3333.3333333333335</v>
      </c>
      <c r="H162" s="8">
        <f t="shared" si="67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4"/>
        <v>7900</v>
      </c>
      <c r="N162" s="6">
        <f t="shared" si="45"/>
        <v>2250</v>
      </c>
      <c r="O162" s="8">
        <f t="shared" si="46"/>
        <v>807.5</v>
      </c>
      <c r="P162" s="6">
        <v>3</v>
      </c>
      <c r="Q162" s="6">
        <v>20831</v>
      </c>
      <c r="R162" s="8">
        <f t="shared" si="63"/>
        <v>6943.666666666667</v>
      </c>
      <c r="S162" s="6">
        <v>0</v>
      </c>
      <c r="T162" s="6">
        <v>0</v>
      </c>
      <c r="U162" s="8">
        <v>0</v>
      </c>
    </row>
    <row r="163" spans="1:28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5"/>
        <v>2098</v>
      </c>
      <c r="G163" s="6">
        <f t="shared" si="66"/>
        <v>3400</v>
      </c>
      <c r="H163" s="8">
        <f t="shared" si="67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0" si="68">J163/I163</f>
        <v>11666.666666666666</v>
      </c>
      <c r="N163" s="6">
        <f t="shared" ref="N163:N170" si="69">K163/I163</f>
        <v>2266.6666666666665</v>
      </c>
      <c r="O163" s="8">
        <f t="shared" ref="O163:O170" si="70">L163/I163</f>
        <v>909</v>
      </c>
      <c r="P163" s="6">
        <v>5</v>
      </c>
      <c r="Q163" s="6">
        <v>27528</v>
      </c>
      <c r="R163" s="8">
        <f t="shared" si="63"/>
        <v>5505.6</v>
      </c>
      <c r="S163" s="6">
        <v>1</v>
      </c>
      <c r="T163" s="6">
        <v>7200</v>
      </c>
      <c r="U163" s="8">
        <f t="shared" ref="U163:U167" si="71">T163/S163</f>
        <v>7200</v>
      </c>
    </row>
    <row r="164" spans="1:28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5"/>
        <v>1345.75</v>
      </c>
      <c r="G164" s="6">
        <f t="shared" si="66"/>
        <v>2850</v>
      </c>
      <c r="H164" s="8">
        <f t="shared" si="67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8"/>
        <v>14437.5</v>
      </c>
      <c r="N164" s="6">
        <f t="shared" si="69"/>
        <v>2800</v>
      </c>
      <c r="O164" s="8">
        <f t="shared" si="70"/>
        <v>1319.75</v>
      </c>
      <c r="P164" s="6">
        <v>7</v>
      </c>
      <c r="Q164" s="6">
        <v>86349</v>
      </c>
      <c r="R164" s="8">
        <f t="shared" si="63"/>
        <v>12335.571428571429</v>
      </c>
      <c r="S164" s="6">
        <v>2</v>
      </c>
      <c r="T164" s="6">
        <v>20800</v>
      </c>
      <c r="U164" s="8">
        <f t="shared" si="71"/>
        <v>10400</v>
      </c>
    </row>
    <row r="165" spans="1:28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8"/>
        <v>6300</v>
      </c>
      <c r="N165" s="6">
        <f t="shared" si="69"/>
        <v>1400</v>
      </c>
      <c r="O165" s="8">
        <f t="shared" si="70"/>
        <v>573.16666666666663</v>
      </c>
      <c r="P165" s="6">
        <v>5</v>
      </c>
      <c r="Q165" s="6">
        <v>41115</v>
      </c>
      <c r="R165" s="8">
        <f t="shared" si="63"/>
        <v>8223</v>
      </c>
      <c r="S165" s="6">
        <v>4</v>
      </c>
      <c r="T165" s="6">
        <v>53319</v>
      </c>
      <c r="U165" s="8">
        <f t="shared" si="71"/>
        <v>13329.75</v>
      </c>
    </row>
    <row r="166" spans="1:28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8"/>
        <v>11400</v>
      </c>
      <c r="N166" s="6">
        <f t="shared" si="69"/>
        <v>2127.1666666666665</v>
      </c>
      <c r="O166" s="8">
        <f t="shared" si="70"/>
        <v>612.16666666666663</v>
      </c>
      <c r="P166" s="6">
        <v>5</v>
      </c>
      <c r="Q166" s="6">
        <v>50401</v>
      </c>
      <c r="R166" s="8">
        <f t="shared" si="63"/>
        <v>10080.200000000001</v>
      </c>
      <c r="S166" s="6">
        <v>1</v>
      </c>
      <c r="T166" s="6">
        <v>6495</v>
      </c>
      <c r="U166" s="8">
        <f t="shared" si="71"/>
        <v>6495</v>
      </c>
      <c r="AB166" s="8"/>
    </row>
    <row r="167" spans="1:28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0" si="72">C167/B167</f>
        <v>1966.6666666666667</v>
      </c>
      <c r="G167" s="6">
        <f t="shared" ref="G167:G170" si="73">D167/B167</f>
        <v>8100</v>
      </c>
      <c r="H167" s="8">
        <f t="shared" ref="H167:H170" si="74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8"/>
        <v>9450</v>
      </c>
      <c r="N167" s="6">
        <f t="shared" si="69"/>
        <v>2400</v>
      </c>
      <c r="O167" s="8">
        <f t="shared" si="70"/>
        <v>944.5</v>
      </c>
      <c r="P167" s="6">
        <v>5</v>
      </c>
      <c r="Q167" s="6">
        <v>66334</v>
      </c>
      <c r="R167" s="8">
        <f t="shared" si="63"/>
        <v>13266.8</v>
      </c>
      <c r="S167" s="6">
        <v>1</v>
      </c>
      <c r="T167" s="6">
        <v>33000</v>
      </c>
      <c r="U167" s="8">
        <f t="shared" si="71"/>
        <v>33000</v>
      </c>
    </row>
    <row r="168" spans="1:28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72"/>
        <v>679.66666666666663</v>
      </c>
      <c r="G168" s="6">
        <f t="shared" si="73"/>
        <v>2900</v>
      </c>
      <c r="H168" s="8">
        <f t="shared" si="74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8"/>
        <v>6950</v>
      </c>
      <c r="N168" s="6">
        <f t="shared" si="69"/>
        <v>1502</v>
      </c>
      <c r="O168" s="8">
        <f t="shared" si="70"/>
        <v>378.5</v>
      </c>
      <c r="P168" s="6">
        <v>3</v>
      </c>
      <c r="Q168" s="6">
        <v>23436</v>
      </c>
      <c r="R168" s="8">
        <f t="shared" si="63"/>
        <v>7812</v>
      </c>
      <c r="S168" s="6">
        <v>0</v>
      </c>
      <c r="T168" s="6">
        <v>0</v>
      </c>
      <c r="U168" s="8">
        <v>0</v>
      </c>
    </row>
    <row r="169" spans="1:28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72"/>
        <v>1225.5</v>
      </c>
      <c r="G169" s="6">
        <f t="shared" si="73"/>
        <v>3862.5</v>
      </c>
      <c r="H169" s="8">
        <f t="shared" si="74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8"/>
        <v>9437.5</v>
      </c>
      <c r="N169" s="6">
        <f t="shared" si="69"/>
        <v>2531.375</v>
      </c>
      <c r="O169" s="8">
        <f t="shared" si="70"/>
        <v>1129.375</v>
      </c>
      <c r="P169" s="6">
        <v>7</v>
      </c>
      <c r="Q169" s="6">
        <v>72704</v>
      </c>
      <c r="R169" s="8">
        <f t="shared" si="63"/>
        <v>10386.285714285714</v>
      </c>
      <c r="S169" s="6">
        <v>5</v>
      </c>
      <c r="T169" s="6">
        <v>63500</v>
      </c>
      <c r="U169" s="8">
        <f>T169/S169</f>
        <v>12700</v>
      </c>
    </row>
    <row r="170" spans="1:28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72"/>
        <v>984.2</v>
      </c>
      <c r="G170" s="6">
        <f t="shared" si="73"/>
        <v>2746.5</v>
      </c>
      <c r="H170" s="8">
        <f t="shared" si="74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8"/>
        <v>5637.5</v>
      </c>
      <c r="N170" s="6">
        <f t="shared" si="69"/>
        <v>1361.375</v>
      </c>
      <c r="O170" s="8">
        <f t="shared" si="70"/>
        <v>572</v>
      </c>
      <c r="P170" s="6">
        <v>6</v>
      </c>
      <c r="Q170" s="6">
        <v>56299</v>
      </c>
      <c r="R170" s="8">
        <f t="shared" si="63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8" x14ac:dyDescent="0.3">
      <c r="B171" s="6"/>
      <c r="C171" s="6"/>
      <c r="D171" s="6"/>
      <c r="E171" s="6"/>
      <c r="I171" s="6"/>
      <c r="J171" s="6"/>
      <c r="K171" s="6"/>
      <c r="L171" s="6"/>
      <c r="P171" s="6"/>
      <c r="Q171" s="6"/>
    </row>
    <row r="172" spans="1:28" x14ac:dyDescent="0.3">
      <c r="B172" s="6"/>
      <c r="C172" s="6"/>
      <c r="D172" s="6"/>
      <c r="E172" s="6"/>
      <c r="I172" s="6"/>
      <c r="J172" s="6"/>
      <c r="K172" s="6"/>
      <c r="L172" s="6"/>
      <c r="P172" s="6"/>
      <c r="Q172" s="6"/>
    </row>
    <row r="173" spans="1:28" x14ac:dyDescent="0.3">
      <c r="B173" s="6"/>
      <c r="C173" s="6"/>
      <c r="D173" s="6"/>
      <c r="E173" s="6"/>
      <c r="I173" s="6"/>
      <c r="J173" s="6"/>
      <c r="K173" s="6"/>
      <c r="L173" s="6"/>
      <c r="P173" s="6"/>
      <c r="Q173" s="6"/>
    </row>
    <row r="174" spans="1:28" x14ac:dyDescent="0.3">
      <c r="B174" s="6"/>
      <c r="C174" s="6"/>
      <c r="D174" s="6"/>
      <c r="E174" s="6"/>
      <c r="I174" s="6"/>
      <c r="J174" s="6"/>
      <c r="K174" s="6"/>
      <c r="L174" s="6"/>
      <c r="P174" s="6"/>
      <c r="Q174" s="6"/>
    </row>
    <row r="175" spans="1:28" x14ac:dyDescent="0.3">
      <c r="B175" s="6"/>
      <c r="C175" s="6"/>
      <c r="D175" s="6"/>
      <c r="E175" s="6"/>
      <c r="I175" s="6"/>
      <c r="J175" s="6"/>
      <c r="K175" s="6"/>
      <c r="L175" s="6"/>
      <c r="P175" s="6"/>
      <c r="Q175" s="6"/>
    </row>
    <row r="176" spans="1:28" x14ac:dyDescent="0.3"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C181" s="6"/>
      <c r="D181" s="6"/>
      <c r="E181" s="6"/>
      <c r="I181" s="6"/>
      <c r="J181" s="6"/>
      <c r="K181" s="6"/>
      <c r="L181" s="6"/>
      <c r="P181" s="6"/>
      <c r="Q181" s="6"/>
    </row>
    <row r="182" spans="2:17" x14ac:dyDescent="0.3">
      <c r="B182" s="6"/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P188" s="6"/>
      <c r="Q188" s="6"/>
    </row>
    <row r="189" spans="2:17" x14ac:dyDescent="0.3">
      <c r="B189" s="6"/>
      <c r="C189" s="6"/>
      <c r="D189" s="6"/>
      <c r="E189" s="6"/>
      <c r="P189" s="6"/>
      <c r="Q189" s="6"/>
    </row>
    <row r="190" spans="2:17" x14ac:dyDescent="0.3">
      <c r="B190" s="6"/>
      <c r="C190" s="6"/>
      <c r="D190" s="6"/>
      <c r="E190" s="6"/>
      <c r="P190" s="6"/>
    </row>
    <row r="191" spans="2:17" x14ac:dyDescent="0.3">
      <c r="B191" s="6"/>
      <c r="C191" s="6"/>
      <c r="D191" s="6"/>
      <c r="E191" s="6"/>
      <c r="P191" s="6"/>
    </row>
    <row r="192" spans="2:17" x14ac:dyDescent="0.3">
      <c r="B192" s="6"/>
      <c r="C192" s="6"/>
      <c r="D192" s="6"/>
      <c r="E192" s="6"/>
    </row>
    <row r="193" spans="2:5" x14ac:dyDescent="0.3">
      <c r="B193" s="6"/>
      <c r="C193" s="6"/>
      <c r="D193" s="6"/>
      <c r="E193" s="6"/>
    </row>
    <row r="194" spans="2:5" x14ac:dyDescent="0.3">
      <c r="B194" s="6"/>
      <c r="C194" s="6"/>
      <c r="D194" s="6"/>
      <c r="E194" s="6"/>
    </row>
    <row r="195" spans="2:5" x14ac:dyDescent="0.3">
      <c r="B195" s="6"/>
      <c r="C195" s="6"/>
      <c r="D195" s="6"/>
      <c r="E195" s="6"/>
    </row>
    <row r="196" spans="2:5" x14ac:dyDescent="0.3">
      <c r="B196" s="6"/>
      <c r="C196" s="6"/>
      <c r="D196" s="6"/>
      <c r="E196" s="6"/>
    </row>
    <row r="197" spans="2:5" x14ac:dyDescent="0.3">
      <c r="B197" s="6"/>
      <c r="C197" s="6"/>
      <c r="D197" s="6"/>
      <c r="E197" s="6"/>
    </row>
    <row r="198" spans="2:5" x14ac:dyDescent="0.3">
      <c r="B198" s="6"/>
      <c r="C198" s="6"/>
      <c r="D198" s="6"/>
      <c r="E198" s="6"/>
    </row>
    <row r="199" spans="2:5" x14ac:dyDescent="0.3">
      <c r="B199" s="6"/>
      <c r="C199" s="6"/>
      <c r="D199" s="6"/>
      <c r="E199" s="6"/>
    </row>
    <row r="200" spans="2:5" x14ac:dyDescent="0.3">
      <c r="B200" s="6"/>
      <c r="C200" s="6"/>
      <c r="D200" s="6"/>
      <c r="E200" s="6"/>
    </row>
    <row r="201" spans="2:5" x14ac:dyDescent="0.3">
      <c r="B201" s="6"/>
      <c r="C201" s="6"/>
      <c r="D201" s="6"/>
      <c r="E201" s="6"/>
    </row>
    <row r="202" spans="2:5" x14ac:dyDescent="0.3">
      <c r="B202" s="6"/>
      <c r="C202" s="6"/>
      <c r="D202" s="6"/>
      <c r="E202" s="6"/>
    </row>
    <row r="203" spans="2:5" x14ac:dyDescent="0.3">
      <c r="B203" s="6"/>
      <c r="C203" s="6"/>
      <c r="D203" s="6"/>
      <c r="E203" s="6"/>
    </row>
    <row r="204" spans="2:5" x14ac:dyDescent="0.3">
      <c r="B204" s="6"/>
      <c r="C204" s="6"/>
      <c r="D204" s="6"/>
      <c r="E204" s="6"/>
    </row>
    <row r="205" spans="2:5" x14ac:dyDescent="0.3">
      <c r="B205" s="6"/>
      <c r="C205" s="6"/>
      <c r="D205" s="6"/>
      <c r="E205" s="6"/>
    </row>
    <row r="206" spans="2:5" x14ac:dyDescent="0.3">
      <c r="B206" s="6"/>
      <c r="C206" s="6"/>
      <c r="D206" s="6"/>
      <c r="E206" s="6"/>
    </row>
    <row r="207" spans="2:5" x14ac:dyDescent="0.3">
      <c r="B207" s="6"/>
      <c r="C207" s="6"/>
      <c r="D207" s="6"/>
      <c r="E207" s="6"/>
    </row>
    <row r="208" spans="2:5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FB202"/>
  <sheetViews>
    <sheetView zoomScale="85" zoomScaleNormal="85" workbookViewId="0">
      <pane ySplit="1" topLeftCell="A164" activePane="bottomLeft" state="frozen"/>
      <selection pane="bottomLeft" activeCell="A178" sqref="A178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  <col min="28" max="28" width="12.6640625" style="8" customWidth="1"/>
  </cols>
  <sheetData>
    <row r="1" spans="1:28 16259:16382" x14ac:dyDescent="0.3">
      <c r="A1" s="7"/>
      <c r="B1" s="27" t="s">
        <v>10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  <c r="V1" s="27" t="s">
        <v>7</v>
      </c>
      <c r="W1" s="28"/>
      <c r="X1" s="28"/>
      <c r="Y1" s="28"/>
      <c r="Z1" s="28"/>
      <c r="AA1" s="28"/>
      <c r="AB1" s="29"/>
    </row>
    <row r="2" spans="1:28 16259:16382" s="10" customFormat="1" x14ac:dyDescent="0.3">
      <c r="A2" s="8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  <c r="V3" s="6">
        <v>1</v>
      </c>
      <c r="W3" s="6">
        <v>135000</v>
      </c>
      <c r="X3" s="6">
        <v>12900</v>
      </c>
      <c r="Y3" s="6">
        <v>676</v>
      </c>
      <c r="Z3" s="6">
        <f>W3/V3</f>
        <v>135000</v>
      </c>
      <c r="AA3" s="6">
        <f>X3/V3</f>
        <v>12900</v>
      </c>
      <c r="AB3" s="8">
        <f>Y3/V3</f>
        <v>676</v>
      </c>
    </row>
    <row r="4" spans="1:28 16259:16382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  <c r="V4" s="6">
        <v>1</v>
      </c>
      <c r="W4" s="6">
        <v>664500</v>
      </c>
      <c r="X4" s="6">
        <v>67700</v>
      </c>
      <c r="Y4" s="6">
        <v>1329</v>
      </c>
      <c r="Z4" s="6">
        <f>W4/V4</f>
        <v>664500</v>
      </c>
      <c r="AA4" s="6">
        <f t="shared" ref="AA4:AA12" si="7">X4/V4</f>
        <v>67700</v>
      </c>
      <c r="AB4" s="8">
        <f t="shared" ref="AB4:AB12" si="8">Y4/V4</f>
        <v>1329</v>
      </c>
    </row>
    <row r="5" spans="1:28 16259:16382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  <c r="V5" s="6">
        <v>1</v>
      </c>
      <c r="W5" s="6">
        <v>176300</v>
      </c>
      <c r="X5" s="6">
        <v>13200</v>
      </c>
      <c r="Y5" s="6">
        <v>216</v>
      </c>
      <c r="Z5" s="6">
        <f t="shared" ref="Z5:Z12" si="9">W5/V5</f>
        <v>176300</v>
      </c>
      <c r="AA5" s="6">
        <f t="shared" si="7"/>
        <v>13200</v>
      </c>
      <c r="AB5" s="8">
        <f t="shared" si="8"/>
        <v>216</v>
      </c>
    </row>
    <row r="6" spans="1:28 16259:16382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  <c r="V6" s="6">
        <v>1</v>
      </c>
      <c r="W6" s="6">
        <v>653400</v>
      </c>
      <c r="X6" s="6">
        <v>133900</v>
      </c>
      <c r="Y6" s="6">
        <v>1200</v>
      </c>
      <c r="Z6" s="6">
        <f t="shared" si="9"/>
        <v>653400</v>
      </c>
      <c r="AA6" s="6">
        <f t="shared" si="7"/>
        <v>133900</v>
      </c>
      <c r="AB6" s="8">
        <f t="shared" si="8"/>
        <v>1200</v>
      </c>
    </row>
    <row r="7" spans="1:28 16259:16382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  <c r="V7" s="6">
        <v>1</v>
      </c>
      <c r="W7" s="6">
        <v>62600</v>
      </c>
      <c r="X7" s="6">
        <v>4554</v>
      </c>
      <c r="Y7" s="6">
        <v>143</v>
      </c>
      <c r="Z7" s="6">
        <f t="shared" si="9"/>
        <v>62600</v>
      </c>
      <c r="AA7" s="6">
        <f t="shared" si="7"/>
        <v>4554</v>
      </c>
      <c r="AB7" s="8">
        <f t="shared" si="8"/>
        <v>143</v>
      </c>
    </row>
    <row r="8" spans="1:28 16259:16382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  <c r="V8" s="6">
        <v>1</v>
      </c>
      <c r="W8" s="6">
        <v>340400</v>
      </c>
      <c r="X8" s="6">
        <v>35900</v>
      </c>
      <c r="Y8" s="6">
        <v>554</v>
      </c>
      <c r="Z8" s="6">
        <f t="shared" si="9"/>
        <v>340400</v>
      </c>
      <c r="AA8" s="6">
        <f t="shared" si="7"/>
        <v>35900</v>
      </c>
      <c r="AB8" s="8">
        <f t="shared" si="8"/>
        <v>554</v>
      </c>
    </row>
    <row r="9" spans="1:28 16259:16382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  <c r="V9" s="6">
        <v>1</v>
      </c>
      <c r="W9" s="6">
        <v>934900</v>
      </c>
      <c r="X9" s="6">
        <v>84000</v>
      </c>
      <c r="Y9" s="6">
        <v>1357</v>
      </c>
      <c r="Z9" s="6">
        <f t="shared" si="9"/>
        <v>934900</v>
      </c>
      <c r="AA9" s="6">
        <f t="shared" si="7"/>
        <v>84000</v>
      </c>
      <c r="AB9" s="8">
        <f t="shared" si="8"/>
        <v>1357</v>
      </c>
    </row>
    <row r="10" spans="1:28 16259:16382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  <c r="V10" s="6">
        <v>1</v>
      </c>
      <c r="W10" s="6">
        <v>297000</v>
      </c>
      <c r="X10" s="6">
        <v>26100</v>
      </c>
      <c r="Y10" s="6">
        <v>256</v>
      </c>
      <c r="Z10" s="6">
        <f t="shared" si="9"/>
        <v>297000</v>
      </c>
      <c r="AA10" s="6">
        <f t="shared" si="7"/>
        <v>26100</v>
      </c>
      <c r="AB10" s="8">
        <f t="shared" si="8"/>
        <v>256</v>
      </c>
    </row>
    <row r="11" spans="1:28 16259:16382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  <c r="V11" s="6">
        <v>1</v>
      </c>
      <c r="W11" s="6">
        <v>342000</v>
      </c>
      <c r="X11" s="6">
        <v>28800</v>
      </c>
      <c r="Y11" s="6">
        <v>534</v>
      </c>
      <c r="Z11" s="6">
        <f t="shared" si="9"/>
        <v>342000</v>
      </c>
      <c r="AA11" s="6">
        <f t="shared" si="7"/>
        <v>28800</v>
      </c>
      <c r="AB11" s="8">
        <f t="shared" si="8"/>
        <v>534</v>
      </c>
    </row>
    <row r="12" spans="1:28 16259:16382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  <c r="V12" s="6">
        <v>1</v>
      </c>
      <c r="W12" s="6">
        <v>127400</v>
      </c>
      <c r="X12" s="6">
        <v>14900</v>
      </c>
      <c r="Y12" s="6">
        <v>412</v>
      </c>
      <c r="Z12" s="6">
        <f t="shared" si="9"/>
        <v>127400</v>
      </c>
      <c r="AA12" s="6">
        <f t="shared" si="7"/>
        <v>14900</v>
      </c>
      <c r="AB12" s="8">
        <f t="shared" si="8"/>
        <v>412</v>
      </c>
    </row>
    <row r="13" spans="1:28 16259:16382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8 16259:16382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8 16259:16382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8 16259:16382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10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10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10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11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11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12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12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3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3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3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3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3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3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3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3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3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3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4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4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4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4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4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4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4"/>
        <v>3944.8</v>
      </c>
      <c r="S61" s="6">
        <v>1</v>
      </c>
      <c r="T61" s="6">
        <v>7100</v>
      </c>
      <c r="U61" s="8">
        <f t="shared" ref="U61:U62" si="15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4"/>
        <v>2953.2</v>
      </c>
      <c r="S62" s="6">
        <v>2</v>
      </c>
      <c r="T62" s="6">
        <v>18776</v>
      </c>
      <c r="U62" s="8">
        <f t="shared" si="15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4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4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4"/>
        <v>1777.5</v>
      </c>
      <c r="S65" s="6">
        <v>1</v>
      </c>
      <c r="T65" s="6">
        <v>5800</v>
      </c>
      <c r="U65" s="8">
        <f t="shared" ref="U65:U68" si="16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4"/>
        <v>6258.6</v>
      </c>
      <c r="S66" s="6">
        <v>4</v>
      </c>
      <c r="T66" s="6">
        <v>18395</v>
      </c>
      <c r="U66" s="8">
        <f t="shared" si="16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4"/>
        <v>3098.5</v>
      </c>
      <c r="S67" s="6">
        <v>2</v>
      </c>
      <c r="T67" s="6">
        <v>15100</v>
      </c>
      <c r="U67" s="8">
        <f t="shared" si="16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7">C68/B68</f>
        <v>568.83333333333337</v>
      </c>
      <c r="G68" s="6">
        <f t="shared" ref="G68:G110" si="18">D68/B68</f>
        <v>1178.5</v>
      </c>
      <c r="H68" s="8">
        <f t="shared" ref="H68:H110" si="19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20">J68/I68</f>
        <v>4110</v>
      </c>
      <c r="N68" s="6">
        <f t="shared" ref="N68:N92" si="21">K68/I68</f>
        <v>475.3</v>
      </c>
      <c r="O68" s="8">
        <f t="shared" ref="O68:O92" si="22">L68/I68</f>
        <v>408.2</v>
      </c>
      <c r="P68" s="6">
        <v>8</v>
      </c>
      <c r="Q68" s="6">
        <v>36131</v>
      </c>
      <c r="R68" s="8">
        <f t="shared" si="14"/>
        <v>4516.375</v>
      </c>
      <c r="S68" s="6">
        <v>1</v>
      </c>
      <c r="T68" s="6">
        <v>11000</v>
      </c>
      <c r="U68" s="8">
        <f t="shared" si="16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7"/>
        <v>598.6</v>
      </c>
      <c r="G69" s="6">
        <f t="shared" si="18"/>
        <v>1063.5999999999999</v>
      </c>
      <c r="H69" s="8">
        <f t="shared" si="19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20"/>
        <v>1109.8888888888889</v>
      </c>
      <c r="N69" s="6">
        <f t="shared" si="21"/>
        <v>142.11111111111111</v>
      </c>
      <c r="O69" s="8">
        <f t="shared" si="22"/>
        <v>157.11111111111111</v>
      </c>
      <c r="P69" s="6">
        <v>8</v>
      </c>
      <c r="Q69" s="6">
        <v>24015</v>
      </c>
      <c r="R69" s="8">
        <f t="shared" si="14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7"/>
        <v>1096.2</v>
      </c>
      <c r="G70" s="6">
        <f t="shared" si="18"/>
        <v>1532.4</v>
      </c>
      <c r="H70" s="8">
        <f t="shared" si="19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20"/>
        <v>7909.25</v>
      </c>
      <c r="N70" s="6">
        <f t="shared" si="21"/>
        <v>503.25</v>
      </c>
      <c r="O70" s="8">
        <f t="shared" si="22"/>
        <v>441.875</v>
      </c>
      <c r="P70" s="6">
        <v>5</v>
      </c>
      <c r="Q70" s="6">
        <v>49252</v>
      </c>
      <c r="R70" s="8">
        <f t="shared" si="14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7"/>
        <v>570</v>
      </c>
      <c r="G71" s="6">
        <f t="shared" si="18"/>
        <v>1350</v>
      </c>
      <c r="H71" s="8">
        <f t="shared" si="19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20"/>
        <v>5325</v>
      </c>
      <c r="N71" s="6">
        <f t="shared" si="21"/>
        <v>1464.25</v>
      </c>
      <c r="O71" s="8">
        <f t="shared" si="22"/>
        <v>686</v>
      </c>
      <c r="P71" s="6">
        <v>4</v>
      </c>
      <c r="Q71" s="6">
        <v>46472</v>
      </c>
      <c r="R71" s="8">
        <f t="shared" si="14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7"/>
        <v>630.42857142857144</v>
      </c>
      <c r="G72" s="6">
        <f t="shared" si="18"/>
        <v>1151.4285714285713</v>
      </c>
      <c r="H72" s="8">
        <f t="shared" si="19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20"/>
        <v>3228.5714285714284</v>
      </c>
      <c r="N72" s="6">
        <f t="shared" si="21"/>
        <v>480.85714285714283</v>
      </c>
      <c r="O72" s="8">
        <f t="shared" si="22"/>
        <v>483.42857142857144</v>
      </c>
      <c r="P72" s="6">
        <v>5</v>
      </c>
      <c r="Q72" s="6">
        <v>20033</v>
      </c>
      <c r="R72" s="8">
        <f t="shared" si="14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7"/>
        <v>760</v>
      </c>
      <c r="G73" s="6">
        <f t="shared" si="18"/>
        <v>1493.4</v>
      </c>
      <c r="H73" s="8">
        <f t="shared" si="19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20"/>
        <v>4400</v>
      </c>
      <c r="N73" s="6">
        <f t="shared" si="21"/>
        <v>623.66666666666663</v>
      </c>
      <c r="O73" s="8">
        <f t="shared" si="22"/>
        <v>562.77777777777783</v>
      </c>
      <c r="P73" s="6">
        <v>6</v>
      </c>
      <c r="Q73" s="6">
        <v>20839</v>
      </c>
      <c r="R73" s="8">
        <f t="shared" si="14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7"/>
        <v>6400</v>
      </c>
      <c r="G74" s="6">
        <f t="shared" si="18"/>
        <v>5200</v>
      </c>
      <c r="H74" s="8">
        <f t="shared" si="19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20"/>
        <v>42500</v>
      </c>
      <c r="N74" s="6">
        <f t="shared" si="21"/>
        <v>7600</v>
      </c>
      <c r="O74" s="8">
        <f t="shared" si="22"/>
        <v>2150</v>
      </c>
      <c r="P74" s="6">
        <v>2</v>
      </c>
      <c r="Q74" s="6">
        <v>78958</v>
      </c>
      <c r="R74" s="8">
        <f t="shared" si="14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7"/>
        <v>429.5</v>
      </c>
      <c r="G75" s="6">
        <f t="shared" si="18"/>
        <v>1267.3333333333333</v>
      </c>
      <c r="H75" s="8">
        <f t="shared" si="19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20"/>
        <v>3575</v>
      </c>
      <c r="N75" s="6">
        <f t="shared" si="21"/>
        <v>530.625</v>
      </c>
      <c r="O75" s="8">
        <f t="shared" si="22"/>
        <v>464.5</v>
      </c>
      <c r="P75" s="6">
        <v>10</v>
      </c>
      <c r="Q75" s="6">
        <v>38550</v>
      </c>
      <c r="R75" s="8">
        <f t="shared" si="14"/>
        <v>3855</v>
      </c>
      <c r="S75" s="6">
        <v>4</v>
      </c>
      <c r="T75" s="6">
        <v>28678</v>
      </c>
      <c r="U75" s="8">
        <f t="shared" ref="U75:U89" si="23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7"/>
        <v>798.66666666666663</v>
      </c>
      <c r="G76" s="6">
        <f t="shared" si="18"/>
        <v>1716.6666666666667</v>
      </c>
      <c r="H76" s="8">
        <f t="shared" si="19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20"/>
        <v>4550</v>
      </c>
      <c r="N76" s="6">
        <f t="shared" si="21"/>
        <v>639.20000000000005</v>
      </c>
      <c r="O76" s="8">
        <f t="shared" si="22"/>
        <v>887.1</v>
      </c>
      <c r="P76" s="6">
        <v>5</v>
      </c>
      <c r="Q76" s="6">
        <v>31043</v>
      </c>
      <c r="R76" s="8">
        <f t="shared" si="14"/>
        <v>6208.6</v>
      </c>
      <c r="S76" s="6">
        <v>4</v>
      </c>
      <c r="T76" s="6">
        <v>9506</v>
      </c>
      <c r="U76" s="8">
        <f t="shared" si="23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7"/>
        <v>767.5</v>
      </c>
      <c r="G77" s="6">
        <f t="shared" si="18"/>
        <v>1744.875</v>
      </c>
      <c r="H77" s="8">
        <f t="shared" si="19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20"/>
        <v>3700</v>
      </c>
      <c r="N77" s="6">
        <f t="shared" si="21"/>
        <v>572.57142857142856</v>
      </c>
      <c r="O77" s="8">
        <f t="shared" si="22"/>
        <v>540</v>
      </c>
      <c r="P77" s="6">
        <v>11</v>
      </c>
      <c r="Q77" s="6">
        <v>41308</v>
      </c>
      <c r="R77" s="8">
        <f t="shared" si="14"/>
        <v>3755.2727272727275</v>
      </c>
      <c r="S77" s="6">
        <v>3</v>
      </c>
      <c r="T77" s="6">
        <v>425085</v>
      </c>
      <c r="U77" s="8">
        <f t="shared" si="23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7"/>
        <v>578</v>
      </c>
      <c r="G78" s="6">
        <f t="shared" si="18"/>
        <v>1591.1428571428571</v>
      </c>
      <c r="H78" s="8">
        <f t="shared" si="19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20"/>
        <v>4772.727272727273</v>
      </c>
      <c r="N78" s="6">
        <f t="shared" si="21"/>
        <v>617.5454545454545</v>
      </c>
      <c r="O78" s="8">
        <f t="shared" si="22"/>
        <v>608.90909090909088</v>
      </c>
      <c r="P78" s="6">
        <v>7</v>
      </c>
      <c r="Q78" s="6">
        <v>23178</v>
      </c>
      <c r="R78" s="8">
        <f t="shared" si="14"/>
        <v>3311.1428571428573</v>
      </c>
      <c r="S78" s="6">
        <v>2</v>
      </c>
      <c r="T78" s="6">
        <v>166998</v>
      </c>
      <c r="U78" s="8">
        <f t="shared" si="23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7"/>
        <v>655.85714285714289</v>
      </c>
      <c r="G79" s="6">
        <f t="shared" si="18"/>
        <v>1387.2857142857142</v>
      </c>
      <c r="H79" s="8">
        <f t="shared" si="19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20"/>
        <v>4342.8571428571431</v>
      </c>
      <c r="N79" s="6">
        <f t="shared" si="21"/>
        <v>568.28571428571433</v>
      </c>
      <c r="O79" s="8">
        <f t="shared" si="22"/>
        <v>512.78571428571433</v>
      </c>
      <c r="P79" s="6">
        <v>3</v>
      </c>
      <c r="Q79" s="6">
        <v>16991</v>
      </c>
      <c r="R79" s="8">
        <f t="shared" si="14"/>
        <v>5663.666666666667</v>
      </c>
      <c r="S79" s="6">
        <v>3</v>
      </c>
      <c r="T79" s="6">
        <v>13294</v>
      </c>
      <c r="U79" s="8">
        <f t="shared" si="23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7"/>
        <v>427.14285714285717</v>
      </c>
      <c r="G80" s="6">
        <f t="shared" si="18"/>
        <v>1265.4285714285713</v>
      </c>
      <c r="H80" s="8">
        <f t="shared" si="19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20"/>
        <v>2571.4285714285716</v>
      </c>
      <c r="N80" s="6">
        <f t="shared" si="21"/>
        <v>395.21428571428572</v>
      </c>
      <c r="O80" s="8">
        <f t="shared" si="22"/>
        <v>401.92857142857144</v>
      </c>
      <c r="P80" s="6">
        <v>9</v>
      </c>
      <c r="Q80" s="6">
        <v>31759</v>
      </c>
      <c r="R80" s="8">
        <f t="shared" si="14"/>
        <v>3528.7777777777778</v>
      </c>
      <c r="S80" s="6">
        <v>2</v>
      </c>
      <c r="T80" s="6">
        <v>4425</v>
      </c>
      <c r="U80" s="8">
        <f t="shared" si="23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7"/>
        <v>522.125</v>
      </c>
      <c r="G81" s="6">
        <f t="shared" si="18"/>
        <v>1429.875</v>
      </c>
      <c r="H81" s="8">
        <f t="shared" si="19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20"/>
        <v>10125</v>
      </c>
      <c r="N81" s="6">
        <f t="shared" si="21"/>
        <v>1068.3333333333333</v>
      </c>
      <c r="O81" s="8">
        <f t="shared" si="22"/>
        <v>637.5</v>
      </c>
      <c r="P81" s="6">
        <v>6</v>
      </c>
      <c r="Q81" s="6">
        <v>24916</v>
      </c>
      <c r="R81" s="8">
        <f t="shared" si="14"/>
        <v>4152.666666666667</v>
      </c>
      <c r="S81" s="6">
        <v>1</v>
      </c>
      <c r="T81" s="6">
        <v>2069</v>
      </c>
      <c r="U81" s="8">
        <f t="shared" si="23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7"/>
        <v>313.89999999999998</v>
      </c>
      <c r="G82" s="6">
        <f t="shared" si="18"/>
        <v>1092.0999999999999</v>
      </c>
      <c r="H82" s="8">
        <f t="shared" si="19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20"/>
        <v>3200</v>
      </c>
      <c r="N82" s="6">
        <f t="shared" si="21"/>
        <v>426.58333333333331</v>
      </c>
      <c r="O82" s="8">
        <f t="shared" si="22"/>
        <v>331.08333333333331</v>
      </c>
      <c r="P82" s="6">
        <v>12</v>
      </c>
      <c r="Q82" s="6">
        <v>61605</v>
      </c>
      <c r="R82" s="8">
        <f t="shared" si="14"/>
        <v>5133.75</v>
      </c>
      <c r="S82" s="6">
        <v>2</v>
      </c>
      <c r="T82" s="6">
        <v>22156</v>
      </c>
      <c r="U82" s="8">
        <f t="shared" si="23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7"/>
        <v>651.14285714285711</v>
      </c>
      <c r="G83" s="6">
        <f t="shared" si="18"/>
        <v>1343.8571428571429</v>
      </c>
      <c r="H83" s="8">
        <f t="shared" si="19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20"/>
        <v>6816.666666666667</v>
      </c>
      <c r="N83" s="6">
        <f t="shared" si="21"/>
        <v>693.75</v>
      </c>
      <c r="O83" s="8">
        <f t="shared" si="22"/>
        <v>587.41666666666663</v>
      </c>
      <c r="P83" s="6">
        <v>8</v>
      </c>
      <c r="Q83" s="6">
        <v>37717</v>
      </c>
      <c r="R83" s="8">
        <f t="shared" si="14"/>
        <v>4714.625</v>
      </c>
      <c r="S83" s="6">
        <v>1</v>
      </c>
      <c r="T83" s="6">
        <v>6394</v>
      </c>
      <c r="U83" s="8">
        <f t="shared" si="23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7"/>
        <v>1213.8</v>
      </c>
      <c r="G84" s="6">
        <f t="shared" si="18"/>
        <v>2000</v>
      </c>
      <c r="H84" s="8">
        <f t="shared" si="19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20"/>
        <v>4300</v>
      </c>
      <c r="N84" s="6">
        <f t="shared" si="21"/>
        <v>730</v>
      </c>
      <c r="O84" s="8">
        <f t="shared" si="22"/>
        <v>675.5</v>
      </c>
      <c r="P84" s="6">
        <v>8</v>
      </c>
      <c r="Q84" s="6">
        <v>42604</v>
      </c>
      <c r="R84" s="8">
        <f t="shared" si="14"/>
        <v>5325.5</v>
      </c>
      <c r="S84" s="6">
        <v>3</v>
      </c>
      <c r="T84" s="6">
        <v>93846</v>
      </c>
      <c r="U84" s="8">
        <f t="shared" si="23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7"/>
        <v>1401.6666666666667</v>
      </c>
      <c r="G85" s="6">
        <f t="shared" si="18"/>
        <v>2666.6666666666665</v>
      </c>
      <c r="H85" s="8">
        <f t="shared" si="19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20"/>
        <v>2430</v>
      </c>
      <c r="N85" s="6">
        <f t="shared" si="21"/>
        <v>352.3</v>
      </c>
      <c r="O85" s="8">
        <f t="shared" si="22"/>
        <v>497</v>
      </c>
      <c r="P85" s="6">
        <v>5</v>
      </c>
      <c r="Q85" s="6">
        <v>26535</v>
      </c>
      <c r="R85" s="8">
        <f t="shared" si="14"/>
        <v>5307</v>
      </c>
      <c r="S85" s="6">
        <v>3</v>
      </c>
      <c r="T85" s="6">
        <v>847671</v>
      </c>
      <c r="U85" s="8">
        <f t="shared" si="23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7"/>
        <v>465.4</v>
      </c>
      <c r="G86" s="6">
        <f t="shared" si="18"/>
        <v>1444</v>
      </c>
      <c r="H86" s="8">
        <f t="shared" si="19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20"/>
        <v>3091.6666666666665</v>
      </c>
      <c r="N86" s="6">
        <f t="shared" si="21"/>
        <v>532.41666666666663</v>
      </c>
      <c r="O86" s="8">
        <f t="shared" si="22"/>
        <v>441.41666666666669</v>
      </c>
      <c r="P86" s="6">
        <v>8</v>
      </c>
      <c r="Q86" s="6">
        <v>15275</v>
      </c>
      <c r="R86" s="8">
        <f t="shared" si="14"/>
        <v>1909.375</v>
      </c>
      <c r="S86" s="6">
        <v>3</v>
      </c>
      <c r="T86" s="6">
        <v>26570</v>
      </c>
      <c r="U86" s="8">
        <f t="shared" si="23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7"/>
        <v>367.36363636363637</v>
      </c>
      <c r="G87" s="6">
        <f t="shared" si="18"/>
        <v>1146.7272727272727</v>
      </c>
      <c r="H87" s="8">
        <f t="shared" si="19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20"/>
        <v>3991.6666666666665</v>
      </c>
      <c r="N87" s="6">
        <f t="shared" si="21"/>
        <v>637.16666666666663</v>
      </c>
      <c r="O87" s="8">
        <f t="shared" si="22"/>
        <v>517.25</v>
      </c>
      <c r="P87" s="6">
        <v>8</v>
      </c>
      <c r="Q87" s="6">
        <v>114825</v>
      </c>
      <c r="R87" s="8">
        <f t="shared" si="14"/>
        <v>14353.125</v>
      </c>
      <c r="S87" s="6">
        <v>3</v>
      </c>
      <c r="T87" s="6">
        <v>11600</v>
      </c>
      <c r="U87" s="8">
        <f t="shared" si="23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7"/>
        <v>462.81818181818181</v>
      </c>
      <c r="G88" s="6">
        <f t="shared" si="18"/>
        <v>1492</v>
      </c>
      <c r="H88" s="8">
        <f t="shared" si="19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20"/>
        <v>2800</v>
      </c>
      <c r="N88" s="6">
        <f t="shared" si="21"/>
        <v>396.375</v>
      </c>
      <c r="O88" s="8">
        <f t="shared" si="22"/>
        <v>334.75</v>
      </c>
      <c r="P88" s="6">
        <v>9</v>
      </c>
      <c r="Q88" s="6">
        <v>36339</v>
      </c>
      <c r="R88" s="8">
        <f t="shared" si="14"/>
        <v>4037.6666666666665</v>
      </c>
      <c r="S88" s="6">
        <v>6</v>
      </c>
      <c r="T88" s="6">
        <v>126228</v>
      </c>
      <c r="U88" s="8">
        <f t="shared" si="23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7"/>
        <v>452.55555555555554</v>
      </c>
      <c r="G89" s="6">
        <f t="shared" si="18"/>
        <v>1246.3333333333333</v>
      </c>
      <c r="H89" s="8">
        <f t="shared" si="19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20"/>
        <v>2569.2307692307691</v>
      </c>
      <c r="N89" s="6">
        <f t="shared" si="21"/>
        <v>435.15384615384613</v>
      </c>
      <c r="O89" s="8">
        <f t="shared" si="22"/>
        <v>328.46153846153845</v>
      </c>
      <c r="P89" s="6">
        <v>7</v>
      </c>
      <c r="Q89" s="6">
        <v>18720</v>
      </c>
      <c r="R89" s="8">
        <f t="shared" si="14"/>
        <v>2674.2857142857142</v>
      </c>
      <c r="S89" s="6">
        <v>3</v>
      </c>
      <c r="T89" s="6">
        <v>363896</v>
      </c>
      <c r="U89" s="8">
        <f t="shared" si="23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7"/>
        <v>623.375</v>
      </c>
      <c r="G90" s="6">
        <f t="shared" si="18"/>
        <v>1525.625</v>
      </c>
      <c r="H90" s="8">
        <f t="shared" si="19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20"/>
        <v>2100</v>
      </c>
      <c r="N90" s="6">
        <f t="shared" si="21"/>
        <v>485.4</v>
      </c>
      <c r="O90" s="8">
        <f t="shared" si="22"/>
        <v>314.5</v>
      </c>
      <c r="P90" s="6">
        <v>7</v>
      </c>
      <c r="Q90" s="6">
        <v>28275</v>
      </c>
      <c r="R90" s="8">
        <f t="shared" si="14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7"/>
        <v>746.75</v>
      </c>
      <c r="G91" s="6">
        <f t="shared" si="18"/>
        <v>1824</v>
      </c>
      <c r="H91" s="8">
        <f t="shared" si="19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20"/>
        <v>4300</v>
      </c>
      <c r="N91" s="6">
        <f t="shared" si="21"/>
        <v>542.75</v>
      </c>
      <c r="O91" s="8">
        <f t="shared" si="22"/>
        <v>482.25</v>
      </c>
      <c r="P91" s="6">
        <v>5</v>
      </c>
      <c r="Q91" s="6">
        <v>43359</v>
      </c>
      <c r="R91" s="8">
        <f t="shared" si="14"/>
        <v>8671.7999999999993</v>
      </c>
      <c r="S91" s="6">
        <v>4</v>
      </c>
      <c r="T91" s="6">
        <v>391211</v>
      </c>
      <c r="U91" s="8">
        <f t="shared" ref="U91:U98" si="24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7"/>
        <v>446.71428571428572</v>
      </c>
      <c r="G92" s="6">
        <f t="shared" si="18"/>
        <v>1425.2857142857142</v>
      </c>
      <c r="H92" s="8">
        <f t="shared" si="19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20"/>
        <v>2346.1538461538462</v>
      </c>
      <c r="N92" s="6">
        <f t="shared" si="21"/>
        <v>421.23076923076923</v>
      </c>
      <c r="O92" s="8">
        <f t="shared" si="22"/>
        <v>315.92307692307691</v>
      </c>
      <c r="P92" s="6">
        <v>9</v>
      </c>
      <c r="Q92" s="6">
        <v>26147</v>
      </c>
      <c r="R92" s="8">
        <f t="shared" si="14"/>
        <v>2905.2222222222222</v>
      </c>
      <c r="S92" s="6">
        <v>7</v>
      </c>
      <c r="T92" s="6">
        <v>311580</v>
      </c>
      <c r="U92" s="8">
        <f t="shared" si="24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7"/>
        <v>831.75</v>
      </c>
      <c r="G93" s="6">
        <f t="shared" si="18"/>
        <v>1705.875</v>
      </c>
      <c r="H93" s="8">
        <f t="shared" si="19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4"/>
        <v>5519.625</v>
      </c>
      <c r="S93" s="6">
        <v>4</v>
      </c>
      <c r="T93" s="6">
        <v>64328</v>
      </c>
      <c r="U93" s="8">
        <f t="shared" si="24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7"/>
        <v>331.55555555555554</v>
      </c>
      <c r="G94" s="6">
        <f t="shared" si="18"/>
        <v>1138.8888888888889</v>
      </c>
      <c r="H94" s="8">
        <f t="shared" si="19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4"/>
        <v>6092</v>
      </c>
      <c r="S94" s="6">
        <v>6</v>
      </c>
      <c r="T94" s="6">
        <v>200264</v>
      </c>
      <c r="U94" s="8">
        <f t="shared" si="24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7"/>
        <v>294.8</v>
      </c>
      <c r="G95" s="6">
        <f t="shared" si="18"/>
        <v>1067.5999999999999</v>
      </c>
      <c r="H95" s="8">
        <f t="shared" si="19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4"/>
        <v>4254.7142857142853</v>
      </c>
      <c r="S95" s="6">
        <v>5</v>
      </c>
      <c r="T95" s="6">
        <v>117760</v>
      </c>
      <c r="U95" s="8">
        <f t="shared" si="24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7"/>
        <v>590</v>
      </c>
      <c r="G96" s="6">
        <f t="shared" si="18"/>
        <v>1340</v>
      </c>
      <c r="H96" s="8">
        <f t="shared" si="19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4"/>
        <v>3241.7777777777778</v>
      </c>
      <c r="S96" s="6">
        <v>1</v>
      </c>
      <c r="T96" s="6">
        <v>38032</v>
      </c>
      <c r="U96" s="8">
        <f t="shared" si="24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7"/>
        <v>408.28571428571428</v>
      </c>
      <c r="G97" s="6">
        <f t="shared" si="18"/>
        <v>1270.2857142857142</v>
      </c>
      <c r="H97" s="8">
        <f t="shared" si="19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5">J97/I97</f>
        <v>2936.3636363636365</v>
      </c>
      <c r="N97" s="6">
        <f t="shared" ref="N97:N161" si="26">K97/I97</f>
        <v>504.72727272727275</v>
      </c>
      <c r="O97" s="8">
        <f t="shared" ref="O97:O161" si="27">L97/I97</f>
        <v>332.45454545454544</v>
      </c>
      <c r="P97" s="6">
        <v>11</v>
      </c>
      <c r="Q97" s="6">
        <v>37036</v>
      </c>
      <c r="R97" s="8">
        <f t="shared" si="14"/>
        <v>3366.909090909091</v>
      </c>
      <c r="S97" s="6">
        <v>1</v>
      </c>
      <c r="T97" s="6">
        <v>15185</v>
      </c>
      <c r="U97" s="8">
        <f t="shared" si="24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7"/>
        <v>624.16666666666663</v>
      </c>
      <c r="G98" s="6">
        <f t="shared" si="18"/>
        <v>1386.5</v>
      </c>
      <c r="H98" s="8">
        <f t="shared" si="19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5"/>
        <v>6008.333333333333</v>
      </c>
      <c r="N98" s="6">
        <f t="shared" si="26"/>
        <v>485.75</v>
      </c>
      <c r="O98" s="8">
        <f t="shared" si="27"/>
        <v>352.58333333333331</v>
      </c>
      <c r="P98" s="6">
        <v>6</v>
      </c>
      <c r="Q98" s="6">
        <v>17725</v>
      </c>
      <c r="R98" s="8">
        <f t="shared" si="14"/>
        <v>2954.1666666666665</v>
      </c>
      <c r="S98" s="6">
        <v>5</v>
      </c>
      <c r="T98" s="6">
        <v>66000</v>
      </c>
      <c r="U98" s="8">
        <f t="shared" si="24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7"/>
        <v>586.20000000000005</v>
      </c>
      <c r="G99" s="6">
        <f t="shared" si="18"/>
        <v>1380</v>
      </c>
      <c r="H99" s="8">
        <f t="shared" si="19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5"/>
        <v>2214.2857142857142</v>
      </c>
      <c r="N99" s="6">
        <f t="shared" si="26"/>
        <v>468.42857142857144</v>
      </c>
      <c r="O99" s="8">
        <f t="shared" si="27"/>
        <v>282.85714285714283</v>
      </c>
      <c r="P99" s="6">
        <v>5</v>
      </c>
      <c r="Q99" s="6">
        <v>9983</v>
      </c>
      <c r="R99" s="8">
        <f t="shared" si="14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7"/>
        <v>428.72727272727275</v>
      </c>
      <c r="G100" s="6">
        <f t="shared" si="18"/>
        <v>1153.090909090909</v>
      </c>
      <c r="H100" s="8">
        <f t="shared" si="19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5"/>
        <v>4140</v>
      </c>
      <c r="N100" s="6">
        <f t="shared" si="26"/>
        <v>571.4666666666667</v>
      </c>
      <c r="O100" s="8">
        <f t="shared" si="27"/>
        <v>394.73333333333335</v>
      </c>
      <c r="P100" s="6">
        <v>12</v>
      </c>
      <c r="Q100" s="6">
        <v>54343</v>
      </c>
      <c r="R100" s="8">
        <f t="shared" si="14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7"/>
        <v>301.30769230769232</v>
      </c>
      <c r="G101" s="6">
        <f t="shared" si="18"/>
        <v>894.38461538461536</v>
      </c>
      <c r="H101" s="8">
        <f t="shared" si="19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5"/>
        <v>3000</v>
      </c>
      <c r="N101" s="6">
        <f t="shared" si="26"/>
        <v>487.46153846153845</v>
      </c>
      <c r="O101" s="8">
        <f t="shared" si="27"/>
        <v>330.38461538461536</v>
      </c>
      <c r="P101" s="6">
        <v>11</v>
      </c>
      <c r="Q101" s="6">
        <v>23848</v>
      </c>
      <c r="R101" s="8">
        <f t="shared" si="14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7"/>
        <v>559.85714285714289</v>
      </c>
      <c r="G102" s="6">
        <f t="shared" si="18"/>
        <v>1495.7142857142858</v>
      </c>
      <c r="H102" s="8">
        <f t="shared" si="19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5"/>
        <v>2950</v>
      </c>
      <c r="N102" s="6">
        <f t="shared" si="26"/>
        <v>640.44444444444446</v>
      </c>
      <c r="O102" s="8">
        <f t="shared" si="27"/>
        <v>303</v>
      </c>
      <c r="P102" s="6">
        <v>7</v>
      </c>
      <c r="Q102" s="6">
        <v>22993</v>
      </c>
      <c r="R102" s="8">
        <f t="shared" si="14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7"/>
        <v>546.75</v>
      </c>
      <c r="G103" s="6">
        <f t="shared" si="18"/>
        <v>1500</v>
      </c>
      <c r="H103" s="8">
        <f t="shared" si="19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5"/>
        <v>2687.5</v>
      </c>
      <c r="N103" s="6">
        <f t="shared" si="26"/>
        <v>452.125</v>
      </c>
      <c r="O103" s="8">
        <f t="shared" si="27"/>
        <v>282.25</v>
      </c>
      <c r="P103" s="6">
        <v>8</v>
      </c>
      <c r="Q103" s="6">
        <v>21715</v>
      </c>
      <c r="R103" s="8">
        <f t="shared" ref="R103:R166" si="28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7"/>
        <v>394.5</v>
      </c>
      <c r="G104" s="6">
        <f t="shared" si="18"/>
        <v>1115.25</v>
      </c>
      <c r="H104" s="8">
        <f t="shared" si="19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5"/>
        <v>3618.181818181818</v>
      </c>
      <c r="N104" s="6">
        <f t="shared" si="26"/>
        <v>446</v>
      </c>
      <c r="O104" s="8">
        <f t="shared" si="27"/>
        <v>301.45454545454544</v>
      </c>
      <c r="P104" s="6">
        <v>5</v>
      </c>
      <c r="Q104" s="6">
        <v>18433</v>
      </c>
      <c r="R104" s="8">
        <f t="shared" si="28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7"/>
        <v>586</v>
      </c>
      <c r="G105" s="6">
        <f t="shared" si="18"/>
        <v>1004.8181818181819</v>
      </c>
      <c r="H105" s="8">
        <f t="shared" si="19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5"/>
        <v>8378.5714285714294</v>
      </c>
      <c r="N105" s="6">
        <f t="shared" si="26"/>
        <v>967.07142857142856</v>
      </c>
      <c r="O105" s="8">
        <f t="shared" si="27"/>
        <v>502.85714285714283</v>
      </c>
      <c r="P105" s="6">
        <v>5</v>
      </c>
      <c r="Q105" s="6">
        <v>10880</v>
      </c>
      <c r="R105" s="8">
        <f t="shared" si="28"/>
        <v>2176</v>
      </c>
      <c r="S105" s="6">
        <v>4</v>
      </c>
      <c r="T105" s="6">
        <v>523446</v>
      </c>
      <c r="U105" s="8">
        <f t="shared" ref="U105:U112" si="29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7"/>
        <v>445.2</v>
      </c>
      <c r="G106" s="6">
        <f t="shared" si="18"/>
        <v>1284</v>
      </c>
      <c r="H106" s="8">
        <f t="shared" si="19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5"/>
        <v>4085.7142857142858</v>
      </c>
      <c r="N106" s="6">
        <f t="shared" si="26"/>
        <v>558.42857142857144</v>
      </c>
      <c r="O106" s="8">
        <f t="shared" si="27"/>
        <v>576.42857142857144</v>
      </c>
      <c r="P106" s="6">
        <v>11</v>
      </c>
      <c r="Q106" s="6">
        <v>48094</v>
      </c>
      <c r="R106" s="8">
        <f t="shared" si="28"/>
        <v>4372.181818181818</v>
      </c>
      <c r="S106" s="6">
        <v>6</v>
      </c>
      <c r="T106" s="6">
        <v>92302</v>
      </c>
      <c r="U106" s="8">
        <f t="shared" si="29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7"/>
        <v>425.75</v>
      </c>
      <c r="G107" s="6">
        <f t="shared" si="18"/>
        <v>994.5</v>
      </c>
      <c r="H107" s="8">
        <f t="shared" si="19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5"/>
        <v>5181.25</v>
      </c>
      <c r="N107" s="6">
        <f t="shared" si="26"/>
        <v>480.375</v>
      </c>
      <c r="O107" s="8">
        <f t="shared" si="27"/>
        <v>498.1875</v>
      </c>
      <c r="P107" s="6">
        <v>9</v>
      </c>
      <c r="Q107" s="6">
        <v>24927</v>
      </c>
      <c r="R107" s="8">
        <f t="shared" si="28"/>
        <v>2769.6666666666665</v>
      </c>
      <c r="S107" s="6">
        <v>7</v>
      </c>
      <c r="T107" s="6">
        <v>324982</v>
      </c>
      <c r="U107" s="8">
        <f t="shared" si="29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7"/>
        <v>574.16666666666663</v>
      </c>
      <c r="G108" s="6">
        <f t="shared" si="18"/>
        <v>1199</v>
      </c>
      <c r="H108" s="8">
        <f t="shared" si="19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5"/>
        <v>2711.1111111111113</v>
      </c>
      <c r="N108" s="6">
        <f t="shared" si="26"/>
        <v>341.88888888888891</v>
      </c>
      <c r="O108" s="8">
        <f t="shared" si="27"/>
        <v>259.66666666666669</v>
      </c>
      <c r="P108" s="6">
        <v>9</v>
      </c>
      <c r="Q108" s="6">
        <v>28016</v>
      </c>
      <c r="R108" s="8">
        <f t="shared" si="28"/>
        <v>3112.8888888888887</v>
      </c>
      <c r="S108" s="6">
        <v>10</v>
      </c>
      <c r="T108" s="6">
        <v>60988</v>
      </c>
      <c r="U108" s="8">
        <f t="shared" si="29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7"/>
        <v>351.69230769230768</v>
      </c>
      <c r="G109" s="6">
        <f t="shared" si="18"/>
        <v>784.23076923076928</v>
      </c>
      <c r="H109" s="8">
        <f t="shared" si="19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5"/>
        <v>3493.75</v>
      </c>
      <c r="N109" s="6">
        <f t="shared" si="26"/>
        <v>320.75</v>
      </c>
      <c r="O109" s="8">
        <f t="shared" si="27"/>
        <v>316</v>
      </c>
      <c r="P109" s="6">
        <v>9</v>
      </c>
      <c r="Q109" s="6">
        <v>25383</v>
      </c>
      <c r="R109" s="8">
        <f t="shared" si="28"/>
        <v>2820.3333333333335</v>
      </c>
      <c r="S109" s="6">
        <v>9</v>
      </c>
      <c r="T109" s="6">
        <v>49012</v>
      </c>
      <c r="U109" s="8">
        <f t="shared" si="29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7"/>
        <v>641.16666666666663</v>
      </c>
      <c r="G110" s="6">
        <f t="shared" si="18"/>
        <v>855.5</v>
      </c>
      <c r="H110" s="8">
        <f t="shared" si="19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5"/>
        <v>8380</v>
      </c>
      <c r="N110" s="6">
        <f t="shared" si="26"/>
        <v>760.3</v>
      </c>
      <c r="O110" s="8">
        <f t="shared" si="27"/>
        <v>645.6</v>
      </c>
      <c r="P110" s="6">
        <v>10</v>
      </c>
      <c r="Q110" s="6">
        <v>42502</v>
      </c>
      <c r="R110" s="8">
        <f t="shared" si="28"/>
        <v>4250.2</v>
      </c>
      <c r="S110" s="6">
        <v>2</v>
      </c>
      <c r="T110" s="6">
        <v>97350</v>
      </c>
      <c r="U110" s="8">
        <f t="shared" si="29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30">C111/B111</f>
        <v>953</v>
      </c>
      <c r="G111" s="6">
        <f t="shared" ref="G111:G120" si="31">D111/B111</f>
        <v>1366.6666666666667</v>
      </c>
      <c r="H111" s="8">
        <f t="shared" ref="H111:H120" si="32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5"/>
        <v>3400</v>
      </c>
      <c r="N111" s="6">
        <f t="shared" si="26"/>
        <v>480.33333333333331</v>
      </c>
      <c r="O111" s="8">
        <f t="shared" si="27"/>
        <v>401.33333333333331</v>
      </c>
      <c r="P111" s="6">
        <v>3</v>
      </c>
      <c r="Q111" s="6">
        <v>9404</v>
      </c>
      <c r="R111" s="8">
        <f t="shared" si="28"/>
        <v>3134.6666666666665</v>
      </c>
      <c r="S111" s="6">
        <v>2</v>
      </c>
      <c r="T111" s="6">
        <v>69445</v>
      </c>
      <c r="U111" s="8">
        <f t="shared" si="29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30"/>
        <v>574.6</v>
      </c>
      <c r="G112" s="6">
        <f t="shared" si="31"/>
        <v>942.4</v>
      </c>
      <c r="H112" s="8">
        <f t="shared" si="32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5"/>
        <v>3080</v>
      </c>
      <c r="N112" s="6">
        <f t="shared" si="26"/>
        <v>348.8</v>
      </c>
      <c r="O112" s="8">
        <f t="shared" si="27"/>
        <v>321.8</v>
      </c>
      <c r="P112" s="6">
        <v>5</v>
      </c>
      <c r="Q112" s="6">
        <v>18235</v>
      </c>
      <c r="R112" s="8">
        <f t="shared" si="28"/>
        <v>3647</v>
      </c>
      <c r="S112" s="6">
        <v>2</v>
      </c>
      <c r="T112" s="6">
        <v>108269</v>
      </c>
      <c r="U112" s="8">
        <f t="shared" si="29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30"/>
        <v>593.22222222222217</v>
      </c>
      <c r="G113" s="6">
        <f t="shared" si="31"/>
        <v>1050.7777777777778</v>
      </c>
      <c r="H113" s="8">
        <f t="shared" si="32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5"/>
        <v>10125</v>
      </c>
      <c r="N113" s="6">
        <f t="shared" si="26"/>
        <v>739.83333333333337</v>
      </c>
      <c r="O113" s="8">
        <f t="shared" si="27"/>
        <v>616.25</v>
      </c>
      <c r="P113" s="6">
        <v>7</v>
      </c>
      <c r="Q113" s="6">
        <v>20474</v>
      </c>
      <c r="R113" s="8">
        <f t="shared" si="28"/>
        <v>2924.8571428571427</v>
      </c>
      <c r="S113" s="6">
        <v>13</v>
      </c>
      <c r="T113" s="6">
        <v>167950</v>
      </c>
      <c r="U113" s="8">
        <f t="shared" ref="U113:U124" si="33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30"/>
        <v>458</v>
      </c>
      <c r="G114" s="6">
        <f t="shared" si="31"/>
        <v>936.66666666666663</v>
      </c>
      <c r="H114" s="8">
        <f t="shared" si="32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5"/>
        <v>4887.5</v>
      </c>
      <c r="N114" s="6">
        <f t="shared" si="26"/>
        <v>481.75</v>
      </c>
      <c r="O114" s="8">
        <f t="shared" si="27"/>
        <v>463.25</v>
      </c>
      <c r="P114" s="6">
        <v>12</v>
      </c>
      <c r="Q114" s="6">
        <v>40528</v>
      </c>
      <c r="R114" s="8">
        <f t="shared" si="28"/>
        <v>3377.3333333333335</v>
      </c>
      <c r="S114" s="6">
        <v>8</v>
      </c>
      <c r="T114" s="6">
        <v>105999</v>
      </c>
      <c r="U114" s="8">
        <f t="shared" si="33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30"/>
        <v>541.63636363636363</v>
      </c>
      <c r="G115" s="6">
        <f t="shared" si="31"/>
        <v>927.63636363636363</v>
      </c>
      <c r="H115" s="8">
        <f t="shared" si="32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5"/>
        <v>3166.6666666666665</v>
      </c>
      <c r="N115" s="6">
        <f t="shared" si="26"/>
        <v>399.26666666666665</v>
      </c>
      <c r="O115" s="8">
        <f t="shared" si="27"/>
        <v>318.73333333333335</v>
      </c>
      <c r="P115" s="6">
        <v>13</v>
      </c>
      <c r="Q115" s="6">
        <v>52197</v>
      </c>
      <c r="R115" s="8">
        <f t="shared" si="28"/>
        <v>4015.1538461538462</v>
      </c>
      <c r="S115" s="6">
        <v>8</v>
      </c>
      <c r="T115" s="6">
        <v>477348</v>
      </c>
      <c r="U115" s="8">
        <f t="shared" si="33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30"/>
        <v>392.71428571428572</v>
      </c>
      <c r="G116" s="6">
        <f t="shared" si="31"/>
        <v>933.57142857142856</v>
      </c>
      <c r="H116" s="8">
        <f t="shared" si="32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5"/>
        <v>4630</v>
      </c>
      <c r="N116" s="6">
        <f t="shared" si="26"/>
        <v>547.4</v>
      </c>
      <c r="O116" s="8">
        <f t="shared" si="27"/>
        <v>442.2</v>
      </c>
      <c r="P116" s="6">
        <v>9</v>
      </c>
      <c r="Q116" s="6">
        <v>17067</v>
      </c>
      <c r="R116" s="8">
        <f t="shared" si="28"/>
        <v>1896.3333333333333</v>
      </c>
      <c r="S116" s="6">
        <v>6</v>
      </c>
      <c r="T116" s="6">
        <v>40704</v>
      </c>
      <c r="U116" s="8">
        <f t="shared" si="33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30"/>
        <v>997.4</v>
      </c>
      <c r="G117" s="6">
        <f t="shared" si="31"/>
        <v>1557.8</v>
      </c>
      <c r="H117" s="8">
        <f t="shared" si="32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5"/>
        <v>25233.333333333332</v>
      </c>
      <c r="N117" s="6">
        <f t="shared" si="26"/>
        <v>1836.3333333333333</v>
      </c>
      <c r="O117" s="8">
        <f t="shared" si="27"/>
        <v>1861.5</v>
      </c>
      <c r="P117" s="6">
        <v>6</v>
      </c>
      <c r="Q117" s="6">
        <v>33916</v>
      </c>
      <c r="R117" s="8">
        <f t="shared" si="28"/>
        <v>5652.666666666667</v>
      </c>
      <c r="S117" s="6">
        <v>3</v>
      </c>
      <c r="T117" s="6">
        <v>510513</v>
      </c>
      <c r="U117" s="8">
        <f t="shared" si="33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30"/>
        <v>692.2</v>
      </c>
      <c r="G118" s="6">
        <f t="shared" si="31"/>
        <v>1295.5999999999999</v>
      </c>
      <c r="H118" s="8">
        <f t="shared" si="32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5"/>
        <v>4250</v>
      </c>
      <c r="N118" s="6">
        <f t="shared" si="26"/>
        <v>652.33333333333337</v>
      </c>
      <c r="O118" s="8">
        <f t="shared" si="27"/>
        <v>401.83333333333331</v>
      </c>
      <c r="P118" s="6">
        <v>5</v>
      </c>
      <c r="Q118" s="6">
        <v>23237</v>
      </c>
      <c r="R118" s="8">
        <f t="shared" si="28"/>
        <v>4647.3999999999996</v>
      </c>
      <c r="S118" s="6">
        <v>3</v>
      </c>
      <c r="T118" s="6">
        <v>317733</v>
      </c>
      <c r="U118" s="8">
        <f t="shared" si="33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30"/>
        <v>496.5</v>
      </c>
      <c r="G119" s="6">
        <f t="shared" si="31"/>
        <v>1063.25</v>
      </c>
      <c r="H119" s="8">
        <f t="shared" si="32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5"/>
        <v>3971.4285714285716</v>
      </c>
      <c r="N119" s="6">
        <f t="shared" si="26"/>
        <v>527.28571428571433</v>
      </c>
      <c r="O119" s="8">
        <f t="shared" si="27"/>
        <v>501.42857142857144</v>
      </c>
      <c r="P119" s="6">
        <v>6</v>
      </c>
      <c r="Q119" s="6">
        <v>21277</v>
      </c>
      <c r="R119" s="8">
        <f t="shared" si="28"/>
        <v>3546.1666666666665</v>
      </c>
      <c r="S119" s="6">
        <v>4</v>
      </c>
      <c r="T119" s="6">
        <v>290366</v>
      </c>
      <c r="U119" s="8">
        <f t="shared" si="33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30"/>
        <v>619.20000000000005</v>
      </c>
      <c r="G120" s="6">
        <f t="shared" si="31"/>
        <v>1240</v>
      </c>
      <c r="H120" s="8">
        <f t="shared" si="32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5"/>
        <v>12516.666666666666</v>
      </c>
      <c r="N120" s="6">
        <f t="shared" si="26"/>
        <v>814.33333333333337</v>
      </c>
      <c r="O120" s="8">
        <f t="shared" si="27"/>
        <v>654.83333333333337</v>
      </c>
      <c r="P120" s="6">
        <v>3</v>
      </c>
      <c r="Q120" s="6">
        <v>17026</v>
      </c>
      <c r="R120" s="8">
        <f t="shared" si="28"/>
        <v>5675.333333333333</v>
      </c>
      <c r="S120" s="6">
        <v>2</v>
      </c>
      <c r="T120" s="6">
        <v>499042</v>
      </c>
      <c r="U120" s="8">
        <f t="shared" si="33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70" si="34">C121/B121</f>
        <v>464.5</v>
      </c>
      <c r="G121" s="6">
        <f t="shared" ref="G121:G170" si="35">D121/B121</f>
        <v>894.1</v>
      </c>
      <c r="H121" s="8">
        <f t="shared" ref="H121:H170" si="36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5"/>
        <v>16090.90909090909</v>
      </c>
      <c r="N121" s="6">
        <f t="shared" si="26"/>
        <v>1208.2727272727273</v>
      </c>
      <c r="O121" s="8">
        <f t="shared" si="27"/>
        <v>795.36363636363637</v>
      </c>
      <c r="P121" s="6">
        <v>9</v>
      </c>
      <c r="Q121" s="6">
        <v>36682</v>
      </c>
      <c r="R121" s="8">
        <f t="shared" si="28"/>
        <v>4075.7777777777778</v>
      </c>
      <c r="S121" s="6">
        <v>5</v>
      </c>
      <c r="T121" s="6">
        <v>189886</v>
      </c>
      <c r="U121" s="8">
        <f t="shared" si="33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4"/>
        <v>255.25</v>
      </c>
      <c r="G122" s="6">
        <f t="shared" si="35"/>
        <v>795.75</v>
      </c>
      <c r="H122" s="8">
        <f t="shared" si="36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5"/>
        <v>14725</v>
      </c>
      <c r="N122" s="6">
        <f t="shared" si="26"/>
        <v>1008</v>
      </c>
      <c r="O122" s="8">
        <f t="shared" si="27"/>
        <v>850</v>
      </c>
      <c r="P122" s="6">
        <v>9</v>
      </c>
      <c r="Q122" s="6">
        <v>38588</v>
      </c>
      <c r="R122" s="8">
        <f t="shared" si="28"/>
        <v>4287.5555555555557</v>
      </c>
      <c r="S122" s="6">
        <v>5</v>
      </c>
      <c r="T122" s="6">
        <v>136721</v>
      </c>
      <c r="U122" s="8">
        <f t="shared" si="33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4"/>
        <v>316.5</v>
      </c>
      <c r="G123" s="6">
        <f t="shared" si="35"/>
        <v>1168.75</v>
      </c>
      <c r="H123" s="8">
        <f t="shared" si="36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5"/>
        <v>5020</v>
      </c>
      <c r="N123" s="6">
        <f t="shared" si="26"/>
        <v>509.5</v>
      </c>
      <c r="O123" s="8">
        <f t="shared" si="27"/>
        <v>492.5</v>
      </c>
      <c r="P123" s="6">
        <v>8</v>
      </c>
      <c r="Q123" s="6">
        <v>25197</v>
      </c>
      <c r="R123" s="8">
        <f t="shared" si="28"/>
        <v>3149.625</v>
      </c>
      <c r="S123" s="6">
        <v>4</v>
      </c>
      <c r="T123" s="6">
        <v>53800</v>
      </c>
      <c r="U123" s="8">
        <f t="shared" si="33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4"/>
        <v>783.14285714285711</v>
      </c>
      <c r="G124" s="6">
        <f t="shared" si="35"/>
        <v>1017.7142857142857</v>
      </c>
      <c r="H124" s="8">
        <f t="shared" si="36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5"/>
        <v>5722.2222222222226</v>
      </c>
      <c r="N124" s="6">
        <f t="shared" si="26"/>
        <v>507.33333333333331</v>
      </c>
      <c r="O124" s="8">
        <f t="shared" si="27"/>
        <v>367</v>
      </c>
      <c r="P124" s="6">
        <v>12</v>
      </c>
      <c r="Q124" s="6">
        <v>48591</v>
      </c>
      <c r="R124" s="8">
        <f t="shared" si="28"/>
        <v>4049.25</v>
      </c>
      <c r="S124" s="6">
        <v>7</v>
      </c>
      <c r="T124" s="6">
        <v>213100</v>
      </c>
      <c r="U124" s="8">
        <f t="shared" si="33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4"/>
        <v>526.33333333333337</v>
      </c>
      <c r="G125" s="6">
        <f t="shared" si="35"/>
        <v>1271.8333333333333</v>
      </c>
      <c r="H125" s="8">
        <f t="shared" si="36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5"/>
        <v>3480</v>
      </c>
      <c r="N125" s="6">
        <f t="shared" si="26"/>
        <v>481</v>
      </c>
      <c r="O125" s="8">
        <f t="shared" si="27"/>
        <v>515.20000000000005</v>
      </c>
      <c r="P125" s="6">
        <v>8</v>
      </c>
      <c r="Q125" s="6">
        <v>26474</v>
      </c>
      <c r="R125" s="8">
        <f t="shared" si="28"/>
        <v>3309.25</v>
      </c>
      <c r="S125" s="6">
        <v>2</v>
      </c>
      <c r="T125" s="6">
        <v>15700</v>
      </c>
      <c r="U125" s="8">
        <f t="shared" ref="U125:U138" si="37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4"/>
        <v>425.6</v>
      </c>
      <c r="G126" s="6">
        <f t="shared" si="35"/>
        <v>870.6</v>
      </c>
      <c r="H126" s="8">
        <f t="shared" si="36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5"/>
        <v>12020</v>
      </c>
      <c r="N126" s="6">
        <f t="shared" si="26"/>
        <v>1069</v>
      </c>
      <c r="O126" s="8">
        <f t="shared" si="27"/>
        <v>931.8</v>
      </c>
      <c r="P126" s="6">
        <v>14</v>
      </c>
      <c r="Q126" s="6">
        <v>41868</v>
      </c>
      <c r="R126" s="8">
        <f t="shared" si="28"/>
        <v>2990.5714285714284</v>
      </c>
      <c r="S126" s="6">
        <v>2</v>
      </c>
      <c r="T126" s="6">
        <v>17500</v>
      </c>
      <c r="U126" s="8">
        <f t="shared" si="37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4"/>
        <v>993</v>
      </c>
      <c r="G127" s="6">
        <f t="shared" si="35"/>
        <v>1496</v>
      </c>
      <c r="H127" s="8">
        <f t="shared" si="36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5"/>
        <v>11845.454545454546</v>
      </c>
      <c r="N127" s="6">
        <f t="shared" si="26"/>
        <v>1006.4545454545455</v>
      </c>
      <c r="O127" s="8">
        <f t="shared" si="27"/>
        <v>627.36363636363637</v>
      </c>
      <c r="P127" s="6">
        <v>10</v>
      </c>
      <c r="Q127" s="6">
        <v>34146</v>
      </c>
      <c r="R127" s="8">
        <f t="shared" si="28"/>
        <v>3414.6</v>
      </c>
      <c r="S127" s="6">
        <v>6</v>
      </c>
      <c r="T127" s="6">
        <v>49821</v>
      </c>
      <c r="U127" s="8">
        <f t="shared" si="37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4"/>
        <v>358.125</v>
      </c>
      <c r="G128" s="6">
        <f t="shared" si="35"/>
        <v>808.625</v>
      </c>
      <c r="H128" s="8">
        <f t="shared" si="36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5"/>
        <v>3727.2727272727275</v>
      </c>
      <c r="N128" s="6">
        <f t="shared" si="26"/>
        <v>470.72727272727275</v>
      </c>
      <c r="O128" s="8">
        <f t="shared" si="27"/>
        <v>332.36363636363637</v>
      </c>
      <c r="P128" s="6">
        <v>10</v>
      </c>
      <c r="Q128" s="6">
        <v>31102</v>
      </c>
      <c r="R128" s="8">
        <f t="shared" si="28"/>
        <v>3110.2</v>
      </c>
      <c r="S128" s="6">
        <v>4</v>
      </c>
      <c r="T128" s="6">
        <v>24242</v>
      </c>
      <c r="U128" s="8">
        <f t="shared" si="37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4"/>
        <v>432.85714285714283</v>
      </c>
      <c r="G129" s="6">
        <f t="shared" si="35"/>
        <v>1003</v>
      </c>
      <c r="H129" s="8">
        <f t="shared" si="36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5"/>
        <v>6907.6923076923076</v>
      </c>
      <c r="N129" s="6">
        <f t="shared" si="26"/>
        <v>629.92307692307691</v>
      </c>
      <c r="O129" s="8">
        <f t="shared" si="27"/>
        <v>450.46153846153845</v>
      </c>
      <c r="P129" s="6">
        <v>10</v>
      </c>
      <c r="Q129" s="6">
        <v>22683</v>
      </c>
      <c r="R129" s="8">
        <f t="shared" si="28"/>
        <v>2268.3000000000002</v>
      </c>
      <c r="S129" s="6">
        <v>7</v>
      </c>
      <c r="T129" s="6">
        <v>302919</v>
      </c>
      <c r="U129" s="8">
        <f t="shared" si="37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4"/>
        <v>439.71428571428572</v>
      </c>
      <c r="G130" s="6">
        <f t="shared" si="35"/>
        <v>1097.2857142857142</v>
      </c>
      <c r="H130" s="8">
        <f t="shared" si="36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5"/>
        <v>3963.6363636363635</v>
      </c>
      <c r="N130" s="6">
        <f t="shared" si="26"/>
        <v>459.90909090909093</v>
      </c>
      <c r="O130" s="8">
        <f t="shared" si="27"/>
        <v>466.18181818181819</v>
      </c>
      <c r="P130" s="6">
        <v>10</v>
      </c>
      <c r="Q130" s="6">
        <v>26941</v>
      </c>
      <c r="R130" s="8">
        <f t="shared" si="28"/>
        <v>2694.1</v>
      </c>
      <c r="S130" s="6">
        <v>4</v>
      </c>
      <c r="T130" s="6">
        <v>26975</v>
      </c>
      <c r="U130" s="8">
        <f t="shared" si="37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4"/>
        <v>433.33333333333331</v>
      </c>
      <c r="G131" s="6">
        <f t="shared" si="35"/>
        <v>865.16666666666663</v>
      </c>
      <c r="H131" s="8">
        <f t="shared" si="36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5"/>
        <v>8014.2857142857147</v>
      </c>
      <c r="N131" s="6">
        <f t="shared" si="26"/>
        <v>733.85714285714289</v>
      </c>
      <c r="O131" s="8">
        <f t="shared" si="27"/>
        <v>513.64285714285711</v>
      </c>
      <c r="P131" s="6">
        <v>12</v>
      </c>
      <c r="Q131" s="6">
        <v>73104</v>
      </c>
      <c r="R131" s="8">
        <f t="shared" si="28"/>
        <v>6092</v>
      </c>
      <c r="S131" s="6">
        <v>4</v>
      </c>
      <c r="T131" s="6">
        <v>29656</v>
      </c>
      <c r="U131" s="8">
        <f t="shared" si="37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4"/>
        <v>783.44444444444446</v>
      </c>
      <c r="G132" s="6">
        <f t="shared" si="35"/>
        <v>1195.4444444444443</v>
      </c>
      <c r="H132" s="8">
        <f t="shared" si="36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5"/>
        <v>15487.5</v>
      </c>
      <c r="N132" s="6">
        <f t="shared" si="26"/>
        <v>1240.75</v>
      </c>
      <c r="O132" s="8">
        <f t="shared" si="27"/>
        <v>582.125</v>
      </c>
      <c r="P132" s="6">
        <v>9</v>
      </c>
      <c r="Q132" s="6">
        <v>37189</v>
      </c>
      <c r="R132" s="8">
        <f t="shared" si="28"/>
        <v>4132.1111111111113</v>
      </c>
      <c r="S132" s="6">
        <v>4</v>
      </c>
      <c r="T132" s="6">
        <v>197746</v>
      </c>
      <c r="U132" s="8">
        <f t="shared" si="37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4"/>
        <v>419.28571428571428</v>
      </c>
      <c r="G133" s="6">
        <f t="shared" si="35"/>
        <v>1033.2857142857142</v>
      </c>
      <c r="H133" s="8">
        <f t="shared" si="36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5"/>
        <v>12237.5</v>
      </c>
      <c r="N133" s="6">
        <f t="shared" si="26"/>
        <v>846.125</v>
      </c>
      <c r="O133" s="8">
        <f t="shared" si="27"/>
        <v>673.25</v>
      </c>
      <c r="P133" s="6">
        <v>6</v>
      </c>
      <c r="Q133" s="6">
        <v>45083</v>
      </c>
      <c r="R133" s="8">
        <f t="shared" si="28"/>
        <v>7513.833333333333</v>
      </c>
      <c r="S133" s="6">
        <v>3</v>
      </c>
      <c r="T133" s="6">
        <v>38315</v>
      </c>
      <c r="U133" s="8">
        <f t="shared" si="37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4"/>
        <v>668.55555555555554</v>
      </c>
      <c r="G134" s="6">
        <f t="shared" si="35"/>
        <v>1083.8888888888889</v>
      </c>
      <c r="H134" s="8">
        <f t="shared" si="36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5"/>
        <v>14392.307692307691</v>
      </c>
      <c r="N134" s="6">
        <f t="shared" si="26"/>
        <v>927.84615384615381</v>
      </c>
      <c r="O134" s="8">
        <f t="shared" si="27"/>
        <v>664.46153846153845</v>
      </c>
      <c r="P134" s="6">
        <v>12</v>
      </c>
      <c r="Q134" s="6">
        <v>41020</v>
      </c>
      <c r="R134" s="8">
        <f t="shared" si="28"/>
        <v>3418.3333333333335</v>
      </c>
      <c r="S134" s="6">
        <v>6</v>
      </c>
      <c r="T134" s="6">
        <v>276567</v>
      </c>
      <c r="U134" s="8">
        <f t="shared" si="37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4"/>
        <v>544.83333333333337</v>
      </c>
      <c r="G135" s="6">
        <f t="shared" si="35"/>
        <v>1105.5</v>
      </c>
      <c r="H135" s="8">
        <f t="shared" si="36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5"/>
        <v>5400</v>
      </c>
      <c r="N135" s="6">
        <f t="shared" si="26"/>
        <v>527.64285714285711</v>
      </c>
      <c r="O135" s="8">
        <f t="shared" si="27"/>
        <v>618.71428571428567</v>
      </c>
      <c r="P135" s="6">
        <v>8</v>
      </c>
      <c r="Q135" s="6">
        <v>25206</v>
      </c>
      <c r="R135" s="8">
        <f t="shared" si="28"/>
        <v>3150.75</v>
      </c>
      <c r="S135" s="6">
        <v>4</v>
      </c>
      <c r="T135" s="6">
        <v>86600</v>
      </c>
      <c r="U135" s="8">
        <f t="shared" si="37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4"/>
        <v>939.35714285714289</v>
      </c>
      <c r="G136" s="6">
        <f t="shared" si="35"/>
        <v>1818.2857142857142</v>
      </c>
      <c r="H136" s="8">
        <f t="shared" si="36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5"/>
        <v>8330</v>
      </c>
      <c r="N136" s="6">
        <f t="shared" si="26"/>
        <v>1240</v>
      </c>
      <c r="O136" s="8">
        <f t="shared" si="27"/>
        <v>1296.3</v>
      </c>
      <c r="P136" s="6">
        <v>12</v>
      </c>
      <c r="Q136" s="6">
        <v>86702</v>
      </c>
      <c r="R136" s="8">
        <f t="shared" si="28"/>
        <v>7225.166666666667</v>
      </c>
      <c r="S136" s="6">
        <v>3</v>
      </c>
      <c r="T136" s="6">
        <v>13939</v>
      </c>
      <c r="U136" s="8">
        <f t="shared" si="37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4"/>
        <v>625.5</v>
      </c>
      <c r="G137" s="6">
        <f t="shared" si="35"/>
        <v>1131.75</v>
      </c>
      <c r="H137" s="8">
        <f t="shared" si="36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5"/>
        <v>17550</v>
      </c>
      <c r="N137" s="6">
        <f t="shared" si="26"/>
        <v>513.5</v>
      </c>
      <c r="O137" s="8">
        <f t="shared" si="27"/>
        <v>522.25</v>
      </c>
      <c r="P137" s="6">
        <v>3</v>
      </c>
      <c r="Q137" s="6">
        <v>11214</v>
      </c>
      <c r="R137" s="8">
        <f t="shared" si="28"/>
        <v>3738</v>
      </c>
      <c r="S137" s="6">
        <v>1</v>
      </c>
      <c r="T137" s="6">
        <v>3000</v>
      </c>
      <c r="U137" s="8">
        <f t="shared" si="37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4"/>
        <v>510</v>
      </c>
      <c r="G138" s="6">
        <f t="shared" si="35"/>
        <v>1500</v>
      </c>
      <c r="H138" s="8">
        <f t="shared" si="36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5"/>
        <v>11425</v>
      </c>
      <c r="N138" s="6">
        <f t="shared" si="26"/>
        <v>1143.625</v>
      </c>
      <c r="O138" s="8">
        <f t="shared" si="27"/>
        <v>744.5</v>
      </c>
      <c r="P138" s="6">
        <v>5</v>
      </c>
      <c r="Q138" s="6">
        <v>21485</v>
      </c>
      <c r="R138" s="8">
        <f t="shared" si="28"/>
        <v>4297</v>
      </c>
      <c r="S138" s="6">
        <v>1</v>
      </c>
      <c r="T138" s="6">
        <v>4400</v>
      </c>
      <c r="U138" s="8">
        <f t="shared" si="37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4"/>
        <v>572.125</v>
      </c>
      <c r="G139" s="6">
        <f t="shared" si="35"/>
        <v>1351.875</v>
      </c>
      <c r="H139" s="8">
        <f t="shared" si="36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5"/>
        <v>4500</v>
      </c>
      <c r="N139" s="6">
        <f t="shared" si="26"/>
        <v>495.11111111111109</v>
      </c>
      <c r="O139" s="8">
        <f t="shared" si="27"/>
        <v>470.77777777777777</v>
      </c>
      <c r="P139" s="6">
        <v>5</v>
      </c>
      <c r="Q139" s="6">
        <v>37328</v>
      </c>
      <c r="R139" s="8">
        <f t="shared" si="28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4"/>
        <v>1749</v>
      </c>
      <c r="G140" s="6">
        <f t="shared" si="35"/>
        <v>1628</v>
      </c>
      <c r="H140" s="8">
        <f t="shared" si="36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5"/>
        <v>6383.333333333333</v>
      </c>
      <c r="N140" s="6">
        <f t="shared" si="26"/>
        <v>666.33333333333337</v>
      </c>
      <c r="O140" s="8">
        <f t="shared" si="27"/>
        <v>527.83333333333337</v>
      </c>
      <c r="P140" s="6">
        <v>5</v>
      </c>
      <c r="Q140" s="6">
        <v>25179</v>
      </c>
      <c r="R140" s="8">
        <f t="shared" si="28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4"/>
        <v>1058.3333333333333</v>
      </c>
      <c r="G141" s="6">
        <f t="shared" si="35"/>
        <v>1433.3333333333333</v>
      </c>
      <c r="H141" s="8">
        <f t="shared" si="36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5"/>
        <v>6171.4285714285716</v>
      </c>
      <c r="N141" s="6">
        <f t="shared" si="26"/>
        <v>659.57142857142856</v>
      </c>
      <c r="O141" s="8">
        <f t="shared" si="27"/>
        <v>439.28571428571428</v>
      </c>
      <c r="P141" s="6">
        <v>5</v>
      </c>
      <c r="Q141" s="6">
        <v>40231</v>
      </c>
      <c r="R141" s="8">
        <f t="shared" si="28"/>
        <v>8046.2</v>
      </c>
      <c r="S141" s="6">
        <v>1</v>
      </c>
      <c r="T141" s="6">
        <v>2692</v>
      </c>
      <c r="U141" s="8">
        <f t="shared" ref="U141:U142" si="38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4"/>
        <v>613.5</v>
      </c>
      <c r="G142" s="6">
        <f t="shared" si="35"/>
        <v>1464.25</v>
      </c>
      <c r="H142" s="8">
        <f t="shared" si="36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5"/>
        <v>5100</v>
      </c>
      <c r="N142" s="6">
        <f t="shared" si="26"/>
        <v>1473.2</v>
      </c>
      <c r="O142" s="8">
        <f t="shared" si="27"/>
        <v>588.4</v>
      </c>
      <c r="P142" s="6">
        <v>4</v>
      </c>
      <c r="Q142" s="6">
        <v>24222</v>
      </c>
      <c r="R142" s="8">
        <f t="shared" si="28"/>
        <v>6055.5</v>
      </c>
      <c r="S142" s="6">
        <v>1</v>
      </c>
      <c r="T142" s="6">
        <v>2928</v>
      </c>
      <c r="U142" s="8">
        <f t="shared" si="38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4"/>
        <v>654.5</v>
      </c>
      <c r="G143" s="6">
        <f t="shared" si="35"/>
        <v>1139.25</v>
      </c>
      <c r="H143" s="8">
        <f t="shared" si="36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5"/>
        <v>5266.666666666667</v>
      </c>
      <c r="N143" s="6">
        <f t="shared" si="26"/>
        <v>541.5</v>
      </c>
      <c r="O143" s="8">
        <f t="shared" si="27"/>
        <v>472.16666666666669</v>
      </c>
      <c r="P143" s="6">
        <v>6</v>
      </c>
      <c r="Q143" s="6">
        <v>29925</v>
      </c>
      <c r="R143" s="8">
        <f t="shared" si="28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4"/>
        <v>700.66666666666663</v>
      </c>
      <c r="G144" s="6">
        <f t="shared" si="35"/>
        <v>1733.3333333333333</v>
      </c>
      <c r="H144" s="8">
        <f t="shared" si="36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5"/>
        <v>5380</v>
      </c>
      <c r="N144" s="6">
        <f t="shared" si="26"/>
        <v>1623.8</v>
      </c>
      <c r="O144" s="8">
        <f t="shared" si="27"/>
        <v>654</v>
      </c>
      <c r="P144" s="6">
        <v>4</v>
      </c>
      <c r="Q144" s="6">
        <v>20472</v>
      </c>
      <c r="R144" s="8">
        <f t="shared" si="28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4"/>
        <v>1061.5999999999999</v>
      </c>
      <c r="G145" s="6">
        <f t="shared" si="35"/>
        <v>1540</v>
      </c>
      <c r="H145" s="8">
        <f t="shared" si="36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5"/>
        <v>3480</v>
      </c>
      <c r="N145" s="6">
        <f t="shared" si="26"/>
        <v>297.60000000000002</v>
      </c>
      <c r="O145" s="8">
        <f t="shared" si="27"/>
        <v>358.6</v>
      </c>
      <c r="P145" s="6">
        <v>4</v>
      </c>
      <c r="Q145" s="6">
        <v>8060</v>
      </c>
      <c r="R145" s="8">
        <f t="shared" si="28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4"/>
        <v>613.5</v>
      </c>
      <c r="G146" s="6">
        <f t="shared" si="35"/>
        <v>1500</v>
      </c>
      <c r="H146" s="8">
        <f t="shared" si="36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5"/>
        <v>6542.8571428571431</v>
      </c>
      <c r="N146" s="6">
        <f t="shared" si="26"/>
        <v>657.42857142857144</v>
      </c>
      <c r="O146" s="8">
        <f t="shared" si="27"/>
        <v>750</v>
      </c>
      <c r="P146" s="6">
        <v>5</v>
      </c>
      <c r="Q146" s="6">
        <v>36699</v>
      </c>
      <c r="R146" s="8">
        <f t="shared" si="28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4"/>
        <v>890</v>
      </c>
      <c r="G147" s="6">
        <f t="shared" si="35"/>
        <v>1375</v>
      </c>
      <c r="H147" s="8">
        <f t="shared" si="36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5"/>
        <v>5600</v>
      </c>
      <c r="N147" s="6">
        <f t="shared" si="26"/>
        <v>489.6</v>
      </c>
      <c r="O147" s="8">
        <f t="shared" si="27"/>
        <v>572.20000000000005</v>
      </c>
      <c r="P147" s="6">
        <v>6</v>
      </c>
      <c r="Q147" s="6">
        <v>32159</v>
      </c>
      <c r="R147" s="8">
        <f t="shared" si="28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4"/>
        <v>413.75</v>
      </c>
      <c r="G148" s="6">
        <f t="shared" si="35"/>
        <v>921</v>
      </c>
      <c r="H148" s="8">
        <f t="shared" si="36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5"/>
        <v>3733.3333333333335</v>
      </c>
      <c r="N148" s="6">
        <f t="shared" si="26"/>
        <v>366</v>
      </c>
      <c r="O148" s="8">
        <f t="shared" si="27"/>
        <v>473.66666666666669</v>
      </c>
      <c r="P148" s="6">
        <v>4</v>
      </c>
      <c r="Q148" s="6">
        <v>11147</v>
      </c>
      <c r="R148" s="8">
        <f t="shared" si="28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4"/>
        <v>997.6</v>
      </c>
      <c r="G149" s="6">
        <f t="shared" si="35"/>
        <v>1380.4</v>
      </c>
      <c r="H149" s="8">
        <f t="shared" si="36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5"/>
        <v>4266.666666666667</v>
      </c>
      <c r="N149" s="6">
        <f t="shared" si="26"/>
        <v>652.5</v>
      </c>
      <c r="O149" s="8">
        <f t="shared" si="27"/>
        <v>396.16666666666669</v>
      </c>
      <c r="P149" s="6">
        <v>6</v>
      </c>
      <c r="Q149" s="6">
        <v>47826</v>
      </c>
      <c r="R149" s="8">
        <f t="shared" si="28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4"/>
        <v>710.5</v>
      </c>
      <c r="G150" s="6">
        <f t="shared" si="35"/>
        <v>1321.3333333333333</v>
      </c>
      <c r="H150" s="8">
        <f t="shared" si="36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5"/>
        <v>4042.8571428571427</v>
      </c>
      <c r="N150" s="6">
        <f t="shared" si="26"/>
        <v>518.57142857142856</v>
      </c>
      <c r="O150" s="8">
        <f t="shared" si="27"/>
        <v>511.42857142857144</v>
      </c>
      <c r="P150" s="6">
        <v>8</v>
      </c>
      <c r="Q150" s="6">
        <v>47097</v>
      </c>
      <c r="R150" s="8">
        <f t="shared" si="28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4"/>
        <v>617</v>
      </c>
      <c r="G151" s="6">
        <f t="shared" si="35"/>
        <v>1261.2</v>
      </c>
      <c r="H151" s="8">
        <f t="shared" si="36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5"/>
        <v>12550</v>
      </c>
      <c r="N151" s="6">
        <f t="shared" si="26"/>
        <v>814.33333333333337</v>
      </c>
      <c r="O151" s="8">
        <f t="shared" si="27"/>
        <v>653.16666666666663</v>
      </c>
      <c r="P151" s="6">
        <v>7</v>
      </c>
      <c r="Q151" s="6">
        <v>28567</v>
      </c>
      <c r="R151" s="8">
        <f t="shared" si="28"/>
        <v>4081</v>
      </c>
      <c r="S151" s="6">
        <v>4</v>
      </c>
      <c r="T151" s="6">
        <v>35900</v>
      </c>
      <c r="U151" s="8">
        <f t="shared" ref="U151:U156" si="39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4"/>
        <v>461.2</v>
      </c>
      <c r="G152" s="6">
        <f t="shared" si="35"/>
        <v>890.8</v>
      </c>
      <c r="H152" s="8">
        <f t="shared" si="36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5"/>
        <v>14975</v>
      </c>
      <c r="N152" s="6">
        <f t="shared" si="26"/>
        <v>1124.25</v>
      </c>
      <c r="O152" s="8">
        <f t="shared" si="27"/>
        <v>747.58333333333337</v>
      </c>
      <c r="P152" s="6">
        <v>9</v>
      </c>
      <c r="Q152" s="6">
        <v>39860</v>
      </c>
      <c r="R152" s="8">
        <f t="shared" si="28"/>
        <v>4428.8888888888887</v>
      </c>
      <c r="S152" s="6">
        <v>3</v>
      </c>
      <c r="T152" s="6">
        <v>41200</v>
      </c>
      <c r="U152" s="8">
        <f t="shared" si="39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4"/>
        <v>253.625</v>
      </c>
      <c r="G153" s="6">
        <f t="shared" si="35"/>
        <v>794.625</v>
      </c>
      <c r="H153" s="8">
        <f t="shared" si="36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5"/>
        <v>15763.636363636364</v>
      </c>
      <c r="N153" s="6">
        <f t="shared" si="26"/>
        <v>990.81818181818187</v>
      </c>
      <c r="O153" s="8">
        <f t="shared" si="27"/>
        <v>885.09090909090912</v>
      </c>
      <c r="P153" s="6">
        <v>7</v>
      </c>
      <c r="Q153" s="6">
        <v>44330</v>
      </c>
      <c r="R153" s="8">
        <f t="shared" si="28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4"/>
        <v>315.625</v>
      </c>
      <c r="G154" s="6">
        <f t="shared" si="35"/>
        <v>1167.125</v>
      </c>
      <c r="H154" s="8">
        <f t="shared" si="36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5"/>
        <v>9840</v>
      </c>
      <c r="N154" s="6">
        <f t="shared" si="26"/>
        <v>511.5</v>
      </c>
      <c r="O154" s="8">
        <f t="shared" si="27"/>
        <v>489.6</v>
      </c>
      <c r="P154" s="6">
        <v>5</v>
      </c>
      <c r="Q154" s="6">
        <v>36112</v>
      </c>
      <c r="R154" s="8">
        <f t="shared" si="28"/>
        <v>7222.4</v>
      </c>
      <c r="S154" s="6">
        <v>1</v>
      </c>
      <c r="T154" s="6">
        <v>4800</v>
      </c>
      <c r="U154" s="8">
        <f t="shared" si="39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4"/>
        <v>782.14285714285711</v>
      </c>
      <c r="G155" s="6">
        <f t="shared" si="35"/>
        <v>1030.8571428571429</v>
      </c>
      <c r="H155" s="8">
        <f t="shared" si="36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5"/>
        <v>5722.2222222222226</v>
      </c>
      <c r="N155" s="6">
        <f t="shared" si="26"/>
        <v>507.33333333333331</v>
      </c>
      <c r="O155" s="8">
        <f t="shared" si="27"/>
        <v>365.55555555555554</v>
      </c>
      <c r="P155" s="6">
        <v>3</v>
      </c>
      <c r="Q155" s="6">
        <v>44345</v>
      </c>
      <c r="R155" s="8">
        <f t="shared" si="28"/>
        <v>14781.666666666666</v>
      </c>
      <c r="S155" s="6">
        <v>2</v>
      </c>
      <c r="T155" s="6">
        <v>9900</v>
      </c>
      <c r="U155" s="8">
        <f t="shared" si="39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4"/>
        <v>525</v>
      </c>
      <c r="G156" s="6">
        <f t="shared" si="35"/>
        <v>1271.3333333333333</v>
      </c>
      <c r="H156" s="8">
        <f t="shared" si="36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5"/>
        <v>3500</v>
      </c>
      <c r="N156" s="6">
        <f t="shared" si="26"/>
        <v>481.6</v>
      </c>
      <c r="O156" s="8">
        <f t="shared" si="27"/>
        <v>515.4</v>
      </c>
      <c r="P156" s="6">
        <v>7</v>
      </c>
      <c r="Q156" s="6">
        <v>34157</v>
      </c>
      <c r="R156" s="8">
        <f t="shared" si="28"/>
        <v>4879.5714285714284</v>
      </c>
      <c r="S156" s="6">
        <v>1</v>
      </c>
      <c r="T156" s="6">
        <v>25000</v>
      </c>
      <c r="U156" s="8">
        <f t="shared" si="39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4"/>
        <v>424.4</v>
      </c>
      <c r="G157" s="6">
        <f t="shared" si="35"/>
        <v>870.4</v>
      </c>
      <c r="H157" s="8">
        <f t="shared" si="36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5"/>
        <v>12040</v>
      </c>
      <c r="N157" s="6">
        <f t="shared" si="26"/>
        <v>1069.2</v>
      </c>
      <c r="O157" s="8">
        <f t="shared" si="27"/>
        <v>930.4</v>
      </c>
      <c r="P157" s="6">
        <v>6</v>
      </c>
      <c r="Q157" s="6">
        <v>25561</v>
      </c>
      <c r="R157" s="8">
        <f t="shared" si="28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4"/>
        <v>978.875</v>
      </c>
      <c r="G158" s="6">
        <f t="shared" si="35"/>
        <v>1496.25</v>
      </c>
      <c r="H158" s="8">
        <f t="shared" si="36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5"/>
        <v>8363.636363636364</v>
      </c>
      <c r="N158" s="6">
        <f t="shared" si="26"/>
        <v>1007.1818181818181</v>
      </c>
      <c r="O158" s="8">
        <f t="shared" si="27"/>
        <v>618.18181818181813</v>
      </c>
      <c r="P158" s="6">
        <v>9</v>
      </c>
      <c r="Q158" s="6">
        <v>37035</v>
      </c>
      <c r="R158" s="8">
        <f t="shared" si="28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4"/>
        <v>362.5</v>
      </c>
      <c r="G159" s="6">
        <f t="shared" si="35"/>
        <v>806.75</v>
      </c>
      <c r="H159" s="8">
        <f t="shared" si="36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5"/>
        <v>3736.3636363636365</v>
      </c>
      <c r="N159" s="6">
        <f t="shared" si="26"/>
        <v>472.54545454545456</v>
      </c>
      <c r="O159" s="8">
        <f t="shared" si="27"/>
        <v>328</v>
      </c>
      <c r="P159" s="6">
        <v>7</v>
      </c>
      <c r="Q159" s="6">
        <v>54780</v>
      </c>
      <c r="R159" s="8">
        <f t="shared" si="28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4"/>
        <v>431.71428571428572</v>
      </c>
      <c r="G160" s="6">
        <f t="shared" si="35"/>
        <v>1002.7142857142857</v>
      </c>
      <c r="H160" s="8">
        <f t="shared" si="36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5"/>
        <v>6838.4615384615381</v>
      </c>
      <c r="N160" s="6">
        <f t="shared" si="26"/>
        <v>630.23076923076928</v>
      </c>
      <c r="O160" s="8">
        <f t="shared" si="27"/>
        <v>447.15384615384613</v>
      </c>
      <c r="P160" s="6">
        <v>5</v>
      </c>
      <c r="Q160" s="6">
        <v>18553</v>
      </c>
      <c r="R160" s="8">
        <f t="shared" si="28"/>
        <v>3710.6</v>
      </c>
      <c r="S160" s="6">
        <v>0</v>
      </c>
      <c r="T160" s="6">
        <v>0</v>
      </c>
      <c r="U160" s="8">
        <v>0</v>
      </c>
    </row>
    <row r="161" spans="1:28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4"/>
        <v>1252.75</v>
      </c>
      <c r="G161" s="23">
        <f t="shared" si="35"/>
        <v>1525</v>
      </c>
      <c r="H161" s="26">
        <f t="shared" si="36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5"/>
        <v>4028.5714285714284</v>
      </c>
      <c r="N161" s="23">
        <f t="shared" si="26"/>
        <v>456.42857142857144</v>
      </c>
      <c r="O161" s="26">
        <f t="shared" si="27"/>
        <v>368</v>
      </c>
      <c r="P161" s="23">
        <v>5</v>
      </c>
      <c r="Q161" s="23">
        <v>17998</v>
      </c>
      <c r="R161" s="26">
        <f t="shared" si="28"/>
        <v>3599.6</v>
      </c>
      <c r="S161" s="23">
        <v>2</v>
      </c>
      <c r="T161" s="23">
        <v>185000</v>
      </c>
      <c r="U161" s="26">
        <f t="shared" ref="U161:U163" si="40">T161/S161</f>
        <v>92500</v>
      </c>
      <c r="AB161" s="26"/>
    </row>
    <row r="162" spans="1:28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4"/>
        <v>2136.3333333333335</v>
      </c>
      <c r="G162" s="6">
        <f t="shared" si="35"/>
        <v>2150</v>
      </c>
      <c r="H162" s="8">
        <f t="shared" si="36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170" si="41">J162/I162</f>
        <v>12650</v>
      </c>
      <c r="N162" s="6">
        <f t="shared" ref="N162:N170" si="42">K162/I162</f>
        <v>1410.8333333333333</v>
      </c>
      <c r="O162" s="8">
        <f t="shared" ref="O162:O170" si="43">L162/I162</f>
        <v>1403.6666666666667</v>
      </c>
      <c r="P162" s="6">
        <v>5</v>
      </c>
      <c r="Q162" s="6">
        <v>67572</v>
      </c>
      <c r="R162" s="8">
        <f t="shared" si="28"/>
        <v>13514.4</v>
      </c>
      <c r="S162" s="6">
        <v>0</v>
      </c>
      <c r="T162" s="6">
        <v>0</v>
      </c>
      <c r="U162" s="8">
        <v>0</v>
      </c>
    </row>
    <row r="163" spans="1:28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4"/>
        <v>1198.1666666666667</v>
      </c>
      <c r="G163" s="6">
        <f t="shared" si="35"/>
        <v>1533.8333333333333</v>
      </c>
      <c r="H163" s="8">
        <f t="shared" si="36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41"/>
        <v>8244.4444444444453</v>
      </c>
      <c r="N163" s="6">
        <f t="shared" si="42"/>
        <v>752.33333333333337</v>
      </c>
      <c r="O163" s="8">
        <f t="shared" si="43"/>
        <v>911.66666666666663</v>
      </c>
      <c r="P163" s="6">
        <v>8</v>
      </c>
      <c r="Q163" s="6">
        <v>50882</v>
      </c>
      <c r="R163" s="8">
        <f t="shared" si="28"/>
        <v>6360.25</v>
      </c>
      <c r="S163" s="6">
        <v>1</v>
      </c>
      <c r="T163" s="6">
        <v>4900</v>
      </c>
      <c r="U163" s="8">
        <f t="shared" si="40"/>
        <v>4900</v>
      </c>
    </row>
    <row r="164" spans="1:28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4"/>
        <v>1568.2857142857142</v>
      </c>
      <c r="G164" s="6">
        <f t="shared" si="35"/>
        <v>1571.2857142857142</v>
      </c>
      <c r="H164" s="8">
        <f t="shared" si="36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41"/>
        <v>9814.2857142857138</v>
      </c>
      <c r="N164" s="6">
        <f t="shared" si="42"/>
        <v>1028.7142857142858</v>
      </c>
      <c r="O164" s="8">
        <f t="shared" si="43"/>
        <v>1274.2857142857142</v>
      </c>
      <c r="P164" s="6">
        <v>2</v>
      </c>
      <c r="Q164" s="6">
        <v>43251</v>
      </c>
      <c r="R164" s="8">
        <f t="shared" si="28"/>
        <v>21625.5</v>
      </c>
      <c r="S164" s="6">
        <v>0</v>
      </c>
      <c r="T164" s="6">
        <v>0</v>
      </c>
      <c r="U164" s="8">
        <v>0</v>
      </c>
    </row>
    <row r="165" spans="1:28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4"/>
        <v>2700</v>
      </c>
      <c r="G165" s="6">
        <f t="shared" si="35"/>
        <v>2200</v>
      </c>
      <c r="H165" s="8">
        <f t="shared" si="36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41"/>
        <v>4060</v>
      </c>
      <c r="N165" s="6">
        <f t="shared" si="42"/>
        <v>466.6</v>
      </c>
      <c r="O165" s="8">
        <f t="shared" si="43"/>
        <v>574.4</v>
      </c>
      <c r="P165" s="6">
        <v>5</v>
      </c>
      <c r="Q165" s="6">
        <v>48733</v>
      </c>
      <c r="R165" s="8">
        <f t="shared" si="28"/>
        <v>9746.6</v>
      </c>
      <c r="S165" s="6">
        <v>1</v>
      </c>
      <c r="T165" s="6">
        <v>14000</v>
      </c>
      <c r="U165" s="8">
        <f>T165/S165</f>
        <v>14000</v>
      </c>
    </row>
    <row r="166" spans="1:28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4"/>
        <v>1252.5</v>
      </c>
      <c r="G166" s="6">
        <f t="shared" si="35"/>
        <v>1599.8333333333333</v>
      </c>
      <c r="H166" s="8">
        <f t="shared" si="36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41"/>
        <v>10316.666666666666</v>
      </c>
      <c r="N166" s="6">
        <f t="shared" si="42"/>
        <v>968.5</v>
      </c>
      <c r="O166" s="8">
        <f t="shared" si="43"/>
        <v>660.83333333333337</v>
      </c>
      <c r="P166" s="6">
        <v>5</v>
      </c>
      <c r="Q166" s="6">
        <v>42641</v>
      </c>
      <c r="R166" s="8">
        <f t="shared" si="28"/>
        <v>8528.2000000000007</v>
      </c>
      <c r="S166" s="6">
        <v>3</v>
      </c>
      <c r="T166" s="6">
        <v>33048</v>
      </c>
      <c r="U166" s="8">
        <f t="shared" ref="U166:U170" si="44">T166/S166</f>
        <v>11016</v>
      </c>
    </row>
    <row r="167" spans="1:28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4"/>
        <v>1327.7</v>
      </c>
      <c r="G167" s="6">
        <f t="shared" si="35"/>
        <v>2055</v>
      </c>
      <c r="H167" s="8">
        <f t="shared" si="36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41"/>
        <v>7436.363636363636</v>
      </c>
      <c r="N167" s="6">
        <f t="shared" si="42"/>
        <v>1136.8181818181818</v>
      </c>
      <c r="O167" s="8">
        <f t="shared" si="43"/>
        <v>1486.090909090909</v>
      </c>
      <c r="P167" s="6">
        <v>7</v>
      </c>
      <c r="Q167" s="6">
        <v>74697</v>
      </c>
      <c r="R167" s="8">
        <f t="shared" ref="R167:R170" si="45">Q167/P167</f>
        <v>10671</v>
      </c>
      <c r="S167" s="6">
        <v>1</v>
      </c>
      <c r="T167" s="6">
        <v>12941</v>
      </c>
      <c r="U167" s="8">
        <f t="shared" si="44"/>
        <v>12941</v>
      </c>
    </row>
    <row r="168" spans="1:28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4"/>
        <v>2254.1428571428573</v>
      </c>
      <c r="G168" s="6">
        <f t="shared" si="35"/>
        <v>2774.8571428571427</v>
      </c>
      <c r="H168" s="8">
        <f t="shared" si="36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41"/>
        <v>6342.8571428571431</v>
      </c>
      <c r="N168" s="6">
        <f t="shared" si="42"/>
        <v>587</v>
      </c>
      <c r="O168" s="8">
        <f t="shared" si="43"/>
        <v>1039.8571428571429</v>
      </c>
      <c r="P168" s="6">
        <v>5</v>
      </c>
      <c r="Q168" s="6">
        <v>44950</v>
      </c>
      <c r="R168" s="8">
        <f t="shared" si="45"/>
        <v>8990</v>
      </c>
      <c r="S168" s="6">
        <v>1</v>
      </c>
      <c r="T168" s="6">
        <v>159000</v>
      </c>
      <c r="U168" s="8">
        <f t="shared" si="44"/>
        <v>159000</v>
      </c>
    </row>
    <row r="169" spans="1:28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4"/>
        <v>1169.375</v>
      </c>
      <c r="G169" s="6">
        <f t="shared" si="35"/>
        <v>1665.625</v>
      </c>
      <c r="H169" s="8">
        <f t="shared" si="36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41"/>
        <v>4716.666666666667</v>
      </c>
      <c r="N169" s="6">
        <f t="shared" si="42"/>
        <v>658.16666666666663</v>
      </c>
      <c r="O169" s="8">
        <f t="shared" si="43"/>
        <v>661.25</v>
      </c>
      <c r="P169" s="6">
        <v>5</v>
      </c>
      <c r="Q169" s="6">
        <v>41835</v>
      </c>
      <c r="R169" s="8">
        <f t="shared" si="45"/>
        <v>8367</v>
      </c>
      <c r="S169" s="6">
        <v>5</v>
      </c>
      <c r="T169" s="6">
        <v>274200</v>
      </c>
      <c r="U169" s="8">
        <f t="shared" si="44"/>
        <v>54840</v>
      </c>
    </row>
    <row r="170" spans="1:28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4"/>
        <v>1105.5714285714287</v>
      </c>
      <c r="G170" s="6">
        <f t="shared" si="35"/>
        <v>1962.2857142857142</v>
      </c>
      <c r="H170" s="8">
        <f t="shared" si="36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41"/>
        <v>4710</v>
      </c>
      <c r="N170" s="6">
        <f t="shared" si="42"/>
        <v>395.5</v>
      </c>
      <c r="O170" s="8">
        <f t="shared" si="43"/>
        <v>574.79999999999995</v>
      </c>
      <c r="P170" s="6">
        <v>6</v>
      </c>
      <c r="Q170" s="6">
        <v>38787</v>
      </c>
      <c r="R170" s="8">
        <f t="shared" si="45"/>
        <v>6464.5</v>
      </c>
      <c r="S170" s="6">
        <v>2</v>
      </c>
      <c r="T170" s="6">
        <v>138600</v>
      </c>
      <c r="U170" s="8">
        <f t="shared" si="44"/>
        <v>69300</v>
      </c>
    </row>
    <row r="171" spans="1:28" x14ac:dyDescent="0.3">
      <c r="B171" s="6"/>
      <c r="C171" s="6"/>
      <c r="D171" s="6"/>
      <c r="E171" s="6"/>
      <c r="I171" s="6"/>
      <c r="J171" s="6"/>
      <c r="K171" s="6"/>
      <c r="L171" s="6"/>
      <c r="P171" s="6"/>
      <c r="Q171" s="6"/>
    </row>
    <row r="172" spans="1:28" x14ac:dyDescent="0.3">
      <c r="B172" s="6"/>
      <c r="C172" s="6"/>
      <c r="D172" s="6"/>
      <c r="E172" s="6"/>
      <c r="I172" s="6"/>
      <c r="J172" s="6"/>
      <c r="K172" s="6"/>
      <c r="L172" s="6"/>
      <c r="P172" s="6"/>
      <c r="Q172" s="6"/>
    </row>
    <row r="173" spans="1:28" x14ac:dyDescent="0.3">
      <c r="B173" s="6"/>
      <c r="C173" s="6"/>
      <c r="D173" s="6"/>
      <c r="E173" s="6"/>
      <c r="I173" s="6"/>
      <c r="J173" s="6"/>
      <c r="K173" s="6"/>
      <c r="L173" s="6"/>
      <c r="P173" s="6"/>
      <c r="Q173" s="6"/>
    </row>
    <row r="174" spans="1:28" x14ac:dyDescent="0.3">
      <c r="B174" s="6"/>
      <c r="C174" s="6"/>
      <c r="D174" s="6"/>
      <c r="E174" s="6"/>
      <c r="I174" s="6"/>
      <c r="J174" s="6"/>
      <c r="K174" s="6"/>
      <c r="L174" s="6"/>
      <c r="P174" s="6"/>
      <c r="Q174" s="6"/>
    </row>
    <row r="175" spans="1:28" x14ac:dyDescent="0.3">
      <c r="B175" s="6"/>
      <c r="C175" s="6"/>
      <c r="D175" s="6"/>
      <c r="E175" s="6"/>
      <c r="I175" s="6"/>
      <c r="J175" s="6"/>
      <c r="K175" s="6"/>
      <c r="L175" s="6"/>
      <c r="P175" s="6"/>
      <c r="Q175" s="6"/>
    </row>
    <row r="176" spans="1:28" x14ac:dyDescent="0.3"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I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J181" s="6"/>
      <c r="K181" s="6"/>
      <c r="L181" s="6"/>
      <c r="P181" s="6"/>
      <c r="Q181" s="6"/>
    </row>
    <row r="182" spans="2:17" x14ac:dyDescent="0.3">
      <c r="B182" s="6"/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I188" s="6"/>
      <c r="J188" s="6"/>
      <c r="K188" s="6"/>
      <c r="L188" s="6"/>
      <c r="P188" s="6"/>
      <c r="Q188" s="6"/>
    </row>
    <row r="189" spans="2:17" x14ac:dyDescent="0.3">
      <c r="B189" s="6"/>
      <c r="C189" s="6"/>
      <c r="D189" s="6"/>
      <c r="E189" s="6"/>
      <c r="I189" s="6"/>
      <c r="J189" s="6"/>
      <c r="K189" s="6"/>
      <c r="L189" s="6"/>
      <c r="P189" s="6"/>
      <c r="Q189" s="6"/>
    </row>
    <row r="190" spans="2:17" x14ac:dyDescent="0.3">
      <c r="B190" s="6"/>
      <c r="C190" s="6"/>
      <c r="D190" s="6"/>
      <c r="E190" s="6"/>
      <c r="I190" s="6"/>
      <c r="J190" s="6"/>
      <c r="K190" s="6"/>
      <c r="L190" s="6"/>
      <c r="P190" s="6"/>
      <c r="Q190" s="6"/>
    </row>
    <row r="191" spans="2:17" x14ac:dyDescent="0.3">
      <c r="I191" s="6"/>
      <c r="J191" s="6"/>
      <c r="K191" s="6"/>
      <c r="L191" s="6"/>
      <c r="P191" s="6"/>
      <c r="Q191" s="6"/>
    </row>
    <row r="192" spans="2:17" x14ac:dyDescent="0.3">
      <c r="I192" s="6"/>
      <c r="J192" s="6"/>
      <c r="K192" s="6"/>
      <c r="L192" s="6"/>
      <c r="P192" s="6"/>
      <c r="Q192" s="6"/>
    </row>
    <row r="193" spans="9:17" x14ac:dyDescent="0.3">
      <c r="I193" s="6"/>
      <c r="J193" s="6"/>
      <c r="K193" s="6"/>
      <c r="L193" s="6"/>
      <c r="P193" s="6"/>
      <c r="Q193" s="6"/>
    </row>
    <row r="194" spans="9:17" x14ac:dyDescent="0.3">
      <c r="I194" s="6"/>
      <c r="J194" s="6"/>
      <c r="K194" s="6"/>
      <c r="L194" s="6"/>
      <c r="P194" s="6"/>
      <c r="Q194" s="6"/>
    </row>
    <row r="195" spans="9:17" x14ac:dyDescent="0.3">
      <c r="I195" s="6"/>
      <c r="J195" s="6"/>
      <c r="K195" s="6"/>
      <c r="L195" s="6"/>
      <c r="P195" s="6"/>
      <c r="Q195" s="6"/>
    </row>
    <row r="196" spans="9:17" x14ac:dyDescent="0.3">
      <c r="I196" s="6"/>
      <c r="J196" s="6"/>
      <c r="K196" s="6"/>
      <c r="L196" s="6"/>
      <c r="P196" s="6"/>
      <c r="Q196" s="6"/>
    </row>
    <row r="197" spans="9:17" x14ac:dyDescent="0.3">
      <c r="I197" s="6"/>
      <c r="P197" s="6"/>
      <c r="Q197" s="6"/>
    </row>
    <row r="198" spans="9:17" x14ac:dyDescent="0.3">
      <c r="P198" s="6"/>
      <c r="Q198" s="6"/>
    </row>
    <row r="199" spans="9:17" x14ac:dyDescent="0.3">
      <c r="P199" s="6"/>
      <c r="Q199" s="6"/>
    </row>
    <row r="200" spans="9:17" x14ac:dyDescent="0.3">
      <c r="P200" s="6"/>
      <c r="Q200" s="6"/>
    </row>
    <row r="201" spans="9:17" x14ac:dyDescent="0.3">
      <c r="P201" s="6"/>
      <c r="Q201" s="6"/>
    </row>
    <row r="202" spans="9:17" x14ac:dyDescent="0.3">
      <c r="P202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74"/>
  <sheetViews>
    <sheetView zoomScale="85" zoomScaleNormal="85" workbookViewId="0">
      <pane ySplit="1" topLeftCell="A38" activePane="bottomLeft" state="frozen"/>
      <selection pane="bottomLeft" activeCell="A50" sqref="A50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style="6" bestFit="1" customWidth="1"/>
    <col min="20" max="20" width="7.6640625" style="6" bestFit="1" customWidth="1"/>
    <col min="21" max="21" width="12.109375" style="8" bestFit="1" customWidth="1"/>
  </cols>
  <sheetData>
    <row r="1" spans="1:21" x14ac:dyDescent="0.3">
      <c r="B1" s="27" t="s">
        <v>10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" x14ac:dyDescent="0.3">
      <c r="A2" s="7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14" si="0">C3/B3</f>
        <v>225.8235294117647</v>
      </c>
      <c r="G3" s="6">
        <f t="shared" ref="G3:G14" si="1">D3/B3</f>
        <v>36.588235294117645</v>
      </c>
      <c r="H3" s="8">
        <f t="shared" ref="H3:H14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 t="shared" ref="R3:R14" si="3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 t="shared" si="3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44" si="4">J5/I5</f>
        <v>248.5</v>
      </c>
      <c r="N5" s="6">
        <f t="shared" ref="N5:N44" si="5">K5/I5</f>
        <v>47.6</v>
      </c>
      <c r="O5" s="8">
        <f t="shared" ref="O5:O44" si="6">L5/I5</f>
        <v>32.1</v>
      </c>
      <c r="P5" s="6">
        <v>4</v>
      </c>
      <c r="Q5" s="6">
        <v>11146</v>
      </c>
      <c r="R5" s="8">
        <f t="shared" si="3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4"/>
        <v>371.77777777777777</v>
      </c>
      <c r="N6" s="6">
        <f t="shared" si="5"/>
        <v>171.44444444444446</v>
      </c>
      <c r="O6" s="8">
        <f t="shared" si="6"/>
        <v>15.777777777777779</v>
      </c>
      <c r="P6" s="6">
        <v>2</v>
      </c>
      <c r="Q6" s="6">
        <v>1918</v>
      </c>
      <c r="R6" s="8">
        <f t="shared" si="3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4"/>
        <v>245.5</v>
      </c>
      <c r="N7" s="6">
        <f t="shared" si="5"/>
        <v>63.7</v>
      </c>
      <c r="O7" s="8">
        <f t="shared" si="6"/>
        <v>25.4</v>
      </c>
      <c r="P7" s="6">
        <v>2</v>
      </c>
      <c r="Q7" s="6">
        <v>2536</v>
      </c>
      <c r="R7" s="8">
        <f t="shared" si="3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4"/>
        <v>195.4</v>
      </c>
      <c r="N8" s="6">
        <f t="shared" si="5"/>
        <v>40</v>
      </c>
      <c r="O8" s="8">
        <f t="shared" si="6"/>
        <v>46.8</v>
      </c>
      <c r="P8" s="6">
        <v>5</v>
      </c>
      <c r="Q8" s="6">
        <v>16739</v>
      </c>
      <c r="R8" s="8">
        <f t="shared" si="3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4"/>
        <v>264.5</v>
      </c>
      <c r="N9" s="6">
        <f t="shared" si="5"/>
        <v>57.125</v>
      </c>
      <c r="O9" s="8">
        <f t="shared" si="6"/>
        <v>43.375</v>
      </c>
      <c r="P9" s="6">
        <v>6</v>
      </c>
      <c r="Q9" s="6">
        <v>6316</v>
      </c>
      <c r="R9" s="8">
        <f t="shared" si="3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4"/>
        <v>367.3125</v>
      </c>
      <c r="N10" s="6">
        <f t="shared" si="5"/>
        <v>62.25</v>
      </c>
      <c r="O10" s="8">
        <f t="shared" si="6"/>
        <v>36.3125</v>
      </c>
      <c r="P10" s="6">
        <v>17</v>
      </c>
      <c r="Q10" s="6">
        <v>33925</v>
      </c>
      <c r="R10" s="8">
        <f t="shared" si="3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4"/>
        <v>453.33333333333331</v>
      </c>
      <c r="N11" s="6">
        <f t="shared" si="5"/>
        <v>135.55555555555554</v>
      </c>
      <c r="O11" s="8">
        <f t="shared" si="6"/>
        <v>33.333333333333336</v>
      </c>
      <c r="P11" s="6">
        <v>1</v>
      </c>
      <c r="Q11" s="6">
        <v>1203</v>
      </c>
      <c r="R11" s="8">
        <f t="shared" si="3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4"/>
        <v>344</v>
      </c>
      <c r="N12" s="6">
        <f t="shared" si="5"/>
        <v>82.4</v>
      </c>
      <c r="O12" s="8">
        <f t="shared" si="6"/>
        <v>32.4</v>
      </c>
      <c r="P12" s="6">
        <v>9</v>
      </c>
      <c r="Q12" s="6">
        <v>13402</v>
      </c>
      <c r="R12" s="8">
        <f t="shared" si="3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4"/>
        <v>508.2</v>
      </c>
      <c r="N13" s="6">
        <f t="shared" si="5"/>
        <v>95.6</v>
      </c>
      <c r="O13" s="8">
        <f t="shared" si="6"/>
        <v>59.8</v>
      </c>
      <c r="P13" s="6">
        <v>1</v>
      </c>
      <c r="Q13" s="6">
        <v>1188</v>
      </c>
      <c r="R13" s="8">
        <f t="shared" si="3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4"/>
        <v>391</v>
      </c>
      <c r="N14" s="6">
        <f t="shared" si="5"/>
        <v>88</v>
      </c>
      <c r="O14" s="8">
        <f t="shared" si="6"/>
        <v>151</v>
      </c>
      <c r="P14" s="6">
        <v>5</v>
      </c>
      <c r="Q14" s="6">
        <v>8893</v>
      </c>
      <c r="R14" s="8">
        <f t="shared" si="3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ref="F15:F28" si="8">C15/B15</f>
        <v>41.333333333333336</v>
      </c>
      <c r="G15" s="6">
        <f t="shared" ref="G15:G28" si="9">D15/B15</f>
        <v>14.333333333333334</v>
      </c>
      <c r="H15" s="8">
        <f t="shared" ref="H15:H28" si="10">E15/B15</f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4"/>
        <v>196.33333333333334</v>
      </c>
      <c r="N15" s="6">
        <f t="shared" si="5"/>
        <v>40.666666666666664</v>
      </c>
      <c r="O15" s="8">
        <f t="shared" si="6"/>
        <v>23.833333333333332</v>
      </c>
      <c r="P15" s="6">
        <v>3</v>
      </c>
      <c r="Q15" s="6">
        <v>2040</v>
      </c>
      <c r="R15" s="8">
        <f t="shared" ref="R15:R19" si="11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8"/>
        <v>44</v>
      </c>
      <c r="G16" s="6">
        <f t="shared" si="9"/>
        <v>15.5</v>
      </c>
      <c r="H16" s="8">
        <f t="shared" si="10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4"/>
        <v>249.16666666666666</v>
      </c>
      <c r="N16" s="6">
        <f t="shared" si="5"/>
        <v>42.166666666666664</v>
      </c>
      <c r="O16" s="8">
        <f t="shared" si="6"/>
        <v>18.666666666666668</v>
      </c>
      <c r="P16" s="6">
        <v>2</v>
      </c>
      <c r="Q16" s="6">
        <v>1834</v>
      </c>
      <c r="R16" s="8">
        <f t="shared" si="11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8"/>
        <v>124.6</v>
      </c>
      <c r="G17" s="6">
        <f t="shared" si="9"/>
        <v>72.900000000000006</v>
      </c>
      <c r="H17" s="8">
        <f t="shared" si="10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4"/>
        <v>264.5</v>
      </c>
      <c r="N17" s="6">
        <f t="shared" si="5"/>
        <v>87.166666666666671</v>
      </c>
      <c r="O17" s="8">
        <f t="shared" si="6"/>
        <v>54.5</v>
      </c>
      <c r="P17" s="6">
        <v>2</v>
      </c>
      <c r="Q17" s="6">
        <v>3564</v>
      </c>
      <c r="R17" s="8">
        <f t="shared" si="11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8"/>
        <v>27.666666666666668</v>
      </c>
      <c r="G18" s="6">
        <f t="shared" si="9"/>
        <v>14.333333333333334</v>
      </c>
      <c r="H18" s="8">
        <f t="shared" si="10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4"/>
        <v>161.4</v>
      </c>
      <c r="N18" s="6">
        <f t="shared" si="5"/>
        <v>27.8</v>
      </c>
      <c r="O18" s="8">
        <f t="shared" si="6"/>
        <v>25.8</v>
      </c>
      <c r="P18" s="6">
        <v>2</v>
      </c>
      <c r="Q18" s="6">
        <v>2629</v>
      </c>
      <c r="R18" s="8">
        <f t="shared" si="11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8"/>
        <v>31</v>
      </c>
      <c r="G19" s="6">
        <f t="shared" si="9"/>
        <v>12</v>
      </c>
      <c r="H19" s="8">
        <f t="shared" si="10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4"/>
        <v>313.5</v>
      </c>
      <c r="N19" s="6">
        <f t="shared" si="5"/>
        <v>67.75</v>
      </c>
      <c r="O19" s="8">
        <f t="shared" si="6"/>
        <v>21</v>
      </c>
      <c r="P19" s="6">
        <v>4</v>
      </c>
      <c r="Q19" s="6">
        <v>4166</v>
      </c>
      <c r="R19" s="8">
        <f t="shared" si="11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8"/>
        <v>139.5</v>
      </c>
      <c r="G20" s="6">
        <f t="shared" si="9"/>
        <v>38.25</v>
      </c>
      <c r="H20" s="8">
        <f t="shared" si="10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4"/>
        <v>79</v>
      </c>
      <c r="N20" s="6">
        <f t="shared" si="5"/>
        <v>11</v>
      </c>
      <c r="O20" s="8">
        <f t="shared" si="6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8"/>
        <v>60.857142857142854</v>
      </c>
      <c r="G21" s="6">
        <f t="shared" si="9"/>
        <v>28.428571428571427</v>
      </c>
      <c r="H21" s="8">
        <f t="shared" si="10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4"/>
        <v>227.2</v>
      </c>
      <c r="N21" s="6">
        <f t="shared" si="5"/>
        <v>93.4</v>
      </c>
      <c r="O21" s="8">
        <f t="shared" si="6"/>
        <v>23.4</v>
      </c>
      <c r="P21" s="6">
        <v>2</v>
      </c>
      <c r="Q21" s="6">
        <v>4094</v>
      </c>
      <c r="R21" s="8">
        <f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8"/>
        <v>135.5</v>
      </c>
      <c r="G22" s="6">
        <f t="shared" si="9"/>
        <v>58.25</v>
      </c>
      <c r="H22" s="8">
        <f t="shared" si="10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4"/>
        <v>133.30000000000001</v>
      </c>
      <c r="N22" s="6">
        <f t="shared" si="5"/>
        <v>44.1</v>
      </c>
      <c r="O22" s="8">
        <f t="shared" si="6"/>
        <v>17.8</v>
      </c>
      <c r="P22" s="6">
        <v>2</v>
      </c>
      <c r="Q22" s="6">
        <v>2001</v>
      </c>
      <c r="R22" s="8">
        <f>Q22/P22</f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8"/>
        <v>153.5</v>
      </c>
      <c r="G23" s="6">
        <f t="shared" si="9"/>
        <v>68</v>
      </c>
      <c r="H23" s="8">
        <f t="shared" si="10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4"/>
        <v>306.66666666666669</v>
      </c>
      <c r="N23" s="6">
        <f t="shared" si="5"/>
        <v>18.777777777777779</v>
      </c>
      <c r="O23" s="8">
        <f t="shared" si="6"/>
        <v>71.666666666666671</v>
      </c>
      <c r="P23" s="6">
        <v>7</v>
      </c>
      <c r="Q23" s="6">
        <v>8328</v>
      </c>
      <c r="R23" s="8">
        <f t="shared" ref="R23:R44" si="12">Q23/P23</f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8"/>
        <v>83</v>
      </c>
      <c r="G24" s="6">
        <f t="shared" si="9"/>
        <v>45</v>
      </c>
      <c r="H24" s="8">
        <f t="shared" si="10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4"/>
        <v>38.777777777777779</v>
      </c>
      <c r="N24" s="6">
        <f t="shared" si="5"/>
        <v>3.6666666666666665</v>
      </c>
      <c r="O24" s="8">
        <f t="shared" si="6"/>
        <v>3.8888888888888888</v>
      </c>
      <c r="P24" s="6">
        <v>2</v>
      </c>
      <c r="Q24" s="6">
        <v>2201</v>
      </c>
      <c r="R24" s="8">
        <f t="shared" si="12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8"/>
        <v>46.5</v>
      </c>
      <c r="G25" s="6">
        <f t="shared" si="9"/>
        <v>10.5</v>
      </c>
      <c r="H25" s="8">
        <f t="shared" si="10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4"/>
        <v>56.375</v>
      </c>
      <c r="N25" s="6">
        <f t="shared" si="5"/>
        <v>9.5</v>
      </c>
      <c r="O25" s="8">
        <f t="shared" si="6"/>
        <v>4.375</v>
      </c>
      <c r="P25" s="6">
        <v>3</v>
      </c>
      <c r="Q25" s="6">
        <v>2803</v>
      </c>
      <c r="R25" s="8">
        <f t="shared" si="12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8"/>
        <v>22.5</v>
      </c>
      <c r="G26" s="6">
        <f t="shared" si="9"/>
        <v>7.25</v>
      </c>
      <c r="H26" s="8">
        <f t="shared" si="10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4"/>
        <v>222.625</v>
      </c>
      <c r="N26" s="6">
        <f t="shared" si="5"/>
        <v>8.875</v>
      </c>
      <c r="O26" s="8">
        <f t="shared" si="6"/>
        <v>24.125</v>
      </c>
      <c r="P26" s="6">
        <v>2</v>
      </c>
      <c r="Q26" s="6">
        <v>2661</v>
      </c>
      <c r="R26" s="8">
        <f t="shared" si="12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8"/>
        <v>6</v>
      </c>
      <c r="G27" s="6">
        <f t="shared" si="9"/>
        <v>6</v>
      </c>
      <c r="H27" s="8">
        <f t="shared" si="10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4"/>
        <v>223.4</v>
      </c>
      <c r="N27" s="6">
        <f t="shared" si="5"/>
        <v>14</v>
      </c>
      <c r="O27" s="8">
        <f t="shared" si="6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8"/>
        <v>100</v>
      </c>
      <c r="G28" s="6">
        <f t="shared" si="9"/>
        <v>17.75</v>
      </c>
      <c r="H28" s="8">
        <f t="shared" si="10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4"/>
        <v>132.28571428571428</v>
      </c>
      <c r="N28" s="6">
        <f t="shared" si="5"/>
        <v>10.857142857142858</v>
      </c>
      <c r="O28" s="8">
        <f t="shared" si="6"/>
        <v>17.714285714285715</v>
      </c>
      <c r="P28" s="6">
        <v>7</v>
      </c>
      <c r="Q28" s="6">
        <v>5034</v>
      </c>
      <c r="R28" s="8">
        <f t="shared" si="12"/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4"/>
        <v>133.6</v>
      </c>
      <c r="N29" s="6">
        <f t="shared" si="5"/>
        <v>21.4</v>
      </c>
      <c r="O29" s="8">
        <f t="shared" si="6"/>
        <v>5.8</v>
      </c>
      <c r="P29" s="6">
        <v>6</v>
      </c>
      <c r="Q29" s="6">
        <v>3042</v>
      </c>
      <c r="R29" s="8">
        <f t="shared" si="12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3">C30/B30</f>
        <v>13</v>
      </c>
      <c r="G30" s="6">
        <f t="shared" ref="G30:G38" si="14">D30/B30</f>
        <v>8</v>
      </c>
      <c r="H30" s="8">
        <f t="shared" ref="H30:H38" si="15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4"/>
        <v>122.28571428571429</v>
      </c>
      <c r="N30" s="6">
        <f t="shared" si="5"/>
        <v>14</v>
      </c>
      <c r="O30" s="8">
        <f t="shared" si="6"/>
        <v>30.571428571428573</v>
      </c>
      <c r="P30" s="6">
        <v>6</v>
      </c>
      <c r="Q30" s="6">
        <v>3724</v>
      </c>
      <c r="R30" s="8">
        <f t="shared" si="12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3"/>
        <v>141</v>
      </c>
      <c r="G31" s="6">
        <f t="shared" si="14"/>
        <v>34.666666666666664</v>
      </c>
      <c r="H31" s="8">
        <f t="shared" si="15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4"/>
        <v>157.25</v>
      </c>
      <c r="N31" s="6">
        <f t="shared" si="5"/>
        <v>10.5</v>
      </c>
      <c r="O31" s="8">
        <f t="shared" si="6"/>
        <v>16.125</v>
      </c>
      <c r="P31" s="6">
        <v>3</v>
      </c>
      <c r="Q31" s="6">
        <v>1906</v>
      </c>
      <c r="R31" s="8">
        <f t="shared" si="12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3"/>
        <v>83.333333333333329</v>
      </c>
      <c r="G32" s="6">
        <f t="shared" si="14"/>
        <v>51.166666666666664</v>
      </c>
      <c r="H32" s="8">
        <f t="shared" si="15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4"/>
        <v>505.71428571428572</v>
      </c>
      <c r="N32" s="6">
        <f t="shared" si="5"/>
        <v>16.285714285714285</v>
      </c>
      <c r="O32" s="8">
        <f t="shared" si="6"/>
        <v>63.285714285714285</v>
      </c>
      <c r="P32" s="6">
        <v>5</v>
      </c>
      <c r="Q32" s="6">
        <v>6068</v>
      </c>
      <c r="R32" s="8">
        <f t="shared" si="12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3"/>
        <v>377.83333333333331</v>
      </c>
      <c r="G33" s="6">
        <f t="shared" si="14"/>
        <v>61</v>
      </c>
      <c r="H33" s="8">
        <f t="shared" si="15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4"/>
        <v>610.84615384615381</v>
      </c>
      <c r="N33" s="6">
        <f t="shared" si="5"/>
        <v>115.69230769230769</v>
      </c>
      <c r="O33" s="8">
        <f t="shared" si="6"/>
        <v>39.07692307692308</v>
      </c>
      <c r="P33" s="6">
        <v>2</v>
      </c>
      <c r="Q33" s="6">
        <v>1370</v>
      </c>
      <c r="R33" s="8">
        <f t="shared" si="12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3"/>
        <v>225.64705882352942</v>
      </c>
      <c r="G34" s="6">
        <f t="shared" si="14"/>
        <v>36.294117647058826</v>
      </c>
      <c r="H34" s="8">
        <f t="shared" si="15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4"/>
        <v>320</v>
      </c>
      <c r="N34" s="6">
        <f t="shared" si="5"/>
        <v>58.6</v>
      </c>
      <c r="O34" s="8">
        <f t="shared" si="6"/>
        <v>23.8</v>
      </c>
      <c r="P34" s="6">
        <v>2</v>
      </c>
      <c r="Q34" s="6">
        <v>813</v>
      </c>
      <c r="R34" s="8">
        <f t="shared" si="12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3"/>
        <v>301</v>
      </c>
      <c r="G35" s="23">
        <f t="shared" si="14"/>
        <v>36.666666666666664</v>
      </c>
      <c r="H35" s="26">
        <f t="shared" si="15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si="4"/>
        <v>253.25</v>
      </c>
      <c r="N35" s="23">
        <f t="shared" si="5"/>
        <v>94.125</v>
      </c>
      <c r="O35" s="26">
        <f t="shared" si="6"/>
        <v>14.125</v>
      </c>
      <c r="P35" s="23">
        <v>4</v>
      </c>
      <c r="Q35" s="23">
        <v>5073</v>
      </c>
      <c r="R35" s="26">
        <f t="shared" si="12"/>
        <v>1268.25</v>
      </c>
      <c r="S35" s="23">
        <v>0</v>
      </c>
      <c r="T35" s="23">
        <v>0</v>
      </c>
      <c r="U35" s="26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3"/>
        <v>1851</v>
      </c>
      <c r="G36" s="6">
        <f t="shared" si="14"/>
        <v>302.5</v>
      </c>
      <c r="H36" s="8">
        <f t="shared" si="15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4"/>
        <v>314.39999999999998</v>
      </c>
      <c r="N36" s="6">
        <f t="shared" si="5"/>
        <v>131.4</v>
      </c>
      <c r="O36" s="8">
        <f t="shared" si="6"/>
        <v>13</v>
      </c>
      <c r="P36" s="6">
        <v>3</v>
      </c>
      <c r="Q36" s="6">
        <v>2566</v>
      </c>
      <c r="R36" s="8">
        <f t="shared" si="12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3"/>
        <v>253</v>
      </c>
      <c r="G37" s="6">
        <f t="shared" si="14"/>
        <v>23.666666666666668</v>
      </c>
      <c r="H37" s="8">
        <f t="shared" si="15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4"/>
        <v>248.22222222222223</v>
      </c>
      <c r="N37" s="6">
        <f t="shared" si="5"/>
        <v>91.111111111111114</v>
      </c>
      <c r="O37" s="8">
        <f t="shared" si="6"/>
        <v>11</v>
      </c>
      <c r="P37" s="6">
        <v>3</v>
      </c>
      <c r="Q37" s="6">
        <v>1680</v>
      </c>
      <c r="R37" s="8">
        <f t="shared" si="12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3"/>
        <v>337</v>
      </c>
      <c r="G38" s="6">
        <f t="shared" si="14"/>
        <v>47</v>
      </c>
      <c r="H38" s="8">
        <f t="shared" si="15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4"/>
        <v>120.83333333333333</v>
      </c>
      <c r="N38" s="6">
        <f t="shared" si="5"/>
        <v>25.666666666666668</v>
      </c>
      <c r="O38" s="8">
        <f t="shared" si="6"/>
        <v>10.333333333333334</v>
      </c>
      <c r="P38" s="6">
        <v>1</v>
      </c>
      <c r="Q38" s="6">
        <v>484</v>
      </c>
      <c r="R38" s="8">
        <f t="shared" si="12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4"/>
        <v>480.57142857142856</v>
      </c>
      <c r="N39" s="6">
        <f t="shared" si="5"/>
        <v>165</v>
      </c>
      <c r="O39" s="8">
        <f t="shared" si="6"/>
        <v>27.714285714285715</v>
      </c>
      <c r="P39" s="6">
        <v>4</v>
      </c>
      <c r="Q39" s="6">
        <v>3242</v>
      </c>
      <c r="R39" s="8">
        <f t="shared" si="12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44" si="16">C40/B40</f>
        <v>904</v>
      </c>
      <c r="G40" s="6">
        <f t="shared" ref="G40:G44" si="17">D40/B40</f>
        <v>98</v>
      </c>
      <c r="H40" s="8">
        <f t="shared" ref="H40:H44" si="18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4"/>
        <v>95.285714285714292</v>
      </c>
      <c r="N40" s="6">
        <f t="shared" si="5"/>
        <v>35</v>
      </c>
      <c r="O40" s="8">
        <f t="shared" si="6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6"/>
        <v>68.400000000000006</v>
      </c>
      <c r="G41" s="6">
        <f t="shared" si="17"/>
        <v>9.8000000000000007</v>
      </c>
      <c r="H41" s="8">
        <f t="shared" si="18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4"/>
        <v>155.27272727272728</v>
      </c>
      <c r="N41" s="6">
        <f t="shared" si="5"/>
        <v>43.363636363636367</v>
      </c>
      <c r="O41" s="8">
        <f t="shared" si="6"/>
        <v>10.181818181818182</v>
      </c>
      <c r="P41" s="6">
        <v>3</v>
      </c>
      <c r="Q41" s="6">
        <v>2150</v>
      </c>
      <c r="R41" s="8">
        <f t="shared" si="12"/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6"/>
        <v>75</v>
      </c>
      <c r="G42" s="6">
        <f t="shared" si="17"/>
        <v>21.666666666666668</v>
      </c>
      <c r="H42" s="8">
        <f t="shared" si="18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4"/>
        <v>85.4</v>
      </c>
      <c r="N42" s="6">
        <f t="shared" si="5"/>
        <v>20.3</v>
      </c>
      <c r="O42" s="8">
        <f t="shared" si="6"/>
        <v>10.8</v>
      </c>
      <c r="P42" s="6">
        <v>5</v>
      </c>
      <c r="Q42" s="6">
        <v>4795</v>
      </c>
      <c r="R42" s="8">
        <f t="shared" si="12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6"/>
        <v>52</v>
      </c>
      <c r="G43" s="6">
        <f t="shared" si="17"/>
        <v>25.666666666666668</v>
      </c>
      <c r="H43" s="8">
        <f t="shared" si="18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4"/>
        <v>129.14285714285714</v>
      </c>
      <c r="N43" s="6">
        <f t="shared" si="5"/>
        <v>33.142857142857146</v>
      </c>
      <c r="O43" s="8">
        <f t="shared" si="6"/>
        <v>13.857142857142858</v>
      </c>
      <c r="P43" s="6">
        <v>5</v>
      </c>
      <c r="Q43" s="6">
        <v>2563</v>
      </c>
      <c r="R43" s="8">
        <f t="shared" si="12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6"/>
        <v>282</v>
      </c>
      <c r="G44" s="6">
        <f t="shared" si="17"/>
        <v>73</v>
      </c>
      <c r="H44" s="8">
        <f t="shared" si="18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4"/>
        <v>107</v>
      </c>
      <c r="N44" s="6">
        <f t="shared" si="5"/>
        <v>16.333333333333332</v>
      </c>
      <c r="O44" s="8">
        <f t="shared" si="6"/>
        <v>33</v>
      </c>
      <c r="P44" s="6">
        <v>3</v>
      </c>
      <c r="Q44" s="6">
        <v>2503</v>
      </c>
      <c r="R44" s="8">
        <f t="shared" si="12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B45" s="6"/>
      <c r="C45" s="6"/>
      <c r="D45" s="6"/>
      <c r="E45" s="6"/>
      <c r="I45" s="6"/>
      <c r="J45" s="6"/>
      <c r="K45" s="6"/>
      <c r="L45" s="6"/>
      <c r="P45" s="6"/>
      <c r="Q45" s="6"/>
    </row>
    <row r="46" spans="1:21" x14ac:dyDescent="0.3">
      <c r="B46" s="6"/>
      <c r="C46" s="6"/>
      <c r="D46" s="6"/>
      <c r="E46" s="6"/>
      <c r="I46" s="6"/>
      <c r="J46" s="6"/>
      <c r="K46" s="6"/>
      <c r="L46" s="6"/>
      <c r="P46" s="6"/>
      <c r="Q46" s="6"/>
    </row>
    <row r="47" spans="1:21" x14ac:dyDescent="0.3">
      <c r="B47" s="6"/>
      <c r="C47" s="6"/>
      <c r="D47" s="6"/>
      <c r="E47" s="6"/>
      <c r="I47" s="6"/>
      <c r="J47" s="6"/>
      <c r="K47" s="6"/>
      <c r="L47" s="6"/>
      <c r="P47" s="6"/>
      <c r="Q47" s="6"/>
    </row>
    <row r="48" spans="1:21" x14ac:dyDescent="0.3">
      <c r="C48" s="6"/>
      <c r="D48" s="6"/>
      <c r="E48" s="6"/>
      <c r="I48" s="6"/>
      <c r="J48" s="6"/>
      <c r="K48" s="6"/>
      <c r="L48" s="6"/>
      <c r="P48" s="6"/>
      <c r="Q48" s="6"/>
    </row>
    <row r="49" spans="2:17" x14ac:dyDescent="0.3">
      <c r="I49" s="6"/>
      <c r="J49" s="6"/>
      <c r="K49" s="6"/>
      <c r="L49" s="6"/>
      <c r="P49" s="6"/>
      <c r="Q49" s="6"/>
    </row>
    <row r="50" spans="2:17" x14ac:dyDescent="0.3">
      <c r="B50" s="6"/>
      <c r="C50" s="6"/>
      <c r="D50" s="6"/>
      <c r="E50" s="6"/>
      <c r="I50" s="6"/>
      <c r="J50" s="6"/>
      <c r="K50" s="6"/>
      <c r="L50" s="6"/>
    </row>
    <row r="51" spans="2:17" x14ac:dyDescent="0.3">
      <c r="B51" s="6"/>
      <c r="C51" s="6"/>
      <c r="D51" s="6"/>
      <c r="E51" s="6"/>
      <c r="J51" s="6"/>
      <c r="K51" s="6"/>
      <c r="L51" s="6"/>
      <c r="P51" s="6"/>
      <c r="Q51" s="6"/>
    </row>
    <row r="52" spans="2:17" x14ac:dyDescent="0.3">
      <c r="B52" s="6"/>
      <c r="C52" s="6"/>
      <c r="D52" s="6"/>
      <c r="E52" s="6"/>
      <c r="I52" s="6"/>
      <c r="J52" s="6"/>
      <c r="K52" s="6"/>
      <c r="L52" s="6"/>
      <c r="P52" s="6"/>
      <c r="Q52" s="6"/>
    </row>
    <row r="53" spans="2:17" x14ac:dyDescent="0.3">
      <c r="B53" s="6"/>
      <c r="C53" s="6"/>
      <c r="D53" s="6"/>
      <c r="E53" s="6"/>
      <c r="I53" s="6"/>
      <c r="J53" s="6"/>
      <c r="K53" s="6"/>
      <c r="L53" s="6"/>
      <c r="P53" s="6"/>
      <c r="Q53" s="6"/>
    </row>
    <row r="54" spans="2:17" x14ac:dyDescent="0.3">
      <c r="B54" s="6"/>
      <c r="C54" s="6"/>
      <c r="D54" s="6"/>
      <c r="E54" s="6"/>
      <c r="I54" s="6"/>
      <c r="J54" s="6"/>
      <c r="K54" s="6"/>
      <c r="L54" s="6"/>
      <c r="P54" s="6"/>
      <c r="Q54" s="6"/>
    </row>
    <row r="55" spans="2:17" x14ac:dyDescent="0.3">
      <c r="B55" s="6"/>
      <c r="C55" s="6"/>
      <c r="D55" s="6"/>
      <c r="E55" s="6"/>
      <c r="I55" s="6"/>
      <c r="J55" s="6"/>
      <c r="K55" s="6"/>
      <c r="L55" s="6"/>
      <c r="P55" s="6"/>
      <c r="Q55" s="6"/>
    </row>
    <row r="56" spans="2:17" x14ac:dyDescent="0.3">
      <c r="B56" s="6"/>
      <c r="C56" s="6"/>
      <c r="D56" s="6"/>
      <c r="E56" s="6"/>
      <c r="I56" s="6"/>
      <c r="J56" s="6"/>
      <c r="K56" s="6"/>
      <c r="L56" s="6"/>
      <c r="P56" s="6"/>
      <c r="Q56" s="6"/>
    </row>
    <row r="57" spans="2:17" x14ac:dyDescent="0.3">
      <c r="B57" s="6"/>
      <c r="C57" s="6"/>
      <c r="D57" s="6"/>
      <c r="E57" s="6"/>
      <c r="I57" s="6"/>
      <c r="J57" s="6"/>
      <c r="K57" s="6"/>
      <c r="L57" s="6"/>
      <c r="P57" s="6"/>
      <c r="Q57" s="6"/>
    </row>
    <row r="58" spans="2:17" x14ac:dyDescent="0.3">
      <c r="B58" s="6"/>
      <c r="C58" s="6"/>
      <c r="D58" s="6"/>
      <c r="E58" s="6"/>
      <c r="I58" s="6"/>
      <c r="J58" s="6"/>
      <c r="K58" s="6"/>
      <c r="L58" s="6"/>
      <c r="P58" s="6"/>
      <c r="Q58" s="6"/>
    </row>
    <row r="59" spans="2:17" x14ac:dyDescent="0.3">
      <c r="B59" s="6"/>
      <c r="C59" s="6"/>
      <c r="D59" s="6"/>
      <c r="E59" s="6"/>
      <c r="I59" s="6"/>
      <c r="J59" s="6"/>
      <c r="K59" s="6"/>
      <c r="L59" s="6"/>
      <c r="P59" s="6"/>
    </row>
    <row r="60" spans="2:17" x14ac:dyDescent="0.3">
      <c r="B60" s="6"/>
      <c r="C60" s="6"/>
      <c r="D60" s="6"/>
      <c r="E60" s="6"/>
      <c r="I60" s="6"/>
      <c r="J60" s="6"/>
      <c r="K60" s="6"/>
      <c r="L60" s="6"/>
    </row>
    <row r="61" spans="2:17" x14ac:dyDescent="0.3">
      <c r="B61" s="6"/>
      <c r="C61" s="6"/>
      <c r="D61" s="6"/>
      <c r="E61" s="6"/>
      <c r="I61" s="6"/>
      <c r="J61" s="6"/>
      <c r="K61" s="6"/>
      <c r="L61" s="6"/>
    </row>
    <row r="62" spans="2:17" x14ac:dyDescent="0.3">
      <c r="B62" s="6"/>
      <c r="C62" s="6"/>
      <c r="D62" s="6"/>
      <c r="E62" s="6"/>
      <c r="I62" s="6"/>
      <c r="J62" s="6"/>
      <c r="K62" s="6"/>
      <c r="L62" s="6"/>
    </row>
    <row r="63" spans="2:17" x14ac:dyDescent="0.3">
      <c r="B63" s="6"/>
      <c r="C63" s="6"/>
      <c r="D63" s="6"/>
      <c r="E63" s="6"/>
      <c r="I63" s="6"/>
      <c r="J63" s="6"/>
      <c r="K63" s="6"/>
      <c r="L63" s="6"/>
    </row>
    <row r="64" spans="2:17" x14ac:dyDescent="0.3">
      <c r="B64" s="6"/>
      <c r="C64" s="6"/>
      <c r="D64" s="6"/>
      <c r="E64" s="6"/>
      <c r="I64" s="6"/>
      <c r="J64" s="6"/>
      <c r="K64" s="6"/>
      <c r="L64" s="6"/>
    </row>
    <row r="65" spans="9:12" x14ac:dyDescent="0.3">
      <c r="I65" s="6"/>
      <c r="J65" s="6"/>
      <c r="K65" s="6"/>
      <c r="L65" s="6"/>
    </row>
    <row r="67" spans="9:12" x14ac:dyDescent="0.3">
      <c r="I67" s="6"/>
      <c r="J67" s="6"/>
      <c r="K67" s="6"/>
      <c r="L67" s="6"/>
    </row>
    <row r="68" spans="9:12" x14ac:dyDescent="0.3">
      <c r="I68" s="6"/>
      <c r="J68" s="6"/>
      <c r="K68" s="6"/>
      <c r="L68" s="6"/>
    </row>
    <row r="69" spans="9:12" x14ac:dyDescent="0.3">
      <c r="I69" s="6"/>
      <c r="J69" s="6"/>
      <c r="K69" s="6"/>
      <c r="L69" s="6"/>
    </row>
    <row r="70" spans="9:12" x14ac:dyDescent="0.3">
      <c r="I70" s="6"/>
      <c r="J70" s="6"/>
      <c r="K70" s="6"/>
      <c r="L70" s="6"/>
    </row>
    <row r="71" spans="9:12" x14ac:dyDescent="0.3">
      <c r="I71" s="6"/>
      <c r="J71" s="6"/>
      <c r="K71" s="6"/>
      <c r="L71" s="6"/>
    </row>
    <row r="72" spans="9:12" x14ac:dyDescent="0.3">
      <c r="I72" s="6"/>
      <c r="J72" s="6"/>
      <c r="K72" s="6"/>
      <c r="L72" s="6"/>
    </row>
    <row r="73" spans="9:12" x14ac:dyDescent="0.3">
      <c r="I73" s="6"/>
      <c r="J73" s="6"/>
      <c r="K73" s="6"/>
      <c r="L73" s="6"/>
    </row>
    <row r="74" spans="9:12" x14ac:dyDescent="0.3">
      <c r="I74" s="6"/>
      <c r="J74" s="6"/>
      <c r="K74" s="6"/>
      <c r="L74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13" sqref="C13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8</v>
      </c>
    </row>
    <row r="3" spans="1:6" x14ac:dyDescent="0.3">
      <c r="A3" t="s">
        <v>4</v>
      </c>
      <c r="B3" t="s">
        <v>9</v>
      </c>
    </row>
    <row r="4" spans="1:6" x14ac:dyDescent="0.3">
      <c r="A4" t="s">
        <v>39</v>
      </c>
      <c r="B4" t="s">
        <v>46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S42"/>
  <sheetViews>
    <sheetView tabSelected="1" zoomScale="80" zoomScaleNormal="80" workbookViewId="0">
      <selection activeCell="K25" sqref="K25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0" width="13" customWidth="1"/>
    <col min="11" max="11" width="22.77734375" bestFit="1" customWidth="1"/>
    <col min="12" max="12" width="8.88671875" customWidth="1"/>
    <col min="13" max="13" width="9.21875" customWidth="1"/>
    <col min="14" max="14" width="9.6640625" bestFit="1" customWidth="1"/>
    <col min="15" max="15" width="5.5546875" customWidth="1"/>
    <col min="16" max="16" width="6.33203125" customWidth="1"/>
    <col min="17" max="17" width="6.88671875" customWidth="1"/>
    <col min="18" max="18" width="7" bestFit="1" customWidth="1"/>
    <col min="19" max="19" width="8.33203125" customWidth="1"/>
  </cols>
  <sheetData>
    <row r="1" spans="1:19" s="1" customFormat="1" x14ac:dyDescent="0.3">
      <c r="A1" s="1" t="s">
        <v>56</v>
      </c>
      <c r="B1" s="1" t="s">
        <v>57</v>
      </c>
      <c r="C1" s="1" t="s">
        <v>37</v>
      </c>
      <c r="D1" s="1" t="s">
        <v>58</v>
      </c>
      <c r="E1" s="1" t="s">
        <v>59</v>
      </c>
      <c r="F1" s="1" t="s">
        <v>60</v>
      </c>
      <c r="G1" s="1" t="s">
        <v>82</v>
      </c>
      <c r="H1" s="1" t="s">
        <v>83</v>
      </c>
      <c r="I1" s="1" t="s">
        <v>70</v>
      </c>
      <c r="K1" s="21" t="s">
        <v>68</v>
      </c>
      <c r="L1" s="21" t="s">
        <v>67</v>
      </c>
      <c r="N1" s="17"/>
      <c r="O1" s="20" t="s">
        <v>62</v>
      </c>
      <c r="P1" s="20" t="s">
        <v>63</v>
      </c>
      <c r="Q1" s="20" t="s">
        <v>64</v>
      </c>
      <c r="R1" s="20" t="s">
        <v>65</v>
      </c>
      <c r="S1" s="20" t="s">
        <v>66</v>
      </c>
    </row>
    <row r="2" spans="1:19" x14ac:dyDescent="0.3">
      <c r="A2" t="s">
        <v>47</v>
      </c>
      <c r="B2" t="s">
        <v>43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K2" s="15" t="str" cm="1">
        <f t="array" ref="K2:K14">_xlfn.UNIQUE(B2:B42)</f>
        <v>Simo</v>
      </c>
      <c r="L2" s="15">
        <f>COUNTIF(B2:B42,K2)</f>
        <v>4</v>
      </c>
      <c r="N2" s="15" t="s">
        <v>69</v>
      </c>
      <c r="O2" s="17"/>
      <c r="P2" s="17"/>
      <c r="Q2" s="18"/>
      <c r="S2" s="19"/>
    </row>
    <row r="3" spans="1:19" x14ac:dyDescent="0.3">
      <c r="A3" t="s">
        <v>47</v>
      </c>
      <c r="B3" t="s">
        <v>48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K3" s="15" t="str">
        <v>Mitofsky</v>
      </c>
      <c r="L3" s="15">
        <f t="shared" ref="L3:L14" si="3">COUNTIF(B3:B43,K3)</f>
        <v>5</v>
      </c>
      <c r="N3" s="15" t="s">
        <v>61</v>
      </c>
      <c r="O3" s="17"/>
      <c r="P3" s="17"/>
      <c r="Q3" s="18"/>
      <c r="S3" s="19"/>
    </row>
    <row r="4" spans="1:19" x14ac:dyDescent="0.3">
      <c r="A4" t="s">
        <v>47</v>
      </c>
      <c r="B4" t="s">
        <v>42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K4" s="15" t="str">
        <v>El Financiero</v>
      </c>
      <c r="L4" s="15">
        <f t="shared" si="3"/>
        <v>5</v>
      </c>
      <c r="N4" s="15" t="s">
        <v>39</v>
      </c>
      <c r="Q4" s="19"/>
      <c r="S4" s="19"/>
    </row>
    <row r="5" spans="1:19" x14ac:dyDescent="0.3">
      <c r="A5" t="s">
        <v>47</v>
      </c>
      <c r="B5" t="s">
        <v>50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K5" s="15" t="str">
        <v>Demotecnia</v>
      </c>
      <c r="L5" s="15">
        <f t="shared" si="3"/>
        <v>4</v>
      </c>
    </row>
    <row r="6" spans="1:19" x14ac:dyDescent="0.3">
      <c r="A6" t="s">
        <v>47</v>
      </c>
      <c r="B6" t="s">
        <v>55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K6" s="15" t="str">
        <v>Buendía &amp; Márquez</v>
      </c>
      <c r="L6" s="15">
        <f t="shared" si="3"/>
        <v>2</v>
      </c>
    </row>
    <row r="7" spans="1:19" x14ac:dyDescent="0.3">
      <c r="A7" t="s">
        <v>47</v>
      </c>
      <c r="B7" t="s">
        <v>51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K7" s="15" t="str">
        <v>Berumen</v>
      </c>
      <c r="L7" s="15">
        <f t="shared" si="3"/>
        <v>3</v>
      </c>
    </row>
    <row r="8" spans="1:19" x14ac:dyDescent="0.3">
      <c r="A8" s="15" t="s">
        <v>47</v>
      </c>
      <c r="B8" s="16" t="s">
        <v>43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K8" s="15" t="str">
        <v>Mendoza Blanco &amp; Asoc</v>
      </c>
      <c r="L8" s="15">
        <f t="shared" si="3"/>
        <v>4</v>
      </c>
    </row>
    <row r="9" spans="1:19" x14ac:dyDescent="0.3">
      <c r="A9" s="15" t="s">
        <v>47</v>
      </c>
      <c r="B9" s="16" t="s">
        <v>48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K9" s="15" t="str">
        <v>Enkoll</v>
      </c>
      <c r="L9" s="15">
        <f t="shared" si="3"/>
        <v>4</v>
      </c>
    </row>
    <row r="10" spans="1:19" x14ac:dyDescent="0.3">
      <c r="A10" s="15" t="s">
        <v>47</v>
      </c>
      <c r="B10" s="16" t="s">
        <v>49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K10" s="15" t="str">
        <v>Varela y Asoc / Citibanamex</v>
      </c>
      <c r="L10" s="15">
        <f t="shared" si="3"/>
        <v>1</v>
      </c>
    </row>
    <row r="11" spans="1:19" x14ac:dyDescent="0.3">
      <c r="A11" s="15" t="s">
        <v>47</v>
      </c>
      <c r="B11" s="16" t="s">
        <v>40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K11" s="15" t="str">
        <v>Parametría</v>
      </c>
      <c r="L11" s="15">
        <f t="shared" si="3"/>
        <v>3</v>
      </c>
    </row>
    <row r="12" spans="1:19" x14ac:dyDescent="0.3">
      <c r="A12" s="15" t="s">
        <v>47</v>
      </c>
      <c r="B12" s="16" t="s">
        <v>42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K12" s="15" t="str">
        <v>GEA-ISA</v>
      </c>
      <c r="L12" s="15">
        <f t="shared" si="3"/>
        <v>2</v>
      </c>
    </row>
    <row r="13" spans="1:19" x14ac:dyDescent="0.3">
      <c r="A13" s="15" t="s">
        <v>47</v>
      </c>
      <c r="B13" s="15" t="s">
        <v>50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K13" s="15" t="str">
        <v>Covarrubias y Asoc</v>
      </c>
      <c r="L13" s="15">
        <f t="shared" si="3"/>
        <v>3</v>
      </c>
    </row>
    <row r="14" spans="1:19" x14ac:dyDescent="0.3">
      <c r="A14" s="15" t="s">
        <v>47</v>
      </c>
      <c r="B14" s="15" t="s">
        <v>51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K14" s="15" t="str">
        <v>Reforma</v>
      </c>
      <c r="L14" s="15">
        <f t="shared" si="3"/>
        <v>1</v>
      </c>
    </row>
    <row r="15" spans="1:19" x14ac:dyDescent="0.3">
      <c r="A15" s="15" t="s">
        <v>47</v>
      </c>
      <c r="B15" s="15" t="s">
        <v>52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</row>
    <row r="16" spans="1:19" x14ac:dyDescent="0.3">
      <c r="A16" s="15" t="s">
        <v>47</v>
      </c>
      <c r="B16" s="16" t="s">
        <v>43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</row>
    <row r="17" spans="1:11" x14ac:dyDescent="0.3">
      <c r="A17" s="15" t="s">
        <v>47</v>
      </c>
      <c r="B17" s="15" t="s">
        <v>53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</row>
    <row r="18" spans="1:11" x14ac:dyDescent="0.3">
      <c r="A18" s="15" t="s">
        <v>47</v>
      </c>
      <c r="B18" s="15" t="s">
        <v>48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K18" s="15"/>
    </row>
    <row r="19" spans="1:11" x14ac:dyDescent="0.3">
      <c r="A19" s="15" t="s">
        <v>47</v>
      </c>
      <c r="B19" s="16" t="s">
        <v>49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</row>
    <row r="20" spans="1:11" x14ac:dyDescent="0.3">
      <c r="A20" s="15" t="s">
        <v>47</v>
      </c>
      <c r="B20" s="15" t="s">
        <v>41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</row>
    <row r="21" spans="1:11" x14ac:dyDescent="0.3">
      <c r="A21" s="15" t="s">
        <v>47</v>
      </c>
      <c r="B21" s="15" t="s">
        <v>42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</row>
    <row r="22" spans="1:11" x14ac:dyDescent="0.3">
      <c r="A22" s="15" t="s">
        <v>47</v>
      </c>
      <c r="B22" s="16" t="s">
        <v>50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s="3"/>
    </row>
    <row r="23" spans="1:11" x14ac:dyDescent="0.3">
      <c r="A23" s="15" t="s">
        <v>47</v>
      </c>
      <c r="B23" s="15" t="s">
        <v>54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</row>
    <row r="24" spans="1:11" x14ac:dyDescent="0.3">
      <c r="A24" s="15" t="s">
        <v>47</v>
      </c>
      <c r="B24" s="15" t="s">
        <v>51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</row>
    <row r="25" spans="1:11" x14ac:dyDescent="0.3">
      <c r="A25" s="15" t="s">
        <v>47</v>
      </c>
      <c r="B25" s="15" t="s">
        <v>44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</row>
    <row r="26" spans="1:11" x14ac:dyDescent="0.3">
      <c r="A26" s="15" t="s">
        <v>47</v>
      </c>
      <c r="B26" s="15" t="s">
        <v>53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</row>
    <row r="27" spans="1:11" x14ac:dyDescent="0.3">
      <c r="A27" s="15" t="s">
        <v>47</v>
      </c>
      <c r="B27" s="15" t="s">
        <v>48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</row>
    <row r="28" spans="1:11" x14ac:dyDescent="0.3">
      <c r="A28" s="15" t="s">
        <v>47</v>
      </c>
      <c r="B28" s="15" t="s">
        <v>49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</row>
    <row r="29" spans="1:11" x14ac:dyDescent="0.3">
      <c r="A29" s="15" t="s">
        <v>47</v>
      </c>
      <c r="B29" s="15" t="s">
        <v>40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</row>
    <row r="30" spans="1:11" x14ac:dyDescent="0.3">
      <c r="A30" s="15" t="s">
        <v>47</v>
      </c>
      <c r="B30" s="15" t="s">
        <v>42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</row>
    <row r="31" spans="1:11" x14ac:dyDescent="0.3">
      <c r="A31" s="15" t="s">
        <v>47</v>
      </c>
      <c r="B31" s="15" t="s">
        <v>50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</row>
    <row r="32" spans="1:11" x14ac:dyDescent="0.3">
      <c r="A32" s="15" t="s">
        <v>47</v>
      </c>
      <c r="B32" s="15" t="s">
        <v>54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</row>
    <row r="33" spans="1:9" x14ac:dyDescent="0.3">
      <c r="A33" s="15" t="s">
        <v>47</v>
      </c>
      <c r="B33" s="15" t="s">
        <v>55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</row>
    <row r="34" spans="1:9" x14ac:dyDescent="0.3">
      <c r="A34" s="15" t="s">
        <v>47</v>
      </c>
      <c r="B34" s="15" t="s">
        <v>43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</row>
    <row r="35" spans="1:9" x14ac:dyDescent="0.3">
      <c r="A35" s="15" t="s">
        <v>47</v>
      </c>
      <c r="B35" s="15" t="s">
        <v>53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</row>
    <row r="36" spans="1:9" x14ac:dyDescent="0.3">
      <c r="A36" s="15" t="s">
        <v>47</v>
      </c>
      <c r="B36" s="15" t="s">
        <v>48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</row>
    <row r="37" spans="1:9" x14ac:dyDescent="0.3">
      <c r="A37" s="15" t="s">
        <v>47</v>
      </c>
      <c r="B37" s="15" t="s">
        <v>49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</row>
    <row r="38" spans="1:9" x14ac:dyDescent="0.3">
      <c r="A38" s="15" t="s">
        <v>47</v>
      </c>
      <c r="B38" s="15" t="s">
        <v>40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</row>
    <row r="39" spans="1:9" x14ac:dyDescent="0.3">
      <c r="A39" s="15" t="s">
        <v>47</v>
      </c>
      <c r="B39" s="15" t="s">
        <v>42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</row>
    <row r="40" spans="1:9" x14ac:dyDescent="0.3">
      <c r="A40" s="15" t="s">
        <v>47</v>
      </c>
      <c r="B40" s="15" t="s">
        <v>54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</row>
    <row r="41" spans="1:9" x14ac:dyDescent="0.3">
      <c r="A41" s="15" t="s">
        <v>47</v>
      </c>
      <c r="B41" s="15" t="s">
        <v>41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</row>
    <row r="42" spans="1:9" x14ac:dyDescent="0.3">
      <c r="A42" s="15" t="s">
        <v>47</v>
      </c>
      <c r="B42" s="15" t="s">
        <v>40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E21" sqref="E21"/>
    </sheetView>
  </sheetViews>
  <sheetFormatPr baseColWidth="10" defaultRowHeight="15.05" x14ac:dyDescent="0.3"/>
  <sheetData>
    <row r="1" spans="1:14" x14ac:dyDescent="0.3">
      <c r="A1" s="30" t="s">
        <v>59</v>
      </c>
      <c r="B1" s="30"/>
      <c r="C1" s="30"/>
      <c r="D1" s="30"/>
      <c r="F1" s="30" t="s">
        <v>58</v>
      </c>
      <c r="G1" s="30"/>
      <c r="H1" s="30"/>
      <c r="I1" s="30"/>
      <c r="K1" s="30" t="s">
        <v>71</v>
      </c>
      <c r="L1" s="30"/>
      <c r="M1" s="30"/>
      <c r="N1" s="30"/>
    </row>
    <row r="2" spans="1:14" s="1" customFormat="1" x14ac:dyDescent="0.3">
      <c r="A2" s="11" t="s">
        <v>45</v>
      </c>
      <c r="B2" s="12" t="s">
        <v>12</v>
      </c>
      <c r="C2" s="12" t="s">
        <v>38</v>
      </c>
      <c r="D2" s="13" t="s">
        <v>13</v>
      </c>
      <c r="F2" s="11" t="s">
        <v>45</v>
      </c>
      <c r="G2" s="12" t="s">
        <v>12</v>
      </c>
      <c r="H2" s="12" t="s">
        <v>38</v>
      </c>
      <c r="I2" s="13" t="s">
        <v>13</v>
      </c>
      <c r="K2" s="11" t="s">
        <v>45</v>
      </c>
      <c r="L2" s="12" t="s">
        <v>12</v>
      </c>
      <c r="M2" s="12" t="s">
        <v>38</v>
      </c>
      <c r="N2" s="13" t="s">
        <v>13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A2:M6"/>
  <sheetViews>
    <sheetView workbookViewId="0">
      <selection activeCell="F14" sqref="F14"/>
    </sheetView>
  </sheetViews>
  <sheetFormatPr baseColWidth="10" defaultRowHeight="15.05" x14ac:dyDescent="0.3"/>
  <sheetData>
    <row r="2" spans="1:13" x14ac:dyDescent="0.3">
      <c r="B2" t="s">
        <v>78</v>
      </c>
      <c r="I2" s="6"/>
      <c r="J2" s="6" t="s">
        <v>79</v>
      </c>
      <c r="K2" s="6" t="s">
        <v>80</v>
      </c>
      <c r="L2" s="6" t="s">
        <v>81</v>
      </c>
      <c r="M2" s="6"/>
    </row>
    <row r="3" spans="1:13" x14ac:dyDescent="0.3">
      <c r="A3" t="s">
        <v>70</v>
      </c>
      <c r="B3" t="s">
        <v>74</v>
      </c>
      <c r="C3" t="s">
        <v>73</v>
      </c>
      <c r="D3" t="s">
        <v>75</v>
      </c>
      <c r="E3" t="s">
        <v>76</v>
      </c>
      <c r="F3" t="s">
        <v>77</v>
      </c>
      <c r="I3" s="6" t="s">
        <v>69</v>
      </c>
      <c r="J3" s="6">
        <v>63</v>
      </c>
      <c r="K3" s="6">
        <v>55</v>
      </c>
      <c r="L3" s="6">
        <v>54</v>
      </c>
      <c r="M3" s="6"/>
    </row>
    <row r="4" spans="1:13" x14ac:dyDescent="0.3">
      <c r="A4" t="s">
        <v>59</v>
      </c>
      <c r="B4">
        <v>33426</v>
      </c>
      <c r="C4">
        <v>18143</v>
      </c>
      <c r="D4">
        <v>24328</v>
      </c>
      <c r="E4">
        <v>24617</v>
      </c>
      <c r="F4">
        <v>22640</v>
      </c>
      <c r="I4" s="6" t="s">
        <v>3</v>
      </c>
      <c r="J4" s="6">
        <v>22</v>
      </c>
      <c r="K4" s="6">
        <v>25</v>
      </c>
      <c r="L4" s="6">
        <v>25</v>
      </c>
      <c r="M4" s="6"/>
    </row>
    <row r="5" spans="1:13" x14ac:dyDescent="0.3">
      <c r="A5" t="s">
        <v>58</v>
      </c>
      <c r="B5">
        <v>51000</v>
      </c>
      <c r="C5">
        <v>40000</v>
      </c>
      <c r="D5">
        <v>55792</v>
      </c>
      <c r="E5">
        <v>43850</v>
      </c>
      <c r="F5">
        <v>68864</v>
      </c>
    </row>
    <row r="6" spans="1:13" x14ac:dyDescent="0.3">
      <c r="A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Vida Post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2024-03-03T18:51:30Z</dcterms:modified>
</cp:coreProperties>
</file>