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1B065139-54A2-4B41-A961-B90A018E706A}" xr6:coauthVersionLast="47" xr6:coauthVersionMax="47" xr10:uidLastSave="{00000000-0000-0000-0000-000000000000}"/>
  <bookViews>
    <workbookView xWindow="12567" yWindow="0" windowWidth="12568" windowHeight="13523" tabRatio="819" activeTab="2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  <sheet name="Describe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3" i="21" l="1"/>
  <c r="U104" i="21"/>
  <c r="U229" i="18"/>
  <c r="U229" i="13"/>
  <c r="U230" i="13"/>
  <c r="R103" i="21"/>
  <c r="R104" i="21"/>
  <c r="R229" i="18"/>
  <c r="R230" i="18"/>
  <c r="R229" i="13"/>
  <c r="R230" i="13"/>
  <c r="O103" i="21"/>
  <c r="O104" i="21"/>
  <c r="N103" i="21"/>
  <c r="N104" i="21"/>
  <c r="M103" i="21"/>
  <c r="M104" i="21"/>
  <c r="O229" i="18"/>
  <c r="O230" i="18"/>
  <c r="N229" i="18"/>
  <c r="N230" i="18"/>
  <c r="M229" i="18"/>
  <c r="M230" i="18"/>
  <c r="O229" i="13"/>
  <c r="O230" i="13"/>
  <c r="N229" i="13"/>
  <c r="N230" i="13"/>
  <c r="M229" i="13"/>
  <c r="M230" i="13"/>
  <c r="H103" i="21"/>
  <c r="H104" i="21"/>
  <c r="G103" i="21"/>
  <c r="G104" i="21"/>
  <c r="F103" i="21"/>
  <c r="F104" i="21"/>
  <c r="H229" i="18"/>
  <c r="H230" i="18"/>
  <c r="G229" i="18"/>
  <c r="G230" i="18"/>
  <c r="F229" i="18"/>
  <c r="F230" i="18"/>
  <c r="H229" i="13"/>
  <c r="H230" i="13"/>
  <c r="G229" i="13"/>
  <c r="G230" i="13"/>
  <c r="F229" i="13"/>
  <c r="F230" i="13"/>
  <c r="U102" i="21"/>
  <c r="U227" i="18"/>
  <c r="U227" i="13"/>
  <c r="U228" i="13"/>
  <c r="R101" i="21"/>
  <c r="R102" i="21"/>
  <c r="R227" i="18"/>
  <c r="R228" i="18"/>
  <c r="R227" i="13"/>
  <c r="R228" i="13"/>
  <c r="O101" i="21"/>
  <c r="O102" i="21"/>
  <c r="N101" i="21"/>
  <c r="N102" i="21"/>
  <c r="M101" i="21"/>
  <c r="M102" i="21"/>
  <c r="O227" i="18"/>
  <c r="O228" i="18"/>
  <c r="N227" i="18"/>
  <c r="N228" i="18"/>
  <c r="M227" i="18"/>
  <c r="M228" i="18"/>
  <c r="O227" i="13"/>
  <c r="O228" i="13"/>
  <c r="N227" i="13"/>
  <c r="N228" i="13"/>
  <c r="M227" i="13"/>
  <c r="M228" i="13"/>
  <c r="H101" i="21"/>
  <c r="H102" i="21"/>
  <c r="G101" i="21"/>
  <c r="G102" i="21"/>
  <c r="F101" i="21"/>
  <c r="F102" i="21"/>
  <c r="H227" i="18"/>
  <c r="H228" i="18"/>
  <c r="G227" i="18"/>
  <c r="G228" i="18"/>
  <c r="F227" i="18"/>
  <c r="F228" i="18"/>
  <c r="H227" i="13"/>
  <c r="H228" i="13"/>
  <c r="G227" i="13"/>
  <c r="G228" i="13"/>
  <c r="F227" i="13"/>
  <c r="F228" i="13"/>
  <c r="R99" i="21"/>
  <c r="R100" i="21"/>
  <c r="R225" i="18"/>
  <c r="R226" i="18"/>
  <c r="R225" i="13"/>
  <c r="R226" i="13"/>
  <c r="U225" i="18"/>
  <c r="U226" i="18"/>
  <c r="U225" i="13"/>
  <c r="U226" i="13"/>
  <c r="O99" i="21"/>
  <c r="O100" i="21"/>
  <c r="N99" i="21"/>
  <c r="N100" i="21"/>
  <c r="M99" i="21"/>
  <c r="M100" i="21"/>
  <c r="O225" i="18"/>
  <c r="O226" i="18"/>
  <c r="N225" i="18"/>
  <c r="N226" i="18"/>
  <c r="M225" i="18"/>
  <c r="M226" i="18"/>
  <c r="O225" i="13"/>
  <c r="O226" i="13"/>
  <c r="N225" i="13"/>
  <c r="N226" i="13"/>
  <c r="M225" i="13"/>
  <c r="M226" i="13"/>
  <c r="H99" i="21"/>
  <c r="H100" i="21"/>
  <c r="G99" i="21"/>
  <c r="G100" i="21"/>
  <c r="F99" i="21"/>
  <c r="F100" i="21"/>
  <c r="H225" i="18"/>
  <c r="H226" i="18"/>
  <c r="G225" i="18"/>
  <c r="G226" i="18"/>
  <c r="F225" i="18"/>
  <c r="F226" i="18"/>
  <c r="H225" i="13"/>
  <c r="H226" i="13"/>
  <c r="G225" i="13"/>
  <c r="G226" i="13"/>
  <c r="F225" i="13"/>
  <c r="F226" i="13"/>
  <c r="R97" i="21"/>
  <c r="R98" i="21"/>
  <c r="R223" i="18"/>
  <c r="R224" i="18"/>
  <c r="R223" i="13"/>
  <c r="R224" i="13"/>
  <c r="U97" i="21"/>
  <c r="U223" i="18"/>
  <c r="U224" i="18"/>
  <c r="U223" i="13"/>
  <c r="U224" i="13"/>
  <c r="O97" i="21"/>
  <c r="O98" i="21"/>
  <c r="N97" i="21"/>
  <c r="N98" i="21"/>
  <c r="M97" i="21"/>
  <c r="M98" i="21"/>
  <c r="O223" i="18"/>
  <c r="O224" i="18"/>
  <c r="N223" i="18"/>
  <c r="N224" i="18"/>
  <c r="M223" i="18"/>
  <c r="M224" i="18"/>
  <c r="O223" i="13"/>
  <c r="O224" i="13"/>
  <c r="N223" i="13"/>
  <c r="N224" i="13"/>
  <c r="M223" i="13"/>
  <c r="M224" i="13"/>
  <c r="H97" i="21"/>
  <c r="H98" i="21"/>
  <c r="G97" i="21"/>
  <c r="G98" i="21"/>
  <c r="F97" i="21"/>
  <c r="F98" i="21"/>
  <c r="H223" i="18"/>
  <c r="H224" i="18"/>
  <c r="G223" i="18"/>
  <c r="G224" i="18"/>
  <c r="F223" i="18"/>
  <c r="F224" i="18"/>
  <c r="H223" i="13"/>
  <c r="H224" i="13"/>
  <c r="G223" i="13"/>
  <c r="G224" i="13"/>
  <c r="F223" i="13"/>
  <c r="F224" i="13"/>
  <c r="U96" i="21"/>
  <c r="U95" i="21"/>
  <c r="U221" i="18"/>
  <c r="U222" i="18"/>
  <c r="U221" i="13"/>
  <c r="U222" i="13"/>
  <c r="R95" i="21"/>
  <c r="R96" i="21"/>
  <c r="R221" i="18"/>
  <c r="R222" i="18"/>
  <c r="R221" i="13"/>
  <c r="R222" i="13"/>
  <c r="O95" i="21"/>
  <c r="O96" i="21"/>
  <c r="N95" i="21"/>
  <c r="N96" i="21"/>
  <c r="M95" i="21"/>
  <c r="M96" i="21"/>
  <c r="O221" i="18"/>
  <c r="O222" i="18"/>
  <c r="N221" i="18"/>
  <c r="N222" i="18"/>
  <c r="M221" i="18"/>
  <c r="M222" i="18"/>
  <c r="O221" i="13"/>
  <c r="O222" i="13"/>
  <c r="N221" i="13"/>
  <c r="N222" i="13"/>
  <c r="M221" i="13"/>
  <c r="M222" i="13"/>
  <c r="H95" i="21"/>
  <c r="H96" i="21"/>
  <c r="G95" i="21"/>
  <c r="G96" i="21"/>
  <c r="F95" i="21"/>
  <c r="F96" i="21"/>
  <c r="H221" i="18"/>
  <c r="H222" i="18"/>
  <c r="G221" i="18"/>
  <c r="G222" i="18"/>
  <c r="F221" i="18"/>
  <c r="F222" i="18"/>
  <c r="H221" i="13"/>
  <c r="H222" i="13"/>
  <c r="G221" i="13"/>
  <c r="G222" i="13"/>
  <c r="F221" i="13"/>
  <c r="F222" i="13"/>
  <c r="U91" i="21"/>
  <c r="U92" i="21"/>
  <c r="U93" i="21"/>
  <c r="U217" i="18"/>
  <c r="U218" i="18"/>
  <c r="U219" i="18"/>
  <c r="U220" i="18"/>
  <c r="U217" i="13"/>
  <c r="U218" i="13"/>
  <c r="U219" i="13"/>
  <c r="U220" i="13"/>
  <c r="R91" i="21"/>
  <c r="R92" i="21"/>
  <c r="R93" i="21"/>
  <c r="R94" i="21"/>
  <c r="R217" i="18"/>
  <c r="R218" i="18"/>
  <c r="R219" i="18"/>
  <c r="R220" i="18"/>
  <c r="R217" i="13"/>
  <c r="R218" i="13"/>
  <c r="R219" i="13"/>
  <c r="R220" i="13"/>
  <c r="O93" i="21"/>
  <c r="O94" i="21"/>
  <c r="N93" i="21"/>
  <c r="N94" i="21"/>
  <c r="M93" i="21"/>
  <c r="M94" i="21"/>
  <c r="O219" i="18"/>
  <c r="O220" i="18"/>
  <c r="N219" i="18"/>
  <c r="N220" i="18"/>
  <c r="M219" i="18"/>
  <c r="M220" i="18"/>
  <c r="O219" i="13"/>
  <c r="O220" i="13"/>
  <c r="N219" i="13"/>
  <c r="N220" i="13"/>
  <c r="M219" i="13"/>
  <c r="M220" i="13"/>
  <c r="H93" i="21"/>
  <c r="H94" i="21"/>
  <c r="G93" i="21"/>
  <c r="G94" i="21"/>
  <c r="F93" i="21"/>
  <c r="F94" i="21"/>
  <c r="H219" i="18"/>
  <c r="H220" i="18"/>
  <c r="G219" i="18"/>
  <c r="G220" i="18"/>
  <c r="F219" i="18"/>
  <c r="F220" i="18"/>
  <c r="F219" i="13"/>
  <c r="G219" i="13"/>
  <c r="H219" i="13"/>
  <c r="F220" i="13"/>
  <c r="G220" i="13"/>
  <c r="H220" i="13"/>
  <c r="O91" i="21"/>
  <c r="O92" i="21"/>
  <c r="N91" i="21"/>
  <c r="N92" i="21"/>
  <c r="M91" i="21"/>
  <c r="M92" i="21"/>
  <c r="O217" i="18"/>
  <c r="O218" i="18"/>
  <c r="N217" i="18"/>
  <c r="N218" i="18"/>
  <c r="M217" i="18"/>
  <c r="M218" i="18"/>
  <c r="O217" i="13"/>
  <c r="O218" i="13"/>
  <c r="N217" i="13"/>
  <c r="N218" i="13"/>
  <c r="M217" i="13"/>
  <c r="M218" i="13"/>
  <c r="H91" i="21"/>
  <c r="H92" i="21"/>
  <c r="G91" i="21"/>
  <c r="G92" i="21"/>
  <c r="F91" i="21"/>
  <c r="F92" i="21"/>
  <c r="H217" i="18"/>
  <c r="H218" i="18"/>
  <c r="G217" i="18"/>
  <c r="G218" i="18"/>
  <c r="F217" i="18"/>
  <c r="F218" i="18"/>
  <c r="H217" i="13"/>
  <c r="H218" i="13"/>
  <c r="G217" i="13"/>
  <c r="G218" i="13"/>
  <c r="F217" i="13"/>
  <c r="F218" i="13"/>
  <c r="R89" i="21"/>
  <c r="R90" i="21"/>
  <c r="R215" i="18"/>
  <c r="R216" i="18"/>
  <c r="R215" i="13"/>
  <c r="R216" i="13"/>
  <c r="U215" i="13"/>
  <c r="U216" i="13"/>
  <c r="O215" i="13"/>
  <c r="O216" i="13"/>
  <c r="N215" i="13"/>
  <c r="N216" i="13"/>
  <c r="M215" i="13"/>
  <c r="M216" i="13"/>
  <c r="U215" i="18"/>
  <c r="U216" i="18"/>
  <c r="U90" i="21"/>
  <c r="U89" i="21"/>
  <c r="O89" i="21"/>
  <c r="O90" i="21"/>
  <c r="N89" i="21"/>
  <c r="N90" i="21"/>
  <c r="M89" i="21"/>
  <c r="M90" i="21"/>
  <c r="O215" i="18"/>
  <c r="O216" i="18"/>
  <c r="N215" i="18"/>
  <c r="N216" i="18"/>
  <c r="M215" i="18"/>
  <c r="M216" i="18"/>
  <c r="H89" i="21"/>
  <c r="H90" i="21"/>
  <c r="G89" i="21"/>
  <c r="G90" i="21"/>
  <c r="F89" i="21"/>
  <c r="F90" i="21"/>
  <c r="H215" i="18"/>
  <c r="H216" i="18"/>
  <c r="G215" i="18"/>
  <c r="G216" i="18"/>
  <c r="F215" i="18"/>
  <c r="F216" i="18"/>
  <c r="H215" i="13"/>
  <c r="H216" i="13"/>
  <c r="G215" i="13"/>
  <c r="G216" i="13"/>
  <c r="F215" i="13"/>
  <c r="F216" i="13"/>
  <c r="R87" i="21"/>
  <c r="R88" i="21"/>
  <c r="R213" i="18"/>
  <c r="R214" i="18"/>
  <c r="R213" i="13"/>
  <c r="R214" i="13"/>
  <c r="U87" i="21"/>
  <c r="U88" i="21"/>
  <c r="U213" i="18"/>
  <c r="U214" i="18"/>
  <c r="U213" i="13"/>
  <c r="U214" i="13"/>
  <c r="O87" i="21"/>
  <c r="O88" i="21"/>
  <c r="N87" i="21"/>
  <c r="N88" i="21"/>
  <c r="M87" i="21"/>
  <c r="M88" i="21"/>
  <c r="O213" i="18"/>
  <c r="O214" i="18"/>
  <c r="N213" i="18"/>
  <c r="N214" i="18"/>
  <c r="M213" i="18"/>
  <c r="M214" i="18"/>
  <c r="O213" i="13"/>
  <c r="O214" i="13"/>
  <c r="N213" i="13"/>
  <c r="N214" i="13"/>
  <c r="M213" i="13"/>
  <c r="M214" i="13"/>
  <c r="H87" i="21"/>
  <c r="H88" i="21"/>
  <c r="G87" i="21"/>
  <c r="G88" i="21"/>
  <c r="F87" i="21"/>
  <c r="F88" i="21"/>
  <c r="H213" i="18"/>
  <c r="H214" i="18"/>
  <c r="G213" i="18"/>
  <c r="G214" i="18"/>
  <c r="F213" i="18"/>
  <c r="F214" i="18"/>
  <c r="H213" i="13"/>
  <c r="H214" i="13"/>
  <c r="G213" i="13"/>
  <c r="G214" i="13"/>
  <c r="F213" i="13"/>
  <c r="F214" i="13"/>
  <c r="U82" i="21"/>
  <c r="U83" i="21"/>
  <c r="U84" i="21"/>
  <c r="U85" i="21"/>
  <c r="U86" i="21"/>
  <c r="U81" i="21"/>
  <c r="U210" i="18"/>
  <c r="U211" i="18"/>
  <c r="U212" i="18"/>
  <c r="U208" i="18"/>
  <c r="U211" i="13"/>
  <c r="U212" i="13"/>
  <c r="U210" i="13"/>
  <c r="R83" i="21"/>
  <c r="R84" i="21"/>
  <c r="R85" i="21"/>
  <c r="R86" i="21"/>
  <c r="R209" i="18"/>
  <c r="R210" i="18"/>
  <c r="R211" i="18"/>
  <c r="R212" i="18"/>
  <c r="R209" i="13"/>
  <c r="R210" i="13"/>
  <c r="R211" i="13"/>
  <c r="R212" i="13"/>
  <c r="O85" i="21"/>
  <c r="O86" i="21"/>
  <c r="N85" i="21"/>
  <c r="N86" i="21"/>
  <c r="M85" i="21"/>
  <c r="M86" i="21"/>
  <c r="O211" i="18"/>
  <c r="O212" i="18"/>
  <c r="N211" i="18"/>
  <c r="N212" i="18"/>
  <c r="M211" i="18"/>
  <c r="M212" i="18"/>
  <c r="O211" i="13"/>
  <c r="O212" i="13"/>
  <c r="N211" i="13"/>
  <c r="N212" i="13"/>
  <c r="M211" i="13"/>
  <c r="M212" i="13"/>
  <c r="H85" i="21"/>
  <c r="H86" i="21"/>
  <c r="G85" i="21"/>
  <c r="G86" i="21"/>
  <c r="F85" i="21"/>
  <c r="F86" i="21"/>
  <c r="H211" i="18"/>
  <c r="H212" i="18"/>
  <c r="G211" i="18"/>
  <c r="G212" i="18"/>
  <c r="F211" i="18"/>
  <c r="F212" i="18"/>
  <c r="H211" i="13"/>
  <c r="H212" i="13"/>
  <c r="G211" i="13"/>
  <c r="G212" i="13"/>
  <c r="F211" i="13"/>
  <c r="F212" i="13"/>
  <c r="O83" i="21"/>
  <c r="O84" i="21"/>
  <c r="N83" i="21"/>
  <c r="N84" i="21"/>
  <c r="M83" i="21"/>
  <c r="M84" i="21"/>
  <c r="O209" i="18"/>
  <c r="O210" i="18"/>
  <c r="N209" i="18"/>
  <c r="N210" i="18"/>
  <c r="M209" i="18"/>
  <c r="M210" i="18"/>
  <c r="O209" i="13"/>
  <c r="O210" i="13"/>
  <c r="N209" i="13"/>
  <c r="N210" i="13"/>
  <c r="M209" i="13"/>
  <c r="M210" i="13"/>
  <c r="H83" i="21"/>
  <c r="H84" i="21"/>
  <c r="G83" i="21"/>
  <c r="G84" i="21"/>
  <c r="F83" i="21"/>
  <c r="F84" i="21"/>
  <c r="H209" i="18"/>
  <c r="H210" i="18"/>
  <c r="G209" i="18"/>
  <c r="G210" i="18"/>
  <c r="F209" i="18"/>
  <c r="F210" i="18"/>
  <c r="H209" i="13"/>
  <c r="H210" i="13"/>
  <c r="G209" i="13"/>
  <c r="G210" i="13"/>
  <c r="F209" i="13"/>
  <c r="F210" i="13"/>
  <c r="R81" i="21"/>
  <c r="R82" i="21"/>
  <c r="R207" i="18"/>
  <c r="R208" i="18"/>
  <c r="R207" i="13"/>
  <c r="R208" i="13"/>
  <c r="O81" i="21"/>
  <c r="O82" i="21"/>
  <c r="N81" i="21"/>
  <c r="N82" i="21"/>
  <c r="M81" i="21"/>
  <c r="M82" i="21"/>
  <c r="O207" i="18"/>
  <c r="O208" i="18"/>
  <c r="N207" i="18"/>
  <c r="N208" i="18"/>
  <c r="M207" i="18"/>
  <c r="M208" i="18"/>
  <c r="O207" i="13"/>
  <c r="O208" i="13"/>
  <c r="N207" i="13"/>
  <c r="N208" i="13"/>
  <c r="M207" i="13"/>
  <c r="M208" i="13"/>
  <c r="H81" i="21"/>
  <c r="H82" i="21"/>
  <c r="G81" i="21"/>
  <c r="G82" i="21"/>
  <c r="F81" i="21"/>
  <c r="F82" i="21"/>
  <c r="H207" i="18"/>
  <c r="H208" i="18"/>
  <c r="G207" i="18"/>
  <c r="G208" i="18"/>
  <c r="F207" i="18"/>
  <c r="F208" i="18"/>
  <c r="H207" i="13"/>
  <c r="H208" i="13"/>
  <c r="G207" i="13"/>
  <c r="G208" i="13"/>
  <c r="F207" i="13"/>
  <c r="F208" i="13"/>
  <c r="U205" i="18"/>
  <c r="U206" i="18"/>
  <c r="U205" i="13"/>
  <c r="U206" i="13"/>
  <c r="R79" i="21"/>
  <c r="R80" i="21"/>
  <c r="R205" i="18"/>
  <c r="R206" i="18"/>
  <c r="R205" i="13"/>
  <c r="R206" i="13"/>
  <c r="O79" i="21"/>
  <c r="O80" i="21"/>
  <c r="N79" i="21"/>
  <c r="N80" i="21"/>
  <c r="M79" i="21"/>
  <c r="M80" i="21"/>
  <c r="O205" i="18"/>
  <c r="O206" i="18"/>
  <c r="N205" i="18"/>
  <c r="N206" i="18"/>
  <c r="M205" i="18"/>
  <c r="M206" i="18"/>
  <c r="O205" i="13"/>
  <c r="O206" i="13"/>
  <c r="N205" i="13"/>
  <c r="N206" i="13"/>
  <c r="M205" i="13"/>
  <c r="M206" i="13"/>
  <c r="H79" i="21"/>
  <c r="H80" i="21"/>
  <c r="G79" i="21"/>
  <c r="G80" i="21"/>
  <c r="F79" i="21"/>
  <c r="F80" i="21"/>
  <c r="H205" i="18"/>
  <c r="H206" i="18"/>
  <c r="G205" i="18"/>
  <c r="G206" i="18"/>
  <c r="F205" i="18"/>
  <c r="F206" i="18"/>
  <c r="H205" i="13"/>
  <c r="H206" i="13"/>
  <c r="G205" i="13"/>
  <c r="G206" i="13"/>
  <c r="F205" i="13"/>
  <c r="F206" i="13"/>
  <c r="U75" i="21"/>
  <c r="U76" i="21"/>
  <c r="U203" i="18"/>
  <c r="U204" i="18"/>
  <c r="U202" i="18"/>
  <c r="U201" i="13"/>
  <c r="U202" i="13"/>
  <c r="U203" i="13"/>
  <c r="U204" i="13"/>
  <c r="R75" i="21"/>
  <c r="R76" i="21"/>
  <c r="R77" i="21"/>
  <c r="R78" i="21"/>
  <c r="R201" i="18"/>
  <c r="R202" i="18"/>
  <c r="R203" i="18"/>
  <c r="R204" i="18"/>
  <c r="R201" i="13"/>
  <c r="R202" i="13"/>
  <c r="R203" i="13"/>
  <c r="R204" i="13"/>
  <c r="O77" i="21"/>
  <c r="O78" i="21"/>
  <c r="N77" i="21"/>
  <c r="N78" i="21"/>
  <c r="M77" i="21"/>
  <c r="M78" i="21"/>
  <c r="O203" i="18"/>
  <c r="O204" i="18"/>
  <c r="N203" i="18"/>
  <c r="N204" i="18"/>
  <c r="M203" i="18"/>
  <c r="M204" i="18"/>
  <c r="O203" i="13"/>
  <c r="O204" i="13"/>
  <c r="N203" i="13"/>
  <c r="N204" i="13"/>
  <c r="M203" i="13"/>
  <c r="M204" i="13"/>
  <c r="H77" i="21"/>
  <c r="H78" i="21"/>
  <c r="G77" i="21"/>
  <c r="G78" i="21"/>
  <c r="F77" i="21"/>
  <c r="F78" i="21"/>
  <c r="H203" i="18"/>
  <c r="H204" i="18"/>
  <c r="G203" i="18"/>
  <c r="G204" i="18"/>
  <c r="F203" i="18"/>
  <c r="F204" i="18"/>
  <c r="H203" i="13"/>
  <c r="H204" i="13"/>
  <c r="G203" i="13"/>
  <c r="G204" i="13"/>
  <c r="F203" i="13"/>
  <c r="F204" i="13"/>
  <c r="O75" i="21"/>
  <c r="O76" i="21"/>
  <c r="N75" i="21"/>
  <c r="N76" i="21"/>
  <c r="M75" i="21"/>
  <c r="M76" i="21"/>
  <c r="O201" i="18"/>
  <c r="O202" i="18"/>
  <c r="N201" i="18"/>
  <c r="N202" i="18"/>
  <c r="M201" i="18"/>
  <c r="M202" i="18"/>
  <c r="O201" i="13"/>
  <c r="O202" i="13"/>
  <c r="N201" i="13"/>
  <c r="N202" i="13"/>
  <c r="M201" i="13"/>
  <c r="M202" i="13"/>
  <c r="H75" i="21"/>
  <c r="H76" i="21"/>
  <c r="G75" i="21"/>
  <c r="G76" i="21"/>
  <c r="F75" i="21"/>
  <c r="F76" i="21"/>
  <c r="H201" i="18"/>
  <c r="H202" i="18"/>
  <c r="G201" i="18"/>
  <c r="G202" i="18"/>
  <c r="F201" i="18"/>
  <c r="F202" i="18"/>
  <c r="H201" i="13"/>
  <c r="H202" i="13"/>
  <c r="G201" i="13"/>
  <c r="G202" i="13"/>
  <c r="F201" i="13"/>
  <c r="F202" i="13"/>
  <c r="R73" i="21"/>
  <c r="R74" i="21"/>
  <c r="R199" i="18"/>
  <c r="R200" i="18"/>
  <c r="R199" i="13"/>
  <c r="R200" i="13"/>
  <c r="U72" i="21"/>
  <c r="U199" i="18"/>
  <c r="U200" i="18"/>
  <c r="U199" i="13"/>
  <c r="U200" i="13"/>
  <c r="O73" i="21"/>
  <c r="O74" i="21"/>
  <c r="N73" i="21"/>
  <c r="N74" i="21"/>
  <c r="M73" i="21"/>
  <c r="M74" i="21"/>
  <c r="O199" i="18"/>
  <c r="O200" i="18"/>
  <c r="N199" i="18"/>
  <c r="N200" i="18"/>
  <c r="M199" i="18"/>
  <c r="M200" i="18"/>
  <c r="O199" i="13"/>
  <c r="O200" i="13"/>
  <c r="N199" i="13"/>
  <c r="N200" i="13"/>
  <c r="M199" i="13"/>
  <c r="M200" i="13"/>
  <c r="H73" i="21"/>
  <c r="H74" i="21"/>
  <c r="G73" i="21"/>
  <c r="G74" i="21"/>
  <c r="F73" i="21"/>
  <c r="F74" i="21"/>
  <c r="H199" i="18"/>
  <c r="H200" i="18"/>
  <c r="G199" i="18"/>
  <c r="G200" i="18"/>
  <c r="F199" i="18"/>
  <c r="F200" i="18"/>
  <c r="H199" i="13"/>
  <c r="H200" i="13"/>
  <c r="G199" i="13"/>
  <c r="G200" i="13"/>
  <c r="F199" i="13"/>
  <c r="F200" i="13"/>
  <c r="U69" i="21"/>
  <c r="U70" i="21"/>
  <c r="U71" i="21"/>
  <c r="U195" i="18"/>
  <c r="U196" i="18"/>
  <c r="U197" i="18"/>
  <c r="U198" i="18"/>
  <c r="U195" i="13"/>
  <c r="U196" i="13"/>
  <c r="U197" i="13"/>
  <c r="U198" i="13"/>
  <c r="R71" i="21"/>
  <c r="R72" i="21"/>
  <c r="R197" i="18"/>
  <c r="R198" i="18"/>
  <c r="R197" i="13"/>
  <c r="R198" i="13"/>
  <c r="O71" i="21"/>
  <c r="O72" i="21"/>
  <c r="N71" i="21"/>
  <c r="N72" i="21"/>
  <c r="M71" i="21"/>
  <c r="M72" i="21"/>
  <c r="O197" i="18"/>
  <c r="O198" i="18"/>
  <c r="N197" i="18"/>
  <c r="N198" i="18"/>
  <c r="M197" i="18"/>
  <c r="M198" i="18"/>
  <c r="O197" i="13"/>
  <c r="O198" i="13"/>
  <c r="N197" i="13"/>
  <c r="N198" i="13"/>
  <c r="M197" i="13"/>
  <c r="M198" i="13"/>
  <c r="H71" i="21"/>
  <c r="H72" i="21"/>
  <c r="G71" i="21"/>
  <c r="G72" i="21"/>
  <c r="F71" i="21"/>
  <c r="F72" i="21"/>
  <c r="H197" i="18"/>
  <c r="H198" i="18"/>
  <c r="G197" i="18"/>
  <c r="G198" i="18"/>
  <c r="F197" i="18"/>
  <c r="F198" i="18"/>
  <c r="H197" i="13"/>
  <c r="H198" i="13"/>
  <c r="G197" i="13"/>
  <c r="G198" i="13"/>
  <c r="F197" i="13"/>
  <c r="F198" i="13"/>
  <c r="R69" i="2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T3" i="20"/>
  <c r="T2" i="20"/>
  <c r="S3" i="20"/>
  <c r="S2" i="20"/>
  <c r="R3" i="20"/>
  <c r="R2" i="20"/>
  <c r="Q3" i="20"/>
  <c r="Q2" i="20"/>
  <c r="P3" i="20"/>
  <c r="P2" i="20"/>
  <c r="L2" i="20" a="1"/>
  <c r="L2" i="20" s="1"/>
  <c r="M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U74" i="21" l="1"/>
  <c r="U73" i="21"/>
  <c r="M10" i="20"/>
  <c r="M9" i="20"/>
  <c r="M8" i="20"/>
  <c r="M7" i="20"/>
  <c r="M14" i="20"/>
  <c r="M6" i="20"/>
  <c r="M13" i="20"/>
  <c r="M5" i="20"/>
  <c r="M12" i="20"/>
  <c r="M4" i="20"/>
  <c r="M11" i="20"/>
  <c r="M3" i="20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<sst xmlns="http://schemas.openxmlformats.org/spreadsheetml/2006/main" count="288" uniqueCount="85">
  <si>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</si>
  <si>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</si>
  <si>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</si>
  <si>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</si>
  <si>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</si>
  <si>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</si>
  <si>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</si>
  <si>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</si>
  <si>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</si>
  <si>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</si>
  <si>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</si>
  <si>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</si>
  <si>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</si>
  <si>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</si>
  <si>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</si>
  <si>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</si>
  <si>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</si>
  <si>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</si>
  <si>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</si>
  <si>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</si>
  <si>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</si>
  <si>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</si>
  <si>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</si>
  <si>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</si>
  <si>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</si>
  <si>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</si>
  <si>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</si>
  <si>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</si>
  <si>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</si>
  <si>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</si>
  <si>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</si>
  <si>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</si>
  <si>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</si>
  <si>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</si>
  <si>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</si>
  <si>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</si>
  <si>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</si>
  <si>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</si>
  <si>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</si>
  <si>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</si>
  <si>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</si>
  <si>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</si>
  <si>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</si>
  <si>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</si>
  <si>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</si>
  <si>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</si>
  <si>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</si>
  <si>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</si>
  <si>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</si>
  <si>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</si>
  <si>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</si>
  <si>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</si>
  <si>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</si>
  <si>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</si>
  <si>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</si>
  <si>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</si>
  <si>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</si>
  <si>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</si>
  <si>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</si>
  <si>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</si>
  <si>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</si>
  <si>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</si>
  <si>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</si>
  <si>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</si>
  <si>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</si>
  <si>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</si>
  <si>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</si>
  <si>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</si>
  <si>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</si>
  <si>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</si>
  <si>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</si>
  <si>
    <t>LR (X&amp;FB)</t>
  </si>
  <si>
    <t>MLP (ALL)</t>
  </si>
  <si>
    <t>MLP (X&amp;FB)</t>
  </si>
  <si>
    <t>MAE</t>
  </si>
  <si>
    <t>Sep</t>
  </si>
  <si>
    <t>Oct</t>
  </si>
  <si>
    <t>Nov</t>
  </si>
  <si>
    <t>Dec</t>
  </si>
  <si>
    <t>Jan</t>
  </si>
  <si>
    <t>Feb</t>
  </si>
  <si>
    <t>MonthName</t>
  </si>
  <si>
    <t>Xposts</t>
  </si>
  <si>
    <t>Fbreacts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</si>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</sst>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76"/>
  <sheetViews>
    <sheetView zoomScale="85" zoomScaleNormal="85" workbookViewId="0">
      <pane ySplit="1" topLeftCell="A228" activePane="bottomLeft" state="frozen"/>
      <selection pane="bottomLeft" activeCell="A234" sqref="A234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207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7">
        <v>0</v>
      </c>
      <c r="T176" s="27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206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230" si="79">J183/I183</f>
        <v>22150</v>
      </c>
      <c r="N183" s="6">
        <f t="shared" ref="N183:N230" si="80">K183/I183</f>
        <v>5078.625</v>
      </c>
      <c r="O183" s="8">
        <f t="shared" ref="O183:O230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218" si="82">C191/B191</f>
        <v>781.25</v>
      </c>
      <c r="G191" s="6">
        <f t="shared" ref="G191:G218" si="83">D191/B191</f>
        <v>2612.5</v>
      </c>
      <c r="H191" s="8">
        <f t="shared" ref="H191:H218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  <c r="S191" s="6">
        <v>3</v>
      </c>
      <c r="T191" s="6">
        <v>1512700</v>
      </c>
      <c r="U191" s="8">
        <f t="shared" si="72"/>
        <v>504233.33333333331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  <c r="S192" s="6">
        <v>2</v>
      </c>
      <c r="T192" s="6">
        <v>2570000</v>
      </c>
      <c r="U192" s="8">
        <f t="shared" si="72"/>
        <v>1285000</v>
      </c>
    </row>
    <row r="193" spans="1:21" x14ac:dyDescent="0.3">
      <c r="A193" s="9">
        <v>45366</v>
      </c>
      <c r="B193" s="6">
        <v>10</v>
      </c>
      <c r="C193" s="6">
        <v>9082</v>
      </c>
      <c r="D193" s="6">
        <v>29000</v>
      </c>
      <c r="E193" s="6">
        <v>71000</v>
      </c>
      <c r="F193" s="6">
        <f t="shared" si="82"/>
        <v>908.2</v>
      </c>
      <c r="G193" s="6">
        <f t="shared" si="83"/>
        <v>2900</v>
      </c>
      <c r="H193" s="8">
        <f t="shared" si="84"/>
        <v>7100</v>
      </c>
      <c r="I193" s="6">
        <v>10</v>
      </c>
      <c r="J193" s="6">
        <v>265900</v>
      </c>
      <c r="K193" s="6">
        <v>54348</v>
      </c>
      <c r="L193" s="6">
        <v>10313</v>
      </c>
      <c r="M193" s="6">
        <f t="shared" si="79"/>
        <v>26590</v>
      </c>
      <c r="N193" s="6">
        <f t="shared" si="80"/>
        <v>5434.8</v>
      </c>
      <c r="O193" s="8">
        <f t="shared" si="81"/>
        <v>1031.3</v>
      </c>
      <c r="P193" s="6">
        <v>7</v>
      </c>
      <c r="Q193" s="6">
        <v>48775</v>
      </c>
      <c r="R193" s="8">
        <f t="shared" si="59"/>
        <v>6967.8571428571431</v>
      </c>
      <c r="S193" s="6">
        <v>2</v>
      </c>
      <c r="T193" s="6">
        <v>8200000</v>
      </c>
      <c r="U193" s="8">
        <f t="shared" si="72"/>
        <v>4100000</v>
      </c>
    </row>
    <row r="194" spans="1:21" x14ac:dyDescent="0.3">
      <c r="A194" s="9">
        <v>45367</v>
      </c>
      <c r="B194" s="6">
        <v>9</v>
      </c>
      <c r="C194" s="6">
        <v>9586</v>
      </c>
      <c r="D194" s="6">
        <v>35400</v>
      </c>
      <c r="E194" s="6">
        <v>86000</v>
      </c>
      <c r="F194" s="6">
        <f t="shared" si="82"/>
        <v>1065.1111111111111</v>
      </c>
      <c r="G194" s="6">
        <f t="shared" si="83"/>
        <v>3933.3333333333335</v>
      </c>
      <c r="H194" s="8">
        <f t="shared" si="84"/>
        <v>9555.5555555555547</v>
      </c>
      <c r="I194" s="6">
        <v>9</v>
      </c>
      <c r="J194" s="6">
        <v>117800</v>
      </c>
      <c r="K194" s="6">
        <v>29659</v>
      </c>
      <c r="L194" s="6">
        <v>10580</v>
      </c>
      <c r="M194" s="6">
        <f t="shared" si="79"/>
        <v>13088.888888888889</v>
      </c>
      <c r="N194" s="6">
        <f t="shared" si="80"/>
        <v>3295.4444444444443</v>
      </c>
      <c r="O194" s="8">
        <f t="shared" si="81"/>
        <v>1175.5555555555557</v>
      </c>
      <c r="P194" s="6">
        <v>8</v>
      </c>
      <c r="Q194" s="6">
        <v>66700</v>
      </c>
      <c r="R194" s="8">
        <f t="shared" si="59"/>
        <v>8337.5</v>
      </c>
      <c r="S194" s="6">
        <v>2</v>
      </c>
      <c r="T194" s="6">
        <v>26500</v>
      </c>
      <c r="U194" s="8">
        <f t="shared" si="72"/>
        <v>13250</v>
      </c>
    </row>
    <row r="195" spans="1:21" x14ac:dyDescent="0.3">
      <c r="A195" s="9">
        <v>45368</v>
      </c>
      <c r="B195" s="6">
        <v>9</v>
      </c>
      <c r="C195" s="6">
        <v>7655</v>
      </c>
      <c r="D195" s="6">
        <v>27700</v>
      </c>
      <c r="E195" s="6">
        <v>75700</v>
      </c>
      <c r="F195" s="6">
        <f t="shared" si="82"/>
        <v>850.55555555555554</v>
      </c>
      <c r="G195" s="6">
        <f t="shared" si="83"/>
        <v>3077.7777777777778</v>
      </c>
      <c r="H195" s="8">
        <f t="shared" si="84"/>
        <v>8411.1111111111113</v>
      </c>
      <c r="I195" s="6">
        <v>10</v>
      </c>
      <c r="J195" s="6">
        <v>256200</v>
      </c>
      <c r="K195" s="6">
        <v>81986</v>
      </c>
      <c r="L195" s="6">
        <v>14503</v>
      </c>
      <c r="M195" s="6">
        <f t="shared" si="79"/>
        <v>25620</v>
      </c>
      <c r="N195" s="6">
        <f t="shared" si="80"/>
        <v>8198.6</v>
      </c>
      <c r="O195" s="8">
        <f t="shared" si="81"/>
        <v>1450.3</v>
      </c>
      <c r="P195" s="6">
        <v>8</v>
      </c>
      <c r="Q195" s="6">
        <v>113729</v>
      </c>
      <c r="R195" s="8">
        <f t="shared" si="59"/>
        <v>14216.125</v>
      </c>
      <c r="S195" s="6">
        <v>2</v>
      </c>
      <c r="T195" s="6">
        <v>16000</v>
      </c>
      <c r="U195" s="8">
        <f t="shared" si="72"/>
        <v>8000</v>
      </c>
    </row>
    <row r="196" spans="1:21" x14ac:dyDescent="0.3">
      <c r="A196" s="9">
        <v>45369</v>
      </c>
      <c r="B196" s="6">
        <v>13</v>
      </c>
      <c r="C196" s="6">
        <v>11618</v>
      </c>
      <c r="D196" s="6">
        <v>37758</v>
      </c>
      <c r="E196" s="6">
        <v>90600</v>
      </c>
      <c r="F196" s="6">
        <f t="shared" si="82"/>
        <v>893.69230769230774</v>
      </c>
      <c r="G196" s="6">
        <f t="shared" si="83"/>
        <v>2904.4615384615386</v>
      </c>
      <c r="H196" s="8">
        <f t="shared" si="84"/>
        <v>6969.2307692307695</v>
      </c>
      <c r="I196" s="6">
        <v>12</v>
      </c>
      <c r="J196" s="6">
        <v>343200</v>
      </c>
      <c r="K196" s="6">
        <v>76724</v>
      </c>
      <c r="L196" s="6">
        <v>16974</v>
      </c>
      <c r="M196" s="6">
        <f t="shared" si="79"/>
        <v>28600</v>
      </c>
      <c r="N196" s="6">
        <f t="shared" si="80"/>
        <v>6393.666666666667</v>
      </c>
      <c r="O196" s="8">
        <f t="shared" si="81"/>
        <v>1414.5</v>
      </c>
      <c r="P196" s="6">
        <v>7</v>
      </c>
      <c r="Q196" s="6">
        <v>41233</v>
      </c>
      <c r="R196" s="8">
        <f t="shared" si="59"/>
        <v>5890.4285714285716</v>
      </c>
      <c r="S196" s="6">
        <v>3</v>
      </c>
      <c r="T196" s="6">
        <v>745200</v>
      </c>
      <c r="U196" s="8">
        <f t="shared" si="72"/>
        <v>248400</v>
      </c>
    </row>
    <row r="197" spans="1:21" x14ac:dyDescent="0.3">
      <c r="A197" s="9">
        <v>45370</v>
      </c>
      <c r="B197" s="6">
        <v>10</v>
      </c>
      <c r="C197" s="6">
        <v>10566</v>
      </c>
      <c r="D197" s="6">
        <v>29900</v>
      </c>
      <c r="E197" s="6">
        <v>67200</v>
      </c>
      <c r="F197" s="6">
        <f t="shared" si="82"/>
        <v>1056.5999999999999</v>
      </c>
      <c r="G197" s="6">
        <f t="shared" si="83"/>
        <v>2990</v>
      </c>
      <c r="H197" s="8">
        <f t="shared" si="84"/>
        <v>6720</v>
      </c>
      <c r="I197" s="6">
        <v>10</v>
      </c>
      <c r="J197" s="6">
        <v>279900</v>
      </c>
      <c r="K197" s="6">
        <v>63264</v>
      </c>
      <c r="L197" s="6">
        <v>16384</v>
      </c>
      <c r="M197" s="6">
        <f t="shared" si="79"/>
        <v>27990</v>
      </c>
      <c r="N197" s="6">
        <f t="shared" si="80"/>
        <v>6326.4</v>
      </c>
      <c r="O197" s="8">
        <f t="shared" si="81"/>
        <v>1638.4</v>
      </c>
      <c r="P197" s="6">
        <v>7</v>
      </c>
      <c r="Q197" s="6">
        <v>71302</v>
      </c>
      <c r="R197" s="8">
        <f t="shared" si="59"/>
        <v>10186</v>
      </c>
      <c r="S197" s="6">
        <v>2</v>
      </c>
      <c r="T197" s="6">
        <v>8500</v>
      </c>
      <c r="U197" s="8">
        <f t="shared" si="72"/>
        <v>4250</v>
      </c>
    </row>
    <row r="198" spans="1:21" x14ac:dyDescent="0.3">
      <c r="A198" s="9">
        <v>45371</v>
      </c>
      <c r="B198" s="6">
        <v>10</v>
      </c>
      <c r="C198" s="6">
        <v>6605</v>
      </c>
      <c r="D198" s="6">
        <v>30500</v>
      </c>
      <c r="E198" s="6">
        <v>68200</v>
      </c>
      <c r="F198" s="6">
        <f t="shared" si="82"/>
        <v>660.5</v>
      </c>
      <c r="G198" s="6">
        <f t="shared" si="83"/>
        <v>3050</v>
      </c>
      <c r="H198" s="8">
        <f t="shared" si="84"/>
        <v>6820</v>
      </c>
      <c r="I198" s="6">
        <v>11</v>
      </c>
      <c r="J198" s="6">
        <v>200100</v>
      </c>
      <c r="K198" s="6">
        <v>43100</v>
      </c>
      <c r="L198" s="6">
        <v>13046</v>
      </c>
      <c r="M198" s="6">
        <f t="shared" si="79"/>
        <v>18190.909090909092</v>
      </c>
      <c r="N198" s="6">
        <f t="shared" si="80"/>
        <v>3918.181818181818</v>
      </c>
      <c r="O198" s="8">
        <f t="shared" si="81"/>
        <v>1186</v>
      </c>
      <c r="P198" s="6">
        <v>10</v>
      </c>
      <c r="Q198" s="6">
        <v>120466</v>
      </c>
      <c r="R198" s="8">
        <f t="shared" si="59"/>
        <v>12046.6</v>
      </c>
      <c r="S198" s="6">
        <v>2</v>
      </c>
      <c r="T198" s="6">
        <v>1934000</v>
      </c>
      <c r="U198" s="8">
        <f t="shared" si="72"/>
        <v>967000</v>
      </c>
    </row>
    <row r="199" spans="1:21" x14ac:dyDescent="0.3">
      <c r="A199" s="9">
        <v>45372</v>
      </c>
      <c r="B199" s="6">
        <v>16</v>
      </c>
      <c r="C199" s="6">
        <v>14031</v>
      </c>
      <c r="D199" s="6">
        <v>55400</v>
      </c>
      <c r="E199" s="6">
        <v>107400</v>
      </c>
      <c r="F199" s="6">
        <f t="shared" si="82"/>
        <v>876.9375</v>
      </c>
      <c r="G199" s="6">
        <f t="shared" si="83"/>
        <v>3462.5</v>
      </c>
      <c r="H199" s="8">
        <f t="shared" si="84"/>
        <v>6712.5</v>
      </c>
      <c r="I199" s="6">
        <v>13</v>
      </c>
      <c r="J199" s="6">
        <v>215100</v>
      </c>
      <c r="K199" s="6">
        <v>46410</v>
      </c>
      <c r="L199" s="6">
        <v>13380</v>
      </c>
      <c r="M199" s="6">
        <f t="shared" si="79"/>
        <v>16546.153846153848</v>
      </c>
      <c r="N199" s="6">
        <f t="shared" si="80"/>
        <v>3570</v>
      </c>
      <c r="O199" s="8">
        <f t="shared" si="81"/>
        <v>1029.2307692307693</v>
      </c>
      <c r="P199" s="6">
        <v>8</v>
      </c>
      <c r="Q199" s="6">
        <v>72753</v>
      </c>
      <c r="R199" s="8">
        <f t="shared" si="59"/>
        <v>9094.125</v>
      </c>
      <c r="S199" s="6">
        <v>6</v>
      </c>
      <c r="T199" s="6">
        <v>2666800</v>
      </c>
      <c r="U199" s="8">
        <f t="shared" si="72"/>
        <v>444466.66666666669</v>
      </c>
    </row>
    <row r="200" spans="1:21" x14ac:dyDescent="0.3">
      <c r="A200" s="9">
        <v>45373</v>
      </c>
      <c r="B200" s="6">
        <v>12</v>
      </c>
      <c r="C200" s="6">
        <v>8966</v>
      </c>
      <c r="D200" s="6">
        <v>36500</v>
      </c>
      <c r="E200" s="6">
        <v>78700</v>
      </c>
      <c r="F200" s="6">
        <f t="shared" si="82"/>
        <v>747.16666666666663</v>
      </c>
      <c r="G200" s="6">
        <f t="shared" si="83"/>
        <v>3041.6666666666665</v>
      </c>
      <c r="H200" s="8">
        <f t="shared" si="84"/>
        <v>6558.333333333333</v>
      </c>
      <c r="I200" s="6">
        <v>12</v>
      </c>
      <c r="J200" s="6">
        <v>321900</v>
      </c>
      <c r="K200" s="6">
        <v>80788</v>
      </c>
      <c r="L200" s="6">
        <v>20691</v>
      </c>
      <c r="M200" s="6">
        <f t="shared" si="79"/>
        <v>26825</v>
      </c>
      <c r="N200" s="6">
        <f t="shared" si="80"/>
        <v>6732.333333333333</v>
      </c>
      <c r="O200" s="8">
        <f t="shared" si="81"/>
        <v>1724.25</v>
      </c>
      <c r="P200" s="6">
        <v>8</v>
      </c>
      <c r="Q200" s="6">
        <v>73624</v>
      </c>
      <c r="R200" s="8">
        <f t="shared" si="59"/>
        <v>9203</v>
      </c>
      <c r="S200" s="6">
        <v>3</v>
      </c>
      <c r="T200" s="6">
        <v>18000</v>
      </c>
      <c r="U200" s="8">
        <f t="shared" si="72"/>
        <v>6000</v>
      </c>
    </row>
    <row r="201" spans="1:21" x14ac:dyDescent="0.3">
      <c r="A201" s="9">
        <v>45374</v>
      </c>
      <c r="B201" s="6">
        <v>6</v>
      </c>
      <c r="C201" s="6">
        <v>5272</v>
      </c>
      <c r="D201" s="6">
        <v>20400</v>
      </c>
      <c r="E201" s="6">
        <v>51200</v>
      </c>
      <c r="F201" s="6">
        <f t="shared" si="82"/>
        <v>878.66666666666663</v>
      </c>
      <c r="G201" s="6">
        <f t="shared" si="83"/>
        <v>3400</v>
      </c>
      <c r="H201" s="8">
        <f t="shared" si="84"/>
        <v>8533.3333333333339</v>
      </c>
      <c r="I201" s="6">
        <v>6</v>
      </c>
      <c r="J201" s="6">
        <v>124300</v>
      </c>
      <c r="K201" s="6">
        <v>27900</v>
      </c>
      <c r="L201" s="6">
        <v>7877</v>
      </c>
      <c r="M201" s="6">
        <f t="shared" si="79"/>
        <v>20716.666666666668</v>
      </c>
      <c r="N201" s="6">
        <f t="shared" si="80"/>
        <v>4650</v>
      </c>
      <c r="O201" s="8">
        <f t="shared" si="81"/>
        <v>1312.8333333333333</v>
      </c>
      <c r="P201" s="6">
        <v>8</v>
      </c>
      <c r="Q201" s="6">
        <v>43115</v>
      </c>
      <c r="R201" s="8">
        <f t="shared" si="59"/>
        <v>5389.375</v>
      </c>
      <c r="S201" s="6">
        <v>2</v>
      </c>
      <c r="T201" s="6">
        <v>12900</v>
      </c>
      <c r="U201" s="8">
        <f t="shared" si="72"/>
        <v>6450</v>
      </c>
    </row>
    <row r="202" spans="1:21" x14ac:dyDescent="0.3">
      <c r="A202" s="9">
        <v>45375</v>
      </c>
      <c r="B202" s="6">
        <v>6</v>
      </c>
      <c r="C202" s="6">
        <v>7708</v>
      </c>
      <c r="D202" s="6">
        <v>28400</v>
      </c>
      <c r="E202" s="6">
        <v>66600</v>
      </c>
      <c r="F202" s="6">
        <f t="shared" si="82"/>
        <v>1284.6666666666667</v>
      </c>
      <c r="G202" s="6">
        <f t="shared" si="83"/>
        <v>4733.333333333333</v>
      </c>
      <c r="H202" s="8">
        <f t="shared" si="84"/>
        <v>11100</v>
      </c>
      <c r="I202" s="6">
        <v>5</v>
      </c>
      <c r="J202" s="6">
        <v>100100</v>
      </c>
      <c r="K202" s="6">
        <v>18100</v>
      </c>
      <c r="L202" s="6">
        <v>5566</v>
      </c>
      <c r="M202" s="6">
        <f t="shared" si="79"/>
        <v>20020</v>
      </c>
      <c r="N202" s="6">
        <f t="shared" si="80"/>
        <v>3620</v>
      </c>
      <c r="O202" s="8">
        <f t="shared" si="81"/>
        <v>1113.2</v>
      </c>
      <c r="P202" s="6">
        <v>7</v>
      </c>
      <c r="Q202" s="6">
        <v>72573</v>
      </c>
      <c r="R202" s="8">
        <f t="shared" si="59"/>
        <v>10367.571428571429</v>
      </c>
      <c r="S202" s="6">
        <v>2</v>
      </c>
      <c r="T202" s="6">
        <v>620500</v>
      </c>
      <c r="U202" s="8">
        <f t="shared" si="72"/>
        <v>310250</v>
      </c>
    </row>
    <row r="203" spans="1:21" x14ac:dyDescent="0.3">
      <c r="A203" s="9">
        <v>45376</v>
      </c>
      <c r="B203" s="6">
        <v>6</v>
      </c>
      <c r="C203" s="6">
        <v>8976</v>
      </c>
      <c r="D203" s="6">
        <v>33600</v>
      </c>
      <c r="E203" s="6">
        <v>73800</v>
      </c>
      <c r="F203" s="6">
        <f t="shared" si="82"/>
        <v>1496</v>
      </c>
      <c r="G203" s="6">
        <f t="shared" si="83"/>
        <v>5600</v>
      </c>
      <c r="H203" s="8">
        <f t="shared" si="84"/>
        <v>12300</v>
      </c>
      <c r="I203" s="6">
        <v>6</v>
      </c>
      <c r="J203" s="6">
        <v>222300</v>
      </c>
      <c r="K203" s="6">
        <v>74100</v>
      </c>
      <c r="L203" s="6">
        <v>14500</v>
      </c>
      <c r="M203" s="6">
        <f t="shared" si="79"/>
        <v>37050</v>
      </c>
      <c r="N203" s="6">
        <f t="shared" si="80"/>
        <v>12350</v>
      </c>
      <c r="O203" s="8">
        <f t="shared" si="81"/>
        <v>2416.6666666666665</v>
      </c>
      <c r="P203" s="6">
        <v>4</v>
      </c>
      <c r="Q203" s="6">
        <v>77707</v>
      </c>
      <c r="R203" s="8">
        <f t="shared" si="59"/>
        <v>19426.75</v>
      </c>
      <c r="S203" s="6">
        <v>4</v>
      </c>
      <c r="T203" s="6">
        <v>1928100</v>
      </c>
      <c r="U203" s="8">
        <f t="shared" si="72"/>
        <v>482025</v>
      </c>
    </row>
    <row r="204" spans="1:21" x14ac:dyDescent="0.3">
      <c r="A204" s="9">
        <v>45377</v>
      </c>
      <c r="B204" s="6">
        <v>7</v>
      </c>
      <c r="C204" s="6">
        <v>4366</v>
      </c>
      <c r="D204" s="6">
        <v>16700</v>
      </c>
      <c r="E204" s="6">
        <v>39800</v>
      </c>
      <c r="F204" s="6">
        <f t="shared" si="82"/>
        <v>623.71428571428567</v>
      </c>
      <c r="G204" s="6">
        <f t="shared" si="83"/>
        <v>2385.7142857142858</v>
      </c>
      <c r="H204" s="8">
        <f t="shared" si="84"/>
        <v>5685.7142857142853</v>
      </c>
      <c r="I204" s="6">
        <v>7</v>
      </c>
      <c r="J204" s="6">
        <v>122400</v>
      </c>
      <c r="K204" s="6">
        <v>20415</v>
      </c>
      <c r="L204" s="6">
        <v>5985</v>
      </c>
      <c r="M204" s="6">
        <f t="shared" si="79"/>
        <v>17485.714285714286</v>
      </c>
      <c r="N204" s="6">
        <f t="shared" si="80"/>
        <v>2916.4285714285716</v>
      </c>
      <c r="O204" s="8">
        <f t="shared" si="81"/>
        <v>855</v>
      </c>
      <c r="P204" s="6">
        <v>9</v>
      </c>
      <c r="Q204" s="6">
        <v>147876</v>
      </c>
      <c r="R204" s="8">
        <f t="shared" si="59"/>
        <v>16430.666666666668</v>
      </c>
      <c r="S204" s="6">
        <v>1</v>
      </c>
      <c r="T204" s="6">
        <v>7800</v>
      </c>
      <c r="U204" s="8">
        <f t="shared" si="72"/>
        <v>7800</v>
      </c>
    </row>
    <row r="205" spans="1:21" x14ac:dyDescent="0.3">
      <c r="A205" s="9">
        <v>45378</v>
      </c>
      <c r="B205" s="6">
        <v>6</v>
      </c>
      <c r="C205" s="6">
        <v>6870</v>
      </c>
      <c r="D205" s="6">
        <v>23300</v>
      </c>
      <c r="E205" s="6">
        <v>37000</v>
      </c>
      <c r="F205" s="6">
        <f t="shared" si="82"/>
        <v>1145</v>
      </c>
      <c r="G205" s="6">
        <f t="shared" si="83"/>
        <v>3883.3333333333335</v>
      </c>
      <c r="H205" s="8">
        <f t="shared" si="84"/>
        <v>6166.666666666667</v>
      </c>
      <c r="I205" s="6">
        <v>7</v>
      </c>
      <c r="J205" s="6">
        <v>238400</v>
      </c>
      <c r="K205" s="6">
        <v>61487</v>
      </c>
      <c r="L205" s="6">
        <v>15601</v>
      </c>
      <c r="M205" s="6">
        <f t="shared" si="79"/>
        <v>34057.142857142855</v>
      </c>
      <c r="N205" s="6">
        <f t="shared" si="80"/>
        <v>8783.8571428571431</v>
      </c>
      <c r="O205" s="8">
        <f t="shared" si="81"/>
        <v>2228.7142857142858</v>
      </c>
      <c r="P205" s="6">
        <v>5</v>
      </c>
      <c r="Q205" s="6">
        <v>78316</v>
      </c>
      <c r="R205" s="8">
        <f t="shared" si="59"/>
        <v>15663.2</v>
      </c>
      <c r="S205" s="6">
        <v>1</v>
      </c>
      <c r="T205" s="6">
        <v>264000</v>
      </c>
      <c r="U205" s="8">
        <f t="shared" si="72"/>
        <v>264000</v>
      </c>
    </row>
    <row r="206" spans="1:21" x14ac:dyDescent="0.3">
      <c r="A206" s="9">
        <v>45379</v>
      </c>
      <c r="B206" s="6">
        <v>5</v>
      </c>
      <c r="C206" s="6">
        <v>7900</v>
      </c>
      <c r="D206" s="6">
        <v>21500</v>
      </c>
      <c r="E206" s="6">
        <v>48200</v>
      </c>
      <c r="F206" s="6">
        <f t="shared" si="82"/>
        <v>1580</v>
      </c>
      <c r="G206" s="6">
        <f t="shared" si="83"/>
        <v>4300</v>
      </c>
      <c r="H206" s="8">
        <f t="shared" si="84"/>
        <v>9640</v>
      </c>
      <c r="I206" s="6">
        <v>6</v>
      </c>
      <c r="J206" s="6">
        <v>342300</v>
      </c>
      <c r="K206" s="6">
        <v>96400</v>
      </c>
      <c r="L206" s="6">
        <v>17438</v>
      </c>
      <c r="M206" s="6">
        <f t="shared" si="79"/>
        <v>57050</v>
      </c>
      <c r="N206" s="6">
        <f t="shared" si="80"/>
        <v>16066.666666666666</v>
      </c>
      <c r="O206" s="8">
        <f t="shared" si="81"/>
        <v>2906.3333333333335</v>
      </c>
      <c r="P206" s="6">
        <v>6</v>
      </c>
      <c r="Q206" s="6">
        <v>109932</v>
      </c>
      <c r="R206" s="8">
        <f t="shared" si="59"/>
        <v>18322</v>
      </c>
      <c r="S206" s="6">
        <v>2</v>
      </c>
      <c r="T206" s="6">
        <v>16900</v>
      </c>
      <c r="U206" s="8">
        <f t="shared" si="72"/>
        <v>8450</v>
      </c>
    </row>
    <row r="207" spans="1:21" x14ac:dyDescent="0.3">
      <c r="A207" s="9">
        <v>45380</v>
      </c>
      <c r="B207" s="6">
        <v>2</v>
      </c>
      <c r="C207" s="6">
        <v>7500</v>
      </c>
      <c r="D207" s="6">
        <v>12500</v>
      </c>
      <c r="E207" s="6">
        <v>38000</v>
      </c>
      <c r="F207" s="6">
        <f t="shared" si="82"/>
        <v>3750</v>
      </c>
      <c r="G207" s="6">
        <f t="shared" si="83"/>
        <v>6250</v>
      </c>
      <c r="H207" s="8">
        <f t="shared" si="84"/>
        <v>19000</v>
      </c>
      <c r="I207" s="6">
        <v>2</v>
      </c>
      <c r="J207" s="6">
        <v>66000</v>
      </c>
      <c r="K207" s="6">
        <v>12000</v>
      </c>
      <c r="L207" s="6">
        <v>3540</v>
      </c>
      <c r="M207" s="6">
        <f t="shared" si="79"/>
        <v>33000</v>
      </c>
      <c r="N207" s="6">
        <f t="shared" si="80"/>
        <v>6000</v>
      </c>
      <c r="O207" s="8">
        <f t="shared" si="81"/>
        <v>1770</v>
      </c>
      <c r="P207" s="6">
        <v>2</v>
      </c>
      <c r="Q207" s="6">
        <v>21743</v>
      </c>
      <c r="R207" s="8">
        <f t="shared" si="59"/>
        <v>10871.5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4311</v>
      </c>
      <c r="D208" s="6">
        <v>14500</v>
      </c>
      <c r="E208" s="6">
        <v>37000</v>
      </c>
      <c r="F208" s="6">
        <f t="shared" si="82"/>
        <v>1077.75</v>
      </c>
      <c r="G208" s="6">
        <f t="shared" si="83"/>
        <v>3625</v>
      </c>
      <c r="H208" s="8">
        <f t="shared" si="84"/>
        <v>9250</v>
      </c>
      <c r="I208" s="6">
        <v>6</v>
      </c>
      <c r="J208" s="6">
        <v>202500</v>
      </c>
      <c r="K208" s="6">
        <v>52824</v>
      </c>
      <c r="L208" s="6">
        <v>12390</v>
      </c>
      <c r="M208" s="6">
        <f t="shared" si="79"/>
        <v>33750</v>
      </c>
      <c r="N208" s="6">
        <f t="shared" si="80"/>
        <v>8804</v>
      </c>
      <c r="O208" s="8">
        <f t="shared" si="81"/>
        <v>2065</v>
      </c>
      <c r="P208" s="6">
        <v>6</v>
      </c>
      <c r="Q208" s="6">
        <v>126219</v>
      </c>
      <c r="R208" s="8">
        <f t="shared" ref="R208" si="85">Q208/P208</f>
        <v>21036.5</v>
      </c>
      <c r="S208" s="6">
        <v>0</v>
      </c>
      <c r="T208" s="6">
        <v>0</v>
      </c>
      <c r="U208" s="8">
        <v>0</v>
      </c>
    </row>
    <row r="209" spans="1:21" x14ac:dyDescent="0.3">
      <c r="A209" s="9">
        <v>45382</v>
      </c>
      <c r="B209" s="6">
        <v>6</v>
      </c>
      <c r="C209" s="6">
        <v>4142</v>
      </c>
      <c r="D209" s="6">
        <v>17000</v>
      </c>
      <c r="E209" s="6">
        <v>42100</v>
      </c>
      <c r="F209" s="6">
        <f t="shared" si="82"/>
        <v>690.33333333333337</v>
      </c>
      <c r="G209" s="6">
        <f t="shared" si="83"/>
        <v>2833.3333333333335</v>
      </c>
      <c r="H209" s="8">
        <f t="shared" si="84"/>
        <v>7016.666666666667</v>
      </c>
      <c r="I209" s="6">
        <v>7</v>
      </c>
      <c r="J209" s="6">
        <v>100400</v>
      </c>
      <c r="K209" s="6">
        <v>25950</v>
      </c>
      <c r="L209" s="6">
        <v>6117</v>
      </c>
      <c r="M209" s="6">
        <f t="shared" si="79"/>
        <v>14342.857142857143</v>
      </c>
      <c r="N209" s="6">
        <f t="shared" si="80"/>
        <v>3707.1428571428573</v>
      </c>
      <c r="O209" s="8">
        <f t="shared" si="81"/>
        <v>873.85714285714289</v>
      </c>
      <c r="P209" s="6">
        <v>9</v>
      </c>
      <c r="Q209" s="6">
        <v>201947</v>
      </c>
      <c r="R209" s="8">
        <f>Q209/P209</f>
        <v>22438.555555555555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8</v>
      </c>
      <c r="C210" s="6">
        <v>7356</v>
      </c>
      <c r="D210" s="6">
        <v>22400</v>
      </c>
      <c r="E210" s="6">
        <v>56100</v>
      </c>
      <c r="F210" s="6">
        <f t="shared" si="82"/>
        <v>919.5</v>
      </c>
      <c r="G210" s="6">
        <f t="shared" si="83"/>
        <v>2800</v>
      </c>
      <c r="H210" s="8">
        <f t="shared" si="84"/>
        <v>7012.5</v>
      </c>
      <c r="I210" s="6">
        <v>12</v>
      </c>
      <c r="J210" s="6">
        <v>348900</v>
      </c>
      <c r="K210" s="6">
        <v>87000</v>
      </c>
      <c r="L210" s="6">
        <v>15581</v>
      </c>
      <c r="M210" s="6">
        <f t="shared" si="79"/>
        <v>29075</v>
      </c>
      <c r="N210" s="6">
        <f t="shared" si="80"/>
        <v>7250</v>
      </c>
      <c r="O210" s="8">
        <f t="shared" si="81"/>
        <v>1298.4166666666667</v>
      </c>
      <c r="P210" s="6">
        <v>12</v>
      </c>
      <c r="Q210" s="6">
        <v>75686</v>
      </c>
      <c r="R210" s="8">
        <f>Q210/P210</f>
        <v>6307.166666666667</v>
      </c>
      <c r="S210" s="6">
        <v>2</v>
      </c>
      <c r="T210" s="6">
        <v>48700</v>
      </c>
      <c r="U210" s="8">
        <f>T210/S210</f>
        <v>24350</v>
      </c>
    </row>
    <row r="211" spans="1:21" x14ac:dyDescent="0.3">
      <c r="A211" s="9">
        <v>45384</v>
      </c>
      <c r="B211" s="6">
        <v>8</v>
      </c>
      <c r="C211" s="6">
        <v>16111</v>
      </c>
      <c r="D211" s="6">
        <v>35400</v>
      </c>
      <c r="E211" s="6">
        <v>86100</v>
      </c>
      <c r="F211" s="6">
        <f t="shared" si="82"/>
        <v>2013.875</v>
      </c>
      <c r="G211" s="6">
        <f t="shared" si="83"/>
        <v>4425</v>
      </c>
      <c r="H211" s="8">
        <f t="shared" si="84"/>
        <v>10762.5</v>
      </c>
      <c r="I211" s="6">
        <v>10</v>
      </c>
      <c r="J211" s="6">
        <v>348900</v>
      </c>
      <c r="K211" s="6">
        <v>80600</v>
      </c>
      <c r="L211" s="6">
        <v>15622</v>
      </c>
      <c r="M211" s="6">
        <f t="shared" si="79"/>
        <v>34890</v>
      </c>
      <c r="N211" s="6">
        <f t="shared" si="80"/>
        <v>8060</v>
      </c>
      <c r="O211" s="8">
        <f t="shared" si="81"/>
        <v>1562.2</v>
      </c>
      <c r="P211" s="6">
        <v>5</v>
      </c>
      <c r="Q211" s="6">
        <v>37296</v>
      </c>
      <c r="R211" s="8">
        <f>Q211/P211</f>
        <v>7459.2</v>
      </c>
      <c r="S211" s="6">
        <v>3</v>
      </c>
      <c r="T211" s="6">
        <v>11700</v>
      </c>
      <c r="U211" s="8">
        <f t="shared" ref="U211:U230" si="86">T211/S211</f>
        <v>3900</v>
      </c>
    </row>
    <row r="212" spans="1:21" x14ac:dyDescent="0.3">
      <c r="A212" s="9">
        <v>45385</v>
      </c>
      <c r="B212" s="6">
        <v>2</v>
      </c>
      <c r="C212" s="6">
        <v>11100</v>
      </c>
      <c r="D212" s="6">
        <v>10900</v>
      </c>
      <c r="E212" s="6">
        <v>52000</v>
      </c>
      <c r="F212" s="6">
        <f t="shared" si="82"/>
        <v>5550</v>
      </c>
      <c r="G212" s="6">
        <f t="shared" si="83"/>
        <v>5450</v>
      </c>
      <c r="H212" s="8">
        <f t="shared" si="84"/>
        <v>26000</v>
      </c>
      <c r="I212" s="6">
        <v>7</v>
      </c>
      <c r="J212" s="6">
        <v>764300</v>
      </c>
      <c r="K212" s="6">
        <v>209400</v>
      </c>
      <c r="L212" s="6">
        <v>40400</v>
      </c>
      <c r="M212" s="6">
        <f t="shared" si="79"/>
        <v>109185.71428571429</v>
      </c>
      <c r="N212" s="6">
        <f t="shared" si="80"/>
        <v>29914.285714285714</v>
      </c>
      <c r="O212" s="8">
        <f t="shared" si="81"/>
        <v>5771.4285714285716</v>
      </c>
      <c r="P212" s="6">
        <v>7</v>
      </c>
      <c r="Q212" s="6">
        <v>271072</v>
      </c>
      <c r="R212" s="8">
        <f>Q212/P212</f>
        <v>38724.571428571428</v>
      </c>
      <c r="S212" s="6">
        <v>1</v>
      </c>
      <c r="T212" s="6">
        <v>5800</v>
      </c>
      <c r="U212" s="8">
        <f t="shared" si="86"/>
        <v>5800</v>
      </c>
    </row>
    <row r="213" spans="1:21" x14ac:dyDescent="0.3">
      <c r="A213" s="9">
        <v>45386</v>
      </c>
      <c r="B213" s="6">
        <v>5</v>
      </c>
      <c r="C213" s="6">
        <v>8600</v>
      </c>
      <c r="D213" s="6">
        <v>21000</v>
      </c>
      <c r="E213" s="6">
        <v>47000</v>
      </c>
      <c r="F213" s="6">
        <f t="shared" si="82"/>
        <v>1720</v>
      </c>
      <c r="G213" s="6">
        <f t="shared" si="83"/>
        <v>4200</v>
      </c>
      <c r="H213" s="8">
        <f t="shared" si="84"/>
        <v>9400</v>
      </c>
      <c r="I213" s="6">
        <v>6</v>
      </c>
      <c r="J213" s="6">
        <v>336100</v>
      </c>
      <c r="K213" s="6">
        <v>70800</v>
      </c>
      <c r="L213" s="6">
        <v>20000</v>
      </c>
      <c r="M213" s="6">
        <f t="shared" si="79"/>
        <v>56016.666666666664</v>
      </c>
      <c r="N213" s="6">
        <f t="shared" si="80"/>
        <v>11800</v>
      </c>
      <c r="O213" s="8">
        <f t="shared" si="81"/>
        <v>3333.3333333333335</v>
      </c>
      <c r="P213" s="6">
        <v>8</v>
      </c>
      <c r="Q213" s="6">
        <v>88267</v>
      </c>
      <c r="R213" s="8">
        <f t="shared" ref="R213:R230" si="87">Q213/P213</f>
        <v>11033.375</v>
      </c>
      <c r="S213" s="6">
        <v>2</v>
      </c>
      <c r="T213" s="6">
        <v>49000</v>
      </c>
      <c r="U213" s="8">
        <f t="shared" si="86"/>
        <v>24500</v>
      </c>
    </row>
    <row r="214" spans="1:21" x14ac:dyDescent="0.3">
      <c r="A214" s="9">
        <v>45387</v>
      </c>
      <c r="B214" s="6">
        <v>5</v>
      </c>
      <c r="C214" s="6">
        <v>8600</v>
      </c>
      <c r="D214" s="6">
        <v>18900</v>
      </c>
      <c r="E214" s="6">
        <v>69500</v>
      </c>
      <c r="F214" s="6">
        <f t="shared" si="82"/>
        <v>1720</v>
      </c>
      <c r="G214" s="6">
        <f t="shared" si="83"/>
        <v>3780</v>
      </c>
      <c r="H214" s="8">
        <f t="shared" si="84"/>
        <v>13900</v>
      </c>
      <c r="I214" s="6">
        <v>9</v>
      </c>
      <c r="J214" s="6">
        <v>247100</v>
      </c>
      <c r="K214" s="6">
        <v>40200</v>
      </c>
      <c r="L214" s="6">
        <v>10065</v>
      </c>
      <c r="M214" s="6">
        <f t="shared" si="79"/>
        <v>27455.555555555555</v>
      </c>
      <c r="N214" s="6">
        <f t="shared" si="80"/>
        <v>4466.666666666667</v>
      </c>
      <c r="O214" s="8">
        <f t="shared" si="81"/>
        <v>1118.3333333333333</v>
      </c>
      <c r="P214" s="6">
        <v>6</v>
      </c>
      <c r="Q214" s="6">
        <v>133075</v>
      </c>
      <c r="R214" s="8">
        <f t="shared" si="87"/>
        <v>22179.166666666668</v>
      </c>
      <c r="S214" s="6">
        <v>3</v>
      </c>
      <c r="T214" s="6">
        <v>83300</v>
      </c>
      <c r="U214" s="8">
        <f t="shared" si="86"/>
        <v>27766.666666666668</v>
      </c>
    </row>
    <row r="215" spans="1:21" x14ac:dyDescent="0.3">
      <c r="A215" s="9">
        <v>45388</v>
      </c>
      <c r="B215" s="6">
        <v>2</v>
      </c>
      <c r="C215" s="6">
        <v>5267</v>
      </c>
      <c r="D215" s="6">
        <v>9700</v>
      </c>
      <c r="E215" s="6">
        <v>26300</v>
      </c>
      <c r="F215" s="6">
        <f t="shared" si="82"/>
        <v>2633.5</v>
      </c>
      <c r="G215" s="6">
        <f t="shared" si="83"/>
        <v>4850</v>
      </c>
      <c r="H215" s="8">
        <f t="shared" si="84"/>
        <v>13150</v>
      </c>
      <c r="I215" s="6">
        <v>2</v>
      </c>
      <c r="J215" s="6">
        <v>52000</v>
      </c>
      <c r="K215" s="6">
        <v>19100</v>
      </c>
      <c r="L215" s="6">
        <v>19100</v>
      </c>
      <c r="M215" s="6">
        <f t="shared" si="79"/>
        <v>26000</v>
      </c>
      <c r="N215" s="6">
        <f t="shared" si="80"/>
        <v>9550</v>
      </c>
      <c r="O215" s="8">
        <f t="shared" si="81"/>
        <v>9550</v>
      </c>
      <c r="P215" s="6">
        <v>4</v>
      </c>
      <c r="Q215" s="6">
        <v>36845</v>
      </c>
      <c r="R215" s="8">
        <f t="shared" si="87"/>
        <v>9211.25</v>
      </c>
      <c r="S215" s="6">
        <v>2</v>
      </c>
      <c r="T215" s="6">
        <v>124200</v>
      </c>
      <c r="U215" s="8">
        <f t="shared" si="86"/>
        <v>62100</v>
      </c>
    </row>
    <row r="216" spans="1:21" x14ac:dyDescent="0.3">
      <c r="A216" s="9">
        <v>45389</v>
      </c>
      <c r="B216" s="6">
        <v>57</v>
      </c>
      <c r="C216" s="6">
        <v>75894</v>
      </c>
      <c r="D216" s="6">
        <v>183222</v>
      </c>
      <c r="E216" s="6">
        <v>484400</v>
      </c>
      <c r="F216" s="6">
        <f t="shared" si="82"/>
        <v>1331.4736842105262</v>
      </c>
      <c r="G216" s="6">
        <f t="shared" si="83"/>
        <v>3214.4210526315787</v>
      </c>
      <c r="H216" s="8">
        <f t="shared" si="84"/>
        <v>8498.2456140350878</v>
      </c>
      <c r="I216" s="6">
        <v>57</v>
      </c>
      <c r="J216" s="6">
        <v>1347800</v>
      </c>
      <c r="K216" s="6">
        <v>350255</v>
      </c>
      <c r="L216" s="6">
        <v>89551</v>
      </c>
      <c r="M216" s="6">
        <f t="shared" si="79"/>
        <v>23645.614035087718</v>
      </c>
      <c r="N216" s="6">
        <f t="shared" si="80"/>
        <v>6144.8245614035086</v>
      </c>
      <c r="O216" s="8">
        <f t="shared" si="81"/>
        <v>1571.0701754385964</v>
      </c>
      <c r="P216" s="6">
        <v>36</v>
      </c>
      <c r="Q216" s="6">
        <v>726462</v>
      </c>
      <c r="R216" s="8">
        <f t="shared" si="87"/>
        <v>20179.5</v>
      </c>
      <c r="S216" s="6">
        <v>22</v>
      </c>
      <c r="T216" s="6">
        <v>79014</v>
      </c>
      <c r="U216" s="8">
        <f t="shared" si="86"/>
        <v>3591.5454545454545</v>
      </c>
    </row>
    <row r="217" spans="1:21" x14ac:dyDescent="0.3">
      <c r="A217" s="9">
        <v>45390</v>
      </c>
      <c r="B217" s="6">
        <v>11</v>
      </c>
      <c r="C217" s="6">
        <v>11670</v>
      </c>
      <c r="D217" s="6">
        <v>26600</v>
      </c>
      <c r="E217" s="6">
        <v>72500</v>
      </c>
      <c r="F217" s="6">
        <f t="shared" si="82"/>
        <v>1060.909090909091</v>
      </c>
      <c r="G217" s="6">
        <f t="shared" si="83"/>
        <v>2418.181818181818</v>
      </c>
      <c r="H217" s="8">
        <f t="shared" si="84"/>
        <v>6590.909090909091</v>
      </c>
      <c r="I217" s="6">
        <v>12</v>
      </c>
      <c r="J217" s="6">
        <v>257200</v>
      </c>
      <c r="K217" s="6">
        <v>70585</v>
      </c>
      <c r="L217" s="6">
        <v>13815</v>
      </c>
      <c r="M217" s="6">
        <f t="shared" si="79"/>
        <v>21433.333333333332</v>
      </c>
      <c r="N217" s="6">
        <f t="shared" si="80"/>
        <v>5882.083333333333</v>
      </c>
      <c r="O217" s="8">
        <f t="shared" si="81"/>
        <v>1151.25</v>
      </c>
      <c r="P217" s="6">
        <v>13</v>
      </c>
      <c r="Q217" s="6">
        <v>153244</v>
      </c>
      <c r="R217" s="8">
        <f t="shared" si="87"/>
        <v>11788</v>
      </c>
      <c r="S217" s="6">
        <v>6</v>
      </c>
      <c r="T217" s="6">
        <v>448800</v>
      </c>
      <c r="U217" s="8">
        <f t="shared" si="86"/>
        <v>74800</v>
      </c>
    </row>
    <row r="218" spans="1:21" x14ac:dyDescent="0.3">
      <c r="A218" s="9">
        <v>45391</v>
      </c>
      <c r="B218" s="6">
        <v>8</v>
      </c>
      <c r="C218" s="6">
        <v>18353</v>
      </c>
      <c r="D218" s="6">
        <v>38200</v>
      </c>
      <c r="E218" s="6">
        <v>87800</v>
      </c>
      <c r="F218" s="6">
        <f t="shared" si="82"/>
        <v>2294.125</v>
      </c>
      <c r="G218" s="6">
        <f t="shared" si="83"/>
        <v>4775</v>
      </c>
      <c r="H218" s="8">
        <f t="shared" si="84"/>
        <v>10975</v>
      </c>
      <c r="I218" s="6">
        <v>10</v>
      </c>
      <c r="J218" s="6">
        <v>327100</v>
      </c>
      <c r="K218" s="6">
        <v>87286</v>
      </c>
      <c r="L218" s="6">
        <v>17506</v>
      </c>
      <c r="M218" s="6">
        <f t="shared" si="79"/>
        <v>32710</v>
      </c>
      <c r="N218" s="6">
        <f t="shared" si="80"/>
        <v>8728.6</v>
      </c>
      <c r="O218" s="8">
        <f t="shared" si="81"/>
        <v>1750.6</v>
      </c>
      <c r="P218" s="6">
        <v>6</v>
      </c>
      <c r="Q218" s="6">
        <v>44744</v>
      </c>
      <c r="R218" s="8">
        <f t="shared" si="87"/>
        <v>7457.333333333333</v>
      </c>
      <c r="S218" s="6">
        <v>3</v>
      </c>
      <c r="T218" s="6">
        <v>21700</v>
      </c>
      <c r="U218" s="8">
        <f t="shared" si="86"/>
        <v>7233.333333333333</v>
      </c>
    </row>
    <row r="219" spans="1:21" x14ac:dyDescent="0.3">
      <c r="A219" s="9">
        <v>45392</v>
      </c>
      <c r="B219" s="6">
        <v>7</v>
      </c>
      <c r="C219" s="6">
        <v>12049</v>
      </c>
      <c r="D219" s="6">
        <v>30200</v>
      </c>
      <c r="E219" s="6">
        <v>73900</v>
      </c>
      <c r="F219" s="6">
        <f>C219/B219</f>
        <v>1721.2857142857142</v>
      </c>
      <c r="G219" s="6">
        <f>D219/B219</f>
        <v>4314.2857142857147</v>
      </c>
      <c r="H219" s="8">
        <f>E219/B219</f>
        <v>10557.142857142857</v>
      </c>
      <c r="I219" s="6">
        <v>8</v>
      </c>
      <c r="J219" s="6">
        <v>328200</v>
      </c>
      <c r="K219" s="6">
        <v>69851</v>
      </c>
      <c r="L219" s="6">
        <v>14551</v>
      </c>
      <c r="M219" s="6">
        <f t="shared" si="79"/>
        <v>41025</v>
      </c>
      <c r="N219" s="6">
        <f t="shared" si="80"/>
        <v>8731.375</v>
      </c>
      <c r="O219" s="8">
        <f t="shared" si="81"/>
        <v>1818.875</v>
      </c>
      <c r="P219" s="6">
        <v>4</v>
      </c>
      <c r="Q219" s="6">
        <v>29137</v>
      </c>
      <c r="R219" s="8">
        <f t="shared" si="87"/>
        <v>7284.25</v>
      </c>
      <c r="S219" s="6">
        <v>2</v>
      </c>
      <c r="T219" s="6">
        <v>18100</v>
      </c>
      <c r="U219" s="8">
        <f t="shared" si="86"/>
        <v>9050</v>
      </c>
    </row>
    <row r="220" spans="1:21" x14ac:dyDescent="0.3">
      <c r="A220" s="9">
        <v>45393</v>
      </c>
      <c r="B220" s="6">
        <v>10</v>
      </c>
      <c r="C220" s="6">
        <v>22969</v>
      </c>
      <c r="D220" s="6">
        <v>40500</v>
      </c>
      <c r="E220" s="6">
        <v>97100</v>
      </c>
      <c r="F220" s="6">
        <f>C220/B220</f>
        <v>2296.9</v>
      </c>
      <c r="G220" s="6">
        <f>D220/B220</f>
        <v>4050</v>
      </c>
      <c r="H220" s="8">
        <f>E220/B220</f>
        <v>9710</v>
      </c>
      <c r="I220" s="6">
        <v>15</v>
      </c>
      <c r="J220" s="6">
        <v>417700</v>
      </c>
      <c r="K220" s="6">
        <v>127397</v>
      </c>
      <c r="L220" s="6">
        <v>18278</v>
      </c>
      <c r="M220" s="6">
        <f t="shared" si="79"/>
        <v>27846.666666666668</v>
      </c>
      <c r="N220" s="6">
        <f t="shared" si="80"/>
        <v>8493.1333333333332</v>
      </c>
      <c r="O220" s="8">
        <f t="shared" si="81"/>
        <v>1218.5333333333333</v>
      </c>
      <c r="P220" s="6">
        <v>8</v>
      </c>
      <c r="Q220" s="6">
        <v>47469</v>
      </c>
      <c r="R220" s="8">
        <f t="shared" si="87"/>
        <v>5933.625</v>
      </c>
      <c r="S220" s="6">
        <v>2</v>
      </c>
      <c r="T220" s="6">
        <v>15400</v>
      </c>
      <c r="U220" s="8">
        <f t="shared" si="86"/>
        <v>7700</v>
      </c>
    </row>
    <row r="221" spans="1:21" x14ac:dyDescent="0.3">
      <c r="A221" s="9">
        <v>45394</v>
      </c>
      <c r="B221" s="6">
        <v>10</v>
      </c>
      <c r="C221" s="6">
        <v>9892</v>
      </c>
      <c r="D221" s="6">
        <v>27100</v>
      </c>
      <c r="E221" s="6">
        <v>62800</v>
      </c>
      <c r="F221" s="6">
        <f t="shared" ref="F221:F230" si="88">C221/B221</f>
        <v>989.2</v>
      </c>
      <c r="G221" s="6">
        <f t="shared" ref="G221:G230" si="89">D221/B221</f>
        <v>2710</v>
      </c>
      <c r="H221" s="8">
        <f t="shared" ref="H221:H230" si="90">E221/B221</f>
        <v>6280</v>
      </c>
      <c r="I221" s="6">
        <v>13</v>
      </c>
      <c r="J221" s="6">
        <v>306000</v>
      </c>
      <c r="K221" s="6">
        <v>74231</v>
      </c>
      <c r="L221" s="6">
        <v>14950</v>
      </c>
      <c r="M221" s="6">
        <f t="shared" si="79"/>
        <v>23538.461538461539</v>
      </c>
      <c r="N221" s="6">
        <f t="shared" si="80"/>
        <v>5710.0769230769229</v>
      </c>
      <c r="O221" s="8">
        <f t="shared" si="81"/>
        <v>1150</v>
      </c>
      <c r="P221" s="6">
        <v>10</v>
      </c>
      <c r="Q221" s="6">
        <v>63565</v>
      </c>
      <c r="R221" s="8">
        <f t="shared" si="87"/>
        <v>6356.5</v>
      </c>
      <c r="S221" s="6">
        <v>4</v>
      </c>
      <c r="T221" s="6">
        <v>117000</v>
      </c>
      <c r="U221" s="8">
        <f t="shared" si="86"/>
        <v>29250</v>
      </c>
    </row>
    <row r="222" spans="1:21" x14ac:dyDescent="0.3">
      <c r="A222" s="9">
        <v>45395</v>
      </c>
      <c r="B222" s="6">
        <v>8</v>
      </c>
      <c r="C222" s="6">
        <v>7422</v>
      </c>
      <c r="D222" s="6">
        <v>28400</v>
      </c>
      <c r="E222" s="6">
        <v>68800</v>
      </c>
      <c r="F222" s="6">
        <f t="shared" si="88"/>
        <v>927.75</v>
      </c>
      <c r="G222" s="6">
        <f t="shared" si="89"/>
        <v>3550</v>
      </c>
      <c r="H222" s="8">
        <f t="shared" si="90"/>
        <v>8600</v>
      </c>
      <c r="I222" s="6">
        <v>11</v>
      </c>
      <c r="J222" s="6">
        <v>79700</v>
      </c>
      <c r="K222" s="6">
        <v>18726</v>
      </c>
      <c r="L222" s="6">
        <v>7443</v>
      </c>
      <c r="M222" s="6">
        <f t="shared" si="79"/>
        <v>7245.454545454545</v>
      </c>
      <c r="N222" s="6">
        <f t="shared" si="80"/>
        <v>1702.3636363636363</v>
      </c>
      <c r="O222" s="8">
        <f t="shared" si="81"/>
        <v>676.63636363636363</v>
      </c>
      <c r="P222" s="6">
        <v>6</v>
      </c>
      <c r="Q222" s="6">
        <v>45387</v>
      </c>
      <c r="R222" s="8">
        <f t="shared" si="87"/>
        <v>7564.5</v>
      </c>
      <c r="S222" s="6">
        <v>5</v>
      </c>
      <c r="T222" s="6">
        <v>44400</v>
      </c>
      <c r="U222" s="8">
        <f t="shared" si="86"/>
        <v>8880</v>
      </c>
    </row>
    <row r="223" spans="1:21" x14ac:dyDescent="0.3">
      <c r="A223" s="9">
        <v>45396</v>
      </c>
      <c r="B223" s="6">
        <v>8</v>
      </c>
      <c r="C223" s="6">
        <v>11369</v>
      </c>
      <c r="D223" s="6">
        <v>34600</v>
      </c>
      <c r="E223" s="6">
        <v>77000</v>
      </c>
      <c r="F223" s="6">
        <f t="shared" si="88"/>
        <v>1421.125</v>
      </c>
      <c r="G223" s="6">
        <f t="shared" si="89"/>
        <v>4325</v>
      </c>
      <c r="H223" s="8">
        <f t="shared" si="90"/>
        <v>9625</v>
      </c>
      <c r="I223" s="6">
        <v>14</v>
      </c>
      <c r="J223" s="6">
        <v>473100</v>
      </c>
      <c r="K223" s="6">
        <v>136100</v>
      </c>
      <c r="L223" s="6">
        <v>26386</v>
      </c>
      <c r="M223" s="6">
        <f t="shared" si="79"/>
        <v>33792.857142857145</v>
      </c>
      <c r="N223" s="6">
        <f t="shared" si="80"/>
        <v>9721.4285714285706</v>
      </c>
      <c r="O223" s="8">
        <f t="shared" si="81"/>
        <v>1884.7142857142858</v>
      </c>
      <c r="P223" s="6">
        <v>10</v>
      </c>
      <c r="Q223" s="6">
        <v>115408</v>
      </c>
      <c r="R223" s="8">
        <f t="shared" si="87"/>
        <v>11540.8</v>
      </c>
      <c r="S223" s="6">
        <v>4</v>
      </c>
      <c r="T223" s="6">
        <v>61900</v>
      </c>
      <c r="U223" s="8">
        <f t="shared" si="86"/>
        <v>15475</v>
      </c>
    </row>
    <row r="224" spans="1:21" x14ac:dyDescent="0.3">
      <c r="A224" s="9">
        <v>45397</v>
      </c>
      <c r="B224" s="6">
        <v>4</v>
      </c>
      <c r="C224" s="6">
        <v>7374</v>
      </c>
      <c r="D224" s="6">
        <v>20900</v>
      </c>
      <c r="E224" s="6">
        <v>46700</v>
      </c>
      <c r="F224" s="6">
        <f t="shared" si="88"/>
        <v>1843.5</v>
      </c>
      <c r="G224" s="6">
        <f t="shared" si="89"/>
        <v>5225</v>
      </c>
      <c r="H224" s="8">
        <f t="shared" si="90"/>
        <v>11675</v>
      </c>
      <c r="I224" s="6">
        <v>7</v>
      </c>
      <c r="J224" s="6">
        <v>138600</v>
      </c>
      <c r="K224" s="6">
        <v>33328</v>
      </c>
      <c r="L224" s="6">
        <v>11143</v>
      </c>
      <c r="M224" s="6">
        <f t="shared" si="79"/>
        <v>19800</v>
      </c>
      <c r="N224" s="6">
        <f t="shared" si="80"/>
        <v>4761.1428571428569</v>
      </c>
      <c r="O224" s="8">
        <f t="shared" si="81"/>
        <v>1591.8571428571429</v>
      </c>
      <c r="P224" s="6">
        <v>5</v>
      </c>
      <c r="Q224" s="6">
        <v>46508</v>
      </c>
      <c r="R224" s="8">
        <f t="shared" si="87"/>
        <v>9301.6</v>
      </c>
      <c r="S224" s="6">
        <v>1</v>
      </c>
      <c r="T224" s="6">
        <v>4700</v>
      </c>
      <c r="U224" s="8">
        <f t="shared" si="86"/>
        <v>4700</v>
      </c>
    </row>
    <row r="225" spans="1:21" x14ac:dyDescent="0.3">
      <c r="A225" s="9">
        <v>45398</v>
      </c>
      <c r="B225" s="6">
        <v>8</v>
      </c>
      <c r="C225" s="6">
        <v>8806</v>
      </c>
      <c r="D225" s="6">
        <v>25800</v>
      </c>
      <c r="E225" s="6">
        <v>62700</v>
      </c>
      <c r="F225" s="6">
        <f t="shared" si="88"/>
        <v>1100.75</v>
      </c>
      <c r="G225" s="6">
        <f t="shared" si="89"/>
        <v>3225</v>
      </c>
      <c r="H225" s="8">
        <f t="shared" si="90"/>
        <v>7837.5</v>
      </c>
      <c r="I225" s="6">
        <v>12</v>
      </c>
      <c r="J225" s="6">
        <v>247100</v>
      </c>
      <c r="K225" s="6">
        <v>63019</v>
      </c>
      <c r="L225" s="6">
        <v>11282</v>
      </c>
      <c r="M225" s="6">
        <f t="shared" si="79"/>
        <v>20591.666666666668</v>
      </c>
      <c r="N225" s="6">
        <f t="shared" si="80"/>
        <v>5251.583333333333</v>
      </c>
      <c r="O225" s="8">
        <f t="shared" si="81"/>
        <v>940.16666666666663</v>
      </c>
      <c r="P225" s="6">
        <v>7</v>
      </c>
      <c r="Q225" s="6">
        <v>63494</v>
      </c>
      <c r="R225" s="8">
        <f t="shared" si="87"/>
        <v>9070.5714285714294</v>
      </c>
      <c r="S225" s="6">
        <v>3</v>
      </c>
      <c r="T225" s="6">
        <v>82400</v>
      </c>
      <c r="U225" s="8">
        <f t="shared" si="86"/>
        <v>27466.666666666668</v>
      </c>
    </row>
    <row r="226" spans="1:21" x14ac:dyDescent="0.3">
      <c r="A226" s="9">
        <v>45399</v>
      </c>
      <c r="B226" s="6">
        <v>8</v>
      </c>
      <c r="C226" s="6">
        <v>9806</v>
      </c>
      <c r="D226" s="6">
        <v>21634</v>
      </c>
      <c r="E226" s="6">
        <v>52100</v>
      </c>
      <c r="F226" s="6">
        <f t="shared" si="88"/>
        <v>1225.75</v>
      </c>
      <c r="G226" s="6">
        <f t="shared" si="89"/>
        <v>2704.25</v>
      </c>
      <c r="H226" s="8">
        <f t="shared" si="90"/>
        <v>6512.5</v>
      </c>
      <c r="I226" s="6">
        <v>8</v>
      </c>
      <c r="J226" s="6">
        <v>249200</v>
      </c>
      <c r="K226" s="6">
        <v>70300</v>
      </c>
      <c r="L226" s="6">
        <v>10873</v>
      </c>
      <c r="M226" s="6">
        <f t="shared" si="79"/>
        <v>31150</v>
      </c>
      <c r="N226" s="6">
        <f t="shared" si="80"/>
        <v>8787.5</v>
      </c>
      <c r="O226" s="8">
        <f t="shared" si="81"/>
        <v>1359.125</v>
      </c>
      <c r="P226" s="6">
        <v>4</v>
      </c>
      <c r="Q226" s="6">
        <v>84554</v>
      </c>
      <c r="R226" s="8">
        <f t="shared" si="87"/>
        <v>21138.5</v>
      </c>
      <c r="S226" s="6">
        <v>1</v>
      </c>
      <c r="T226" s="6">
        <v>3500</v>
      </c>
      <c r="U226" s="8">
        <f t="shared" si="86"/>
        <v>3500</v>
      </c>
    </row>
    <row r="227" spans="1:21" x14ac:dyDescent="0.3">
      <c r="A227" s="9">
        <v>45400</v>
      </c>
      <c r="B227" s="6">
        <v>7</v>
      </c>
      <c r="C227" s="6">
        <v>12953</v>
      </c>
      <c r="D227" s="6">
        <v>31600</v>
      </c>
      <c r="E227" s="6">
        <v>75200</v>
      </c>
      <c r="F227" s="6">
        <f t="shared" si="88"/>
        <v>1850.4285714285713</v>
      </c>
      <c r="G227" s="6">
        <f t="shared" si="89"/>
        <v>4514.2857142857147</v>
      </c>
      <c r="H227" s="8">
        <f t="shared" si="90"/>
        <v>10742.857142857143</v>
      </c>
      <c r="I227" s="6">
        <v>10</v>
      </c>
      <c r="J227" s="6">
        <v>206000</v>
      </c>
      <c r="K227" s="6">
        <v>47450</v>
      </c>
      <c r="L227" s="6">
        <v>9596</v>
      </c>
      <c r="M227" s="6">
        <f t="shared" si="79"/>
        <v>20600</v>
      </c>
      <c r="N227" s="6">
        <f t="shared" si="80"/>
        <v>4745</v>
      </c>
      <c r="O227" s="8">
        <f t="shared" si="81"/>
        <v>959.6</v>
      </c>
      <c r="P227" s="6">
        <v>6</v>
      </c>
      <c r="Q227" s="6">
        <v>68747</v>
      </c>
      <c r="R227" s="8">
        <f t="shared" si="87"/>
        <v>11457.833333333334</v>
      </c>
      <c r="S227" s="6">
        <v>3</v>
      </c>
      <c r="T227" s="6">
        <v>22600</v>
      </c>
      <c r="U227" s="8">
        <f t="shared" si="86"/>
        <v>7533.333333333333</v>
      </c>
    </row>
    <row r="228" spans="1:21" x14ac:dyDescent="0.3">
      <c r="A228" s="9">
        <v>45401</v>
      </c>
      <c r="B228" s="6">
        <v>10</v>
      </c>
      <c r="C228" s="6">
        <v>10158</v>
      </c>
      <c r="D228" s="6">
        <v>40000</v>
      </c>
      <c r="E228" s="6">
        <v>88600</v>
      </c>
      <c r="F228" s="6">
        <f t="shared" si="88"/>
        <v>1015.8</v>
      </c>
      <c r="G228" s="6">
        <f t="shared" si="89"/>
        <v>4000</v>
      </c>
      <c r="H228" s="8">
        <f t="shared" si="90"/>
        <v>8860</v>
      </c>
      <c r="I228" s="6">
        <v>13</v>
      </c>
      <c r="J228" s="6">
        <v>302900</v>
      </c>
      <c r="K228" s="6">
        <v>75132</v>
      </c>
      <c r="L228" s="6">
        <v>17314</v>
      </c>
      <c r="M228" s="6">
        <f t="shared" si="79"/>
        <v>23300</v>
      </c>
      <c r="N228" s="6">
        <f t="shared" si="80"/>
        <v>5779.3846153846152</v>
      </c>
      <c r="O228" s="8">
        <f t="shared" si="81"/>
        <v>1331.8461538461538</v>
      </c>
      <c r="P228" s="6">
        <v>8</v>
      </c>
      <c r="Q228" s="6">
        <v>46989</v>
      </c>
      <c r="R228" s="8">
        <f t="shared" si="87"/>
        <v>5873.625</v>
      </c>
      <c r="S228" s="6">
        <v>2</v>
      </c>
      <c r="T228" s="6">
        <v>12700</v>
      </c>
      <c r="U228" s="8">
        <f t="shared" si="86"/>
        <v>6350</v>
      </c>
    </row>
    <row r="229" spans="1:21" x14ac:dyDescent="0.3">
      <c r="A229" s="9">
        <v>45402</v>
      </c>
      <c r="B229" s="6">
        <v>7</v>
      </c>
      <c r="C229" s="6">
        <v>11280</v>
      </c>
      <c r="D229" s="6">
        <v>32300</v>
      </c>
      <c r="E229" s="6">
        <v>87100</v>
      </c>
      <c r="F229" s="6">
        <f t="shared" si="88"/>
        <v>1611.4285714285713</v>
      </c>
      <c r="G229" s="6">
        <f t="shared" si="89"/>
        <v>4614.2857142857147</v>
      </c>
      <c r="H229" s="8">
        <f t="shared" si="90"/>
        <v>12442.857142857143</v>
      </c>
      <c r="I229" s="6">
        <v>7</v>
      </c>
      <c r="J229" s="6">
        <v>92500</v>
      </c>
      <c r="K229" s="6">
        <v>22800</v>
      </c>
      <c r="L229" s="6">
        <v>8653</v>
      </c>
      <c r="M229" s="6">
        <f t="shared" si="79"/>
        <v>13214.285714285714</v>
      </c>
      <c r="N229" s="6">
        <f t="shared" si="80"/>
        <v>3257.1428571428573</v>
      </c>
      <c r="O229" s="8">
        <f t="shared" si="81"/>
        <v>1236.1428571428571</v>
      </c>
      <c r="P229" s="6">
        <v>4</v>
      </c>
      <c r="Q229" s="6">
        <v>76473</v>
      </c>
      <c r="R229" s="8">
        <f t="shared" si="87"/>
        <v>19118.25</v>
      </c>
      <c r="S229" s="6">
        <v>2</v>
      </c>
      <c r="T229" s="6">
        <v>12200</v>
      </c>
      <c r="U229" s="8">
        <f t="shared" si="86"/>
        <v>6100</v>
      </c>
    </row>
    <row r="230" spans="1:21" x14ac:dyDescent="0.3">
      <c r="A230" s="9">
        <v>45403</v>
      </c>
      <c r="B230" s="6">
        <v>13</v>
      </c>
      <c r="C230" s="6">
        <v>9430</v>
      </c>
      <c r="D230" s="6">
        <v>37882</v>
      </c>
      <c r="E230" s="6">
        <v>89000</v>
      </c>
      <c r="F230" s="6">
        <f t="shared" si="88"/>
        <v>725.38461538461536</v>
      </c>
      <c r="G230" s="6">
        <f t="shared" si="89"/>
        <v>2914</v>
      </c>
      <c r="H230" s="8">
        <f t="shared" si="90"/>
        <v>6846.1538461538457</v>
      </c>
      <c r="I230" s="6">
        <v>17</v>
      </c>
      <c r="J230" s="6">
        <v>380000</v>
      </c>
      <c r="K230" s="6">
        <v>79936</v>
      </c>
      <c r="L230" s="6">
        <v>20076</v>
      </c>
      <c r="M230" s="6">
        <f t="shared" si="79"/>
        <v>22352.941176470587</v>
      </c>
      <c r="N230" s="6">
        <f t="shared" si="80"/>
        <v>4702.1176470588234</v>
      </c>
      <c r="O230" s="8">
        <f t="shared" si="81"/>
        <v>1180.9411764705883</v>
      </c>
      <c r="P230" s="6">
        <v>9</v>
      </c>
      <c r="Q230" s="6">
        <v>101903</v>
      </c>
      <c r="R230" s="8">
        <f t="shared" si="87"/>
        <v>11322.555555555555</v>
      </c>
      <c r="S230" s="6">
        <v>2</v>
      </c>
      <c r="T230" s="6">
        <v>10300</v>
      </c>
      <c r="U230" s="8">
        <f t="shared" si="86"/>
        <v>5150</v>
      </c>
    </row>
    <row r="231" spans="1:21" x14ac:dyDescent="0.3">
      <c r="B231" s="6"/>
      <c r="C231" s="6"/>
      <c r="D231" s="6"/>
      <c r="E231" s="6"/>
      <c r="I231" s="6"/>
      <c r="J231" s="6"/>
      <c r="K231" s="6"/>
      <c r="L231" s="6"/>
      <c r="P231" s="6"/>
      <c r="Q231" s="6"/>
    </row>
    <row r="232" spans="1:21" x14ac:dyDescent="0.3">
      <c r="B232" s="6"/>
      <c r="C232" s="6"/>
      <c r="D232" s="6"/>
      <c r="E232" s="6"/>
      <c r="I232" s="6"/>
      <c r="J232" s="6"/>
      <c r="K232" s="6"/>
      <c r="L232" s="6"/>
      <c r="P232" s="6"/>
      <c r="Q232" s="6"/>
    </row>
    <row r="233" spans="1:21" x14ac:dyDescent="0.3">
      <c r="B233" s="6"/>
      <c r="C233" s="6"/>
      <c r="D233" s="6"/>
      <c r="E233" s="6"/>
      <c r="I233" s="6"/>
      <c r="J233" s="6"/>
      <c r="K233" s="6"/>
      <c r="L233" s="6"/>
      <c r="P233" s="6"/>
      <c r="Q233" s="6"/>
    </row>
    <row r="234" spans="1:21" x14ac:dyDescent="0.3">
      <c r="B234" s="6"/>
      <c r="C234" s="6"/>
      <c r="D234" s="6"/>
      <c r="E234" s="6"/>
      <c r="I234" s="6"/>
      <c r="J234" s="6"/>
      <c r="K234" s="6"/>
      <c r="L234" s="6"/>
      <c r="P234" s="6"/>
      <c r="Q234" s="6"/>
    </row>
    <row r="235" spans="1:21" x14ac:dyDescent="0.3">
      <c r="B235" s="6"/>
      <c r="C235" s="6"/>
      <c r="D235" s="6"/>
      <c r="E235" s="6"/>
      <c r="I235" s="6"/>
      <c r="J235" s="6"/>
      <c r="K235" s="6"/>
      <c r="L235" s="6"/>
      <c r="P235" s="6"/>
      <c r="Q235" s="6"/>
    </row>
    <row r="236" spans="1:21" x14ac:dyDescent="0.3">
      <c r="B236" s="6"/>
      <c r="C236" s="6"/>
      <c r="D236" s="6"/>
      <c r="E236" s="6"/>
      <c r="I236" s="6"/>
      <c r="J236" s="6"/>
      <c r="K236" s="6"/>
      <c r="L236" s="6"/>
      <c r="P236" s="6"/>
      <c r="Q236" s="6"/>
    </row>
    <row r="237" spans="1:21" x14ac:dyDescent="0.3">
      <c r="B237" s="6"/>
      <c r="C237" s="6"/>
      <c r="D237" s="6"/>
      <c r="E237" s="6"/>
      <c r="I237" s="6"/>
      <c r="J237" s="6"/>
      <c r="K237" s="6"/>
      <c r="L237" s="6"/>
      <c r="P237" s="6"/>
      <c r="Q237" s="6"/>
    </row>
    <row r="238" spans="1:21" x14ac:dyDescent="0.3">
      <c r="B238" s="6"/>
      <c r="C238" s="6"/>
      <c r="D238" s="6"/>
      <c r="E238" s="6"/>
      <c r="I238" s="6"/>
      <c r="J238" s="6"/>
      <c r="K238" s="6"/>
      <c r="L238" s="6"/>
      <c r="P238" s="6"/>
      <c r="Q238" s="6"/>
    </row>
    <row r="239" spans="1:21" x14ac:dyDescent="0.3">
      <c r="B239" s="6"/>
      <c r="C239" s="6"/>
      <c r="D239" s="6"/>
      <c r="E239" s="6"/>
      <c r="I239" s="6"/>
      <c r="J239" s="6"/>
      <c r="K239" s="6"/>
      <c r="L239" s="6"/>
      <c r="P239" s="6"/>
      <c r="Q239" s="6"/>
    </row>
    <row r="240" spans="1:21" x14ac:dyDescent="0.3">
      <c r="B240" s="6"/>
      <c r="C240" s="6"/>
      <c r="D240" s="6"/>
      <c r="E240" s="6"/>
      <c r="I240" s="6"/>
      <c r="J240" s="6"/>
      <c r="K240" s="6"/>
      <c r="L240" s="6"/>
      <c r="P240" s="6"/>
      <c r="Q240" s="6"/>
    </row>
    <row r="241" spans="2:17" x14ac:dyDescent="0.3">
      <c r="B241" s="6"/>
      <c r="C241" s="6"/>
      <c r="D241" s="6"/>
      <c r="E241" s="6"/>
      <c r="I241" s="6"/>
      <c r="J241" s="6"/>
      <c r="K241" s="6"/>
      <c r="L241" s="6"/>
      <c r="P241" s="6"/>
      <c r="Q241" s="6"/>
    </row>
    <row r="242" spans="2:17" x14ac:dyDescent="0.3">
      <c r="B242" s="6"/>
      <c r="C242" s="6"/>
      <c r="D242" s="6"/>
      <c r="E242" s="6"/>
      <c r="I242" s="6"/>
      <c r="J242" s="6"/>
      <c r="K242" s="6"/>
      <c r="L242" s="6"/>
      <c r="P242" s="6"/>
      <c r="Q242" s="6"/>
    </row>
    <row r="243" spans="2:17" x14ac:dyDescent="0.3">
      <c r="B243" s="6"/>
      <c r="C243" s="6"/>
      <c r="D243" s="6"/>
      <c r="E243" s="6"/>
      <c r="I243" s="6"/>
      <c r="J243" s="6"/>
      <c r="K243" s="6"/>
      <c r="L243" s="6"/>
      <c r="P243" s="6"/>
      <c r="Q243" s="6"/>
    </row>
    <row r="244" spans="2:17" x14ac:dyDescent="0.3">
      <c r="B244" s="6"/>
      <c r="C244" s="6"/>
      <c r="D244" s="6"/>
      <c r="E244" s="6"/>
      <c r="I244" s="6"/>
      <c r="J244" s="6"/>
      <c r="K244" s="6"/>
      <c r="L244" s="6"/>
      <c r="P244" s="6"/>
      <c r="Q244" s="6"/>
    </row>
    <row r="245" spans="2:17" x14ac:dyDescent="0.3">
      <c r="B245" s="6"/>
      <c r="C245" s="6"/>
      <c r="D245" s="6"/>
      <c r="E245" s="6"/>
      <c r="I245" s="6"/>
      <c r="J245" s="6"/>
      <c r="K245" s="6"/>
      <c r="L245" s="6"/>
      <c r="P245" s="6"/>
      <c r="Q245" s="6"/>
    </row>
    <row r="246" spans="2:17" x14ac:dyDescent="0.3">
      <c r="B246" s="6"/>
      <c r="C246" s="6"/>
      <c r="D246" s="6"/>
      <c r="E246" s="6"/>
      <c r="I246" s="6"/>
      <c r="J246" s="6"/>
      <c r="K246" s="6"/>
      <c r="L246" s="6"/>
      <c r="P246" s="6"/>
      <c r="Q246" s="6"/>
    </row>
    <row r="247" spans="2:17" x14ac:dyDescent="0.3">
      <c r="B247" s="6"/>
      <c r="C247" s="6"/>
      <c r="D247" s="6"/>
      <c r="E247" s="6"/>
      <c r="I247" s="6"/>
      <c r="J247" s="6"/>
      <c r="K247" s="6"/>
      <c r="L247" s="6"/>
      <c r="P247" s="6"/>
      <c r="Q247" s="6"/>
    </row>
    <row r="248" spans="2:17" x14ac:dyDescent="0.3">
      <c r="B248" s="6"/>
      <c r="C248" s="6"/>
      <c r="D248" s="6"/>
      <c r="E248" s="6"/>
      <c r="I248" s="6"/>
      <c r="J248" s="6"/>
      <c r="K248" s="6"/>
      <c r="L248" s="6"/>
      <c r="P248" s="6"/>
      <c r="Q248" s="6"/>
    </row>
    <row r="249" spans="2:17" x14ac:dyDescent="0.3">
      <c r="B249" s="6"/>
      <c r="C249" s="6"/>
      <c r="D249" s="6"/>
      <c r="E249" s="6"/>
      <c r="I249" s="6"/>
      <c r="J249" s="6"/>
      <c r="K249" s="6"/>
      <c r="L249" s="6"/>
      <c r="P249" s="6"/>
      <c r="Q249" s="6"/>
    </row>
    <row r="250" spans="2:17" x14ac:dyDescent="0.3">
      <c r="B250" s="6"/>
      <c r="C250" s="6"/>
      <c r="D250" s="6"/>
      <c r="E250" s="6"/>
      <c r="I250" s="6"/>
      <c r="J250" s="6"/>
      <c r="K250" s="6"/>
      <c r="L250" s="6"/>
      <c r="P250" s="6"/>
      <c r="Q250" s="6"/>
    </row>
    <row r="251" spans="2:17" x14ac:dyDescent="0.3">
      <c r="B251" s="6"/>
      <c r="C251" s="6"/>
      <c r="D251" s="6"/>
      <c r="E251" s="6"/>
      <c r="I251" s="6"/>
      <c r="J251" s="6"/>
      <c r="K251" s="6"/>
      <c r="L251" s="6"/>
      <c r="P251" s="6"/>
      <c r="Q251" s="6"/>
    </row>
    <row r="252" spans="2:17" x14ac:dyDescent="0.3">
      <c r="B252" s="6"/>
      <c r="C252" s="6"/>
      <c r="D252" s="6"/>
      <c r="E252" s="6"/>
      <c r="I252" s="6"/>
      <c r="J252" s="6"/>
      <c r="K252" s="6"/>
      <c r="L252" s="6"/>
      <c r="P252" s="6"/>
      <c r="Q252" s="6"/>
    </row>
    <row r="253" spans="2:17" x14ac:dyDescent="0.3">
      <c r="B253" s="6"/>
      <c r="C253" s="6"/>
      <c r="D253" s="6"/>
      <c r="E253" s="6"/>
      <c r="I253" s="6"/>
      <c r="J253" s="6"/>
      <c r="K253" s="6"/>
      <c r="L253" s="6"/>
      <c r="P253" s="6"/>
      <c r="Q253" s="6"/>
    </row>
    <row r="254" spans="2:17" x14ac:dyDescent="0.3">
      <c r="B254" s="6"/>
      <c r="C254" s="6"/>
      <c r="D254" s="6"/>
      <c r="E254" s="6"/>
      <c r="I254" s="6"/>
      <c r="J254" s="6"/>
      <c r="K254" s="6"/>
      <c r="L254" s="6"/>
      <c r="P254" s="6"/>
      <c r="Q254" s="6"/>
    </row>
    <row r="255" spans="2:17" x14ac:dyDescent="0.3">
      <c r="B255" s="6"/>
      <c r="C255" s="6"/>
      <c r="D255" s="6"/>
      <c r="E255" s="6"/>
      <c r="I255" s="6"/>
      <c r="J255" s="6"/>
      <c r="K255" s="6"/>
      <c r="L255" s="6"/>
      <c r="P255" s="6"/>
      <c r="Q255" s="6"/>
    </row>
    <row r="256" spans="2:17" x14ac:dyDescent="0.3">
      <c r="B256" s="6"/>
      <c r="C256" s="6"/>
      <c r="D256" s="6"/>
      <c r="E256" s="6"/>
      <c r="I256" s="6"/>
      <c r="J256" s="6"/>
      <c r="K256" s="6"/>
      <c r="L256" s="6"/>
      <c r="P256" s="6"/>
      <c r="Q256" s="6"/>
    </row>
    <row r="257" spans="2:17" x14ac:dyDescent="0.3">
      <c r="B257" s="6"/>
      <c r="C257" s="6"/>
      <c r="D257" s="6"/>
      <c r="E257" s="6"/>
      <c r="I257" s="6"/>
      <c r="J257" s="6"/>
      <c r="K257" s="6"/>
      <c r="L257" s="6"/>
      <c r="P257" s="6"/>
      <c r="Q257" s="6"/>
    </row>
    <row r="258" spans="2:17" x14ac:dyDescent="0.3">
      <c r="B258" s="6"/>
      <c r="C258" s="6"/>
      <c r="D258" s="6"/>
      <c r="E258" s="6"/>
      <c r="I258" s="6"/>
      <c r="J258" s="6"/>
      <c r="K258" s="6"/>
      <c r="L258" s="6"/>
      <c r="P258" s="6"/>
      <c r="Q258" s="6"/>
    </row>
    <row r="259" spans="2:17" x14ac:dyDescent="0.3">
      <c r="B259" s="6"/>
      <c r="C259" s="6"/>
      <c r="D259" s="6"/>
      <c r="E259" s="6"/>
      <c r="I259" s="6"/>
      <c r="J259" s="6"/>
      <c r="K259" s="6"/>
      <c r="L259" s="6"/>
      <c r="P259" s="6"/>
    </row>
    <row r="260" spans="2:17" x14ac:dyDescent="0.3">
      <c r="B260" s="6"/>
      <c r="C260" s="6"/>
      <c r="D260" s="6"/>
      <c r="E260" s="6"/>
      <c r="I260" s="6"/>
      <c r="J260" s="6"/>
      <c r="K260" s="6"/>
      <c r="L260" s="6"/>
    </row>
    <row r="261" spans="2:17" x14ac:dyDescent="0.3">
      <c r="B261" s="6"/>
      <c r="C261" s="6"/>
      <c r="D261" s="6"/>
      <c r="E261" s="6"/>
      <c r="I261" s="6"/>
      <c r="J261" s="6"/>
      <c r="K261" s="6"/>
      <c r="L261" s="6"/>
    </row>
    <row r="262" spans="2:17" x14ac:dyDescent="0.3">
      <c r="B262" s="6"/>
      <c r="C262" s="6"/>
      <c r="D262" s="6"/>
      <c r="E262" s="6"/>
      <c r="I262" s="6"/>
      <c r="J262" s="6"/>
      <c r="K262" s="6"/>
      <c r="L262" s="6"/>
    </row>
    <row r="263" spans="2:17" x14ac:dyDescent="0.3">
      <c r="B263" s="6"/>
      <c r="C263" s="6"/>
      <c r="D263" s="6"/>
      <c r="E263" s="6"/>
      <c r="I263" s="6"/>
      <c r="J263" s="6"/>
      <c r="K263" s="6"/>
      <c r="L263" s="6"/>
    </row>
    <row r="264" spans="2:17" x14ac:dyDescent="0.3">
      <c r="B264" s="6"/>
      <c r="C264" s="6"/>
      <c r="D264" s="6"/>
      <c r="E264" s="6"/>
      <c r="I264" s="6"/>
      <c r="J264" s="6"/>
      <c r="K264" s="6"/>
      <c r="L264" s="6"/>
    </row>
    <row r="265" spans="2:17" x14ac:dyDescent="0.3">
      <c r="B265" s="6"/>
      <c r="C265" s="6"/>
      <c r="D265" s="6"/>
      <c r="E265" s="6"/>
      <c r="I265" s="6"/>
      <c r="J265" s="6"/>
      <c r="K265" s="6"/>
      <c r="L265" s="6"/>
    </row>
    <row r="266" spans="2:17" x14ac:dyDescent="0.3">
      <c r="B266" s="6"/>
      <c r="C266" s="6"/>
      <c r="D266" s="6"/>
      <c r="E266" s="6"/>
      <c r="I266" s="6"/>
      <c r="J266" s="6"/>
      <c r="K266" s="6"/>
      <c r="L266" s="6"/>
    </row>
    <row r="267" spans="2:17" x14ac:dyDescent="0.3">
      <c r="B267" s="6"/>
      <c r="C267" s="6"/>
      <c r="D267" s="6"/>
      <c r="E267" s="6"/>
      <c r="I267" s="6"/>
      <c r="J267" s="6"/>
      <c r="K267" s="6"/>
      <c r="L267" s="6"/>
    </row>
    <row r="268" spans="2:17" x14ac:dyDescent="0.3">
      <c r="B268" s="6"/>
      <c r="C268" s="6"/>
      <c r="D268" s="6"/>
      <c r="E268" s="6"/>
      <c r="I268" s="6"/>
      <c r="J268" s="6"/>
      <c r="K268" s="6"/>
      <c r="L268" s="6"/>
    </row>
    <row r="269" spans="2:17" x14ac:dyDescent="0.3">
      <c r="B269" s="6"/>
      <c r="C269" s="6"/>
      <c r="D269" s="6"/>
      <c r="E269" s="6"/>
      <c r="I269" s="6"/>
      <c r="J269" s="6"/>
      <c r="K269" s="6"/>
      <c r="L269" s="6"/>
    </row>
    <row r="270" spans="2:17" x14ac:dyDescent="0.3">
      <c r="B270" s="6"/>
      <c r="C270" s="6"/>
      <c r="D270" s="6"/>
      <c r="E270" s="6"/>
      <c r="I270" s="6"/>
      <c r="J270" s="6"/>
      <c r="K270" s="6"/>
      <c r="L270" s="6"/>
    </row>
    <row r="271" spans="2:17" x14ac:dyDescent="0.3">
      <c r="B271" s="6"/>
      <c r="C271" s="6"/>
      <c r="D271" s="6"/>
      <c r="E271" s="6"/>
      <c r="I271" s="6"/>
      <c r="J271" s="6"/>
      <c r="K271" s="6"/>
      <c r="L271" s="6"/>
    </row>
    <row r="272" spans="2:17" x14ac:dyDescent="0.3">
      <c r="B272" s="6"/>
      <c r="C272" s="6"/>
      <c r="D272" s="6"/>
      <c r="E272" s="6"/>
      <c r="I272" s="6"/>
      <c r="J272" s="6"/>
      <c r="K272" s="6"/>
      <c r="L272" s="6"/>
    </row>
    <row r="273" spans="2:12" x14ac:dyDescent="0.3">
      <c r="B273" s="6"/>
      <c r="C273" s="6"/>
      <c r="D273" s="6"/>
      <c r="E273" s="6"/>
      <c r="I273" s="6"/>
      <c r="J273" s="6"/>
      <c r="K273" s="6"/>
      <c r="L273" s="6"/>
    </row>
    <row r="274" spans="2:12" x14ac:dyDescent="0.3">
      <c r="B274" s="6"/>
      <c r="I274" s="6"/>
    </row>
    <row r="275" spans="2:12" x14ac:dyDescent="0.3">
      <c r="I275" s="6"/>
      <c r="J275" s="6"/>
      <c r="K275" s="6"/>
      <c r="L275" s="6"/>
    </row>
    <row r="276" spans="2:12" x14ac:dyDescent="0.3">
      <c r="I276" s="6"/>
      <c r="J276" s="6"/>
      <c r="K276" s="6"/>
      <c r="L276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61"/>
  <sheetViews>
    <sheetView zoomScale="85" zoomScaleNormal="85" workbookViewId="0">
      <pane ySplit="1" topLeftCell="A227" activePane="bottomLeft" state="frozen"/>
      <selection pane="bottomLeft" activeCell="A237" sqref="A237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225" si="38">J162/I162</f>
        <v>12650</v>
      </c>
      <c r="N162" s="6">
        <f t="shared" ref="N162:N225" si="39">K162/I162</f>
        <v>1410.8333333333333</v>
      </c>
      <c r="O162" s="8">
        <f t="shared" ref="O162:O225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230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200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230" si="44">C186/B186</f>
        <v>802.5</v>
      </c>
      <c r="G186" s="6">
        <f t="shared" ref="G186:G230" si="45">D186/B186</f>
        <v>1642.9</v>
      </c>
      <c r="H186" s="8">
        <f t="shared" ref="H186:H230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  <c r="S191" s="6">
        <v>4</v>
      </c>
      <c r="T191" s="6">
        <v>407000</v>
      </c>
      <c r="U191" s="8">
        <f t="shared" si="43"/>
        <v>101750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  <c r="S192" s="6">
        <v>4</v>
      </c>
      <c r="T192" s="6">
        <v>546800</v>
      </c>
      <c r="U192" s="8">
        <f t="shared" si="43"/>
        <v>136700</v>
      </c>
    </row>
    <row r="193" spans="1:21" x14ac:dyDescent="0.3">
      <c r="A193" s="9">
        <v>45366</v>
      </c>
      <c r="B193" s="6">
        <v>7</v>
      </c>
      <c r="C193" s="6">
        <v>3947</v>
      </c>
      <c r="D193" s="6">
        <v>10951</v>
      </c>
      <c r="E193" s="6">
        <v>27200</v>
      </c>
      <c r="F193" s="6">
        <f t="shared" si="44"/>
        <v>563.85714285714289</v>
      </c>
      <c r="G193" s="6">
        <f t="shared" si="45"/>
        <v>1564.4285714285713</v>
      </c>
      <c r="H193" s="8">
        <f t="shared" si="46"/>
        <v>3885.7142857142858</v>
      </c>
      <c r="I193" s="6">
        <v>13</v>
      </c>
      <c r="J193" s="6">
        <v>245300</v>
      </c>
      <c r="K193" s="6">
        <v>13692</v>
      </c>
      <c r="L193" s="6">
        <v>16844</v>
      </c>
      <c r="M193" s="6">
        <f t="shared" si="38"/>
        <v>18869.23076923077</v>
      </c>
      <c r="N193" s="6">
        <f t="shared" si="39"/>
        <v>1053.2307692307693</v>
      </c>
      <c r="O193" s="8">
        <f t="shared" si="40"/>
        <v>1295.6923076923076</v>
      </c>
      <c r="P193" s="6">
        <v>9</v>
      </c>
      <c r="Q193" s="6">
        <v>43574</v>
      </c>
      <c r="R193" s="8">
        <f t="shared" si="42"/>
        <v>4841.5555555555557</v>
      </c>
      <c r="S193" s="6">
        <v>3</v>
      </c>
      <c r="T193" s="6">
        <v>111500</v>
      </c>
      <c r="U193" s="8">
        <f t="shared" si="43"/>
        <v>37166.666666666664</v>
      </c>
    </row>
    <row r="194" spans="1:21" x14ac:dyDescent="0.3">
      <c r="A194" s="9">
        <v>45367</v>
      </c>
      <c r="B194" s="6">
        <v>7</v>
      </c>
      <c r="C194" s="6">
        <v>4506</v>
      </c>
      <c r="D194" s="6">
        <v>12100</v>
      </c>
      <c r="E194" s="6">
        <v>28400</v>
      </c>
      <c r="F194" s="6">
        <f t="shared" si="44"/>
        <v>643.71428571428567</v>
      </c>
      <c r="G194" s="6">
        <f t="shared" si="45"/>
        <v>1728.5714285714287</v>
      </c>
      <c r="H194" s="8">
        <f t="shared" si="46"/>
        <v>4057.1428571428573</v>
      </c>
      <c r="I194" s="6">
        <v>9</v>
      </c>
      <c r="J194" s="6">
        <v>78200</v>
      </c>
      <c r="K194" s="6">
        <v>5355</v>
      </c>
      <c r="L194" s="6">
        <v>9672</v>
      </c>
      <c r="M194" s="6">
        <f t="shared" si="38"/>
        <v>8688.8888888888887</v>
      </c>
      <c r="N194" s="6">
        <f t="shared" si="39"/>
        <v>595</v>
      </c>
      <c r="O194" s="8">
        <f t="shared" si="40"/>
        <v>1074.6666666666667</v>
      </c>
      <c r="P194" s="6">
        <v>9</v>
      </c>
      <c r="Q194" s="6">
        <v>29592</v>
      </c>
      <c r="R194" s="8">
        <f t="shared" si="42"/>
        <v>3288</v>
      </c>
      <c r="S194" s="6">
        <v>5</v>
      </c>
      <c r="T194" s="6">
        <v>246400</v>
      </c>
      <c r="U194" s="8">
        <f t="shared" si="43"/>
        <v>49280</v>
      </c>
    </row>
    <row r="195" spans="1:21" x14ac:dyDescent="0.3">
      <c r="A195" s="9">
        <v>45368</v>
      </c>
      <c r="B195" s="6">
        <v>8</v>
      </c>
      <c r="C195" s="6">
        <v>7075</v>
      </c>
      <c r="D195" s="6">
        <v>16100</v>
      </c>
      <c r="E195" s="6">
        <v>43900</v>
      </c>
      <c r="F195" s="6">
        <f t="shared" si="44"/>
        <v>884.375</v>
      </c>
      <c r="G195" s="6">
        <f t="shared" si="45"/>
        <v>2012.5</v>
      </c>
      <c r="H195" s="8">
        <f t="shared" si="46"/>
        <v>5487.5</v>
      </c>
      <c r="I195" s="6">
        <v>7</v>
      </c>
      <c r="J195" s="6">
        <v>152000</v>
      </c>
      <c r="K195" s="6">
        <v>10232</v>
      </c>
      <c r="L195" s="6">
        <v>12499</v>
      </c>
      <c r="M195" s="6">
        <f t="shared" si="38"/>
        <v>21714.285714285714</v>
      </c>
      <c r="N195" s="6">
        <f t="shared" si="39"/>
        <v>1461.7142857142858</v>
      </c>
      <c r="O195" s="8">
        <f t="shared" si="40"/>
        <v>1785.5714285714287</v>
      </c>
      <c r="P195" s="6">
        <v>18</v>
      </c>
      <c r="Q195" s="6">
        <v>111801</v>
      </c>
      <c r="R195" s="8">
        <f t="shared" si="42"/>
        <v>6211.166666666667</v>
      </c>
      <c r="S195" s="6">
        <v>2</v>
      </c>
      <c r="T195" s="6">
        <v>45200</v>
      </c>
      <c r="U195" s="8">
        <f t="shared" si="43"/>
        <v>22600</v>
      </c>
    </row>
    <row r="196" spans="1:21" x14ac:dyDescent="0.3">
      <c r="A196" s="9">
        <v>45369</v>
      </c>
      <c r="B196" s="6">
        <v>8</v>
      </c>
      <c r="C196" s="6">
        <v>4469</v>
      </c>
      <c r="D196" s="6">
        <v>11434</v>
      </c>
      <c r="E196" s="6">
        <v>29700</v>
      </c>
      <c r="F196" s="6">
        <f t="shared" si="44"/>
        <v>558.625</v>
      </c>
      <c r="G196" s="6">
        <f t="shared" si="45"/>
        <v>1429.25</v>
      </c>
      <c r="H196" s="8">
        <f t="shared" si="46"/>
        <v>3712.5</v>
      </c>
      <c r="I196" s="6">
        <v>11</v>
      </c>
      <c r="J196" s="6">
        <v>79000</v>
      </c>
      <c r="K196" s="6">
        <v>6379</v>
      </c>
      <c r="L196" s="6">
        <v>8512</v>
      </c>
      <c r="M196" s="6">
        <f t="shared" si="38"/>
        <v>7181.818181818182</v>
      </c>
      <c r="N196" s="6">
        <f t="shared" si="39"/>
        <v>579.90909090909088</v>
      </c>
      <c r="O196" s="8">
        <f t="shared" si="40"/>
        <v>773.81818181818187</v>
      </c>
      <c r="P196" s="6">
        <v>9</v>
      </c>
      <c r="Q196" s="6">
        <v>51182</v>
      </c>
      <c r="R196" s="8">
        <f t="shared" si="42"/>
        <v>5686.8888888888887</v>
      </c>
      <c r="S196" s="6">
        <v>4</v>
      </c>
      <c r="T196" s="6">
        <v>309000</v>
      </c>
      <c r="U196" s="8">
        <f t="shared" si="43"/>
        <v>77250</v>
      </c>
    </row>
    <row r="197" spans="1:21" x14ac:dyDescent="0.3">
      <c r="A197" s="9">
        <v>45370</v>
      </c>
      <c r="B197" s="6">
        <v>8</v>
      </c>
      <c r="C197" s="6">
        <v>5868</v>
      </c>
      <c r="D197" s="6">
        <v>14363</v>
      </c>
      <c r="E197" s="6">
        <v>37200</v>
      </c>
      <c r="F197" s="6">
        <f t="shared" si="44"/>
        <v>733.5</v>
      </c>
      <c r="G197" s="6">
        <f t="shared" si="45"/>
        <v>1795.375</v>
      </c>
      <c r="H197" s="8">
        <f t="shared" si="46"/>
        <v>4650</v>
      </c>
      <c r="I197" s="6">
        <v>14</v>
      </c>
      <c r="J197" s="6">
        <v>265900</v>
      </c>
      <c r="K197" s="6">
        <v>18204</v>
      </c>
      <c r="L197" s="6">
        <v>29966</v>
      </c>
      <c r="M197" s="6">
        <f t="shared" si="38"/>
        <v>18992.857142857141</v>
      </c>
      <c r="N197" s="6">
        <f t="shared" si="39"/>
        <v>1300.2857142857142</v>
      </c>
      <c r="O197" s="8">
        <f t="shared" si="40"/>
        <v>2140.4285714285716</v>
      </c>
      <c r="P197" s="6">
        <v>9</v>
      </c>
      <c r="Q197" s="6">
        <v>66823</v>
      </c>
      <c r="R197" s="8">
        <f t="shared" si="42"/>
        <v>7424.7777777777774</v>
      </c>
      <c r="S197" s="6">
        <v>3</v>
      </c>
      <c r="T197" s="6">
        <v>363000</v>
      </c>
      <c r="U197" s="8">
        <f t="shared" si="43"/>
        <v>121000</v>
      </c>
    </row>
    <row r="198" spans="1:21" x14ac:dyDescent="0.3">
      <c r="A198" s="9">
        <v>45371</v>
      </c>
      <c r="B198" s="6">
        <v>7</v>
      </c>
      <c r="C198" s="6">
        <v>5532</v>
      </c>
      <c r="D198" s="6">
        <v>11600</v>
      </c>
      <c r="E198" s="6">
        <v>32700</v>
      </c>
      <c r="F198" s="6">
        <f t="shared" si="44"/>
        <v>790.28571428571433</v>
      </c>
      <c r="G198" s="6">
        <f t="shared" si="45"/>
        <v>1657.1428571428571</v>
      </c>
      <c r="H198" s="8">
        <f t="shared" si="46"/>
        <v>4671.4285714285716</v>
      </c>
      <c r="I198" s="6">
        <v>12</v>
      </c>
      <c r="J198" s="6">
        <v>296700</v>
      </c>
      <c r="K198" s="6">
        <v>18909</v>
      </c>
      <c r="L198" s="6">
        <v>20090</v>
      </c>
      <c r="M198" s="6">
        <f t="shared" si="38"/>
        <v>24725</v>
      </c>
      <c r="N198" s="6">
        <f t="shared" si="39"/>
        <v>1575.75</v>
      </c>
      <c r="O198" s="8">
        <f t="shared" si="40"/>
        <v>1674.1666666666667</v>
      </c>
      <c r="P198" s="6">
        <v>16</v>
      </c>
      <c r="Q198" s="6">
        <v>128289</v>
      </c>
      <c r="R198" s="8">
        <f t="shared" si="42"/>
        <v>8018.0625</v>
      </c>
      <c r="S198" s="6">
        <v>3</v>
      </c>
      <c r="T198" s="6">
        <v>198000</v>
      </c>
      <c r="U198" s="8">
        <f t="shared" si="43"/>
        <v>66000</v>
      </c>
    </row>
    <row r="199" spans="1:21" x14ac:dyDescent="0.3">
      <c r="A199" s="9">
        <v>45372</v>
      </c>
      <c r="B199" s="6">
        <v>5</v>
      </c>
      <c r="C199" s="6">
        <v>2550</v>
      </c>
      <c r="D199" s="6">
        <v>6479</v>
      </c>
      <c r="E199" s="6">
        <v>16800</v>
      </c>
      <c r="F199" s="6">
        <f t="shared" si="44"/>
        <v>510</v>
      </c>
      <c r="G199" s="6">
        <f t="shared" si="45"/>
        <v>1295.8</v>
      </c>
      <c r="H199" s="8">
        <f t="shared" si="46"/>
        <v>3360</v>
      </c>
      <c r="I199" s="6">
        <v>9</v>
      </c>
      <c r="J199" s="6">
        <v>189300</v>
      </c>
      <c r="K199" s="6">
        <v>10930</v>
      </c>
      <c r="L199" s="6">
        <v>14087</v>
      </c>
      <c r="M199" s="6">
        <f t="shared" si="38"/>
        <v>21033.333333333332</v>
      </c>
      <c r="N199" s="6">
        <f t="shared" si="39"/>
        <v>1214.4444444444443</v>
      </c>
      <c r="O199" s="8">
        <f t="shared" si="40"/>
        <v>1565.2222222222222</v>
      </c>
      <c r="P199" s="6">
        <v>12</v>
      </c>
      <c r="Q199" s="6">
        <v>134818</v>
      </c>
      <c r="R199" s="8">
        <f t="shared" si="42"/>
        <v>11234.833333333334</v>
      </c>
      <c r="S199" s="6">
        <v>2</v>
      </c>
      <c r="T199" s="6">
        <v>31000</v>
      </c>
      <c r="U199" s="8">
        <f t="shared" si="43"/>
        <v>15500</v>
      </c>
    </row>
    <row r="200" spans="1:21" x14ac:dyDescent="0.3">
      <c r="A200" s="9">
        <v>45373</v>
      </c>
      <c r="B200" s="6">
        <v>8</v>
      </c>
      <c r="C200" s="6">
        <v>5869</v>
      </c>
      <c r="D200" s="6">
        <v>13148</v>
      </c>
      <c r="E200" s="6">
        <v>34400</v>
      </c>
      <c r="F200" s="6">
        <f t="shared" si="44"/>
        <v>733.625</v>
      </c>
      <c r="G200" s="6">
        <f t="shared" si="45"/>
        <v>1643.5</v>
      </c>
      <c r="H200" s="8">
        <f t="shared" si="46"/>
        <v>4300</v>
      </c>
      <c r="I200" s="6">
        <v>10</v>
      </c>
      <c r="J200" s="6">
        <v>196500</v>
      </c>
      <c r="K200" s="6">
        <v>14450</v>
      </c>
      <c r="L200" s="6">
        <v>10972</v>
      </c>
      <c r="M200" s="6">
        <f t="shared" si="38"/>
        <v>19650</v>
      </c>
      <c r="N200" s="6">
        <f t="shared" si="39"/>
        <v>1445</v>
      </c>
      <c r="O200" s="8">
        <f t="shared" si="40"/>
        <v>1097.2</v>
      </c>
      <c r="P200" s="6">
        <v>9</v>
      </c>
      <c r="Q200" s="6">
        <v>62344</v>
      </c>
      <c r="R200" s="8">
        <f t="shared" si="42"/>
        <v>6927.1111111111113</v>
      </c>
      <c r="S200" s="6">
        <v>2</v>
      </c>
      <c r="T200" s="6">
        <v>91000</v>
      </c>
      <c r="U200" s="8">
        <f t="shared" si="43"/>
        <v>45500</v>
      </c>
    </row>
    <row r="201" spans="1:21" x14ac:dyDescent="0.3">
      <c r="A201" s="9">
        <v>45374</v>
      </c>
      <c r="B201" s="6">
        <v>3</v>
      </c>
      <c r="C201" s="6">
        <v>1994</v>
      </c>
      <c r="D201" s="6">
        <v>5100</v>
      </c>
      <c r="E201" s="6">
        <v>13700</v>
      </c>
      <c r="F201" s="6">
        <f t="shared" si="44"/>
        <v>664.66666666666663</v>
      </c>
      <c r="G201" s="6">
        <f t="shared" si="45"/>
        <v>1700</v>
      </c>
      <c r="H201" s="8">
        <f t="shared" si="46"/>
        <v>4566.666666666667</v>
      </c>
      <c r="I201" s="6">
        <v>11</v>
      </c>
      <c r="J201" s="6">
        <v>82900</v>
      </c>
      <c r="K201" s="6">
        <v>7471</v>
      </c>
      <c r="L201" s="6">
        <v>6351</v>
      </c>
      <c r="M201" s="6">
        <f t="shared" si="38"/>
        <v>7536.363636363636</v>
      </c>
      <c r="N201" s="6">
        <f t="shared" si="39"/>
        <v>679.18181818181813</v>
      </c>
      <c r="O201" s="8">
        <f t="shared" si="40"/>
        <v>577.36363636363637</v>
      </c>
      <c r="P201" s="6">
        <v>11</v>
      </c>
      <c r="Q201" s="6">
        <v>69945</v>
      </c>
      <c r="R201" s="8">
        <f t="shared" si="42"/>
        <v>6358.636363636364</v>
      </c>
      <c r="S201" s="6">
        <v>0</v>
      </c>
      <c r="T201" s="6">
        <v>0</v>
      </c>
      <c r="U201" s="8">
        <v>0</v>
      </c>
    </row>
    <row r="202" spans="1:21" x14ac:dyDescent="0.3">
      <c r="A202" s="9">
        <v>45375</v>
      </c>
      <c r="B202" s="6">
        <v>7</v>
      </c>
      <c r="C202" s="6">
        <v>7595</v>
      </c>
      <c r="D202" s="6">
        <v>10895</v>
      </c>
      <c r="E202" s="6">
        <v>28300</v>
      </c>
      <c r="F202" s="6">
        <f t="shared" si="44"/>
        <v>1085</v>
      </c>
      <c r="G202" s="6">
        <f t="shared" si="45"/>
        <v>1556.4285714285713</v>
      </c>
      <c r="H202" s="8">
        <f t="shared" si="46"/>
        <v>4042.8571428571427</v>
      </c>
      <c r="I202" s="6">
        <v>9</v>
      </c>
      <c r="J202" s="6">
        <v>208400</v>
      </c>
      <c r="K202" s="6">
        <v>14402</v>
      </c>
      <c r="L202" s="6">
        <v>15028</v>
      </c>
      <c r="M202" s="6">
        <f t="shared" si="38"/>
        <v>23155.555555555555</v>
      </c>
      <c r="N202" s="6">
        <f t="shared" si="39"/>
        <v>1600.2222222222222</v>
      </c>
      <c r="O202" s="8">
        <f t="shared" si="40"/>
        <v>1669.7777777777778</v>
      </c>
      <c r="P202" s="6">
        <v>9</v>
      </c>
      <c r="Q202" s="6">
        <v>69389</v>
      </c>
      <c r="R202" s="8">
        <f t="shared" si="42"/>
        <v>7709.8888888888887</v>
      </c>
      <c r="S202" s="6">
        <v>2</v>
      </c>
      <c r="T202" s="6">
        <v>123000</v>
      </c>
      <c r="U202" s="8">
        <f>T202/S202</f>
        <v>61500</v>
      </c>
    </row>
    <row r="203" spans="1:21" x14ac:dyDescent="0.3">
      <c r="A203" s="9">
        <v>45376</v>
      </c>
      <c r="B203" s="6">
        <v>7</v>
      </c>
      <c r="C203" s="6">
        <v>5903</v>
      </c>
      <c r="D203" s="6">
        <v>10061</v>
      </c>
      <c r="E203" s="6">
        <v>23900</v>
      </c>
      <c r="F203" s="6">
        <f t="shared" si="44"/>
        <v>843.28571428571433</v>
      </c>
      <c r="G203" s="6">
        <f t="shared" si="45"/>
        <v>1437.2857142857142</v>
      </c>
      <c r="H203" s="8">
        <f t="shared" si="46"/>
        <v>3414.2857142857142</v>
      </c>
      <c r="I203" s="6">
        <v>8</v>
      </c>
      <c r="J203" s="6">
        <v>307300</v>
      </c>
      <c r="K203" s="6">
        <v>21550</v>
      </c>
      <c r="L203" s="6">
        <v>19036</v>
      </c>
      <c r="M203" s="6">
        <f t="shared" si="38"/>
        <v>38412.5</v>
      </c>
      <c r="N203" s="6">
        <f t="shared" si="39"/>
        <v>2693.75</v>
      </c>
      <c r="O203" s="8">
        <f t="shared" si="40"/>
        <v>2379.5</v>
      </c>
      <c r="P203" s="6">
        <v>6</v>
      </c>
      <c r="Q203" s="6">
        <v>94065</v>
      </c>
      <c r="R203" s="8">
        <f t="shared" si="42"/>
        <v>15677.5</v>
      </c>
      <c r="S203" s="6">
        <v>3</v>
      </c>
      <c r="T203" s="6">
        <v>161107</v>
      </c>
      <c r="U203" s="8">
        <f t="shared" ref="U203:U206" si="47">T203/S203</f>
        <v>53702.333333333336</v>
      </c>
    </row>
    <row r="204" spans="1:21" x14ac:dyDescent="0.3">
      <c r="A204" s="9">
        <v>45377</v>
      </c>
      <c r="B204" s="6">
        <v>7</v>
      </c>
      <c r="C204" s="6">
        <v>5228</v>
      </c>
      <c r="D204" s="6">
        <v>11527</v>
      </c>
      <c r="E204" s="6">
        <v>29800</v>
      </c>
      <c r="F204" s="6">
        <f t="shared" si="44"/>
        <v>746.85714285714289</v>
      </c>
      <c r="G204" s="6">
        <f t="shared" si="45"/>
        <v>1646.7142857142858</v>
      </c>
      <c r="H204" s="8">
        <f t="shared" si="46"/>
        <v>4257.1428571428569</v>
      </c>
      <c r="I204" s="6">
        <v>8</v>
      </c>
      <c r="J204" s="6">
        <v>130700</v>
      </c>
      <c r="K204" s="6">
        <v>7485</v>
      </c>
      <c r="L204" s="6">
        <v>11512</v>
      </c>
      <c r="M204" s="6">
        <f t="shared" si="38"/>
        <v>16337.5</v>
      </c>
      <c r="N204" s="6">
        <f t="shared" si="39"/>
        <v>935.625</v>
      </c>
      <c r="O204" s="8">
        <f t="shared" si="40"/>
        <v>1439</v>
      </c>
      <c r="P204" s="6">
        <v>12</v>
      </c>
      <c r="Q204" s="6">
        <v>110891</v>
      </c>
      <c r="R204" s="8">
        <f t="shared" si="42"/>
        <v>9240.9166666666661</v>
      </c>
      <c r="S204" s="6">
        <v>3</v>
      </c>
      <c r="T204" s="6">
        <v>223000</v>
      </c>
      <c r="U204" s="8">
        <f t="shared" si="47"/>
        <v>74333.333333333328</v>
      </c>
    </row>
    <row r="205" spans="1:21" x14ac:dyDescent="0.3">
      <c r="A205" s="9">
        <v>45378</v>
      </c>
      <c r="B205" s="6">
        <v>5</v>
      </c>
      <c r="C205" s="6">
        <v>2965</v>
      </c>
      <c r="D205" s="6">
        <v>6645</v>
      </c>
      <c r="E205" s="6">
        <v>18600</v>
      </c>
      <c r="F205" s="6">
        <f t="shared" si="44"/>
        <v>593</v>
      </c>
      <c r="G205" s="6">
        <f t="shared" si="45"/>
        <v>1329</v>
      </c>
      <c r="H205" s="8">
        <f t="shared" si="46"/>
        <v>3720</v>
      </c>
      <c r="I205" s="6">
        <v>8</v>
      </c>
      <c r="J205" s="6">
        <v>196000</v>
      </c>
      <c r="K205" s="6">
        <v>12372</v>
      </c>
      <c r="L205" s="6">
        <v>13895</v>
      </c>
      <c r="M205" s="6">
        <f t="shared" si="38"/>
        <v>24500</v>
      </c>
      <c r="N205" s="6">
        <f t="shared" si="39"/>
        <v>1546.5</v>
      </c>
      <c r="O205" s="8">
        <f t="shared" si="40"/>
        <v>1736.875</v>
      </c>
      <c r="P205" s="6">
        <v>9</v>
      </c>
      <c r="Q205" s="6">
        <v>97363</v>
      </c>
      <c r="R205" s="8">
        <f t="shared" si="42"/>
        <v>10818.111111111111</v>
      </c>
      <c r="S205" s="6">
        <v>2</v>
      </c>
      <c r="T205" s="6">
        <v>68400</v>
      </c>
      <c r="U205" s="8">
        <f t="shared" si="47"/>
        <v>34200</v>
      </c>
    </row>
    <row r="206" spans="1:21" x14ac:dyDescent="0.3">
      <c r="A206" s="9">
        <v>45379</v>
      </c>
      <c r="B206" s="6">
        <v>3</v>
      </c>
      <c r="C206" s="6">
        <v>2321</v>
      </c>
      <c r="D206" s="6">
        <v>4600</v>
      </c>
      <c r="E206" s="6">
        <v>11400</v>
      </c>
      <c r="F206" s="6">
        <f t="shared" si="44"/>
        <v>773.66666666666663</v>
      </c>
      <c r="G206" s="6">
        <f t="shared" si="45"/>
        <v>1533.3333333333333</v>
      </c>
      <c r="H206" s="8">
        <f t="shared" si="46"/>
        <v>3800</v>
      </c>
      <c r="I206" s="6">
        <v>6</v>
      </c>
      <c r="J206" s="6">
        <v>128300</v>
      </c>
      <c r="K206" s="6">
        <v>8263</v>
      </c>
      <c r="L206" s="6">
        <v>10858</v>
      </c>
      <c r="M206" s="6">
        <f t="shared" si="38"/>
        <v>21383.333333333332</v>
      </c>
      <c r="N206" s="6">
        <f t="shared" si="39"/>
        <v>1377.1666666666667</v>
      </c>
      <c r="O206" s="8">
        <f t="shared" si="40"/>
        <v>1809.6666666666667</v>
      </c>
      <c r="P206" s="6">
        <v>6</v>
      </c>
      <c r="Q206" s="6">
        <v>30998</v>
      </c>
      <c r="R206" s="8">
        <f t="shared" si="42"/>
        <v>5166.333333333333</v>
      </c>
      <c r="S206" s="6">
        <v>2</v>
      </c>
      <c r="T206" s="6">
        <v>110000</v>
      </c>
      <c r="U206" s="8">
        <f t="shared" si="47"/>
        <v>55000</v>
      </c>
    </row>
    <row r="207" spans="1:21" x14ac:dyDescent="0.3">
      <c r="A207" s="9">
        <v>45380</v>
      </c>
      <c r="B207" s="6">
        <v>2</v>
      </c>
      <c r="C207" s="6">
        <v>7144</v>
      </c>
      <c r="D207" s="6">
        <v>8900</v>
      </c>
      <c r="E207" s="6">
        <v>20300</v>
      </c>
      <c r="F207" s="6">
        <f t="shared" si="44"/>
        <v>3572</v>
      </c>
      <c r="G207" s="6">
        <f t="shared" si="45"/>
        <v>4450</v>
      </c>
      <c r="H207" s="8">
        <f t="shared" si="46"/>
        <v>10150</v>
      </c>
      <c r="I207" s="6">
        <v>6</v>
      </c>
      <c r="J207" s="6">
        <v>133500</v>
      </c>
      <c r="K207" s="6">
        <v>12117</v>
      </c>
      <c r="L207" s="6">
        <v>10171</v>
      </c>
      <c r="M207" s="6">
        <f t="shared" si="38"/>
        <v>22250</v>
      </c>
      <c r="N207" s="6">
        <f t="shared" si="39"/>
        <v>2019.5</v>
      </c>
      <c r="O207" s="8">
        <f t="shared" si="40"/>
        <v>1695.1666666666667</v>
      </c>
      <c r="P207" s="6">
        <v>5</v>
      </c>
      <c r="Q207" s="6">
        <v>71283</v>
      </c>
      <c r="R207" s="8">
        <f t="shared" si="42"/>
        <v>14256.6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4095</v>
      </c>
      <c r="D208" s="6">
        <v>5800</v>
      </c>
      <c r="E208" s="6">
        <v>15500</v>
      </c>
      <c r="F208" s="6">
        <f t="shared" si="44"/>
        <v>1023.75</v>
      </c>
      <c r="G208" s="6">
        <f t="shared" si="45"/>
        <v>1450</v>
      </c>
      <c r="H208" s="8">
        <f t="shared" si="46"/>
        <v>3875</v>
      </c>
      <c r="I208" s="6">
        <v>7</v>
      </c>
      <c r="J208" s="6">
        <v>148700</v>
      </c>
      <c r="K208" s="6">
        <v>10855</v>
      </c>
      <c r="L208" s="6">
        <v>15141</v>
      </c>
      <c r="M208" s="6">
        <f t="shared" si="38"/>
        <v>21242.857142857141</v>
      </c>
      <c r="N208" s="6">
        <f t="shared" si="39"/>
        <v>1550.7142857142858</v>
      </c>
      <c r="O208" s="8">
        <f t="shared" si="40"/>
        <v>2163</v>
      </c>
      <c r="P208" s="6">
        <v>8</v>
      </c>
      <c r="Q208" s="6">
        <v>76947</v>
      </c>
      <c r="R208" s="8">
        <f t="shared" si="42"/>
        <v>9618.375</v>
      </c>
      <c r="S208" s="6">
        <v>1</v>
      </c>
      <c r="T208" s="6">
        <v>76000</v>
      </c>
      <c r="U208" s="8">
        <f>T208/S208</f>
        <v>76000</v>
      </c>
    </row>
    <row r="209" spans="1:21" x14ac:dyDescent="0.3">
      <c r="A209" s="9">
        <v>45382</v>
      </c>
      <c r="B209" s="6">
        <v>11</v>
      </c>
      <c r="C209" s="6">
        <v>8887</v>
      </c>
      <c r="D209" s="6">
        <v>16021</v>
      </c>
      <c r="E209" s="6">
        <v>39500</v>
      </c>
      <c r="F209" s="6">
        <f t="shared" si="44"/>
        <v>807.90909090909088</v>
      </c>
      <c r="G209" s="6">
        <f t="shared" si="45"/>
        <v>1456.4545454545455</v>
      </c>
      <c r="H209" s="8">
        <f t="shared" si="46"/>
        <v>3590.909090909091</v>
      </c>
      <c r="I209" s="6">
        <v>12</v>
      </c>
      <c r="J209" s="6">
        <v>215700</v>
      </c>
      <c r="K209" s="6">
        <v>15002</v>
      </c>
      <c r="L209" s="6">
        <v>15820</v>
      </c>
      <c r="M209" s="6">
        <f t="shared" si="38"/>
        <v>17975</v>
      </c>
      <c r="N209" s="6">
        <f t="shared" si="39"/>
        <v>1250.1666666666667</v>
      </c>
      <c r="O209" s="8">
        <f t="shared" si="40"/>
        <v>1318.3333333333333</v>
      </c>
      <c r="P209" s="6">
        <v>12</v>
      </c>
      <c r="Q209" s="6">
        <v>116212</v>
      </c>
      <c r="R209" s="8">
        <f t="shared" si="42"/>
        <v>9684.3333333333339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9</v>
      </c>
      <c r="C210" s="6">
        <v>5398</v>
      </c>
      <c r="D210" s="6">
        <v>10174</v>
      </c>
      <c r="E210" s="6">
        <v>24300</v>
      </c>
      <c r="F210" s="6">
        <f t="shared" si="44"/>
        <v>599.77777777777783</v>
      </c>
      <c r="G210" s="6">
        <f t="shared" si="45"/>
        <v>1130.4444444444443</v>
      </c>
      <c r="H210" s="8">
        <f t="shared" si="46"/>
        <v>2700</v>
      </c>
      <c r="I210" s="6">
        <v>10</v>
      </c>
      <c r="J210" s="6">
        <v>144100</v>
      </c>
      <c r="K210" s="6">
        <v>9929</v>
      </c>
      <c r="L210" s="6">
        <v>13363</v>
      </c>
      <c r="M210" s="6">
        <f t="shared" si="38"/>
        <v>14410</v>
      </c>
      <c r="N210" s="6">
        <f t="shared" si="39"/>
        <v>992.9</v>
      </c>
      <c r="O210" s="8">
        <f t="shared" si="40"/>
        <v>1336.3</v>
      </c>
      <c r="P210" s="6">
        <v>6</v>
      </c>
      <c r="Q210" s="6">
        <v>31270</v>
      </c>
      <c r="R210" s="8">
        <f t="shared" si="42"/>
        <v>5211.666666666667</v>
      </c>
      <c r="S210" s="6">
        <v>2</v>
      </c>
      <c r="T210" s="6">
        <v>89500</v>
      </c>
      <c r="U210" s="8">
        <f t="shared" ref="U210:U227" si="48">T210/S210</f>
        <v>44750</v>
      </c>
    </row>
    <row r="211" spans="1:21" x14ac:dyDescent="0.3">
      <c r="A211" s="9">
        <v>45384</v>
      </c>
      <c r="B211" s="6">
        <v>9</v>
      </c>
      <c r="C211" s="6">
        <v>5799</v>
      </c>
      <c r="D211" s="6">
        <v>12040</v>
      </c>
      <c r="E211" s="6">
        <v>30900</v>
      </c>
      <c r="F211" s="6">
        <f t="shared" si="44"/>
        <v>644.33333333333337</v>
      </c>
      <c r="G211" s="6">
        <f t="shared" si="45"/>
        <v>1337.7777777777778</v>
      </c>
      <c r="H211" s="8">
        <f t="shared" si="46"/>
        <v>3433.3333333333335</v>
      </c>
      <c r="I211" s="6">
        <v>14</v>
      </c>
      <c r="J211" s="6">
        <v>245200</v>
      </c>
      <c r="K211" s="6">
        <v>17215</v>
      </c>
      <c r="L211" s="6">
        <v>16778</v>
      </c>
      <c r="M211" s="6">
        <f t="shared" si="38"/>
        <v>17514.285714285714</v>
      </c>
      <c r="N211" s="6">
        <f t="shared" si="39"/>
        <v>1229.6428571428571</v>
      </c>
      <c r="O211" s="8">
        <f t="shared" si="40"/>
        <v>1198.4285714285713</v>
      </c>
      <c r="P211" s="6">
        <v>11</v>
      </c>
      <c r="Q211" s="6">
        <v>144606</v>
      </c>
      <c r="R211" s="8">
        <f t="shared" si="42"/>
        <v>13146</v>
      </c>
      <c r="S211" s="6">
        <v>3</v>
      </c>
      <c r="T211" s="6">
        <v>12800</v>
      </c>
      <c r="U211" s="8">
        <f t="shared" si="48"/>
        <v>4266.666666666667</v>
      </c>
    </row>
    <row r="212" spans="1:21" x14ac:dyDescent="0.3">
      <c r="A212" s="9">
        <v>45385</v>
      </c>
      <c r="B212" s="6">
        <v>8</v>
      </c>
      <c r="C212" s="6">
        <v>3538</v>
      </c>
      <c r="D212" s="6">
        <v>9434</v>
      </c>
      <c r="E212" s="6">
        <v>25900</v>
      </c>
      <c r="F212" s="6">
        <f t="shared" si="44"/>
        <v>442.25</v>
      </c>
      <c r="G212" s="6">
        <f t="shared" si="45"/>
        <v>1179.25</v>
      </c>
      <c r="H212" s="8">
        <f t="shared" si="46"/>
        <v>3237.5</v>
      </c>
      <c r="I212" s="6">
        <v>11</v>
      </c>
      <c r="J212" s="6">
        <v>186900</v>
      </c>
      <c r="K212" s="6">
        <v>12857</v>
      </c>
      <c r="L212" s="6">
        <v>13935</v>
      </c>
      <c r="M212" s="6">
        <f t="shared" si="38"/>
        <v>16990.909090909092</v>
      </c>
      <c r="N212" s="6">
        <f t="shared" si="39"/>
        <v>1168.8181818181818</v>
      </c>
      <c r="O212" s="8">
        <f t="shared" si="40"/>
        <v>1266.8181818181818</v>
      </c>
      <c r="P212" s="6">
        <v>9</v>
      </c>
      <c r="Q212" s="6">
        <v>71527</v>
      </c>
      <c r="R212" s="8">
        <f t="shared" si="42"/>
        <v>7947.4444444444443</v>
      </c>
      <c r="S212" s="6">
        <v>3</v>
      </c>
      <c r="T212" s="6">
        <v>207900</v>
      </c>
      <c r="U212" s="8">
        <f t="shared" si="48"/>
        <v>69300</v>
      </c>
    </row>
    <row r="213" spans="1:21" x14ac:dyDescent="0.3">
      <c r="A213" s="9">
        <v>45386</v>
      </c>
      <c r="B213" s="6">
        <v>11</v>
      </c>
      <c r="C213" s="6">
        <v>8372</v>
      </c>
      <c r="D213" s="6">
        <v>15606</v>
      </c>
      <c r="E213" s="6">
        <v>40500</v>
      </c>
      <c r="F213" s="6">
        <f t="shared" si="44"/>
        <v>761.09090909090912</v>
      </c>
      <c r="G213" s="6">
        <f t="shared" si="45"/>
        <v>1418.7272727272727</v>
      </c>
      <c r="H213" s="8">
        <f t="shared" si="46"/>
        <v>3681.818181818182</v>
      </c>
      <c r="I213" s="6">
        <v>12</v>
      </c>
      <c r="J213" s="6">
        <v>159700</v>
      </c>
      <c r="K213" s="6">
        <v>11054</v>
      </c>
      <c r="L213" s="6">
        <v>13905</v>
      </c>
      <c r="M213" s="6">
        <f t="shared" si="38"/>
        <v>13308.333333333334</v>
      </c>
      <c r="N213" s="6">
        <f t="shared" si="39"/>
        <v>921.16666666666663</v>
      </c>
      <c r="O213" s="8">
        <f t="shared" si="40"/>
        <v>1158.75</v>
      </c>
      <c r="P213" s="6">
        <v>9</v>
      </c>
      <c r="Q213" s="6">
        <v>64525</v>
      </c>
      <c r="R213" s="8">
        <f t="shared" si="42"/>
        <v>7169.4444444444443</v>
      </c>
      <c r="S213" s="6">
        <v>4</v>
      </c>
      <c r="T213" s="6">
        <v>250400</v>
      </c>
      <c r="U213" s="8">
        <f t="shared" si="48"/>
        <v>62600</v>
      </c>
    </row>
    <row r="214" spans="1:21" x14ac:dyDescent="0.3">
      <c r="A214" s="9">
        <v>45387</v>
      </c>
      <c r="B214" s="6">
        <v>3</v>
      </c>
      <c r="C214" s="6">
        <v>3941</v>
      </c>
      <c r="D214" s="6">
        <v>6100</v>
      </c>
      <c r="E214" s="6">
        <v>15300</v>
      </c>
      <c r="F214" s="6">
        <f t="shared" si="44"/>
        <v>1313.6666666666667</v>
      </c>
      <c r="G214" s="6">
        <f t="shared" si="45"/>
        <v>2033.3333333333333</v>
      </c>
      <c r="H214" s="8">
        <f t="shared" si="46"/>
        <v>5100</v>
      </c>
      <c r="I214" s="6">
        <v>6</v>
      </c>
      <c r="J214" s="6">
        <v>129900</v>
      </c>
      <c r="K214" s="6">
        <v>13507</v>
      </c>
      <c r="L214" s="6">
        <v>13219</v>
      </c>
      <c r="M214" s="6">
        <f t="shared" si="38"/>
        <v>21650</v>
      </c>
      <c r="N214" s="6">
        <f t="shared" si="39"/>
        <v>2251.1666666666665</v>
      </c>
      <c r="O214" s="8">
        <f t="shared" si="40"/>
        <v>2203.1666666666665</v>
      </c>
      <c r="P214" s="6">
        <v>4</v>
      </c>
      <c r="Q214" s="6">
        <v>45016</v>
      </c>
      <c r="R214" s="8">
        <f t="shared" si="42"/>
        <v>11254</v>
      </c>
      <c r="S214" s="6">
        <v>2</v>
      </c>
      <c r="T214" s="6">
        <v>238000</v>
      </c>
      <c r="U214" s="8">
        <f t="shared" si="48"/>
        <v>119000</v>
      </c>
    </row>
    <row r="215" spans="1:21" x14ac:dyDescent="0.3">
      <c r="A215" s="9">
        <v>45388</v>
      </c>
      <c r="B215" s="6">
        <v>7</v>
      </c>
      <c r="C215" s="6">
        <v>5690</v>
      </c>
      <c r="D215" s="6">
        <v>11164</v>
      </c>
      <c r="E215" s="6">
        <v>31900</v>
      </c>
      <c r="F215" s="6">
        <f t="shared" si="44"/>
        <v>812.85714285714289</v>
      </c>
      <c r="G215" s="6">
        <f t="shared" si="45"/>
        <v>1594.8571428571429</v>
      </c>
      <c r="H215" s="8">
        <f t="shared" si="46"/>
        <v>4557.1428571428569</v>
      </c>
      <c r="I215" s="6">
        <v>8</v>
      </c>
      <c r="J215" s="6">
        <v>125500</v>
      </c>
      <c r="K215" s="6">
        <v>8582</v>
      </c>
      <c r="L215" s="6">
        <v>11163</v>
      </c>
      <c r="M215" s="6">
        <f t="shared" si="38"/>
        <v>15687.5</v>
      </c>
      <c r="N215" s="6">
        <f t="shared" si="39"/>
        <v>1072.75</v>
      </c>
      <c r="O215" s="8">
        <f t="shared" si="40"/>
        <v>1395.375</v>
      </c>
      <c r="P215" s="6">
        <v>5</v>
      </c>
      <c r="Q215" s="6">
        <v>80822</v>
      </c>
      <c r="R215" s="8">
        <f t="shared" si="42"/>
        <v>16164.4</v>
      </c>
      <c r="S215" s="6">
        <v>3</v>
      </c>
      <c r="T215" s="6">
        <v>365000</v>
      </c>
      <c r="U215" s="8">
        <f t="shared" si="48"/>
        <v>121666.66666666667</v>
      </c>
    </row>
    <row r="216" spans="1:21" x14ac:dyDescent="0.3">
      <c r="A216" s="9">
        <v>45389</v>
      </c>
      <c r="B216" s="6">
        <v>18</v>
      </c>
      <c r="C216" s="6">
        <v>33555</v>
      </c>
      <c r="D216" s="6">
        <v>63700</v>
      </c>
      <c r="E216" s="6">
        <v>218300</v>
      </c>
      <c r="F216" s="6">
        <f t="shared" si="44"/>
        <v>1864.1666666666667</v>
      </c>
      <c r="G216" s="6">
        <f t="shared" si="45"/>
        <v>3538.8888888888887</v>
      </c>
      <c r="H216" s="8">
        <f t="shared" si="46"/>
        <v>12127.777777777777</v>
      </c>
      <c r="I216" s="6">
        <v>20</v>
      </c>
      <c r="J216" s="6">
        <v>860900</v>
      </c>
      <c r="K216" s="6">
        <v>61661</v>
      </c>
      <c r="L216" s="6">
        <v>57137</v>
      </c>
      <c r="M216" s="6">
        <f t="shared" si="38"/>
        <v>43045</v>
      </c>
      <c r="N216" s="6">
        <f t="shared" si="39"/>
        <v>3083.05</v>
      </c>
      <c r="O216" s="8">
        <f t="shared" si="40"/>
        <v>2856.85</v>
      </c>
      <c r="P216" s="6">
        <v>17</v>
      </c>
      <c r="Q216" s="6">
        <v>366424</v>
      </c>
      <c r="R216" s="8">
        <f t="shared" si="42"/>
        <v>21554.352941176472</v>
      </c>
      <c r="S216" s="6">
        <v>2</v>
      </c>
      <c r="T216" s="6">
        <v>19000</v>
      </c>
      <c r="U216" s="8">
        <f t="shared" si="48"/>
        <v>9500</v>
      </c>
    </row>
    <row r="217" spans="1:21" x14ac:dyDescent="0.3">
      <c r="A217" s="9">
        <v>45390</v>
      </c>
      <c r="B217" s="6">
        <v>11</v>
      </c>
      <c r="C217" s="6">
        <v>12787</v>
      </c>
      <c r="D217" s="6">
        <v>25009</v>
      </c>
      <c r="E217" s="6">
        <v>71600</v>
      </c>
      <c r="F217" s="6">
        <f t="shared" si="44"/>
        <v>1162.4545454545455</v>
      </c>
      <c r="G217" s="6">
        <f t="shared" si="45"/>
        <v>2273.5454545454545</v>
      </c>
      <c r="H217" s="8">
        <f t="shared" si="46"/>
        <v>6509.090909090909</v>
      </c>
      <c r="I217" s="6">
        <v>13</v>
      </c>
      <c r="J217" s="6">
        <v>236000</v>
      </c>
      <c r="K217" s="6">
        <v>17367</v>
      </c>
      <c r="L217" s="6">
        <v>17113</v>
      </c>
      <c r="M217" s="6">
        <f t="shared" si="38"/>
        <v>18153.846153846152</v>
      </c>
      <c r="N217" s="6">
        <f t="shared" si="39"/>
        <v>1335.9230769230769</v>
      </c>
      <c r="O217" s="8">
        <f t="shared" si="40"/>
        <v>1316.3846153846155</v>
      </c>
      <c r="P217" s="6">
        <v>7</v>
      </c>
      <c r="Q217" s="6">
        <v>90403</v>
      </c>
      <c r="R217" s="8">
        <f t="shared" si="42"/>
        <v>12914.714285714286</v>
      </c>
      <c r="S217" s="6">
        <v>1</v>
      </c>
      <c r="T217" s="6">
        <v>9800</v>
      </c>
      <c r="U217" s="8">
        <f t="shared" si="48"/>
        <v>9800</v>
      </c>
    </row>
    <row r="218" spans="1:21" x14ac:dyDescent="0.3">
      <c r="A218" s="9">
        <v>45391</v>
      </c>
      <c r="B218" s="6">
        <v>13</v>
      </c>
      <c r="C218" s="6">
        <v>11562</v>
      </c>
      <c r="D218" s="6">
        <v>27315</v>
      </c>
      <c r="E218" s="6">
        <v>70900</v>
      </c>
      <c r="F218" s="6">
        <f t="shared" si="44"/>
        <v>889.38461538461536</v>
      </c>
      <c r="G218" s="6">
        <f t="shared" si="45"/>
        <v>2101.1538461538462</v>
      </c>
      <c r="H218" s="8">
        <f t="shared" si="46"/>
        <v>5453.8461538461543</v>
      </c>
      <c r="I218" s="6">
        <v>14</v>
      </c>
      <c r="J218" s="6">
        <v>292100</v>
      </c>
      <c r="K218" s="6">
        <v>15738</v>
      </c>
      <c r="L218" s="6">
        <v>28706</v>
      </c>
      <c r="M218" s="6">
        <f t="shared" si="38"/>
        <v>20864.285714285714</v>
      </c>
      <c r="N218" s="6">
        <f t="shared" si="39"/>
        <v>1124.1428571428571</v>
      </c>
      <c r="O218" s="8">
        <f t="shared" si="40"/>
        <v>2050.4285714285716</v>
      </c>
      <c r="P218" s="6">
        <v>8</v>
      </c>
      <c r="Q218" s="6">
        <v>103281</v>
      </c>
      <c r="R218" s="8">
        <f t="shared" si="42"/>
        <v>12910.125</v>
      </c>
      <c r="S218" s="6">
        <v>2</v>
      </c>
      <c r="T218" s="6">
        <v>231000</v>
      </c>
      <c r="U218" s="8">
        <f t="shared" si="48"/>
        <v>115500</v>
      </c>
    </row>
    <row r="219" spans="1:21" x14ac:dyDescent="0.3">
      <c r="A219" s="9">
        <v>45392</v>
      </c>
      <c r="B219" s="6">
        <v>9</v>
      </c>
      <c r="C219" s="6">
        <v>6716</v>
      </c>
      <c r="D219" s="6">
        <v>12997</v>
      </c>
      <c r="E219" s="6">
        <v>35300</v>
      </c>
      <c r="F219" s="6">
        <f t="shared" si="44"/>
        <v>746.22222222222217</v>
      </c>
      <c r="G219" s="6">
        <f t="shared" si="45"/>
        <v>1444.1111111111111</v>
      </c>
      <c r="H219" s="8">
        <f t="shared" si="46"/>
        <v>3922.2222222222222</v>
      </c>
      <c r="I219" s="6">
        <v>12</v>
      </c>
      <c r="J219" s="6">
        <v>203300</v>
      </c>
      <c r="K219" s="6">
        <v>12174</v>
      </c>
      <c r="L219" s="6">
        <v>13878</v>
      </c>
      <c r="M219" s="6">
        <f t="shared" si="38"/>
        <v>16941.666666666668</v>
      </c>
      <c r="N219" s="6">
        <f t="shared" si="39"/>
        <v>1014.5</v>
      </c>
      <c r="O219" s="8">
        <f t="shared" si="40"/>
        <v>1156.5</v>
      </c>
      <c r="P219" s="6">
        <v>12</v>
      </c>
      <c r="Q219" s="6">
        <v>95140</v>
      </c>
      <c r="R219" s="8">
        <f t="shared" si="42"/>
        <v>7928.333333333333</v>
      </c>
      <c r="S219" s="6">
        <v>4</v>
      </c>
      <c r="T219" s="6">
        <v>362200</v>
      </c>
      <c r="U219" s="8">
        <f t="shared" si="48"/>
        <v>90550</v>
      </c>
    </row>
    <row r="220" spans="1:21" x14ac:dyDescent="0.3">
      <c r="A220" s="9">
        <v>45393</v>
      </c>
      <c r="B220" s="6">
        <v>9</v>
      </c>
      <c r="C220" s="6">
        <v>5321</v>
      </c>
      <c r="D220" s="6">
        <v>13448</v>
      </c>
      <c r="E220" s="6">
        <v>37900</v>
      </c>
      <c r="F220" s="6">
        <f t="shared" si="44"/>
        <v>591.22222222222217</v>
      </c>
      <c r="G220" s="6">
        <f t="shared" si="45"/>
        <v>1494.2222222222222</v>
      </c>
      <c r="H220" s="8">
        <f t="shared" si="46"/>
        <v>4211.1111111111113</v>
      </c>
      <c r="I220" s="6">
        <v>9</v>
      </c>
      <c r="J220" s="6">
        <v>116400</v>
      </c>
      <c r="K220" s="6">
        <v>9058</v>
      </c>
      <c r="L220" s="6">
        <v>9922</v>
      </c>
      <c r="M220" s="6">
        <f t="shared" si="38"/>
        <v>12933.333333333334</v>
      </c>
      <c r="N220" s="6">
        <f t="shared" si="39"/>
        <v>1006.4444444444445</v>
      </c>
      <c r="O220" s="8">
        <f t="shared" si="40"/>
        <v>1102.4444444444443</v>
      </c>
      <c r="P220" s="6">
        <v>10</v>
      </c>
      <c r="Q220" s="6">
        <v>84037</v>
      </c>
      <c r="R220" s="8">
        <f t="shared" si="42"/>
        <v>8403.7000000000007</v>
      </c>
      <c r="S220" s="6">
        <v>1</v>
      </c>
      <c r="T220" s="6">
        <v>5100</v>
      </c>
      <c r="U220" s="8">
        <f t="shared" si="48"/>
        <v>5100</v>
      </c>
    </row>
    <row r="221" spans="1:21" x14ac:dyDescent="0.3">
      <c r="A221" s="9">
        <v>45394</v>
      </c>
      <c r="B221" s="6">
        <v>9</v>
      </c>
      <c r="C221" s="6">
        <v>6885</v>
      </c>
      <c r="D221" s="6">
        <v>19600</v>
      </c>
      <c r="E221" s="6">
        <v>54900</v>
      </c>
      <c r="F221" s="6">
        <f t="shared" si="44"/>
        <v>765</v>
      </c>
      <c r="G221" s="6">
        <f t="shared" si="45"/>
        <v>2177.7777777777778</v>
      </c>
      <c r="H221" s="8">
        <f t="shared" si="46"/>
        <v>6100</v>
      </c>
      <c r="I221" s="6">
        <v>14</v>
      </c>
      <c r="J221" s="6">
        <v>245400</v>
      </c>
      <c r="K221" s="6">
        <v>16855</v>
      </c>
      <c r="L221" s="6">
        <v>19731</v>
      </c>
      <c r="M221" s="6">
        <f t="shared" si="38"/>
        <v>17528.571428571428</v>
      </c>
      <c r="N221" s="6">
        <f t="shared" si="39"/>
        <v>1203.9285714285713</v>
      </c>
      <c r="O221" s="8">
        <f t="shared" si="40"/>
        <v>1409.3571428571429</v>
      </c>
      <c r="P221" s="6">
        <v>12</v>
      </c>
      <c r="Q221" s="6">
        <v>110097</v>
      </c>
      <c r="R221" s="8">
        <f t="shared" si="42"/>
        <v>9174.75</v>
      </c>
      <c r="S221" s="6">
        <v>2</v>
      </c>
      <c r="T221" s="6">
        <v>287000</v>
      </c>
      <c r="U221" s="8">
        <f t="shared" si="48"/>
        <v>143500</v>
      </c>
    </row>
    <row r="222" spans="1:21" x14ac:dyDescent="0.3">
      <c r="A222" s="9">
        <v>45395</v>
      </c>
      <c r="B222" s="6">
        <v>8</v>
      </c>
      <c r="C222" s="6">
        <v>7170</v>
      </c>
      <c r="D222" s="6">
        <v>11958</v>
      </c>
      <c r="E222" s="6">
        <v>35000</v>
      </c>
      <c r="F222" s="6">
        <f t="shared" si="44"/>
        <v>896.25</v>
      </c>
      <c r="G222" s="6">
        <f t="shared" si="45"/>
        <v>1494.75</v>
      </c>
      <c r="H222" s="8">
        <f t="shared" si="46"/>
        <v>4375</v>
      </c>
      <c r="I222" s="6">
        <v>14</v>
      </c>
      <c r="J222" s="6">
        <v>247300</v>
      </c>
      <c r="K222" s="6">
        <v>27714</v>
      </c>
      <c r="L222" s="6">
        <v>14580</v>
      </c>
      <c r="M222" s="6">
        <f t="shared" si="38"/>
        <v>17664.285714285714</v>
      </c>
      <c r="N222" s="6">
        <f t="shared" si="39"/>
        <v>1979.5714285714287</v>
      </c>
      <c r="O222" s="8">
        <f t="shared" si="40"/>
        <v>1041.4285714285713</v>
      </c>
      <c r="P222" s="6">
        <v>11</v>
      </c>
      <c r="Q222" s="6">
        <v>140034</v>
      </c>
      <c r="R222" s="8">
        <f t="shared" si="42"/>
        <v>12730.363636363636</v>
      </c>
      <c r="S222" s="6">
        <v>4</v>
      </c>
      <c r="T222" s="6">
        <v>238200</v>
      </c>
      <c r="U222" s="8">
        <f t="shared" si="48"/>
        <v>59550</v>
      </c>
    </row>
    <row r="223" spans="1:21" x14ac:dyDescent="0.3">
      <c r="A223" s="9">
        <v>45396</v>
      </c>
      <c r="B223" s="6">
        <v>11</v>
      </c>
      <c r="C223" s="6">
        <v>6066</v>
      </c>
      <c r="D223" s="6">
        <v>18194</v>
      </c>
      <c r="E223" s="6">
        <v>55900</v>
      </c>
      <c r="F223" s="6">
        <f t="shared" si="44"/>
        <v>551.4545454545455</v>
      </c>
      <c r="G223" s="6">
        <f t="shared" si="45"/>
        <v>1654</v>
      </c>
      <c r="H223" s="8">
        <f t="shared" si="46"/>
        <v>5081.818181818182</v>
      </c>
      <c r="I223" s="6">
        <v>13</v>
      </c>
      <c r="J223" s="6">
        <v>195200</v>
      </c>
      <c r="K223" s="6">
        <v>15063</v>
      </c>
      <c r="L223" s="6">
        <v>13358</v>
      </c>
      <c r="M223" s="6">
        <f t="shared" si="38"/>
        <v>15015.384615384615</v>
      </c>
      <c r="N223" s="6">
        <f t="shared" si="39"/>
        <v>1158.6923076923076</v>
      </c>
      <c r="O223" s="8">
        <f t="shared" si="40"/>
        <v>1027.5384615384614</v>
      </c>
      <c r="P223" s="6">
        <v>10</v>
      </c>
      <c r="Q223" s="6">
        <v>79002</v>
      </c>
      <c r="R223" s="8">
        <f t="shared" si="42"/>
        <v>7900.2</v>
      </c>
      <c r="S223" s="6">
        <v>1</v>
      </c>
      <c r="T223" s="6">
        <v>24000</v>
      </c>
      <c r="U223" s="8">
        <f t="shared" si="48"/>
        <v>24000</v>
      </c>
    </row>
    <row r="224" spans="1:21" x14ac:dyDescent="0.3">
      <c r="A224" s="9">
        <v>45397</v>
      </c>
      <c r="B224" s="6">
        <v>2</v>
      </c>
      <c r="C224" s="6">
        <v>962</v>
      </c>
      <c r="D224" s="6">
        <v>3700</v>
      </c>
      <c r="E224" s="6">
        <v>10100</v>
      </c>
      <c r="F224" s="6">
        <f t="shared" si="44"/>
        <v>481</v>
      </c>
      <c r="G224" s="6">
        <f t="shared" si="45"/>
        <v>1850</v>
      </c>
      <c r="H224" s="8">
        <f t="shared" si="46"/>
        <v>5050</v>
      </c>
      <c r="I224" s="6">
        <v>11</v>
      </c>
      <c r="J224" s="6">
        <v>293500</v>
      </c>
      <c r="K224" s="6">
        <v>17613</v>
      </c>
      <c r="L224" s="6">
        <v>20393</v>
      </c>
      <c r="M224" s="6">
        <f t="shared" si="38"/>
        <v>26681.81818181818</v>
      </c>
      <c r="N224" s="6">
        <f t="shared" si="39"/>
        <v>1601.1818181818182</v>
      </c>
      <c r="O224" s="8">
        <f t="shared" si="40"/>
        <v>1853.909090909091</v>
      </c>
      <c r="P224" s="6">
        <v>5</v>
      </c>
      <c r="Q224" s="6">
        <v>74969</v>
      </c>
      <c r="R224" s="8">
        <f t="shared" si="42"/>
        <v>14993.8</v>
      </c>
      <c r="S224" s="6">
        <v>3</v>
      </c>
      <c r="T224" s="6">
        <v>99200</v>
      </c>
      <c r="U224" s="8">
        <f t="shared" si="48"/>
        <v>33066.666666666664</v>
      </c>
    </row>
    <row r="225" spans="1:21" x14ac:dyDescent="0.3">
      <c r="A225" s="9">
        <v>45398</v>
      </c>
      <c r="B225" s="6">
        <v>8</v>
      </c>
      <c r="C225" s="6">
        <v>5431</v>
      </c>
      <c r="D225" s="6">
        <v>12000</v>
      </c>
      <c r="E225" s="6">
        <v>30600</v>
      </c>
      <c r="F225" s="6">
        <f t="shared" si="44"/>
        <v>678.875</v>
      </c>
      <c r="G225" s="6">
        <f t="shared" si="45"/>
        <v>1500</v>
      </c>
      <c r="H225" s="8">
        <f t="shared" si="46"/>
        <v>3825</v>
      </c>
      <c r="I225" s="6">
        <v>12</v>
      </c>
      <c r="J225" s="6">
        <v>134700</v>
      </c>
      <c r="K225" s="6">
        <v>10950</v>
      </c>
      <c r="L225" s="6">
        <v>17684</v>
      </c>
      <c r="M225" s="6">
        <f t="shared" si="38"/>
        <v>11225</v>
      </c>
      <c r="N225" s="6">
        <f t="shared" si="39"/>
        <v>912.5</v>
      </c>
      <c r="O225" s="8">
        <f t="shared" si="40"/>
        <v>1473.6666666666667</v>
      </c>
      <c r="P225" s="6">
        <v>10</v>
      </c>
      <c r="Q225" s="6">
        <v>64377</v>
      </c>
      <c r="R225" s="8">
        <f t="shared" si="42"/>
        <v>6437.7</v>
      </c>
      <c r="S225" s="6">
        <v>7</v>
      </c>
      <c r="T225" s="6">
        <v>247900</v>
      </c>
      <c r="U225" s="8">
        <f t="shared" si="48"/>
        <v>35414.285714285717</v>
      </c>
    </row>
    <row r="226" spans="1:21" x14ac:dyDescent="0.3">
      <c r="A226" s="9">
        <v>45399</v>
      </c>
      <c r="B226" s="6">
        <v>11</v>
      </c>
      <c r="C226" s="6">
        <v>4888</v>
      </c>
      <c r="D226" s="6">
        <v>14606</v>
      </c>
      <c r="E226" s="6">
        <v>39400</v>
      </c>
      <c r="F226" s="6">
        <f t="shared" si="44"/>
        <v>444.36363636363637</v>
      </c>
      <c r="G226" s="6">
        <f t="shared" si="45"/>
        <v>1327.8181818181818</v>
      </c>
      <c r="H226" s="8">
        <f t="shared" si="46"/>
        <v>3581.818181818182</v>
      </c>
      <c r="I226" s="6">
        <v>15</v>
      </c>
      <c r="J226" s="6">
        <v>101500</v>
      </c>
      <c r="K226" s="6">
        <v>7057</v>
      </c>
      <c r="L226" s="6">
        <v>11231</v>
      </c>
      <c r="M226" s="6">
        <f t="shared" ref="M226:M230" si="49">J226/I226</f>
        <v>6766.666666666667</v>
      </c>
      <c r="N226" s="6">
        <f t="shared" ref="N226:N230" si="50">K226/I226</f>
        <v>470.46666666666664</v>
      </c>
      <c r="O226" s="8">
        <f t="shared" ref="O226:O230" si="51">L226/I226</f>
        <v>748.73333333333335</v>
      </c>
      <c r="P226" s="6">
        <v>11</v>
      </c>
      <c r="Q226" s="6">
        <v>57960</v>
      </c>
      <c r="R226" s="8">
        <f t="shared" si="42"/>
        <v>5269.090909090909</v>
      </c>
      <c r="S226" s="6">
        <v>1</v>
      </c>
      <c r="T226" s="6">
        <v>29000</v>
      </c>
      <c r="U226" s="8">
        <f t="shared" si="48"/>
        <v>29000</v>
      </c>
    </row>
    <row r="227" spans="1:21" x14ac:dyDescent="0.3">
      <c r="A227" s="9">
        <v>45400</v>
      </c>
      <c r="B227" s="6">
        <v>12</v>
      </c>
      <c r="C227" s="6">
        <v>9765</v>
      </c>
      <c r="D227" s="6">
        <v>17894</v>
      </c>
      <c r="E227" s="6">
        <v>46100</v>
      </c>
      <c r="F227" s="6">
        <f t="shared" si="44"/>
        <v>813.75</v>
      </c>
      <c r="G227" s="6">
        <f t="shared" si="45"/>
        <v>1491.1666666666667</v>
      </c>
      <c r="H227" s="8">
        <f t="shared" si="46"/>
        <v>3841.6666666666665</v>
      </c>
      <c r="I227" s="6">
        <v>13</v>
      </c>
      <c r="J227" s="6">
        <v>264800</v>
      </c>
      <c r="K227" s="6">
        <v>14862</v>
      </c>
      <c r="L227" s="6">
        <v>18764</v>
      </c>
      <c r="M227" s="6">
        <f t="shared" si="49"/>
        <v>20369.23076923077</v>
      </c>
      <c r="N227" s="6">
        <f t="shared" si="50"/>
        <v>1143.2307692307693</v>
      </c>
      <c r="O227" s="8">
        <f t="shared" si="51"/>
        <v>1443.3846153846155</v>
      </c>
      <c r="P227" s="6">
        <v>10</v>
      </c>
      <c r="Q227" s="6">
        <v>110056</v>
      </c>
      <c r="R227" s="8">
        <f t="shared" si="42"/>
        <v>11005.6</v>
      </c>
      <c r="S227" s="6">
        <v>2</v>
      </c>
      <c r="T227" s="6">
        <v>117000</v>
      </c>
      <c r="U227" s="8">
        <f t="shared" si="48"/>
        <v>58500</v>
      </c>
    </row>
    <row r="228" spans="1:21" x14ac:dyDescent="0.3">
      <c r="A228" s="9">
        <v>45401</v>
      </c>
      <c r="B228" s="6">
        <v>12</v>
      </c>
      <c r="C228" s="6">
        <v>9010</v>
      </c>
      <c r="D228" s="6">
        <v>21909</v>
      </c>
      <c r="E228" s="6">
        <v>54600</v>
      </c>
      <c r="F228" s="6">
        <f t="shared" si="44"/>
        <v>750.83333333333337</v>
      </c>
      <c r="G228" s="6">
        <f t="shared" si="45"/>
        <v>1825.75</v>
      </c>
      <c r="H228" s="8">
        <f t="shared" si="46"/>
        <v>4550</v>
      </c>
      <c r="I228" s="6">
        <v>13</v>
      </c>
      <c r="J228" s="6">
        <v>272300</v>
      </c>
      <c r="K228" s="6">
        <v>24702</v>
      </c>
      <c r="L228" s="6">
        <v>18000</v>
      </c>
      <c r="M228" s="6">
        <f t="shared" si="49"/>
        <v>20946.153846153848</v>
      </c>
      <c r="N228" s="6">
        <f t="shared" si="50"/>
        <v>1900.1538461538462</v>
      </c>
      <c r="O228" s="8">
        <f t="shared" si="51"/>
        <v>1384.6153846153845</v>
      </c>
      <c r="P228" s="6">
        <v>10</v>
      </c>
      <c r="Q228" s="6">
        <v>204083</v>
      </c>
      <c r="R228" s="8">
        <f t="shared" si="42"/>
        <v>20408.3</v>
      </c>
      <c r="S228" s="6">
        <v>0</v>
      </c>
      <c r="T228" s="6">
        <v>0</v>
      </c>
      <c r="U228" s="8">
        <v>0</v>
      </c>
    </row>
    <row r="229" spans="1:21" x14ac:dyDescent="0.3">
      <c r="A229" s="9">
        <v>45402</v>
      </c>
      <c r="B229" s="6">
        <v>11</v>
      </c>
      <c r="C229" s="6">
        <v>5518</v>
      </c>
      <c r="D229" s="6">
        <v>16110</v>
      </c>
      <c r="E229" s="6">
        <v>40600</v>
      </c>
      <c r="F229" s="6">
        <f t="shared" si="44"/>
        <v>501.63636363636363</v>
      </c>
      <c r="G229" s="6">
        <f t="shared" si="45"/>
        <v>1464.5454545454545</v>
      </c>
      <c r="H229" s="8">
        <f t="shared" si="46"/>
        <v>3690.909090909091</v>
      </c>
      <c r="I229" s="6">
        <v>14</v>
      </c>
      <c r="J229" s="6">
        <v>186100</v>
      </c>
      <c r="K229" s="6">
        <v>15404</v>
      </c>
      <c r="L229" s="6">
        <v>17377</v>
      </c>
      <c r="M229" s="6">
        <f t="shared" si="49"/>
        <v>13292.857142857143</v>
      </c>
      <c r="N229" s="6">
        <f t="shared" si="50"/>
        <v>1100.2857142857142</v>
      </c>
      <c r="O229" s="8">
        <f t="shared" si="51"/>
        <v>1241.2142857142858</v>
      </c>
      <c r="P229" s="6">
        <v>14</v>
      </c>
      <c r="Q229" s="6">
        <v>80619</v>
      </c>
      <c r="R229" s="8">
        <f t="shared" si="42"/>
        <v>5758.5</v>
      </c>
      <c r="S229" s="6">
        <v>3</v>
      </c>
      <c r="T229" s="6">
        <v>97000</v>
      </c>
      <c r="U229" s="8">
        <f>T229/S229</f>
        <v>32333.333333333332</v>
      </c>
    </row>
    <row r="230" spans="1:21" x14ac:dyDescent="0.3">
      <c r="A230" s="9">
        <v>45403</v>
      </c>
      <c r="B230" s="6">
        <v>15</v>
      </c>
      <c r="C230" s="6">
        <v>7218</v>
      </c>
      <c r="D230" s="6">
        <v>18999</v>
      </c>
      <c r="E230" s="6">
        <v>51200</v>
      </c>
      <c r="F230" s="6">
        <f t="shared" si="44"/>
        <v>481.2</v>
      </c>
      <c r="G230" s="6">
        <f t="shared" si="45"/>
        <v>1266.5999999999999</v>
      </c>
      <c r="H230" s="8">
        <f t="shared" si="46"/>
        <v>3413.3333333333335</v>
      </c>
      <c r="I230" s="6">
        <v>15</v>
      </c>
      <c r="J230" s="6">
        <v>267000</v>
      </c>
      <c r="K230" s="6">
        <v>16493</v>
      </c>
      <c r="L230" s="6">
        <v>19123</v>
      </c>
      <c r="M230" s="6">
        <f t="shared" si="49"/>
        <v>17800</v>
      </c>
      <c r="N230" s="6">
        <f t="shared" si="50"/>
        <v>1099.5333333333333</v>
      </c>
      <c r="O230" s="8">
        <f t="shared" si="51"/>
        <v>1274.8666666666666</v>
      </c>
      <c r="P230" s="6">
        <v>10</v>
      </c>
      <c r="Q230" s="6">
        <v>76953</v>
      </c>
      <c r="R230" s="8">
        <f t="shared" si="42"/>
        <v>7695.3</v>
      </c>
      <c r="S230" s="6">
        <v>0</v>
      </c>
      <c r="T230" s="6">
        <v>0</v>
      </c>
      <c r="U230" s="8">
        <v>0</v>
      </c>
    </row>
    <row r="231" spans="1:21" x14ac:dyDescent="0.3">
      <c r="B231" s="6"/>
      <c r="C231" s="6"/>
      <c r="D231" s="6"/>
      <c r="E231" s="6"/>
      <c r="I231" s="6"/>
      <c r="J231" s="6"/>
      <c r="K231" s="6"/>
      <c r="L231" s="6"/>
      <c r="P231" s="6"/>
      <c r="Q231" s="6"/>
    </row>
    <row r="232" spans="1:21" x14ac:dyDescent="0.3">
      <c r="B232" s="6"/>
      <c r="C232" s="6"/>
      <c r="D232" s="6"/>
      <c r="E232" s="6"/>
      <c r="I232" s="6"/>
      <c r="J232" s="6"/>
      <c r="K232" s="6"/>
      <c r="L232" s="6"/>
      <c r="P232" s="6"/>
      <c r="Q232" s="6"/>
    </row>
    <row r="233" spans="1:21" x14ac:dyDescent="0.3">
      <c r="B233" s="6"/>
      <c r="C233" s="6"/>
      <c r="D233" s="6"/>
      <c r="E233" s="6"/>
      <c r="I233" s="6"/>
      <c r="J233" s="6"/>
      <c r="K233" s="6"/>
      <c r="L233" s="6"/>
      <c r="P233" s="6"/>
      <c r="Q233" s="6"/>
    </row>
    <row r="234" spans="1:21" x14ac:dyDescent="0.3">
      <c r="B234" s="6"/>
      <c r="C234" s="6"/>
      <c r="D234" s="6"/>
      <c r="E234" s="6"/>
      <c r="I234" s="6"/>
      <c r="J234" s="6"/>
      <c r="K234" s="6"/>
      <c r="L234" s="6"/>
      <c r="P234" s="6"/>
      <c r="Q234" s="6"/>
    </row>
    <row r="235" spans="1:21" x14ac:dyDescent="0.3">
      <c r="B235" s="6"/>
      <c r="C235" s="6"/>
      <c r="D235" s="6"/>
      <c r="E235" s="6"/>
      <c r="I235" s="6"/>
      <c r="J235" s="6"/>
      <c r="K235" s="6"/>
      <c r="L235" s="6"/>
      <c r="P235" s="6"/>
      <c r="Q235" s="6"/>
    </row>
    <row r="236" spans="1:21" x14ac:dyDescent="0.3">
      <c r="B236" s="6"/>
      <c r="C236" s="6"/>
      <c r="D236" s="6"/>
      <c r="E236" s="6"/>
      <c r="I236" s="6"/>
      <c r="J236" s="6"/>
      <c r="K236" s="6"/>
      <c r="L236" s="6"/>
      <c r="P236" s="6"/>
      <c r="Q236" s="6"/>
    </row>
    <row r="237" spans="1:21" x14ac:dyDescent="0.3">
      <c r="B237" s="6"/>
      <c r="C237" s="6"/>
      <c r="D237" s="6"/>
      <c r="E237" s="6"/>
      <c r="I237" s="6"/>
      <c r="J237" s="6"/>
      <c r="K237" s="6"/>
      <c r="L237" s="6"/>
      <c r="P237" s="6"/>
      <c r="Q237" s="6"/>
    </row>
    <row r="238" spans="1:21" x14ac:dyDescent="0.3">
      <c r="B238" s="6"/>
      <c r="C238" s="6"/>
      <c r="D238" s="6"/>
      <c r="E238" s="6"/>
      <c r="I238" s="6"/>
      <c r="J238" s="6"/>
      <c r="K238" s="6"/>
      <c r="L238" s="6"/>
      <c r="P238" s="6"/>
      <c r="Q238" s="6"/>
    </row>
    <row r="239" spans="1:21" x14ac:dyDescent="0.3">
      <c r="B239" s="6"/>
      <c r="C239" s="6"/>
      <c r="D239" s="6"/>
      <c r="E239" s="6"/>
      <c r="I239" s="6"/>
      <c r="J239" s="6"/>
      <c r="K239" s="6"/>
      <c r="L239" s="6"/>
      <c r="P239" s="6"/>
      <c r="Q239" s="6"/>
    </row>
    <row r="240" spans="1:21" x14ac:dyDescent="0.3">
      <c r="B240" s="6"/>
      <c r="C240" s="6"/>
      <c r="D240" s="6"/>
      <c r="E240" s="6"/>
      <c r="I240" s="6"/>
      <c r="J240" s="6"/>
      <c r="K240" s="6"/>
      <c r="L240" s="6"/>
      <c r="P240" s="6"/>
      <c r="Q240" s="6"/>
    </row>
    <row r="241" spans="2:17" x14ac:dyDescent="0.3">
      <c r="B241" s="6"/>
      <c r="C241" s="6"/>
      <c r="D241" s="6"/>
      <c r="E241" s="6"/>
      <c r="I241" s="6"/>
      <c r="J241" s="6"/>
      <c r="K241" s="6"/>
      <c r="L241" s="6"/>
      <c r="P241" s="6"/>
      <c r="Q241" s="6"/>
    </row>
    <row r="242" spans="2:17" x14ac:dyDescent="0.3">
      <c r="B242" s="6"/>
      <c r="C242" s="6"/>
      <c r="D242" s="6"/>
      <c r="E242" s="6"/>
      <c r="I242" s="6"/>
      <c r="J242" s="6"/>
      <c r="K242" s="6"/>
      <c r="L242" s="6"/>
      <c r="P242" s="6"/>
      <c r="Q242" s="6"/>
    </row>
    <row r="243" spans="2:17" x14ac:dyDescent="0.3">
      <c r="B243" s="6"/>
      <c r="C243" s="6"/>
      <c r="D243" s="6"/>
      <c r="E243" s="6"/>
      <c r="I243" s="6"/>
      <c r="J243" s="6"/>
      <c r="K243" s="6"/>
      <c r="L243" s="6"/>
      <c r="P243" s="6"/>
      <c r="Q243" s="6"/>
    </row>
    <row r="244" spans="2:17" x14ac:dyDescent="0.3">
      <c r="B244" s="6"/>
      <c r="C244" s="6"/>
      <c r="D244" s="6"/>
      <c r="E244" s="6"/>
      <c r="I244" s="6"/>
      <c r="J244" s="6"/>
      <c r="K244" s="6"/>
      <c r="L244" s="6"/>
      <c r="P244" s="6"/>
      <c r="Q244" s="6"/>
    </row>
    <row r="245" spans="2:17" x14ac:dyDescent="0.3">
      <c r="B245" s="6"/>
      <c r="C245" s="6"/>
      <c r="D245" s="6"/>
      <c r="E245" s="6"/>
      <c r="I245" s="6"/>
      <c r="J245" s="6"/>
      <c r="K245" s="6"/>
      <c r="L245" s="6"/>
      <c r="P245" s="6"/>
      <c r="Q245" s="6"/>
    </row>
    <row r="246" spans="2:17" x14ac:dyDescent="0.3">
      <c r="B246" s="6"/>
      <c r="C246" s="6"/>
      <c r="D246" s="6"/>
      <c r="E246" s="6"/>
      <c r="I246" s="6"/>
      <c r="J246" s="6"/>
      <c r="K246" s="6"/>
      <c r="L246" s="6"/>
      <c r="P246" s="6"/>
      <c r="Q246" s="6"/>
    </row>
    <row r="247" spans="2:17" x14ac:dyDescent="0.3">
      <c r="B247" s="6"/>
      <c r="C247" s="6"/>
      <c r="D247" s="6"/>
      <c r="E247" s="6"/>
      <c r="I247" s="6"/>
      <c r="J247" s="6"/>
      <c r="K247" s="6"/>
      <c r="L247" s="6"/>
      <c r="P247" s="6"/>
      <c r="Q247" s="6"/>
    </row>
    <row r="248" spans="2:17" x14ac:dyDescent="0.3">
      <c r="B248" s="6"/>
      <c r="C248" s="6"/>
      <c r="D248" s="6"/>
      <c r="E248" s="6"/>
      <c r="I248" s="6"/>
      <c r="J248" s="6"/>
      <c r="K248" s="6"/>
      <c r="L248" s="6"/>
      <c r="P248" s="6"/>
      <c r="Q248" s="6"/>
    </row>
    <row r="249" spans="2:17" x14ac:dyDescent="0.3">
      <c r="B249" s="6"/>
      <c r="C249" s="6"/>
      <c r="D249" s="6"/>
      <c r="E249" s="6"/>
      <c r="I249" s="6"/>
      <c r="J249" s="6"/>
      <c r="K249" s="6"/>
      <c r="L249" s="6"/>
      <c r="P249" s="6"/>
      <c r="Q249" s="6"/>
    </row>
    <row r="250" spans="2:17" x14ac:dyDescent="0.3">
      <c r="B250" s="6"/>
      <c r="C250" s="6"/>
      <c r="D250" s="6"/>
      <c r="E250" s="6"/>
      <c r="I250" s="6"/>
      <c r="J250" s="6"/>
      <c r="K250" s="6"/>
      <c r="L250" s="6"/>
      <c r="P250" s="6"/>
      <c r="Q250" s="6"/>
    </row>
    <row r="251" spans="2:17" x14ac:dyDescent="0.3">
      <c r="B251" s="6"/>
      <c r="C251" s="6"/>
      <c r="D251" s="6"/>
      <c r="E251" s="6"/>
      <c r="I251" s="6"/>
      <c r="J251" s="6"/>
      <c r="K251" s="6"/>
      <c r="L251" s="6"/>
      <c r="P251" s="6"/>
      <c r="Q251" s="6"/>
    </row>
    <row r="252" spans="2:17" x14ac:dyDescent="0.3">
      <c r="B252" s="6"/>
      <c r="C252" s="6"/>
      <c r="D252" s="6"/>
      <c r="E252" s="6"/>
      <c r="I252" s="6"/>
      <c r="J252" s="6"/>
      <c r="K252" s="6"/>
      <c r="L252" s="6"/>
      <c r="P252" s="6"/>
      <c r="Q252" s="6"/>
    </row>
    <row r="253" spans="2:17" x14ac:dyDescent="0.3">
      <c r="B253" s="6"/>
      <c r="C253" s="6"/>
      <c r="D253" s="6"/>
      <c r="E253" s="6"/>
      <c r="I253" s="6"/>
      <c r="J253" s="6"/>
      <c r="K253" s="6"/>
      <c r="L253" s="6"/>
      <c r="P253" s="6"/>
      <c r="Q253" s="6"/>
    </row>
    <row r="254" spans="2:17" x14ac:dyDescent="0.3">
      <c r="B254" s="6"/>
      <c r="C254" s="6"/>
      <c r="D254" s="6"/>
      <c r="E254" s="6"/>
      <c r="I254" s="6"/>
      <c r="J254" s="6"/>
      <c r="K254" s="6"/>
      <c r="L254" s="6"/>
      <c r="P254" s="6"/>
      <c r="Q254" s="6"/>
    </row>
    <row r="255" spans="2:17" x14ac:dyDescent="0.3">
      <c r="B255" s="6"/>
      <c r="C255" s="6"/>
      <c r="D255" s="6"/>
      <c r="E255" s="6"/>
      <c r="I255" s="6"/>
      <c r="J255" s="6"/>
      <c r="K255" s="6"/>
      <c r="L255" s="6"/>
      <c r="P255" s="6"/>
      <c r="Q255" s="6"/>
    </row>
    <row r="256" spans="2:17" x14ac:dyDescent="0.3">
      <c r="B256" s="6"/>
      <c r="C256" s="6"/>
      <c r="D256" s="6"/>
      <c r="E256" s="6"/>
      <c r="I256" s="6"/>
      <c r="J256" s="6"/>
      <c r="K256" s="6"/>
      <c r="L256" s="6"/>
      <c r="P256" s="6"/>
    </row>
    <row r="257" spans="2:12" x14ac:dyDescent="0.3">
      <c r="B257" s="6"/>
      <c r="C257" s="6"/>
      <c r="D257" s="6"/>
      <c r="E257" s="6"/>
      <c r="I257" s="6"/>
      <c r="J257" s="6"/>
      <c r="K257" s="6"/>
      <c r="L257" s="6"/>
    </row>
    <row r="258" spans="2:12" x14ac:dyDescent="0.3">
      <c r="B258" s="6"/>
      <c r="I258" s="6"/>
      <c r="J258" s="6"/>
      <c r="K258" s="6"/>
      <c r="L258" s="6"/>
    </row>
    <row r="259" spans="2:12" x14ac:dyDescent="0.3">
      <c r="I259" s="6"/>
      <c r="J259" s="6"/>
      <c r="K259" s="6"/>
      <c r="L259" s="6"/>
    </row>
    <row r="260" spans="2:12" x14ac:dyDescent="0.3">
      <c r="I260" s="6"/>
      <c r="J260" s="6"/>
      <c r="K260" s="6"/>
      <c r="L260" s="6"/>
    </row>
    <row r="261" spans="2:12" x14ac:dyDescent="0.3">
      <c r="I261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154"/>
  <sheetViews>
    <sheetView tabSelected="1" zoomScale="85" zoomScaleNormal="85" workbookViewId="0">
      <pane ySplit="1" topLeftCell="A101" activePane="bottomLeft" state="frozen"/>
      <selection pane="bottomLeft" activeCell="A111" sqref="A111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7" width="7" bestFit="1" customWidth="1"/>
    <col min="18" max="18" width="11.109375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 t="shared" ref="R21:R26" si="9"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 t="shared" si="9"/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si="9"/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ref="R28:R39" si="10">Q28/P28</f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10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1">C30/B30</f>
        <v>13</v>
      </c>
      <c r="G30" s="6">
        <f t="shared" ref="G30:G38" si="12">D30/B30</f>
        <v>8</v>
      </c>
      <c r="H30" s="8">
        <f t="shared" ref="H30:H38" si="13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10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1"/>
        <v>141</v>
      </c>
      <c r="G31" s="6">
        <f t="shared" si="12"/>
        <v>34.666666666666664</v>
      </c>
      <c r="H31" s="8">
        <f t="shared" si="13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10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1"/>
        <v>83.333333333333329</v>
      </c>
      <c r="G32" s="6">
        <f t="shared" si="12"/>
        <v>51.166666666666664</v>
      </c>
      <c r="H32" s="8">
        <f t="shared" si="13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10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1"/>
        <v>377.83333333333331</v>
      </c>
      <c r="G33" s="6">
        <f t="shared" si="12"/>
        <v>61</v>
      </c>
      <c r="H33" s="8">
        <f t="shared" si="13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10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1"/>
        <v>225.64705882352942</v>
      </c>
      <c r="G34" s="6">
        <f t="shared" si="12"/>
        <v>36.294117647058826</v>
      </c>
      <c r="H34" s="8">
        <f t="shared" si="13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10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1"/>
        <v>301</v>
      </c>
      <c r="G35" s="23">
        <f t="shared" si="12"/>
        <v>36.666666666666664</v>
      </c>
      <c r="H35" s="25">
        <f t="shared" si="13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4">J35/I35</f>
        <v>253.25</v>
      </c>
      <c r="N35" s="23">
        <f t="shared" ref="N35:N52" si="15">K35/I35</f>
        <v>94.125</v>
      </c>
      <c r="O35" s="25">
        <f t="shared" ref="O35:O52" si="16">L35/I35</f>
        <v>14.125</v>
      </c>
      <c r="P35" s="23">
        <v>4</v>
      </c>
      <c r="Q35" s="23">
        <v>5073</v>
      </c>
      <c r="R35" s="25">
        <f t="shared" si="10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1"/>
        <v>1851</v>
      </c>
      <c r="G36" s="6">
        <f t="shared" si="12"/>
        <v>302.5</v>
      </c>
      <c r="H36" s="8">
        <f t="shared" si="13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4"/>
        <v>314.39999999999998</v>
      </c>
      <c r="N36" s="6">
        <f t="shared" si="15"/>
        <v>131.4</v>
      </c>
      <c r="O36" s="8">
        <f t="shared" si="16"/>
        <v>13</v>
      </c>
      <c r="P36" s="6">
        <v>3</v>
      </c>
      <c r="Q36" s="6">
        <v>2566</v>
      </c>
      <c r="R36" s="8">
        <f t="shared" si="10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1"/>
        <v>253</v>
      </c>
      <c r="G37" s="6">
        <f t="shared" si="12"/>
        <v>23.666666666666668</v>
      </c>
      <c r="H37" s="8">
        <f t="shared" si="13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4"/>
        <v>248.22222222222223</v>
      </c>
      <c r="N37" s="6">
        <f t="shared" si="15"/>
        <v>91.111111111111114</v>
      </c>
      <c r="O37" s="8">
        <f t="shared" si="16"/>
        <v>11</v>
      </c>
      <c r="P37" s="6">
        <v>3</v>
      </c>
      <c r="Q37" s="6">
        <v>1680</v>
      </c>
      <c r="R37" s="8">
        <f t="shared" si="10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1"/>
        <v>337</v>
      </c>
      <c r="G38" s="6">
        <f t="shared" si="12"/>
        <v>47</v>
      </c>
      <c r="H38" s="8">
        <f t="shared" si="13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4"/>
        <v>120.83333333333333</v>
      </c>
      <c r="N38" s="6">
        <f t="shared" si="15"/>
        <v>25.666666666666668</v>
      </c>
      <c r="O38" s="8">
        <f t="shared" si="16"/>
        <v>10.333333333333334</v>
      </c>
      <c r="P38" s="6">
        <v>1</v>
      </c>
      <c r="Q38" s="6">
        <v>484</v>
      </c>
      <c r="R38" s="8">
        <f t="shared" si="10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4"/>
        <v>480.57142857142856</v>
      </c>
      <c r="N39" s="6">
        <f t="shared" si="15"/>
        <v>165</v>
      </c>
      <c r="O39" s="8">
        <f t="shared" si="16"/>
        <v>27.714285714285715</v>
      </c>
      <c r="P39" s="6">
        <v>4</v>
      </c>
      <c r="Q39" s="6">
        <v>3242</v>
      </c>
      <c r="R39" s="8">
        <f t="shared" si="10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7">C40/B40</f>
        <v>904</v>
      </c>
      <c r="G40" s="6">
        <f t="shared" ref="G40:G54" si="18">D40/B40</f>
        <v>98</v>
      </c>
      <c r="H40" s="8">
        <f t="shared" ref="H40:H54" si="19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4"/>
        <v>95.285714285714292</v>
      </c>
      <c r="N40" s="6">
        <f t="shared" si="15"/>
        <v>35</v>
      </c>
      <c r="O40" s="8">
        <f t="shared" si="1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7"/>
        <v>68.400000000000006</v>
      </c>
      <c r="G41" s="6">
        <f t="shared" si="18"/>
        <v>9.8000000000000007</v>
      </c>
      <c r="H41" s="8">
        <f t="shared" si="19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4"/>
        <v>155.27272727272728</v>
      </c>
      <c r="N41" s="6">
        <f t="shared" si="15"/>
        <v>43.363636363636367</v>
      </c>
      <c r="O41" s="8">
        <f t="shared" si="16"/>
        <v>10.181818181818182</v>
      </c>
      <c r="P41" s="6">
        <v>3</v>
      </c>
      <c r="Q41" s="6">
        <v>2150</v>
      </c>
      <c r="R41" s="8">
        <f t="shared" ref="R41:R82" si="20">Q41/P41</f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7"/>
        <v>75</v>
      </c>
      <c r="G42" s="6">
        <f t="shared" si="18"/>
        <v>21.666666666666668</v>
      </c>
      <c r="H42" s="8">
        <f t="shared" si="19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4"/>
        <v>85.4</v>
      </c>
      <c r="N42" s="6">
        <f t="shared" si="15"/>
        <v>20.3</v>
      </c>
      <c r="O42" s="8">
        <f t="shared" si="16"/>
        <v>10.8</v>
      </c>
      <c r="P42" s="6">
        <v>5</v>
      </c>
      <c r="Q42" s="6">
        <v>4795</v>
      </c>
      <c r="R42" s="8">
        <f t="shared" si="20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7"/>
        <v>52</v>
      </c>
      <c r="G43" s="6">
        <f t="shared" si="18"/>
        <v>25.666666666666668</v>
      </c>
      <c r="H43" s="8">
        <f t="shared" si="19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4"/>
        <v>129.14285714285714</v>
      </c>
      <c r="N43" s="6">
        <f t="shared" si="15"/>
        <v>33.142857142857146</v>
      </c>
      <c r="O43" s="8">
        <f t="shared" si="16"/>
        <v>13.857142857142858</v>
      </c>
      <c r="P43" s="6">
        <v>5</v>
      </c>
      <c r="Q43" s="6">
        <v>2563</v>
      </c>
      <c r="R43" s="8">
        <f t="shared" si="20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7"/>
        <v>282</v>
      </c>
      <c r="G44" s="6">
        <f t="shared" si="18"/>
        <v>73</v>
      </c>
      <c r="H44" s="8">
        <f t="shared" si="19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4"/>
        <v>107</v>
      </c>
      <c r="N44" s="6">
        <f t="shared" si="15"/>
        <v>16.333333333333332</v>
      </c>
      <c r="O44" s="8">
        <f t="shared" si="16"/>
        <v>33</v>
      </c>
      <c r="P44" s="6">
        <v>3</v>
      </c>
      <c r="Q44" s="6">
        <v>2503</v>
      </c>
      <c r="R44" s="8">
        <f t="shared" si="20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7"/>
        <v>160.4</v>
      </c>
      <c r="G45" s="6">
        <f t="shared" si="18"/>
        <v>50.2</v>
      </c>
      <c r="H45" s="8">
        <f t="shared" si="19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4"/>
        <v>222.76923076923077</v>
      </c>
      <c r="N45" s="6">
        <f t="shared" si="15"/>
        <v>24.307692307692307</v>
      </c>
      <c r="O45" s="8">
        <f t="shared" si="16"/>
        <v>29.923076923076923</v>
      </c>
      <c r="P45" s="6">
        <v>11</v>
      </c>
      <c r="Q45" s="6">
        <v>10674</v>
      </c>
      <c r="R45" s="8">
        <f t="shared" si="20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7"/>
        <v>87.5</v>
      </c>
      <c r="G46" s="6">
        <f t="shared" si="18"/>
        <v>34.5</v>
      </c>
      <c r="H46" s="8">
        <f t="shared" si="19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4"/>
        <v>154.75</v>
      </c>
      <c r="N46" s="6">
        <f t="shared" si="15"/>
        <v>22.875</v>
      </c>
      <c r="O46" s="8">
        <f t="shared" si="16"/>
        <v>23.875</v>
      </c>
      <c r="P46" s="6">
        <v>10</v>
      </c>
      <c r="Q46" s="6">
        <v>9507</v>
      </c>
      <c r="R46" s="8">
        <f t="shared" si="20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7"/>
        <v>63.6</v>
      </c>
      <c r="G47" s="6">
        <f t="shared" si="18"/>
        <v>17.600000000000001</v>
      </c>
      <c r="H47" s="8">
        <f t="shared" si="19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4"/>
        <v>361.5</v>
      </c>
      <c r="N47" s="6">
        <f t="shared" si="15"/>
        <v>78.5</v>
      </c>
      <c r="O47" s="8">
        <f t="shared" si="16"/>
        <v>24.75</v>
      </c>
      <c r="P47" s="6">
        <v>9</v>
      </c>
      <c r="Q47" s="6">
        <v>5256</v>
      </c>
      <c r="R47" s="8">
        <f t="shared" si="20"/>
        <v>584</v>
      </c>
      <c r="S47" s="6">
        <v>1</v>
      </c>
      <c r="T47" s="6">
        <v>612</v>
      </c>
      <c r="U47" s="8">
        <f t="shared" ref="U47:U48" si="21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7"/>
        <v>97.166666666666671</v>
      </c>
      <c r="G48" s="6">
        <f t="shared" si="18"/>
        <v>23.666666666666668</v>
      </c>
      <c r="H48" s="8">
        <f t="shared" si="19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4"/>
        <v>171.66666666666666</v>
      </c>
      <c r="N48" s="6">
        <f t="shared" si="15"/>
        <v>26.833333333333332</v>
      </c>
      <c r="O48" s="8">
        <f t="shared" si="16"/>
        <v>20.666666666666668</v>
      </c>
      <c r="P48" s="6">
        <v>7</v>
      </c>
      <c r="Q48" s="6">
        <v>3623</v>
      </c>
      <c r="R48" s="8">
        <f t="shared" si="20"/>
        <v>517.57142857142856</v>
      </c>
      <c r="S48" s="6">
        <v>1</v>
      </c>
      <c r="T48" s="6">
        <v>373</v>
      </c>
      <c r="U48" s="8">
        <f t="shared" si="21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7"/>
        <v>314.8</v>
      </c>
      <c r="G49" s="6">
        <f t="shared" si="18"/>
        <v>96</v>
      </c>
      <c r="H49" s="8">
        <f t="shared" si="19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4"/>
        <v>144.5</v>
      </c>
      <c r="N49" s="6">
        <f t="shared" si="15"/>
        <v>12.5</v>
      </c>
      <c r="O49" s="8">
        <f t="shared" si="16"/>
        <v>26.25</v>
      </c>
      <c r="P49" s="6">
        <v>4</v>
      </c>
      <c r="Q49" s="6">
        <v>3588</v>
      </c>
      <c r="R49" s="8">
        <f t="shared" si="20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7"/>
        <v>63.727272727272727</v>
      </c>
      <c r="G50" s="6">
        <f t="shared" si="18"/>
        <v>26.727272727272727</v>
      </c>
      <c r="H50" s="8">
        <f t="shared" si="19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4"/>
        <v>266.375</v>
      </c>
      <c r="N50" s="6">
        <f t="shared" si="15"/>
        <v>53.75</v>
      </c>
      <c r="O50" s="8">
        <f t="shared" si="16"/>
        <v>27.125</v>
      </c>
      <c r="P50" s="6">
        <v>5</v>
      </c>
      <c r="Q50" s="6">
        <v>2910</v>
      </c>
      <c r="R50" s="8">
        <f t="shared" si="20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7"/>
        <v>58.75</v>
      </c>
      <c r="G51" s="6">
        <f t="shared" si="18"/>
        <v>22.75</v>
      </c>
      <c r="H51" s="8">
        <f t="shared" si="19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4"/>
        <v>159</v>
      </c>
      <c r="N51" s="6">
        <f t="shared" si="15"/>
        <v>26.166666666666668</v>
      </c>
      <c r="O51" s="8">
        <f t="shared" si="16"/>
        <v>29.666666666666668</v>
      </c>
      <c r="P51" s="6">
        <v>3</v>
      </c>
      <c r="Q51" s="6">
        <v>1406</v>
      </c>
      <c r="R51" s="8">
        <f t="shared" si="20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7"/>
        <v>366</v>
      </c>
      <c r="G52" s="6">
        <f t="shared" si="18"/>
        <v>155.33333333333334</v>
      </c>
      <c r="H52" s="8">
        <f t="shared" si="19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4"/>
        <v>415.36363636363637</v>
      </c>
      <c r="N52" s="6">
        <f t="shared" si="15"/>
        <v>55.090909090909093</v>
      </c>
      <c r="O52" s="8">
        <f t="shared" si="16"/>
        <v>149.63636363636363</v>
      </c>
      <c r="P52" s="6">
        <v>7</v>
      </c>
      <c r="Q52" s="6">
        <v>4834</v>
      </c>
      <c r="R52" s="8">
        <f t="shared" si="20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7"/>
        <v>219.4</v>
      </c>
      <c r="G53" s="6">
        <f t="shared" si="18"/>
        <v>72.400000000000006</v>
      </c>
      <c r="H53" s="8">
        <f t="shared" si="19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104" si="22">J53/I53</f>
        <v>5209.375</v>
      </c>
      <c r="N53" s="6">
        <f t="shared" ref="N53:N104" si="23">K53/I53</f>
        <v>1070.75</v>
      </c>
      <c r="O53" s="8">
        <f t="shared" ref="O53:O104" si="24">L53/I53</f>
        <v>224.75</v>
      </c>
      <c r="P53" s="6">
        <v>8</v>
      </c>
      <c r="Q53" s="6">
        <v>18804</v>
      </c>
      <c r="R53" s="8">
        <f t="shared" si="20"/>
        <v>2350.5</v>
      </c>
      <c r="S53" s="6">
        <v>1</v>
      </c>
      <c r="T53" s="6">
        <v>8800000</v>
      </c>
      <c r="U53" s="8">
        <f t="shared" ref="U53:U59" si="25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7"/>
        <v>107.11111111111111</v>
      </c>
      <c r="G54" s="6">
        <f t="shared" si="18"/>
        <v>30.444444444444443</v>
      </c>
      <c r="H54" s="8">
        <f t="shared" si="19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2"/>
        <v>636.42857142857144</v>
      </c>
      <c r="N54" s="6">
        <f t="shared" si="23"/>
        <v>65.285714285714292</v>
      </c>
      <c r="O54" s="8">
        <f t="shared" si="24"/>
        <v>68.142857142857139</v>
      </c>
      <c r="P54" s="6">
        <v>7</v>
      </c>
      <c r="Q54" s="6">
        <v>6367</v>
      </c>
      <c r="R54" s="8">
        <f t="shared" si="20"/>
        <v>909.57142857142856</v>
      </c>
      <c r="S54" s="6">
        <v>15</v>
      </c>
      <c r="T54" s="6">
        <v>26115000</v>
      </c>
      <c r="U54" s="8">
        <f t="shared" si="25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6">C55/B55</f>
        <v>115.5</v>
      </c>
      <c r="G55" s="6">
        <f t="shared" ref="G55:G62" si="27">D55/B55</f>
        <v>57.25</v>
      </c>
      <c r="H55" s="8">
        <f t="shared" ref="H55:H62" si="28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2"/>
        <v>3440.5</v>
      </c>
      <c r="N55" s="6">
        <f t="shared" si="23"/>
        <v>606.75</v>
      </c>
      <c r="O55" s="8">
        <f t="shared" si="24"/>
        <v>194.75</v>
      </c>
      <c r="P55" s="6">
        <v>2</v>
      </c>
      <c r="Q55" s="6">
        <v>12200</v>
      </c>
      <c r="R55" s="8">
        <f t="shared" si="20"/>
        <v>6100</v>
      </c>
      <c r="S55" s="6">
        <v>10</v>
      </c>
      <c r="T55" s="6">
        <v>26176000</v>
      </c>
      <c r="U55" s="8">
        <f t="shared" si="25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6"/>
        <v>121</v>
      </c>
      <c r="G56" s="6">
        <f t="shared" si="27"/>
        <v>43.2</v>
      </c>
      <c r="H56" s="8">
        <f t="shared" si="28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2"/>
        <v>1661.5</v>
      </c>
      <c r="N56" s="6">
        <f t="shared" si="23"/>
        <v>283.5</v>
      </c>
      <c r="O56" s="8">
        <f t="shared" si="24"/>
        <v>102.5</v>
      </c>
      <c r="P56" s="6">
        <v>7</v>
      </c>
      <c r="Q56" s="6">
        <v>11155</v>
      </c>
      <c r="R56" s="8">
        <f t="shared" si="20"/>
        <v>1593.5714285714287</v>
      </c>
      <c r="S56" s="6">
        <v>7</v>
      </c>
      <c r="T56" s="6">
        <v>2985000</v>
      </c>
      <c r="U56" s="8">
        <f t="shared" si="25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6"/>
        <v>46.8</v>
      </c>
      <c r="G57" s="6">
        <f t="shared" si="27"/>
        <v>123.4</v>
      </c>
      <c r="H57" s="8">
        <f t="shared" si="28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2"/>
        <v>3966.6666666666665</v>
      </c>
      <c r="N57" s="6">
        <f t="shared" si="23"/>
        <v>672</v>
      </c>
      <c r="O57" s="8">
        <f t="shared" si="24"/>
        <v>178.33333333333334</v>
      </c>
      <c r="P57" s="6">
        <v>5</v>
      </c>
      <c r="Q57" s="6">
        <v>22800</v>
      </c>
      <c r="R57" s="8">
        <f t="shared" si="20"/>
        <v>4560</v>
      </c>
      <c r="S57" s="6">
        <v>1</v>
      </c>
      <c r="T57" s="6">
        <v>49000</v>
      </c>
      <c r="U57" s="8">
        <f t="shared" si="25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6"/>
        <v>56</v>
      </c>
      <c r="G58" s="6">
        <f t="shared" si="27"/>
        <v>71.375</v>
      </c>
      <c r="H58" s="8">
        <f t="shared" si="28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2"/>
        <v>1459.6666666666667</v>
      </c>
      <c r="N58" s="6">
        <f t="shared" si="23"/>
        <v>164.77777777777777</v>
      </c>
      <c r="O58" s="8">
        <f t="shared" si="24"/>
        <v>84.444444444444443</v>
      </c>
      <c r="P58" s="6">
        <v>8</v>
      </c>
      <c r="Q58" s="6">
        <v>46244</v>
      </c>
      <c r="R58" s="8">
        <f t="shared" si="20"/>
        <v>5780.5</v>
      </c>
      <c r="S58" s="6">
        <v>1</v>
      </c>
      <c r="T58" s="6">
        <v>38000</v>
      </c>
      <c r="U58" s="8">
        <f t="shared" si="25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6"/>
        <v>90.571428571428569</v>
      </c>
      <c r="G59" s="6">
        <f t="shared" si="27"/>
        <v>49.571428571428569</v>
      </c>
      <c r="H59" s="8">
        <f t="shared" si="28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2"/>
        <v>1670.8</v>
      </c>
      <c r="N59" s="6">
        <f t="shared" si="23"/>
        <v>185.2</v>
      </c>
      <c r="O59" s="8">
        <f t="shared" si="24"/>
        <v>85</v>
      </c>
      <c r="P59" s="6">
        <v>7</v>
      </c>
      <c r="Q59" s="6">
        <v>7549</v>
      </c>
      <c r="R59" s="8">
        <f t="shared" si="20"/>
        <v>1078.4285714285713</v>
      </c>
      <c r="S59" s="6">
        <v>2</v>
      </c>
      <c r="T59" s="6">
        <v>71000</v>
      </c>
      <c r="U59" s="8">
        <f t="shared" si="25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6"/>
        <v>56</v>
      </c>
      <c r="G60" s="6">
        <f t="shared" si="27"/>
        <v>203.5</v>
      </c>
      <c r="H60" s="8">
        <f t="shared" si="28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2"/>
        <v>380.4</v>
      </c>
      <c r="N60" s="6">
        <f t="shared" si="23"/>
        <v>62.8</v>
      </c>
      <c r="O60" s="8">
        <f t="shared" si="24"/>
        <v>71.400000000000006</v>
      </c>
      <c r="P60" s="6">
        <v>2</v>
      </c>
      <c r="Q60" s="6">
        <v>3351</v>
      </c>
      <c r="R60" s="8">
        <f t="shared" si="20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6"/>
        <v>68.166666666666671</v>
      </c>
      <c r="G61" s="6">
        <f t="shared" si="27"/>
        <v>50</v>
      </c>
      <c r="H61" s="8">
        <f t="shared" si="28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2"/>
        <v>2830.8333333333335</v>
      </c>
      <c r="N61" s="6">
        <f t="shared" si="23"/>
        <v>346.5</v>
      </c>
      <c r="O61" s="8">
        <f t="shared" si="24"/>
        <v>106.33333333333333</v>
      </c>
      <c r="P61" s="6">
        <v>8</v>
      </c>
      <c r="Q61" s="6">
        <v>24369</v>
      </c>
      <c r="R61" s="8">
        <f t="shared" si="20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6"/>
        <v>64.714285714285708</v>
      </c>
      <c r="G62" s="6">
        <f t="shared" si="27"/>
        <v>53.714285714285715</v>
      </c>
      <c r="H62" s="8">
        <f t="shared" si="28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2"/>
        <v>1849</v>
      </c>
      <c r="N62" s="6">
        <f t="shared" si="23"/>
        <v>233.4</v>
      </c>
      <c r="O62" s="8">
        <f t="shared" si="24"/>
        <v>104.6</v>
      </c>
      <c r="P62" s="6">
        <v>5</v>
      </c>
      <c r="Q62" s="6">
        <v>20695</v>
      </c>
      <c r="R62" s="8">
        <f t="shared" si="20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92" si="29">C63/B63</f>
        <v>40.142857142857146</v>
      </c>
      <c r="G63" s="6">
        <f t="shared" ref="G63:G92" si="30">D63/B63</f>
        <v>39.285714285714285</v>
      </c>
      <c r="H63" s="8">
        <f t="shared" ref="H63:H92" si="31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2"/>
        <v>274.66666666666669</v>
      </c>
      <c r="N63" s="6">
        <f t="shared" si="23"/>
        <v>21.5</v>
      </c>
      <c r="O63" s="8">
        <f t="shared" si="24"/>
        <v>57.666666666666664</v>
      </c>
      <c r="P63" s="6">
        <v>5</v>
      </c>
      <c r="Q63" s="6">
        <v>6627</v>
      </c>
      <c r="R63" s="8">
        <f t="shared" si="20"/>
        <v>1325.4</v>
      </c>
      <c r="S63" s="6">
        <v>9</v>
      </c>
      <c r="T63" s="6">
        <v>16721000</v>
      </c>
      <c r="U63" s="8">
        <f t="shared" ref="U63:U76" si="32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9"/>
        <v>29.714285714285715</v>
      </c>
      <c r="G64" s="6">
        <f t="shared" si="30"/>
        <v>52.142857142857146</v>
      </c>
      <c r="H64" s="8">
        <f t="shared" si="31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2"/>
        <v>1855.4</v>
      </c>
      <c r="N64" s="6">
        <f t="shared" si="23"/>
        <v>331.4</v>
      </c>
      <c r="O64" s="8">
        <f t="shared" si="24"/>
        <v>205.2</v>
      </c>
      <c r="P64" s="6">
        <v>6</v>
      </c>
      <c r="Q64" s="6">
        <v>3052</v>
      </c>
      <c r="R64" s="8">
        <f t="shared" si="20"/>
        <v>508.66666666666669</v>
      </c>
      <c r="S64" s="6">
        <v>1</v>
      </c>
      <c r="T64" s="6">
        <v>97000</v>
      </c>
      <c r="U64" s="8">
        <f t="shared" si="32"/>
        <v>97000</v>
      </c>
    </row>
    <row r="65" spans="1:21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9"/>
        <v>47.2</v>
      </c>
      <c r="G65" s="6">
        <f t="shared" si="30"/>
        <v>52.2</v>
      </c>
      <c r="H65" s="8">
        <f t="shared" si="31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2"/>
        <v>318.75</v>
      </c>
      <c r="N65" s="6">
        <f t="shared" si="23"/>
        <v>54.5</v>
      </c>
      <c r="O65" s="8">
        <f t="shared" si="24"/>
        <v>238.5</v>
      </c>
      <c r="P65" s="6">
        <v>2</v>
      </c>
      <c r="Q65" s="6">
        <v>1376</v>
      </c>
      <c r="R65" s="8">
        <f t="shared" si="20"/>
        <v>688</v>
      </c>
      <c r="S65" s="6">
        <v>1</v>
      </c>
      <c r="T65" s="6">
        <v>237000</v>
      </c>
      <c r="U65" s="8">
        <f t="shared" si="32"/>
        <v>237000</v>
      </c>
    </row>
    <row r="66" spans="1:21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9"/>
        <v>69.125</v>
      </c>
      <c r="G66" s="6">
        <f t="shared" si="30"/>
        <v>42.375</v>
      </c>
      <c r="H66" s="8">
        <f t="shared" si="31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2"/>
        <v>930.75</v>
      </c>
      <c r="N66" s="6">
        <f t="shared" si="23"/>
        <v>158.25</v>
      </c>
      <c r="O66" s="8">
        <f t="shared" si="24"/>
        <v>87</v>
      </c>
      <c r="P66" s="6">
        <v>6</v>
      </c>
      <c r="Q66" s="6">
        <v>6150</v>
      </c>
      <c r="R66" s="8">
        <f t="shared" si="20"/>
        <v>1025</v>
      </c>
      <c r="S66" s="6">
        <v>5</v>
      </c>
      <c r="T66" s="6">
        <v>1267000</v>
      </c>
      <c r="U66" s="8">
        <f t="shared" si="32"/>
        <v>253400</v>
      </c>
    </row>
    <row r="67" spans="1:21" x14ac:dyDescent="0.3">
      <c r="A67" s="9">
        <v>45366</v>
      </c>
      <c r="B67" s="6">
        <v>5</v>
      </c>
      <c r="C67" s="6">
        <v>303</v>
      </c>
      <c r="D67" s="6">
        <v>207</v>
      </c>
      <c r="E67" s="6">
        <v>458</v>
      </c>
      <c r="F67" s="6">
        <f t="shared" si="29"/>
        <v>60.6</v>
      </c>
      <c r="G67" s="6">
        <f t="shared" si="30"/>
        <v>41.4</v>
      </c>
      <c r="H67" s="8">
        <f t="shared" si="31"/>
        <v>91.6</v>
      </c>
      <c r="I67" s="6">
        <v>9</v>
      </c>
      <c r="J67" s="6">
        <v>15567</v>
      </c>
      <c r="K67" s="6">
        <v>3946</v>
      </c>
      <c r="L67" s="6">
        <v>1162</v>
      </c>
      <c r="M67" s="6">
        <f t="shared" si="22"/>
        <v>1729.6666666666667</v>
      </c>
      <c r="N67" s="6">
        <f t="shared" si="23"/>
        <v>438.44444444444446</v>
      </c>
      <c r="O67" s="8">
        <f t="shared" si="24"/>
        <v>129.11111111111111</v>
      </c>
      <c r="P67" s="6">
        <v>7</v>
      </c>
      <c r="Q67" s="6">
        <v>5949</v>
      </c>
      <c r="R67" s="8">
        <f t="shared" si="20"/>
        <v>849.85714285714289</v>
      </c>
      <c r="S67" s="6">
        <v>2</v>
      </c>
      <c r="T67" s="6">
        <v>819000</v>
      </c>
      <c r="U67" s="8">
        <f t="shared" si="32"/>
        <v>409500</v>
      </c>
    </row>
    <row r="68" spans="1:21" x14ac:dyDescent="0.3">
      <c r="A68" s="9">
        <v>45367</v>
      </c>
      <c r="B68" s="6">
        <v>5</v>
      </c>
      <c r="C68" s="6">
        <v>227</v>
      </c>
      <c r="D68" s="6">
        <v>191</v>
      </c>
      <c r="E68" s="6">
        <v>436</v>
      </c>
      <c r="F68" s="6">
        <f t="shared" si="29"/>
        <v>45.4</v>
      </c>
      <c r="G68" s="6">
        <f t="shared" si="30"/>
        <v>38.200000000000003</v>
      </c>
      <c r="H68" s="8">
        <f t="shared" si="31"/>
        <v>87.2</v>
      </c>
      <c r="I68" s="6">
        <v>7</v>
      </c>
      <c r="J68" s="6">
        <v>9573</v>
      </c>
      <c r="K68" s="6">
        <v>2335</v>
      </c>
      <c r="L68" s="6">
        <v>1152</v>
      </c>
      <c r="M68" s="6">
        <f t="shared" si="22"/>
        <v>1367.5714285714287</v>
      </c>
      <c r="N68" s="6">
        <f t="shared" si="23"/>
        <v>333.57142857142856</v>
      </c>
      <c r="O68" s="8">
        <f t="shared" si="24"/>
        <v>164.57142857142858</v>
      </c>
      <c r="P68" s="6">
        <v>7</v>
      </c>
      <c r="Q68" s="6">
        <v>4955</v>
      </c>
      <c r="R68" s="8">
        <f t="shared" si="20"/>
        <v>707.85714285714289</v>
      </c>
      <c r="S68" s="6">
        <v>8</v>
      </c>
      <c r="T68" s="6">
        <v>4521000</v>
      </c>
      <c r="U68" s="8">
        <f t="shared" si="32"/>
        <v>565125</v>
      </c>
    </row>
    <row r="69" spans="1:21" x14ac:dyDescent="0.3">
      <c r="A69" s="9">
        <v>45368</v>
      </c>
      <c r="B69" s="6">
        <v>9</v>
      </c>
      <c r="C69" s="6">
        <v>1490</v>
      </c>
      <c r="D69" s="6">
        <v>471</v>
      </c>
      <c r="E69" s="6">
        <v>1501</v>
      </c>
      <c r="F69" s="6">
        <f t="shared" si="29"/>
        <v>165.55555555555554</v>
      </c>
      <c r="G69" s="6">
        <f t="shared" si="30"/>
        <v>52.333333333333336</v>
      </c>
      <c r="H69" s="8">
        <f t="shared" si="31"/>
        <v>166.77777777777777</v>
      </c>
      <c r="I69" s="6">
        <v>11</v>
      </c>
      <c r="J69" s="6">
        <v>22003</v>
      </c>
      <c r="K69" s="6">
        <v>2973</v>
      </c>
      <c r="L69" s="6">
        <v>1390</v>
      </c>
      <c r="M69" s="6">
        <f t="shared" si="22"/>
        <v>2000.2727272727273</v>
      </c>
      <c r="N69" s="6">
        <f t="shared" si="23"/>
        <v>270.27272727272725</v>
      </c>
      <c r="O69" s="8">
        <f t="shared" si="24"/>
        <v>126.36363636363636</v>
      </c>
      <c r="P69" s="6">
        <v>6</v>
      </c>
      <c r="Q69" s="6">
        <v>9174</v>
      </c>
      <c r="R69" s="8">
        <f t="shared" si="20"/>
        <v>1529</v>
      </c>
      <c r="S69" s="6">
        <v>8</v>
      </c>
      <c r="T69" s="6">
        <v>2257000</v>
      </c>
      <c r="U69" s="8">
        <f t="shared" si="32"/>
        <v>282125</v>
      </c>
    </row>
    <row r="70" spans="1:21" x14ac:dyDescent="0.3">
      <c r="A70" s="9">
        <v>45369</v>
      </c>
      <c r="B70" s="6">
        <v>8</v>
      </c>
      <c r="C70" s="6">
        <v>323</v>
      </c>
      <c r="D70" s="6">
        <v>426</v>
      </c>
      <c r="E70" s="6">
        <v>821</v>
      </c>
      <c r="F70" s="6">
        <f t="shared" si="29"/>
        <v>40.375</v>
      </c>
      <c r="G70" s="6">
        <f t="shared" si="30"/>
        <v>53.25</v>
      </c>
      <c r="H70" s="8">
        <f t="shared" si="31"/>
        <v>102.625</v>
      </c>
      <c r="I70" s="6">
        <v>11</v>
      </c>
      <c r="J70" s="6">
        <v>23471</v>
      </c>
      <c r="K70" s="6">
        <v>5692</v>
      </c>
      <c r="L70" s="6">
        <v>1317</v>
      </c>
      <c r="M70" s="6">
        <f t="shared" si="22"/>
        <v>2133.7272727272725</v>
      </c>
      <c r="N70" s="6">
        <f t="shared" si="23"/>
        <v>517.4545454545455</v>
      </c>
      <c r="O70" s="8">
        <f t="shared" si="24"/>
        <v>119.72727272727273</v>
      </c>
      <c r="P70" s="6">
        <v>5</v>
      </c>
      <c r="Q70" s="6">
        <v>15345</v>
      </c>
      <c r="R70" s="8">
        <f t="shared" si="20"/>
        <v>3069</v>
      </c>
      <c r="S70" s="6">
        <v>3</v>
      </c>
      <c r="T70" s="6">
        <v>812000</v>
      </c>
      <c r="U70" s="8">
        <f t="shared" si="32"/>
        <v>270666.66666666669</v>
      </c>
    </row>
    <row r="71" spans="1:21" x14ac:dyDescent="0.3">
      <c r="A71" s="9">
        <v>45370</v>
      </c>
      <c r="B71" s="6">
        <v>10</v>
      </c>
      <c r="C71" s="6">
        <v>878</v>
      </c>
      <c r="D71" s="6">
        <v>618</v>
      </c>
      <c r="E71" s="6">
        <v>1458</v>
      </c>
      <c r="F71" s="6">
        <f t="shared" si="29"/>
        <v>87.8</v>
      </c>
      <c r="G71" s="6">
        <f t="shared" si="30"/>
        <v>61.8</v>
      </c>
      <c r="H71" s="8">
        <f t="shared" si="31"/>
        <v>145.80000000000001</v>
      </c>
      <c r="I71" s="6">
        <v>7</v>
      </c>
      <c r="J71" s="6">
        <v>21102</v>
      </c>
      <c r="K71" s="6">
        <v>4391</v>
      </c>
      <c r="L71" s="6">
        <v>1365</v>
      </c>
      <c r="M71" s="6">
        <f t="shared" si="22"/>
        <v>3014.5714285714284</v>
      </c>
      <c r="N71" s="6">
        <f t="shared" si="23"/>
        <v>627.28571428571433</v>
      </c>
      <c r="O71" s="8">
        <f t="shared" si="24"/>
        <v>195</v>
      </c>
      <c r="P71" s="6">
        <v>7</v>
      </c>
      <c r="Q71" s="6">
        <v>30496</v>
      </c>
      <c r="R71" s="8">
        <f t="shared" si="20"/>
        <v>4356.5714285714284</v>
      </c>
      <c r="S71" s="6">
        <v>3</v>
      </c>
      <c r="T71" s="6">
        <v>1086000</v>
      </c>
      <c r="U71" s="8">
        <f t="shared" si="32"/>
        <v>362000</v>
      </c>
    </row>
    <row r="72" spans="1:21" x14ac:dyDescent="0.3">
      <c r="A72" s="9">
        <v>45371</v>
      </c>
      <c r="B72" s="6">
        <v>9</v>
      </c>
      <c r="C72" s="6">
        <v>648</v>
      </c>
      <c r="D72" s="6">
        <v>370</v>
      </c>
      <c r="E72" s="6">
        <v>920</v>
      </c>
      <c r="F72" s="6">
        <f t="shared" si="29"/>
        <v>72</v>
      </c>
      <c r="G72" s="6">
        <f t="shared" si="30"/>
        <v>41.111111111111114</v>
      </c>
      <c r="H72" s="8">
        <f t="shared" si="31"/>
        <v>102.22222222222223</v>
      </c>
      <c r="I72" s="6">
        <v>10</v>
      </c>
      <c r="J72" s="6">
        <v>27904</v>
      </c>
      <c r="K72" s="6">
        <v>5071</v>
      </c>
      <c r="L72" s="6">
        <v>1064</v>
      </c>
      <c r="M72" s="6">
        <f t="shared" si="22"/>
        <v>2790.4</v>
      </c>
      <c r="N72" s="6">
        <f t="shared" si="23"/>
        <v>507.1</v>
      </c>
      <c r="O72" s="8">
        <f t="shared" si="24"/>
        <v>106.4</v>
      </c>
      <c r="P72" s="6">
        <v>5</v>
      </c>
      <c r="Q72" s="6">
        <v>16330</v>
      </c>
      <c r="R72" s="8">
        <f t="shared" si="20"/>
        <v>3266</v>
      </c>
      <c r="S72" s="6">
        <v>1</v>
      </c>
      <c r="T72" s="6">
        <v>96000</v>
      </c>
      <c r="U72" s="8">
        <f t="shared" si="32"/>
        <v>96000</v>
      </c>
    </row>
    <row r="73" spans="1:21" x14ac:dyDescent="0.3">
      <c r="A73" s="9">
        <v>45372</v>
      </c>
      <c r="B73" s="6">
        <v>7</v>
      </c>
      <c r="C73" s="6">
        <v>187</v>
      </c>
      <c r="D73" s="6">
        <v>303</v>
      </c>
      <c r="E73" s="6">
        <v>764</v>
      </c>
      <c r="F73" s="6">
        <f t="shared" si="29"/>
        <v>26.714285714285715</v>
      </c>
      <c r="G73" s="6">
        <f t="shared" si="30"/>
        <v>43.285714285714285</v>
      </c>
      <c r="H73" s="8">
        <f t="shared" si="31"/>
        <v>109.14285714285714</v>
      </c>
      <c r="I73" s="6">
        <v>8</v>
      </c>
      <c r="J73" s="6">
        <v>13841</v>
      </c>
      <c r="K73" s="6">
        <v>1892</v>
      </c>
      <c r="L73" s="6">
        <v>1826</v>
      </c>
      <c r="M73" s="6">
        <f t="shared" si="22"/>
        <v>1730.125</v>
      </c>
      <c r="N73" s="6">
        <f t="shared" si="23"/>
        <v>236.5</v>
      </c>
      <c r="O73" s="8">
        <f t="shared" si="24"/>
        <v>228.25</v>
      </c>
      <c r="P73" s="6">
        <v>5</v>
      </c>
      <c r="Q73" s="6">
        <v>12916</v>
      </c>
      <c r="R73" s="8">
        <f t="shared" si="20"/>
        <v>2583.1999999999998</v>
      </c>
      <c r="S73" s="6">
        <v>2</v>
      </c>
      <c r="T73" s="6">
        <v>389000</v>
      </c>
      <c r="U73" s="8">
        <f t="shared" si="32"/>
        <v>194500</v>
      </c>
    </row>
    <row r="74" spans="1:21" x14ac:dyDescent="0.3">
      <c r="A74" s="9">
        <v>45373</v>
      </c>
      <c r="B74" s="6">
        <v>6</v>
      </c>
      <c r="C74" s="6">
        <v>212</v>
      </c>
      <c r="D74" s="6">
        <v>240</v>
      </c>
      <c r="E74" s="6">
        <v>863</v>
      </c>
      <c r="F74" s="6">
        <f t="shared" si="29"/>
        <v>35.333333333333336</v>
      </c>
      <c r="G74" s="6">
        <f t="shared" si="30"/>
        <v>40</v>
      </c>
      <c r="H74" s="8">
        <f t="shared" si="31"/>
        <v>143.83333333333334</v>
      </c>
      <c r="I74" s="6">
        <v>7</v>
      </c>
      <c r="J74" s="6">
        <v>12784</v>
      </c>
      <c r="K74" s="6">
        <v>1447</v>
      </c>
      <c r="L74" s="6">
        <v>1112</v>
      </c>
      <c r="M74" s="6">
        <f t="shared" si="22"/>
        <v>1826.2857142857142</v>
      </c>
      <c r="N74" s="6">
        <f t="shared" si="23"/>
        <v>206.71428571428572</v>
      </c>
      <c r="O74" s="8">
        <f t="shared" si="24"/>
        <v>158.85714285714286</v>
      </c>
      <c r="P74" s="6">
        <v>5</v>
      </c>
      <c r="Q74" s="6">
        <v>2870</v>
      </c>
      <c r="R74" s="8">
        <f t="shared" si="20"/>
        <v>574</v>
      </c>
      <c r="S74" s="6">
        <v>4</v>
      </c>
      <c r="T74" s="6">
        <v>141000</v>
      </c>
      <c r="U74" s="8">
        <f t="shared" si="32"/>
        <v>35250</v>
      </c>
    </row>
    <row r="75" spans="1:21" x14ac:dyDescent="0.3">
      <c r="A75" s="9">
        <v>45374</v>
      </c>
      <c r="B75" s="6">
        <v>5</v>
      </c>
      <c r="C75" s="6">
        <v>729</v>
      </c>
      <c r="D75" s="6">
        <v>373</v>
      </c>
      <c r="E75" s="6">
        <v>1227</v>
      </c>
      <c r="F75" s="6">
        <f t="shared" si="29"/>
        <v>145.80000000000001</v>
      </c>
      <c r="G75" s="6">
        <f t="shared" si="30"/>
        <v>74.599999999999994</v>
      </c>
      <c r="H75" s="8">
        <f t="shared" si="31"/>
        <v>245.4</v>
      </c>
      <c r="I75" s="6">
        <v>7</v>
      </c>
      <c r="J75" s="6">
        <v>9074</v>
      </c>
      <c r="K75" s="6">
        <v>527</v>
      </c>
      <c r="L75" s="6">
        <v>1031</v>
      </c>
      <c r="M75" s="6">
        <f t="shared" si="22"/>
        <v>1296.2857142857142</v>
      </c>
      <c r="N75" s="6">
        <f t="shared" si="23"/>
        <v>75.285714285714292</v>
      </c>
      <c r="O75" s="8">
        <f t="shared" si="24"/>
        <v>147.28571428571428</v>
      </c>
      <c r="P75" s="6">
        <v>7</v>
      </c>
      <c r="Q75" s="6">
        <v>16233</v>
      </c>
      <c r="R75" s="8">
        <f t="shared" si="20"/>
        <v>2319</v>
      </c>
      <c r="S75" s="6">
        <v>2</v>
      </c>
      <c r="T75" s="6">
        <v>177000</v>
      </c>
      <c r="U75" s="8">
        <f t="shared" si="32"/>
        <v>88500</v>
      </c>
    </row>
    <row r="76" spans="1:21" x14ac:dyDescent="0.3">
      <c r="A76" s="9">
        <v>45375</v>
      </c>
      <c r="B76" s="6">
        <v>3</v>
      </c>
      <c r="C76" s="6">
        <v>343</v>
      </c>
      <c r="D76" s="6">
        <v>178</v>
      </c>
      <c r="E76" s="6">
        <v>439</v>
      </c>
      <c r="F76" s="6">
        <f t="shared" si="29"/>
        <v>114.33333333333333</v>
      </c>
      <c r="G76" s="6">
        <f t="shared" si="30"/>
        <v>59.333333333333336</v>
      </c>
      <c r="H76" s="8">
        <f t="shared" si="31"/>
        <v>146.33333333333334</v>
      </c>
      <c r="I76" s="6">
        <v>6</v>
      </c>
      <c r="J76" s="6">
        <v>9250</v>
      </c>
      <c r="K76" s="6">
        <v>1216</v>
      </c>
      <c r="L76" s="6">
        <v>347</v>
      </c>
      <c r="M76" s="6">
        <f t="shared" si="22"/>
        <v>1541.6666666666667</v>
      </c>
      <c r="N76" s="6">
        <f t="shared" si="23"/>
        <v>202.66666666666666</v>
      </c>
      <c r="O76" s="8">
        <f t="shared" si="24"/>
        <v>57.833333333333336</v>
      </c>
      <c r="P76" s="6">
        <v>5</v>
      </c>
      <c r="Q76" s="6">
        <v>19457</v>
      </c>
      <c r="R76" s="8">
        <f t="shared" si="20"/>
        <v>3891.4</v>
      </c>
      <c r="S76" s="6">
        <v>1</v>
      </c>
      <c r="T76" s="6">
        <v>91000</v>
      </c>
      <c r="U76" s="8">
        <f t="shared" si="32"/>
        <v>91000</v>
      </c>
    </row>
    <row r="77" spans="1:21" x14ac:dyDescent="0.3">
      <c r="A77" s="9">
        <v>45376</v>
      </c>
      <c r="B77" s="6">
        <v>5</v>
      </c>
      <c r="C77" s="6">
        <v>310</v>
      </c>
      <c r="D77" s="6">
        <v>270</v>
      </c>
      <c r="E77" s="6">
        <v>768</v>
      </c>
      <c r="F77" s="6">
        <f t="shared" si="29"/>
        <v>62</v>
      </c>
      <c r="G77" s="6">
        <f t="shared" si="30"/>
        <v>54</v>
      </c>
      <c r="H77" s="8">
        <f t="shared" si="31"/>
        <v>153.6</v>
      </c>
      <c r="I77" s="6">
        <v>7</v>
      </c>
      <c r="J77" s="6">
        <v>16166</v>
      </c>
      <c r="K77" s="6">
        <v>1515</v>
      </c>
      <c r="L77" s="6">
        <v>778</v>
      </c>
      <c r="M77" s="6">
        <f t="shared" si="22"/>
        <v>2309.4285714285716</v>
      </c>
      <c r="N77" s="6">
        <f t="shared" si="23"/>
        <v>216.42857142857142</v>
      </c>
      <c r="O77" s="8">
        <f t="shared" si="24"/>
        <v>111.14285714285714</v>
      </c>
      <c r="P77" s="6">
        <v>4</v>
      </c>
      <c r="Q77" s="6">
        <v>9339</v>
      </c>
      <c r="R77" s="8">
        <f t="shared" si="20"/>
        <v>2334.75</v>
      </c>
      <c r="S77" s="6">
        <v>0</v>
      </c>
      <c r="T77" s="6">
        <v>0</v>
      </c>
      <c r="U77" s="8">
        <v>0</v>
      </c>
    </row>
    <row r="78" spans="1:21" x14ac:dyDescent="0.3">
      <c r="A78" s="9">
        <v>45377</v>
      </c>
      <c r="B78" s="6">
        <v>7</v>
      </c>
      <c r="C78" s="6">
        <v>216</v>
      </c>
      <c r="D78" s="6">
        <v>282</v>
      </c>
      <c r="E78" s="6">
        <v>901</v>
      </c>
      <c r="F78" s="6">
        <f t="shared" si="29"/>
        <v>30.857142857142858</v>
      </c>
      <c r="G78" s="6">
        <f t="shared" si="30"/>
        <v>40.285714285714285</v>
      </c>
      <c r="H78" s="8">
        <f t="shared" si="31"/>
        <v>128.71428571428572</v>
      </c>
      <c r="I78" s="6">
        <v>7</v>
      </c>
      <c r="J78" s="6">
        <v>20963</v>
      </c>
      <c r="K78" s="6">
        <v>2489</v>
      </c>
      <c r="L78" s="6">
        <v>945</v>
      </c>
      <c r="M78" s="6">
        <f t="shared" si="22"/>
        <v>2994.7142857142858</v>
      </c>
      <c r="N78" s="6">
        <f t="shared" si="23"/>
        <v>355.57142857142856</v>
      </c>
      <c r="O78" s="8">
        <f t="shared" si="24"/>
        <v>135</v>
      </c>
      <c r="P78" s="6">
        <v>6</v>
      </c>
      <c r="Q78" s="6">
        <v>12853</v>
      </c>
      <c r="R78" s="8">
        <f t="shared" si="20"/>
        <v>2142.1666666666665</v>
      </c>
      <c r="S78" s="6">
        <v>0</v>
      </c>
      <c r="T78" s="6">
        <v>0</v>
      </c>
      <c r="U78" s="8">
        <v>0</v>
      </c>
    </row>
    <row r="79" spans="1:21" x14ac:dyDescent="0.3">
      <c r="A79" s="9">
        <v>45378</v>
      </c>
      <c r="B79" s="6">
        <v>6</v>
      </c>
      <c r="C79" s="6">
        <v>252</v>
      </c>
      <c r="D79" s="6">
        <v>312</v>
      </c>
      <c r="E79" s="6">
        <v>719</v>
      </c>
      <c r="F79" s="6">
        <f t="shared" si="29"/>
        <v>42</v>
      </c>
      <c r="G79" s="6">
        <f t="shared" si="30"/>
        <v>52</v>
      </c>
      <c r="H79" s="8">
        <f t="shared" si="31"/>
        <v>119.83333333333333</v>
      </c>
      <c r="I79" s="6">
        <v>8</v>
      </c>
      <c r="J79" s="6">
        <v>11398</v>
      </c>
      <c r="K79" s="6">
        <v>1479</v>
      </c>
      <c r="L79" s="6">
        <v>911</v>
      </c>
      <c r="M79" s="6">
        <f t="shared" si="22"/>
        <v>1424.75</v>
      </c>
      <c r="N79" s="6">
        <f t="shared" si="23"/>
        <v>184.875</v>
      </c>
      <c r="O79" s="8">
        <f t="shared" si="24"/>
        <v>113.875</v>
      </c>
      <c r="P79" s="6">
        <v>5</v>
      </c>
      <c r="Q79" s="6">
        <v>3914</v>
      </c>
      <c r="R79" s="8">
        <f t="shared" si="20"/>
        <v>782.8</v>
      </c>
      <c r="S79" s="6">
        <v>0</v>
      </c>
      <c r="T79" s="6">
        <v>0</v>
      </c>
      <c r="U79" s="8">
        <v>0</v>
      </c>
    </row>
    <row r="80" spans="1:21" x14ac:dyDescent="0.3">
      <c r="A80" s="9">
        <v>45379</v>
      </c>
      <c r="B80" s="6">
        <v>7</v>
      </c>
      <c r="C80" s="6">
        <v>1667</v>
      </c>
      <c r="D80" s="6">
        <v>348</v>
      </c>
      <c r="E80" s="6">
        <v>889</v>
      </c>
      <c r="F80" s="6">
        <f t="shared" si="29"/>
        <v>238.14285714285714</v>
      </c>
      <c r="G80" s="6">
        <f t="shared" si="30"/>
        <v>49.714285714285715</v>
      </c>
      <c r="H80" s="8">
        <f t="shared" si="31"/>
        <v>127</v>
      </c>
      <c r="I80" s="6">
        <v>6</v>
      </c>
      <c r="J80" s="6">
        <v>25593</v>
      </c>
      <c r="K80" s="6">
        <v>3135</v>
      </c>
      <c r="L80" s="6">
        <v>1103</v>
      </c>
      <c r="M80" s="6">
        <f t="shared" si="22"/>
        <v>4265.5</v>
      </c>
      <c r="N80" s="6">
        <f t="shared" si="23"/>
        <v>522.5</v>
      </c>
      <c r="O80" s="8">
        <f t="shared" si="24"/>
        <v>183.83333333333334</v>
      </c>
      <c r="P80" s="6">
        <v>5</v>
      </c>
      <c r="Q80" s="6">
        <v>12081</v>
      </c>
      <c r="R80" s="8">
        <f t="shared" si="20"/>
        <v>2416.1999999999998</v>
      </c>
      <c r="S80" s="6">
        <v>1</v>
      </c>
      <c r="T80" s="6">
        <v>37000</v>
      </c>
      <c r="U80" s="8">
        <v>37000</v>
      </c>
    </row>
    <row r="81" spans="1:21" x14ac:dyDescent="0.3">
      <c r="A81" s="9">
        <v>45380</v>
      </c>
      <c r="B81" s="6">
        <v>7</v>
      </c>
      <c r="C81" s="6">
        <v>453</v>
      </c>
      <c r="D81" s="6">
        <v>174</v>
      </c>
      <c r="E81" s="6">
        <v>663</v>
      </c>
      <c r="F81" s="6">
        <f t="shared" si="29"/>
        <v>64.714285714285708</v>
      </c>
      <c r="G81" s="6">
        <f t="shared" si="30"/>
        <v>24.857142857142858</v>
      </c>
      <c r="H81" s="8">
        <f t="shared" si="31"/>
        <v>94.714285714285708</v>
      </c>
      <c r="I81" s="6">
        <v>7</v>
      </c>
      <c r="J81" s="6">
        <v>3638</v>
      </c>
      <c r="K81" s="6">
        <v>391</v>
      </c>
      <c r="L81" s="6">
        <v>222</v>
      </c>
      <c r="M81" s="6">
        <f t="shared" si="22"/>
        <v>519.71428571428567</v>
      </c>
      <c r="N81" s="6">
        <f t="shared" si="23"/>
        <v>55.857142857142854</v>
      </c>
      <c r="O81" s="8">
        <f t="shared" si="24"/>
        <v>31.714285714285715</v>
      </c>
      <c r="P81" s="6">
        <v>5</v>
      </c>
      <c r="Q81" s="6">
        <v>3404</v>
      </c>
      <c r="R81" s="8">
        <f t="shared" si="20"/>
        <v>680.8</v>
      </c>
      <c r="S81" s="6">
        <v>1</v>
      </c>
      <c r="T81" s="6">
        <v>42000</v>
      </c>
      <c r="U81" s="8">
        <f>T81/S81</f>
        <v>42000</v>
      </c>
    </row>
    <row r="82" spans="1:21" x14ac:dyDescent="0.3">
      <c r="A82" s="9">
        <v>45381</v>
      </c>
      <c r="B82" s="6">
        <v>2</v>
      </c>
      <c r="C82" s="6">
        <v>160</v>
      </c>
      <c r="D82" s="6">
        <v>81</v>
      </c>
      <c r="E82" s="6">
        <v>269</v>
      </c>
      <c r="F82" s="6">
        <f t="shared" si="29"/>
        <v>80</v>
      </c>
      <c r="G82" s="6">
        <f t="shared" si="30"/>
        <v>40.5</v>
      </c>
      <c r="H82" s="8">
        <f t="shared" si="31"/>
        <v>134.5</v>
      </c>
      <c r="I82" s="6">
        <v>6</v>
      </c>
      <c r="J82" s="6">
        <v>5775</v>
      </c>
      <c r="K82" s="6">
        <v>692</v>
      </c>
      <c r="L82" s="6">
        <v>590</v>
      </c>
      <c r="M82" s="6">
        <f t="shared" si="22"/>
        <v>962.5</v>
      </c>
      <c r="N82" s="6">
        <f t="shared" si="23"/>
        <v>115.33333333333333</v>
      </c>
      <c r="O82" s="8">
        <f t="shared" si="24"/>
        <v>98.333333333333329</v>
      </c>
      <c r="P82" s="6">
        <v>6</v>
      </c>
      <c r="Q82" s="6">
        <v>7589</v>
      </c>
      <c r="R82" s="8">
        <f t="shared" si="20"/>
        <v>1264.8333333333333</v>
      </c>
      <c r="S82" s="6">
        <v>2</v>
      </c>
      <c r="T82" s="6">
        <v>177000</v>
      </c>
      <c r="U82" s="8">
        <f t="shared" ref="U82:U93" si="33">T82/S82</f>
        <v>88500</v>
      </c>
    </row>
    <row r="83" spans="1:21" x14ac:dyDescent="0.3">
      <c r="A83" s="9">
        <v>45382</v>
      </c>
      <c r="B83" s="6">
        <v>10</v>
      </c>
      <c r="C83" s="6">
        <v>1190</v>
      </c>
      <c r="D83" s="6">
        <v>393</v>
      </c>
      <c r="E83" s="6">
        <v>1508</v>
      </c>
      <c r="F83" s="6">
        <f t="shared" si="29"/>
        <v>119</v>
      </c>
      <c r="G83" s="6">
        <f t="shared" si="30"/>
        <v>39.299999999999997</v>
      </c>
      <c r="H83" s="8">
        <f t="shared" si="31"/>
        <v>150.80000000000001</v>
      </c>
      <c r="I83" s="6">
        <v>9</v>
      </c>
      <c r="J83" s="6">
        <v>25238</v>
      </c>
      <c r="K83" s="6">
        <v>1793</v>
      </c>
      <c r="L83" s="6">
        <v>966</v>
      </c>
      <c r="M83" s="6">
        <f t="shared" si="22"/>
        <v>2804.2222222222222</v>
      </c>
      <c r="N83" s="6">
        <f t="shared" si="23"/>
        <v>199.22222222222223</v>
      </c>
      <c r="O83" s="8">
        <f t="shared" si="24"/>
        <v>107.33333333333333</v>
      </c>
      <c r="P83" s="6">
        <v>9</v>
      </c>
      <c r="Q83" s="6">
        <v>47093</v>
      </c>
      <c r="R83" s="8">
        <f t="shared" ref="R83:R104" si="34">Q83/P83</f>
        <v>5232.5555555555557</v>
      </c>
      <c r="S83" s="6">
        <v>2</v>
      </c>
      <c r="T83" s="6">
        <v>4731000</v>
      </c>
      <c r="U83" s="8">
        <f t="shared" si="33"/>
        <v>2365500</v>
      </c>
    </row>
    <row r="84" spans="1:21" x14ac:dyDescent="0.3">
      <c r="A84" s="9">
        <v>45383</v>
      </c>
      <c r="B84" s="6">
        <v>5</v>
      </c>
      <c r="C84" s="6">
        <v>252</v>
      </c>
      <c r="D84" s="6">
        <v>300</v>
      </c>
      <c r="E84" s="6">
        <v>683</v>
      </c>
      <c r="F84" s="6">
        <f t="shared" si="29"/>
        <v>50.4</v>
      </c>
      <c r="G84" s="6">
        <f t="shared" si="30"/>
        <v>60</v>
      </c>
      <c r="H84" s="8">
        <f t="shared" si="31"/>
        <v>136.6</v>
      </c>
      <c r="I84" s="6">
        <v>6</v>
      </c>
      <c r="J84" s="6">
        <v>4335</v>
      </c>
      <c r="K84" s="6">
        <v>374</v>
      </c>
      <c r="L84" s="6">
        <v>533</v>
      </c>
      <c r="M84" s="6">
        <f t="shared" si="22"/>
        <v>722.5</v>
      </c>
      <c r="N84" s="6">
        <f t="shared" si="23"/>
        <v>62.333333333333336</v>
      </c>
      <c r="O84" s="8">
        <f t="shared" si="24"/>
        <v>88.833333333333329</v>
      </c>
      <c r="P84" s="6">
        <v>5</v>
      </c>
      <c r="Q84" s="6">
        <v>43415</v>
      </c>
      <c r="R84" s="8">
        <f t="shared" si="34"/>
        <v>8683</v>
      </c>
      <c r="S84" s="6">
        <v>3</v>
      </c>
      <c r="T84" s="6">
        <v>3297000</v>
      </c>
      <c r="U84" s="8">
        <f t="shared" si="33"/>
        <v>1099000</v>
      </c>
    </row>
    <row r="85" spans="1:21" x14ac:dyDescent="0.3">
      <c r="A85" s="9">
        <v>45384</v>
      </c>
      <c r="B85" s="6">
        <v>8</v>
      </c>
      <c r="C85" s="6">
        <v>627</v>
      </c>
      <c r="D85" s="6">
        <v>416</v>
      </c>
      <c r="E85" s="6">
        <v>981</v>
      </c>
      <c r="F85" s="6">
        <f t="shared" si="29"/>
        <v>78.375</v>
      </c>
      <c r="G85" s="6">
        <f t="shared" si="30"/>
        <v>52</v>
      </c>
      <c r="H85" s="8">
        <f t="shared" si="31"/>
        <v>122.625</v>
      </c>
      <c r="I85" s="6">
        <v>7</v>
      </c>
      <c r="J85" s="6">
        <v>21787</v>
      </c>
      <c r="K85" s="6">
        <v>1668</v>
      </c>
      <c r="L85" s="6">
        <v>867</v>
      </c>
      <c r="M85" s="6">
        <f t="shared" si="22"/>
        <v>3112.4285714285716</v>
      </c>
      <c r="N85" s="6">
        <f t="shared" si="23"/>
        <v>238.28571428571428</v>
      </c>
      <c r="O85" s="8">
        <f t="shared" si="24"/>
        <v>123.85714285714286</v>
      </c>
      <c r="P85" s="6">
        <v>8</v>
      </c>
      <c r="Q85" s="6">
        <v>52682</v>
      </c>
      <c r="R85" s="8">
        <f t="shared" si="34"/>
        <v>6585.25</v>
      </c>
      <c r="S85" s="6">
        <v>2</v>
      </c>
      <c r="T85" s="6">
        <v>3634000</v>
      </c>
      <c r="U85" s="8">
        <f t="shared" si="33"/>
        <v>1817000</v>
      </c>
    </row>
    <row r="86" spans="1:21" x14ac:dyDescent="0.3">
      <c r="A86" s="9">
        <v>45385</v>
      </c>
      <c r="B86" s="6">
        <v>10</v>
      </c>
      <c r="C86" s="6">
        <v>992</v>
      </c>
      <c r="D86" s="6">
        <v>497</v>
      </c>
      <c r="E86" s="6">
        <v>1282</v>
      </c>
      <c r="F86" s="6">
        <f t="shared" si="29"/>
        <v>99.2</v>
      </c>
      <c r="G86" s="6">
        <f t="shared" si="30"/>
        <v>49.7</v>
      </c>
      <c r="H86" s="8">
        <f t="shared" si="31"/>
        <v>128.19999999999999</v>
      </c>
      <c r="I86" s="6">
        <v>8</v>
      </c>
      <c r="J86" s="6">
        <v>32854</v>
      </c>
      <c r="K86" s="6">
        <v>3290</v>
      </c>
      <c r="L86" s="6">
        <v>1468</v>
      </c>
      <c r="M86" s="6">
        <f t="shared" si="22"/>
        <v>4106.75</v>
      </c>
      <c r="N86" s="6">
        <f t="shared" si="23"/>
        <v>411.25</v>
      </c>
      <c r="O86" s="8">
        <f t="shared" si="24"/>
        <v>183.5</v>
      </c>
      <c r="P86" s="6">
        <v>8</v>
      </c>
      <c r="Q86" s="6">
        <v>35695</v>
      </c>
      <c r="R86" s="8">
        <f t="shared" si="34"/>
        <v>4461.875</v>
      </c>
      <c r="S86" s="6">
        <v>2</v>
      </c>
      <c r="T86" s="6">
        <v>3697000</v>
      </c>
      <c r="U86" s="8">
        <f t="shared" si="33"/>
        <v>1848500</v>
      </c>
    </row>
    <row r="87" spans="1:21" x14ac:dyDescent="0.3">
      <c r="A87" s="9">
        <v>45386</v>
      </c>
      <c r="B87" s="6">
        <v>6</v>
      </c>
      <c r="C87" s="6">
        <v>355</v>
      </c>
      <c r="D87" s="6">
        <v>245</v>
      </c>
      <c r="E87" s="6">
        <v>641</v>
      </c>
      <c r="F87" s="6">
        <f t="shared" si="29"/>
        <v>59.166666666666664</v>
      </c>
      <c r="G87" s="6">
        <f t="shared" si="30"/>
        <v>40.833333333333336</v>
      </c>
      <c r="H87" s="8">
        <f t="shared" si="31"/>
        <v>106.83333333333333</v>
      </c>
      <c r="I87" s="6">
        <v>8</v>
      </c>
      <c r="J87" s="6">
        <v>19480</v>
      </c>
      <c r="K87" s="6">
        <v>1895</v>
      </c>
      <c r="L87" s="6">
        <v>1383</v>
      </c>
      <c r="M87" s="6">
        <f t="shared" si="22"/>
        <v>2435</v>
      </c>
      <c r="N87" s="6">
        <f t="shared" si="23"/>
        <v>236.875</v>
      </c>
      <c r="O87" s="8">
        <f t="shared" si="24"/>
        <v>172.875</v>
      </c>
      <c r="P87" s="6">
        <v>7</v>
      </c>
      <c r="Q87" s="6">
        <v>32179</v>
      </c>
      <c r="R87" s="8">
        <f t="shared" si="34"/>
        <v>4597</v>
      </c>
      <c r="S87" s="6">
        <v>1</v>
      </c>
      <c r="T87" s="6">
        <v>2800000</v>
      </c>
      <c r="U87" s="8">
        <f t="shared" si="33"/>
        <v>2800000</v>
      </c>
    </row>
    <row r="88" spans="1:21" x14ac:dyDescent="0.3">
      <c r="A88" s="9">
        <v>45387</v>
      </c>
      <c r="B88" s="6">
        <v>7</v>
      </c>
      <c r="C88" s="6">
        <v>623</v>
      </c>
      <c r="D88" s="6">
        <v>720</v>
      </c>
      <c r="E88" s="6">
        <v>2531</v>
      </c>
      <c r="F88" s="6">
        <f t="shared" si="29"/>
        <v>89</v>
      </c>
      <c r="G88" s="6">
        <f t="shared" si="30"/>
        <v>102.85714285714286</v>
      </c>
      <c r="H88" s="8">
        <f t="shared" si="31"/>
        <v>361.57142857142856</v>
      </c>
      <c r="I88" s="6">
        <v>8</v>
      </c>
      <c r="J88" s="6">
        <v>28833</v>
      </c>
      <c r="K88" s="6">
        <v>2105</v>
      </c>
      <c r="L88" s="6">
        <v>1776</v>
      </c>
      <c r="M88" s="6">
        <f t="shared" si="22"/>
        <v>3604.125</v>
      </c>
      <c r="N88" s="6">
        <f t="shared" si="23"/>
        <v>263.125</v>
      </c>
      <c r="O88" s="8">
        <f t="shared" si="24"/>
        <v>222</v>
      </c>
      <c r="P88" s="6">
        <v>10</v>
      </c>
      <c r="Q88" s="6">
        <v>62790</v>
      </c>
      <c r="R88" s="8">
        <f t="shared" si="34"/>
        <v>6279</v>
      </c>
      <c r="S88" s="6">
        <v>1</v>
      </c>
      <c r="T88" s="6">
        <v>3900000</v>
      </c>
      <c r="U88" s="8">
        <f t="shared" si="33"/>
        <v>3900000</v>
      </c>
    </row>
    <row r="89" spans="1:21" x14ac:dyDescent="0.3">
      <c r="A89" s="9">
        <v>45388</v>
      </c>
      <c r="B89" s="6">
        <v>6</v>
      </c>
      <c r="C89" s="6">
        <v>1889</v>
      </c>
      <c r="D89" s="6">
        <v>942</v>
      </c>
      <c r="E89" s="6">
        <v>5224</v>
      </c>
      <c r="F89" s="6">
        <f t="shared" si="29"/>
        <v>314.83333333333331</v>
      </c>
      <c r="G89" s="6">
        <f t="shared" si="30"/>
        <v>157</v>
      </c>
      <c r="H89" s="8">
        <f t="shared" si="31"/>
        <v>870.66666666666663</v>
      </c>
      <c r="I89" s="6">
        <v>8</v>
      </c>
      <c r="J89" s="6">
        <v>22641</v>
      </c>
      <c r="K89" s="6">
        <v>1763</v>
      </c>
      <c r="L89" s="6">
        <v>834</v>
      </c>
      <c r="M89" s="6">
        <f t="shared" si="22"/>
        <v>2830.125</v>
      </c>
      <c r="N89" s="6">
        <f t="shared" si="23"/>
        <v>220.375</v>
      </c>
      <c r="O89" s="8">
        <f t="shared" si="24"/>
        <v>104.25</v>
      </c>
      <c r="P89" s="6">
        <v>7</v>
      </c>
      <c r="Q89" s="6">
        <v>35890</v>
      </c>
      <c r="R89" s="8">
        <f t="shared" si="34"/>
        <v>5127.1428571428569</v>
      </c>
      <c r="S89" s="6">
        <v>1</v>
      </c>
      <c r="T89" s="6">
        <v>39000</v>
      </c>
      <c r="U89" s="8">
        <f t="shared" si="33"/>
        <v>39000</v>
      </c>
    </row>
    <row r="90" spans="1:21" x14ac:dyDescent="0.3">
      <c r="A90" s="9">
        <v>45389</v>
      </c>
      <c r="B90" s="6">
        <v>27</v>
      </c>
      <c r="C90" s="6">
        <v>8920</v>
      </c>
      <c r="D90" s="6">
        <v>7388</v>
      </c>
      <c r="E90" s="6">
        <v>104782</v>
      </c>
      <c r="F90" s="6">
        <f t="shared" si="29"/>
        <v>330.37037037037038</v>
      </c>
      <c r="G90" s="6">
        <f t="shared" si="30"/>
        <v>273.62962962962962</v>
      </c>
      <c r="H90" s="8">
        <f t="shared" si="31"/>
        <v>3880.8148148148148</v>
      </c>
      <c r="I90" s="6">
        <v>27</v>
      </c>
      <c r="J90" s="6">
        <v>296322</v>
      </c>
      <c r="K90" s="6">
        <v>20417</v>
      </c>
      <c r="L90" s="6">
        <v>11234</v>
      </c>
      <c r="M90" s="6">
        <f t="shared" si="22"/>
        <v>10974.888888888889</v>
      </c>
      <c r="N90" s="6">
        <f t="shared" si="23"/>
        <v>756.18518518518522</v>
      </c>
      <c r="O90" s="8">
        <f t="shared" si="24"/>
        <v>416.07407407407408</v>
      </c>
      <c r="P90" s="6">
        <v>25</v>
      </c>
      <c r="Q90" s="6">
        <v>342220</v>
      </c>
      <c r="R90" s="8">
        <f t="shared" si="34"/>
        <v>13688.8</v>
      </c>
      <c r="S90" s="6">
        <v>9</v>
      </c>
      <c r="T90" s="6">
        <v>6485000</v>
      </c>
      <c r="U90" s="8">
        <f t="shared" si="33"/>
        <v>720555.5555555555</v>
      </c>
    </row>
    <row r="91" spans="1:21" x14ac:dyDescent="0.3">
      <c r="A91" s="9">
        <v>45390</v>
      </c>
      <c r="B91" s="6">
        <v>12</v>
      </c>
      <c r="C91" s="6">
        <v>2160</v>
      </c>
      <c r="D91" s="6">
        <v>2759</v>
      </c>
      <c r="E91" s="6">
        <v>50617</v>
      </c>
      <c r="F91" s="6">
        <f t="shared" si="29"/>
        <v>180</v>
      </c>
      <c r="G91" s="6">
        <f t="shared" si="30"/>
        <v>229.91666666666666</v>
      </c>
      <c r="H91" s="8">
        <f t="shared" si="31"/>
        <v>4218.083333333333</v>
      </c>
      <c r="I91" s="6">
        <v>9</v>
      </c>
      <c r="J91" s="6">
        <v>25694</v>
      </c>
      <c r="K91" s="6">
        <v>1924</v>
      </c>
      <c r="L91" s="6">
        <v>1102</v>
      </c>
      <c r="M91" s="6">
        <f t="shared" si="22"/>
        <v>2854.8888888888887</v>
      </c>
      <c r="N91" s="6">
        <f t="shared" si="23"/>
        <v>213.77777777777777</v>
      </c>
      <c r="O91" s="8">
        <f t="shared" si="24"/>
        <v>122.44444444444444</v>
      </c>
      <c r="P91" s="6">
        <v>6</v>
      </c>
      <c r="Q91" s="6">
        <v>102575</v>
      </c>
      <c r="R91" s="8">
        <f t="shared" si="34"/>
        <v>17095.833333333332</v>
      </c>
      <c r="S91" s="6">
        <v>1</v>
      </c>
      <c r="T91" s="6">
        <v>4000000</v>
      </c>
      <c r="U91" s="8">
        <f t="shared" si="33"/>
        <v>4000000</v>
      </c>
    </row>
    <row r="92" spans="1:21" x14ac:dyDescent="0.3">
      <c r="A92" s="9">
        <v>45391</v>
      </c>
      <c r="B92" s="6">
        <v>11</v>
      </c>
      <c r="C92" s="6">
        <v>3297</v>
      </c>
      <c r="D92" s="6">
        <v>3664</v>
      </c>
      <c r="E92" s="6">
        <v>40136</v>
      </c>
      <c r="F92" s="6">
        <f t="shared" si="29"/>
        <v>299.72727272727275</v>
      </c>
      <c r="G92" s="6">
        <f t="shared" si="30"/>
        <v>333.09090909090907</v>
      </c>
      <c r="H92" s="8">
        <f t="shared" si="31"/>
        <v>3648.7272727272725</v>
      </c>
      <c r="I92" s="6">
        <v>9</v>
      </c>
      <c r="J92" s="6">
        <v>74820</v>
      </c>
      <c r="K92" s="6">
        <v>4921</v>
      </c>
      <c r="L92" s="6">
        <v>3418</v>
      </c>
      <c r="M92" s="6">
        <f t="shared" si="22"/>
        <v>8313.3333333333339</v>
      </c>
      <c r="N92" s="6">
        <f t="shared" si="23"/>
        <v>546.77777777777783</v>
      </c>
      <c r="O92" s="8">
        <f t="shared" si="24"/>
        <v>379.77777777777777</v>
      </c>
      <c r="P92" s="6">
        <v>9</v>
      </c>
      <c r="Q92" s="6">
        <v>196065</v>
      </c>
      <c r="R92" s="8">
        <f t="shared" si="34"/>
        <v>21785</v>
      </c>
      <c r="S92" s="6">
        <v>1</v>
      </c>
      <c r="T92" s="6">
        <v>1200000</v>
      </c>
      <c r="U92" s="8">
        <f t="shared" si="33"/>
        <v>1200000</v>
      </c>
    </row>
    <row r="93" spans="1:21" x14ac:dyDescent="0.3">
      <c r="A93" s="9">
        <v>45392</v>
      </c>
      <c r="B93" s="6">
        <v>12</v>
      </c>
      <c r="C93" s="6">
        <v>1192</v>
      </c>
      <c r="D93" s="6">
        <v>1750</v>
      </c>
      <c r="E93" s="6">
        <v>19011</v>
      </c>
      <c r="F93" s="6">
        <f t="shared" ref="F93:F104" si="35">C93/B93</f>
        <v>99.333333333333329</v>
      </c>
      <c r="G93" s="6">
        <f t="shared" ref="G93:G104" si="36">D93/B93</f>
        <v>145.83333333333334</v>
      </c>
      <c r="H93" s="8">
        <f t="shared" ref="H93:H104" si="37">E93/B93</f>
        <v>1584.25</v>
      </c>
      <c r="I93" s="6">
        <v>8</v>
      </c>
      <c r="J93" s="6">
        <v>41862</v>
      </c>
      <c r="K93" s="6">
        <v>3543</v>
      </c>
      <c r="L93" s="6">
        <v>2675</v>
      </c>
      <c r="M93" s="6">
        <f t="shared" si="22"/>
        <v>5232.75</v>
      </c>
      <c r="N93" s="6">
        <f t="shared" si="23"/>
        <v>442.875</v>
      </c>
      <c r="O93" s="8">
        <f t="shared" si="24"/>
        <v>334.375</v>
      </c>
      <c r="P93" s="6">
        <v>8</v>
      </c>
      <c r="Q93" s="6">
        <v>176337</v>
      </c>
      <c r="R93" s="8">
        <f t="shared" si="34"/>
        <v>22042.125</v>
      </c>
      <c r="S93" s="6">
        <v>2</v>
      </c>
      <c r="T93" s="6">
        <v>3310000</v>
      </c>
      <c r="U93" s="8">
        <f t="shared" si="33"/>
        <v>1655000</v>
      </c>
    </row>
    <row r="94" spans="1:21" x14ac:dyDescent="0.3">
      <c r="A94" s="9">
        <v>45393</v>
      </c>
      <c r="B94" s="6">
        <v>10</v>
      </c>
      <c r="C94" s="6">
        <v>2271</v>
      </c>
      <c r="D94" s="6">
        <v>9787</v>
      </c>
      <c r="E94" s="6">
        <v>46982</v>
      </c>
      <c r="F94" s="6">
        <f t="shared" si="35"/>
        <v>227.1</v>
      </c>
      <c r="G94" s="6">
        <f t="shared" si="36"/>
        <v>978.7</v>
      </c>
      <c r="H94" s="8">
        <f t="shared" si="37"/>
        <v>4698.2</v>
      </c>
      <c r="I94" s="6">
        <v>9</v>
      </c>
      <c r="J94" s="6">
        <v>73800</v>
      </c>
      <c r="K94" s="6">
        <v>10750</v>
      </c>
      <c r="L94" s="6">
        <v>20202</v>
      </c>
      <c r="M94" s="6">
        <f t="shared" si="22"/>
        <v>8200</v>
      </c>
      <c r="N94" s="6">
        <f t="shared" si="23"/>
        <v>1194.4444444444443</v>
      </c>
      <c r="O94" s="8">
        <f t="shared" si="24"/>
        <v>2244.6666666666665</v>
      </c>
      <c r="P94" s="6">
        <v>9</v>
      </c>
      <c r="Q94" s="6">
        <v>110369</v>
      </c>
      <c r="R94" s="8">
        <f t="shared" si="34"/>
        <v>12263.222222222223</v>
      </c>
      <c r="S94" s="6">
        <v>0</v>
      </c>
      <c r="T94" s="6">
        <v>0</v>
      </c>
      <c r="U94" s="8">
        <v>0</v>
      </c>
    </row>
    <row r="95" spans="1:21" x14ac:dyDescent="0.3">
      <c r="A95" s="9">
        <v>45394</v>
      </c>
      <c r="B95" s="6">
        <v>17</v>
      </c>
      <c r="C95" s="6">
        <v>2057</v>
      </c>
      <c r="D95" s="6">
        <v>3388</v>
      </c>
      <c r="E95" s="6">
        <v>36112</v>
      </c>
      <c r="F95" s="6">
        <f t="shared" si="35"/>
        <v>121</v>
      </c>
      <c r="G95" s="6">
        <f t="shared" si="36"/>
        <v>199.29411764705881</v>
      </c>
      <c r="H95" s="8">
        <f t="shared" si="37"/>
        <v>2124.2352941176468</v>
      </c>
      <c r="I95" s="6">
        <v>12</v>
      </c>
      <c r="J95" s="6">
        <v>65300</v>
      </c>
      <c r="K95" s="6">
        <v>4756</v>
      </c>
      <c r="L95" s="6">
        <v>5880</v>
      </c>
      <c r="M95" s="6">
        <f t="shared" si="22"/>
        <v>5441.666666666667</v>
      </c>
      <c r="N95" s="6">
        <f t="shared" si="23"/>
        <v>396.33333333333331</v>
      </c>
      <c r="O95" s="8">
        <f t="shared" si="24"/>
        <v>490</v>
      </c>
      <c r="P95" s="6">
        <v>11</v>
      </c>
      <c r="Q95" s="6">
        <v>254941</v>
      </c>
      <c r="R95" s="8">
        <f t="shared" si="34"/>
        <v>23176.454545454544</v>
      </c>
      <c r="S95" s="6">
        <v>2</v>
      </c>
      <c r="T95" s="6">
        <v>67000</v>
      </c>
      <c r="U95" s="8">
        <f>T95/S95</f>
        <v>33500</v>
      </c>
    </row>
    <row r="96" spans="1:21" x14ac:dyDescent="0.3">
      <c r="A96" s="9">
        <v>45395</v>
      </c>
      <c r="B96" s="6">
        <v>11</v>
      </c>
      <c r="C96" s="6">
        <v>813</v>
      </c>
      <c r="D96" s="6">
        <v>946</v>
      </c>
      <c r="E96" s="6">
        <v>9170</v>
      </c>
      <c r="F96" s="6">
        <f t="shared" si="35"/>
        <v>73.909090909090907</v>
      </c>
      <c r="G96" s="6">
        <f t="shared" si="36"/>
        <v>86</v>
      </c>
      <c r="H96" s="8">
        <f t="shared" si="37"/>
        <v>833.63636363636363</v>
      </c>
      <c r="I96" s="6">
        <v>11</v>
      </c>
      <c r="J96" s="6">
        <v>31600</v>
      </c>
      <c r="K96" s="6">
        <v>1937</v>
      </c>
      <c r="L96" s="6">
        <v>2265</v>
      </c>
      <c r="M96" s="6">
        <f t="shared" si="22"/>
        <v>2872.7272727272725</v>
      </c>
      <c r="N96" s="6">
        <f t="shared" si="23"/>
        <v>176.09090909090909</v>
      </c>
      <c r="O96" s="8">
        <f t="shared" si="24"/>
        <v>205.90909090909091</v>
      </c>
      <c r="P96" s="6">
        <v>7</v>
      </c>
      <c r="Q96" s="6">
        <v>71739</v>
      </c>
      <c r="R96" s="8">
        <f t="shared" si="34"/>
        <v>10248.428571428571</v>
      </c>
      <c r="S96" s="6">
        <v>1</v>
      </c>
      <c r="T96" s="6">
        <v>689</v>
      </c>
      <c r="U96" s="8">
        <f>T96/S96</f>
        <v>689</v>
      </c>
    </row>
    <row r="97" spans="1:21" x14ac:dyDescent="0.3">
      <c r="A97" s="9">
        <v>45396</v>
      </c>
      <c r="B97" s="6">
        <v>11</v>
      </c>
      <c r="C97" s="6">
        <v>871</v>
      </c>
      <c r="D97" s="6">
        <v>1014</v>
      </c>
      <c r="E97" s="6">
        <v>9707</v>
      </c>
      <c r="F97" s="6">
        <f t="shared" si="35"/>
        <v>79.181818181818187</v>
      </c>
      <c r="G97" s="6">
        <f t="shared" si="36"/>
        <v>92.181818181818187</v>
      </c>
      <c r="H97" s="8">
        <f t="shared" si="37"/>
        <v>882.4545454545455</v>
      </c>
      <c r="I97" s="6">
        <v>11</v>
      </c>
      <c r="J97" s="6">
        <v>53200</v>
      </c>
      <c r="K97" s="6">
        <v>3217</v>
      </c>
      <c r="L97" s="6">
        <v>4240</v>
      </c>
      <c r="M97" s="6">
        <f t="shared" si="22"/>
        <v>4836.363636363636</v>
      </c>
      <c r="N97" s="6">
        <f t="shared" si="23"/>
        <v>292.45454545454544</v>
      </c>
      <c r="O97" s="8">
        <f t="shared" si="24"/>
        <v>385.45454545454544</v>
      </c>
      <c r="P97" s="6">
        <v>10</v>
      </c>
      <c r="Q97" s="6">
        <v>180042</v>
      </c>
      <c r="R97" s="8">
        <f t="shared" si="34"/>
        <v>18004.2</v>
      </c>
      <c r="S97" s="6">
        <v>2</v>
      </c>
      <c r="T97" s="6">
        <v>2531000</v>
      </c>
      <c r="U97" s="8">
        <f>T97/S97</f>
        <v>1265500</v>
      </c>
    </row>
    <row r="98" spans="1:21" x14ac:dyDescent="0.3">
      <c r="A98" s="9">
        <v>45397</v>
      </c>
      <c r="B98" s="6">
        <v>7</v>
      </c>
      <c r="C98" s="6">
        <v>1098</v>
      </c>
      <c r="D98" s="6">
        <v>2073</v>
      </c>
      <c r="E98" s="6">
        <v>24114</v>
      </c>
      <c r="F98" s="6">
        <f t="shared" si="35"/>
        <v>156.85714285714286</v>
      </c>
      <c r="G98" s="6">
        <f t="shared" si="36"/>
        <v>296.14285714285717</v>
      </c>
      <c r="H98" s="8">
        <f t="shared" si="37"/>
        <v>3444.8571428571427</v>
      </c>
      <c r="I98" s="6">
        <v>12</v>
      </c>
      <c r="J98" s="6">
        <v>70894</v>
      </c>
      <c r="K98" s="6">
        <v>4945</v>
      </c>
      <c r="L98" s="6">
        <v>6166</v>
      </c>
      <c r="M98" s="6">
        <f t="shared" si="22"/>
        <v>5907.833333333333</v>
      </c>
      <c r="N98" s="6">
        <f t="shared" si="23"/>
        <v>412.08333333333331</v>
      </c>
      <c r="O98" s="8">
        <f t="shared" si="24"/>
        <v>513.83333333333337</v>
      </c>
      <c r="P98" s="6">
        <v>10</v>
      </c>
      <c r="Q98" s="6">
        <v>244287</v>
      </c>
      <c r="R98" s="8">
        <f t="shared" si="34"/>
        <v>24428.7</v>
      </c>
      <c r="S98" s="6">
        <v>0</v>
      </c>
      <c r="T98" s="6">
        <v>0</v>
      </c>
      <c r="U98" s="8">
        <v>0</v>
      </c>
    </row>
    <row r="99" spans="1:21" x14ac:dyDescent="0.3">
      <c r="A99" s="9">
        <v>45398</v>
      </c>
      <c r="B99" s="6">
        <v>9</v>
      </c>
      <c r="C99" s="6">
        <v>800</v>
      </c>
      <c r="D99" s="6">
        <v>840</v>
      </c>
      <c r="E99" s="6">
        <v>6413</v>
      </c>
      <c r="F99" s="6">
        <f t="shared" si="35"/>
        <v>88.888888888888886</v>
      </c>
      <c r="G99" s="6">
        <f t="shared" si="36"/>
        <v>93.333333333333329</v>
      </c>
      <c r="H99" s="8">
        <f t="shared" si="37"/>
        <v>712.55555555555554</v>
      </c>
      <c r="I99" s="6">
        <v>9</v>
      </c>
      <c r="J99" s="6">
        <v>31096</v>
      </c>
      <c r="K99" s="6">
        <v>2606</v>
      </c>
      <c r="L99" s="6">
        <v>1673</v>
      </c>
      <c r="M99" s="6">
        <f t="shared" si="22"/>
        <v>3455.1111111111113</v>
      </c>
      <c r="N99" s="6">
        <f t="shared" si="23"/>
        <v>289.55555555555554</v>
      </c>
      <c r="O99" s="8">
        <f t="shared" si="24"/>
        <v>185.88888888888889</v>
      </c>
      <c r="P99" s="6">
        <v>7</v>
      </c>
      <c r="Q99" s="6">
        <v>72375</v>
      </c>
      <c r="R99" s="8">
        <f t="shared" si="34"/>
        <v>10339.285714285714</v>
      </c>
      <c r="S99" s="6">
        <v>0</v>
      </c>
      <c r="T99" s="6">
        <v>0</v>
      </c>
      <c r="U99" s="8">
        <v>0</v>
      </c>
    </row>
    <row r="100" spans="1:21" x14ac:dyDescent="0.3">
      <c r="A100" s="9">
        <v>45399</v>
      </c>
      <c r="B100" s="6">
        <v>9</v>
      </c>
      <c r="C100" s="6">
        <v>912</v>
      </c>
      <c r="D100" s="6">
        <v>774</v>
      </c>
      <c r="E100" s="6">
        <v>7389</v>
      </c>
      <c r="F100" s="6">
        <f t="shared" si="35"/>
        <v>101.33333333333333</v>
      </c>
      <c r="G100" s="6">
        <f t="shared" si="36"/>
        <v>86</v>
      </c>
      <c r="H100" s="8">
        <f t="shared" si="37"/>
        <v>821</v>
      </c>
      <c r="I100" s="6">
        <v>10</v>
      </c>
      <c r="J100" s="6">
        <v>43700</v>
      </c>
      <c r="K100" s="6">
        <v>2672</v>
      </c>
      <c r="L100" s="6">
        <v>2875</v>
      </c>
      <c r="M100" s="6">
        <f t="shared" si="22"/>
        <v>4370</v>
      </c>
      <c r="N100" s="6">
        <f t="shared" si="23"/>
        <v>267.2</v>
      </c>
      <c r="O100" s="8">
        <f t="shared" si="24"/>
        <v>287.5</v>
      </c>
      <c r="P100" s="6">
        <v>8</v>
      </c>
      <c r="Q100" s="6">
        <v>138293</v>
      </c>
      <c r="R100" s="8">
        <f t="shared" si="34"/>
        <v>17286.625</v>
      </c>
      <c r="S100" s="6">
        <v>1</v>
      </c>
      <c r="T100" s="6">
        <v>30000</v>
      </c>
      <c r="U100" s="8">
        <v>30000</v>
      </c>
    </row>
    <row r="101" spans="1:21" x14ac:dyDescent="0.3">
      <c r="A101" s="9">
        <v>45400</v>
      </c>
      <c r="B101" s="6">
        <v>15</v>
      </c>
      <c r="C101" s="6">
        <v>2200</v>
      </c>
      <c r="D101" s="6">
        <v>1505</v>
      </c>
      <c r="E101" s="6">
        <v>14642</v>
      </c>
      <c r="F101" s="6">
        <f t="shared" si="35"/>
        <v>146.66666666666666</v>
      </c>
      <c r="G101" s="6">
        <f t="shared" si="36"/>
        <v>100.33333333333333</v>
      </c>
      <c r="H101" s="8">
        <f t="shared" si="37"/>
        <v>976.13333333333333</v>
      </c>
      <c r="I101" s="6">
        <v>11</v>
      </c>
      <c r="J101" s="6">
        <v>39857</v>
      </c>
      <c r="K101" s="6">
        <v>4523</v>
      </c>
      <c r="L101" s="6">
        <v>2504</v>
      </c>
      <c r="M101" s="6">
        <f t="shared" si="22"/>
        <v>3623.3636363636365</v>
      </c>
      <c r="N101" s="6">
        <f t="shared" si="23"/>
        <v>411.18181818181819</v>
      </c>
      <c r="O101" s="8">
        <f t="shared" si="24"/>
        <v>227.63636363636363</v>
      </c>
      <c r="P101" s="6">
        <v>10</v>
      </c>
      <c r="Q101" s="6">
        <v>172363</v>
      </c>
      <c r="R101" s="8">
        <f t="shared" si="34"/>
        <v>17236.3</v>
      </c>
      <c r="S101" s="6">
        <v>0</v>
      </c>
      <c r="T101" s="6">
        <v>0</v>
      </c>
      <c r="U101" s="8">
        <v>0</v>
      </c>
    </row>
    <row r="102" spans="1:21" x14ac:dyDescent="0.3">
      <c r="A102" s="9">
        <v>45401</v>
      </c>
      <c r="B102" s="6">
        <v>13</v>
      </c>
      <c r="C102" s="6">
        <v>1291</v>
      </c>
      <c r="D102" s="6">
        <v>946</v>
      </c>
      <c r="E102" s="6">
        <v>8140</v>
      </c>
      <c r="F102" s="6">
        <f t="shared" si="35"/>
        <v>99.307692307692307</v>
      </c>
      <c r="G102" s="6">
        <f t="shared" si="36"/>
        <v>72.769230769230774</v>
      </c>
      <c r="H102" s="8">
        <f t="shared" si="37"/>
        <v>626.15384615384619</v>
      </c>
      <c r="I102" s="6">
        <v>11</v>
      </c>
      <c r="J102" s="6">
        <v>30239</v>
      </c>
      <c r="K102" s="6">
        <v>2862</v>
      </c>
      <c r="L102" s="6">
        <v>6695</v>
      </c>
      <c r="M102" s="6">
        <f t="shared" si="22"/>
        <v>2749</v>
      </c>
      <c r="N102" s="6">
        <f t="shared" si="23"/>
        <v>260.18181818181819</v>
      </c>
      <c r="O102" s="8">
        <f t="shared" si="24"/>
        <v>608.63636363636363</v>
      </c>
      <c r="P102" s="6">
        <v>40</v>
      </c>
      <c r="Q102" s="6">
        <v>589050</v>
      </c>
      <c r="R102" s="8">
        <f t="shared" si="34"/>
        <v>14726.25</v>
      </c>
      <c r="S102" s="6">
        <v>1</v>
      </c>
      <c r="T102" s="6">
        <v>31000</v>
      </c>
      <c r="U102" s="8">
        <f>T102/S102</f>
        <v>31000</v>
      </c>
    </row>
    <row r="103" spans="1:21" x14ac:dyDescent="0.3">
      <c r="A103" s="9">
        <v>45402</v>
      </c>
      <c r="B103" s="6">
        <v>14</v>
      </c>
      <c r="C103" s="6">
        <v>1507</v>
      </c>
      <c r="D103" s="6">
        <v>2189</v>
      </c>
      <c r="E103" s="6">
        <v>18625</v>
      </c>
      <c r="F103" s="6">
        <f t="shared" si="35"/>
        <v>107.64285714285714</v>
      </c>
      <c r="G103" s="6">
        <f t="shared" si="36"/>
        <v>156.35714285714286</v>
      </c>
      <c r="H103" s="8">
        <f t="shared" si="37"/>
        <v>1330.3571428571429</v>
      </c>
      <c r="I103" s="6">
        <v>12</v>
      </c>
      <c r="J103" s="6">
        <v>35565</v>
      </c>
      <c r="K103" s="6">
        <v>4049</v>
      </c>
      <c r="L103" s="6">
        <v>3548</v>
      </c>
      <c r="M103" s="6">
        <f t="shared" si="22"/>
        <v>2963.75</v>
      </c>
      <c r="N103" s="6">
        <f t="shared" si="23"/>
        <v>337.41666666666669</v>
      </c>
      <c r="O103" s="8">
        <f t="shared" si="24"/>
        <v>295.66666666666669</v>
      </c>
      <c r="P103" s="6">
        <v>11</v>
      </c>
      <c r="Q103" s="6">
        <v>124090</v>
      </c>
      <c r="R103" s="8">
        <f t="shared" si="34"/>
        <v>11280.90909090909</v>
      </c>
      <c r="S103" s="6">
        <v>3</v>
      </c>
      <c r="T103" s="6">
        <v>66109</v>
      </c>
      <c r="U103" s="8">
        <f t="shared" ref="U103:U104" si="38">T103/S103</f>
        <v>22036.333333333332</v>
      </c>
    </row>
    <row r="104" spans="1:21" x14ac:dyDescent="0.3">
      <c r="A104" s="9">
        <v>45403</v>
      </c>
      <c r="B104" s="6">
        <v>25</v>
      </c>
      <c r="C104" s="6">
        <v>2998</v>
      </c>
      <c r="D104" s="6">
        <v>1426</v>
      </c>
      <c r="E104" s="6">
        <v>15179</v>
      </c>
      <c r="F104" s="6">
        <f t="shared" si="35"/>
        <v>119.92</v>
      </c>
      <c r="G104" s="6">
        <f t="shared" si="36"/>
        <v>57.04</v>
      </c>
      <c r="H104" s="8">
        <f t="shared" si="37"/>
        <v>607.16</v>
      </c>
      <c r="I104" s="6">
        <v>12</v>
      </c>
      <c r="J104" s="6">
        <v>47145</v>
      </c>
      <c r="K104" s="6">
        <v>3522</v>
      </c>
      <c r="L104" s="6">
        <v>5469</v>
      </c>
      <c r="M104" s="6">
        <f t="shared" si="22"/>
        <v>3928.75</v>
      </c>
      <c r="N104" s="6">
        <f t="shared" si="23"/>
        <v>293.5</v>
      </c>
      <c r="O104" s="8">
        <f t="shared" si="24"/>
        <v>455.75</v>
      </c>
      <c r="P104" s="6">
        <v>10</v>
      </c>
      <c r="Q104" s="6">
        <v>229144</v>
      </c>
      <c r="R104" s="8">
        <f t="shared" si="34"/>
        <v>22914.400000000001</v>
      </c>
      <c r="S104" s="6">
        <v>1</v>
      </c>
      <c r="T104" s="6">
        <v>30000</v>
      </c>
      <c r="U104" s="8">
        <f t="shared" si="38"/>
        <v>30000</v>
      </c>
    </row>
    <row r="105" spans="1:21" x14ac:dyDescent="0.3">
      <c r="B105" s="6"/>
      <c r="C105" s="6"/>
      <c r="D105" s="6"/>
      <c r="E105" s="6"/>
      <c r="I105" s="6"/>
      <c r="J105" s="6"/>
      <c r="K105" s="6"/>
      <c r="L105" s="6"/>
      <c r="P105" s="6"/>
      <c r="Q105" s="6"/>
    </row>
    <row r="106" spans="1:21" x14ac:dyDescent="0.3">
      <c r="B106" s="6"/>
      <c r="C106" s="6"/>
      <c r="D106" s="6"/>
      <c r="E106" s="6"/>
      <c r="I106" s="6"/>
      <c r="J106" s="6"/>
      <c r="K106" s="6"/>
      <c r="L106" s="6"/>
      <c r="P106" s="6"/>
      <c r="Q106" s="6"/>
    </row>
    <row r="107" spans="1:21" x14ac:dyDescent="0.3">
      <c r="B107" s="6"/>
      <c r="C107" s="6"/>
      <c r="D107" s="6"/>
      <c r="E107" s="6"/>
      <c r="I107" s="6"/>
      <c r="J107" s="6"/>
      <c r="K107" s="6"/>
      <c r="L107" s="6"/>
      <c r="P107" s="6"/>
      <c r="Q107" s="6"/>
    </row>
    <row r="108" spans="1:21" x14ac:dyDescent="0.3">
      <c r="B108" s="6"/>
      <c r="C108" s="6"/>
      <c r="D108" s="6"/>
      <c r="E108" s="6"/>
      <c r="I108" s="6"/>
      <c r="J108" s="6"/>
      <c r="K108" s="6"/>
      <c r="L108" s="6"/>
      <c r="P108" s="6"/>
      <c r="Q108" s="6"/>
    </row>
    <row r="109" spans="1:21" x14ac:dyDescent="0.3">
      <c r="B109" s="6"/>
      <c r="C109" s="6"/>
      <c r="D109" s="6"/>
      <c r="E109" s="6"/>
      <c r="I109" s="6"/>
      <c r="J109" s="6"/>
      <c r="K109" s="6"/>
      <c r="L109" s="6"/>
      <c r="P109" s="6"/>
      <c r="Q109" s="6"/>
    </row>
    <row r="110" spans="1:21" x14ac:dyDescent="0.3">
      <c r="B110" s="6"/>
      <c r="C110" s="6"/>
      <c r="D110" s="6"/>
      <c r="E110" s="6"/>
      <c r="I110" s="6"/>
      <c r="J110" s="6"/>
      <c r="K110" s="6"/>
      <c r="L110" s="6"/>
      <c r="P110" s="6"/>
      <c r="Q110" s="6"/>
    </row>
    <row r="111" spans="1:21" x14ac:dyDescent="0.3">
      <c r="B111" s="6"/>
      <c r="C111" s="6"/>
      <c r="D111" s="6"/>
      <c r="E111" s="6"/>
      <c r="I111" s="6"/>
      <c r="J111" s="6"/>
      <c r="K111" s="6"/>
      <c r="L111" s="6"/>
      <c r="P111" s="6"/>
      <c r="Q111" s="6"/>
    </row>
    <row r="112" spans="1:21" x14ac:dyDescent="0.3">
      <c r="B112" s="6"/>
      <c r="C112" s="6"/>
      <c r="D112" s="6"/>
      <c r="E112" s="6"/>
      <c r="I112" s="6"/>
      <c r="J112" s="6"/>
      <c r="K112" s="6"/>
      <c r="L112" s="6"/>
      <c r="P112" s="6"/>
      <c r="Q112" s="6"/>
    </row>
    <row r="113" spans="2:17" x14ac:dyDescent="0.3">
      <c r="B113" s="6"/>
      <c r="C113" s="6"/>
      <c r="D113" s="6"/>
      <c r="E113" s="6"/>
      <c r="I113" s="6"/>
      <c r="J113" s="6"/>
      <c r="K113" s="6"/>
      <c r="L113" s="6"/>
      <c r="P113" s="6"/>
      <c r="Q113" s="6"/>
    </row>
    <row r="114" spans="2:17" x14ac:dyDescent="0.3">
      <c r="B114" s="6"/>
      <c r="C114" s="6"/>
      <c r="D114" s="6"/>
      <c r="E114" s="6"/>
      <c r="I114" s="6"/>
      <c r="J114" s="6"/>
      <c r="K114" s="6"/>
      <c r="L114" s="6"/>
      <c r="P114" s="6"/>
      <c r="Q114" s="6"/>
    </row>
    <row r="115" spans="2:17" x14ac:dyDescent="0.3">
      <c r="B115" s="6"/>
      <c r="C115" s="6"/>
      <c r="D115" s="6"/>
      <c r="E115" s="6"/>
      <c r="I115" s="6"/>
      <c r="J115" s="6"/>
      <c r="K115" s="6"/>
      <c r="L115" s="6"/>
      <c r="P115" s="6"/>
      <c r="Q115" s="6"/>
    </row>
    <row r="116" spans="2:17" x14ac:dyDescent="0.3">
      <c r="B116" s="6"/>
      <c r="C116" s="6"/>
      <c r="D116" s="6"/>
      <c r="E116" s="6"/>
      <c r="I116" s="6"/>
      <c r="J116" s="6"/>
      <c r="K116" s="6"/>
      <c r="L116" s="6"/>
      <c r="P116" s="6"/>
      <c r="Q116" s="6"/>
    </row>
    <row r="117" spans="2:17" x14ac:dyDescent="0.3">
      <c r="B117" s="6"/>
      <c r="C117" s="6"/>
      <c r="D117" s="6"/>
      <c r="E117" s="6"/>
      <c r="I117" s="6"/>
      <c r="J117" s="6"/>
      <c r="K117" s="6"/>
      <c r="L117" s="6"/>
      <c r="P117" s="6"/>
      <c r="Q117" s="6"/>
    </row>
    <row r="118" spans="2:17" x14ac:dyDescent="0.3">
      <c r="B118" s="6"/>
      <c r="C118" s="6"/>
      <c r="D118" s="6"/>
      <c r="E118" s="6"/>
      <c r="I118" s="6"/>
      <c r="J118" s="6"/>
      <c r="K118" s="6"/>
      <c r="L118" s="6"/>
      <c r="P118" s="6"/>
      <c r="Q118" s="6"/>
    </row>
    <row r="119" spans="2:17" x14ac:dyDescent="0.3">
      <c r="B119" s="6"/>
      <c r="C119" s="6"/>
      <c r="D119" s="6"/>
      <c r="E119" s="6"/>
      <c r="I119" s="6"/>
      <c r="J119" s="6"/>
      <c r="K119" s="6"/>
      <c r="L119" s="6"/>
      <c r="P119" s="6"/>
      <c r="Q119" s="6"/>
    </row>
    <row r="120" spans="2:17" x14ac:dyDescent="0.3">
      <c r="B120" s="6"/>
      <c r="C120" s="6"/>
      <c r="D120" s="6"/>
      <c r="E120" s="6"/>
      <c r="I120" s="6"/>
      <c r="J120" s="6"/>
      <c r="K120" s="6"/>
      <c r="L120" s="6"/>
      <c r="P120" s="6"/>
      <c r="Q120" s="6"/>
    </row>
    <row r="121" spans="2:17" x14ac:dyDescent="0.3">
      <c r="B121" s="6"/>
      <c r="C121" s="6"/>
      <c r="D121" s="6"/>
      <c r="E121" s="6"/>
      <c r="I121" s="6"/>
      <c r="J121" s="6"/>
      <c r="K121" s="6"/>
      <c r="L121" s="6"/>
      <c r="P121" s="6"/>
      <c r="Q121" s="6"/>
    </row>
    <row r="122" spans="2:17" x14ac:dyDescent="0.3">
      <c r="B122" s="6"/>
      <c r="C122" s="6"/>
      <c r="D122" s="6"/>
      <c r="E122" s="6"/>
      <c r="I122" s="6"/>
      <c r="J122" s="6"/>
      <c r="K122" s="6"/>
      <c r="L122" s="6"/>
      <c r="P122" s="6"/>
      <c r="Q122" s="6"/>
    </row>
    <row r="123" spans="2:17" x14ac:dyDescent="0.3">
      <c r="B123" s="6"/>
      <c r="C123" s="6"/>
      <c r="D123" s="6"/>
      <c r="E123" s="6"/>
      <c r="I123" s="6"/>
      <c r="J123" s="6"/>
      <c r="K123" s="6"/>
      <c r="L123" s="6"/>
      <c r="P123" s="6"/>
      <c r="Q123" s="6"/>
    </row>
    <row r="124" spans="2:17" x14ac:dyDescent="0.3">
      <c r="B124" s="6"/>
      <c r="C124" s="6"/>
      <c r="D124" s="6"/>
      <c r="E124" s="6"/>
      <c r="I124" s="6"/>
      <c r="J124" s="6"/>
      <c r="K124" s="6"/>
      <c r="L124" s="6"/>
      <c r="P124" s="6"/>
      <c r="Q124" s="6"/>
    </row>
    <row r="125" spans="2:17" x14ac:dyDescent="0.3">
      <c r="B125" s="6"/>
      <c r="C125" s="6"/>
      <c r="D125" s="6"/>
      <c r="E125" s="6"/>
      <c r="I125" s="6"/>
      <c r="J125" s="6"/>
      <c r="K125" s="6"/>
      <c r="L125" s="6"/>
      <c r="P125" s="6"/>
      <c r="Q125" s="6"/>
    </row>
    <row r="126" spans="2:17" x14ac:dyDescent="0.3">
      <c r="B126" s="6"/>
      <c r="C126" s="6"/>
      <c r="D126" s="6"/>
      <c r="E126" s="6"/>
      <c r="I126" s="6"/>
      <c r="J126" s="6"/>
      <c r="K126" s="6"/>
      <c r="L126" s="6"/>
      <c r="P126" s="6"/>
      <c r="Q126" s="6"/>
    </row>
    <row r="127" spans="2:17" x14ac:dyDescent="0.3">
      <c r="B127" s="6"/>
      <c r="C127" s="6"/>
      <c r="D127" s="6"/>
      <c r="E127" s="6"/>
      <c r="I127" s="6"/>
      <c r="J127" s="6"/>
      <c r="K127" s="6"/>
      <c r="L127" s="6"/>
      <c r="P127" s="6"/>
      <c r="Q127" s="6"/>
    </row>
    <row r="128" spans="2:17" x14ac:dyDescent="0.3">
      <c r="B128" s="6"/>
      <c r="C128" s="6"/>
      <c r="D128" s="6"/>
      <c r="E128" s="6"/>
      <c r="I128" s="6"/>
      <c r="J128" s="6"/>
      <c r="K128" s="6"/>
      <c r="L128" s="6"/>
      <c r="P128" s="6"/>
      <c r="Q128" s="6"/>
    </row>
    <row r="129" spans="2:17" x14ac:dyDescent="0.3">
      <c r="B129" s="6"/>
      <c r="C129" s="6"/>
      <c r="D129" s="6"/>
      <c r="E129" s="6"/>
      <c r="I129" s="6"/>
      <c r="J129" s="6"/>
      <c r="K129" s="6"/>
      <c r="L129" s="6"/>
      <c r="P129" s="6"/>
      <c r="Q129" s="6"/>
    </row>
    <row r="130" spans="2:17" x14ac:dyDescent="0.3">
      <c r="B130" s="6"/>
      <c r="C130" s="6"/>
      <c r="D130" s="6"/>
      <c r="E130" s="6"/>
      <c r="I130" s="6"/>
      <c r="J130" s="6"/>
      <c r="P130" s="6"/>
      <c r="Q130" s="6"/>
    </row>
    <row r="131" spans="2:17" x14ac:dyDescent="0.3">
      <c r="B131" s="6"/>
      <c r="C131" s="6"/>
      <c r="D131" s="6"/>
      <c r="E131" s="6"/>
      <c r="P131" s="6"/>
      <c r="Q131" s="6"/>
    </row>
    <row r="132" spans="2:17" x14ac:dyDescent="0.3">
      <c r="B132" s="6"/>
      <c r="C132" s="6"/>
      <c r="D132" s="6"/>
      <c r="E132" s="6"/>
      <c r="P132" s="6"/>
      <c r="Q132" s="6"/>
    </row>
    <row r="133" spans="2:17" x14ac:dyDescent="0.3">
      <c r="B133" s="6"/>
      <c r="C133" s="6"/>
      <c r="D133" s="6"/>
      <c r="E133" s="6"/>
      <c r="P133" s="6"/>
      <c r="Q133" s="6"/>
    </row>
    <row r="134" spans="2:17" x14ac:dyDescent="0.3">
      <c r="B134" s="6"/>
      <c r="C134" s="6"/>
      <c r="D134" s="6"/>
      <c r="E134" s="6"/>
      <c r="P134" s="6"/>
      <c r="Q134" s="6"/>
    </row>
    <row r="135" spans="2:17" x14ac:dyDescent="0.3">
      <c r="B135" s="6"/>
      <c r="C135" s="6"/>
      <c r="D135" s="6"/>
      <c r="E135" s="6"/>
      <c r="P135" s="6"/>
      <c r="Q135" s="6"/>
    </row>
    <row r="136" spans="2:17" x14ac:dyDescent="0.3">
      <c r="B136" s="6"/>
      <c r="C136" s="6"/>
      <c r="D136" s="6"/>
      <c r="E136" s="6"/>
      <c r="P136" s="6"/>
      <c r="Q136" s="6"/>
    </row>
    <row r="137" spans="2:17" x14ac:dyDescent="0.3">
      <c r="B137" s="6"/>
      <c r="C137" s="6"/>
      <c r="D137" s="6"/>
      <c r="E137" s="6"/>
      <c r="P137" s="6"/>
      <c r="Q137" s="6"/>
    </row>
    <row r="138" spans="2:17" x14ac:dyDescent="0.3">
      <c r="B138" s="6"/>
      <c r="C138" s="6"/>
      <c r="D138" s="6"/>
      <c r="E138" s="6"/>
      <c r="P138" s="6"/>
      <c r="Q138" s="6"/>
    </row>
    <row r="139" spans="2:17" x14ac:dyDescent="0.3">
      <c r="B139" s="6"/>
      <c r="C139" s="6"/>
      <c r="D139" s="6"/>
      <c r="E139" s="6"/>
      <c r="P139" s="6"/>
      <c r="Q139" s="6"/>
    </row>
    <row r="140" spans="2:17" x14ac:dyDescent="0.3">
      <c r="B140" s="6"/>
      <c r="C140" s="6"/>
      <c r="D140" s="6"/>
      <c r="E140" s="6"/>
      <c r="P140" s="6"/>
      <c r="Q140" s="6"/>
    </row>
    <row r="141" spans="2:17" x14ac:dyDescent="0.3">
      <c r="B141" s="6"/>
      <c r="C141" s="6"/>
      <c r="D141" s="6"/>
      <c r="E141" s="6"/>
      <c r="P141" s="6"/>
      <c r="Q141" s="6"/>
    </row>
    <row r="142" spans="2:17" x14ac:dyDescent="0.3">
      <c r="B142" s="6"/>
      <c r="C142" s="6"/>
      <c r="D142" s="6"/>
      <c r="E142" s="6"/>
      <c r="P142" s="6"/>
      <c r="Q142" s="6"/>
    </row>
    <row r="143" spans="2:17" x14ac:dyDescent="0.3">
      <c r="B143" s="6"/>
      <c r="C143" s="6"/>
      <c r="D143" s="6"/>
      <c r="E143" s="6"/>
      <c r="P143" s="6"/>
      <c r="Q143" s="6"/>
    </row>
    <row r="144" spans="2:17" x14ac:dyDescent="0.3">
      <c r="B144" s="6"/>
      <c r="C144" s="6"/>
      <c r="D144" s="6"/>
      <c r="E144" s="6"/>
      <c r="P144" s="6"/>
      <c r="Q144" s="6"/>
    </row>
    <row r="145" spans="16:17" x14ac:dyDescent="0.3">
      <c r="P145" s="6"/>
      <c r="Q145" s="6"/>
    </row>
    <row r="146" spans="16:17" x14ac:dyDescent="0.3">
      <c r="P146" s="6"/>
      <c r="Q146" s="6"/>
    </row>
    <row r="147" spans="16:17" x14ac:dyDescent="0.3">
      <c r="P147" s="6"/>
      <c r="Q147" s="6"/>
    </row>
    <row r="148" spans="16:17" x14ac:dyDescent="0.3">
      <c r="P148" s="6"/>
      <c r="Q148" s="6"/>
    </row>
    <row r="149" spans="16:17" x14ac:dyDescent="0.3">
      <c r="P149" s="6"/>
      <c r="Q149" s="6"/>
    </row>
    <row r="150" spans="16:17" x14ac:dyDescent="0.3">
      <c r="P150" s="6"/>
      <c r="Q150" s="6"/>
    </row>
    <row r="151" spans="16:17" x14ac:dyDescent="0.3">
      <c r="P151" s="6"/>
      <c r="Q151" s="6"/>
    </row>
    <row r="152" spans="16:17" x14ac:dyDescent="0.3">
      <c r="P152" s="6"/>
      <c r="Q152" s="6"/>
    </row>
    <row r="153" spans="16:17" x14ac:dyDescent="0.3">
      <c r="P153" s="6"/>
      <c r="Q153" s="6"/>
    </row>
    <row r="154" spans="16:17" x14ac:dyDescent="0.3">
      <c r="P154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9" sqref="C9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T42"/>
  <sheetViews>
    <sheetView zoomScale="80" zoomScaleNormal="80" workbookViewId="0">
      <pane ySplit="1" topLeftCell="A2" activePane="bottomLeft" state="frozen"/>
      <selection pane="bottomLeft" activeCell="V7" sqref="V7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0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81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</row>
    <row r="2" spans="1:20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J2" t="s">
        <v>80</v>
      </c>
      <c r="L2" s="15" t="str" cm="1">
        <f t="array" ref="L2:L14">_xlfn.UNIQUE(B2:B42)</f>
        <v>Simo</v>
      </c>
      <c r="M2" s="15">
        <f>COUNTIF(B2:B42,L2)</f>
        <v>4</v>
      </c>
      <c r="O2" s="15" t="s">
        <v>61</v>
      </c>
      <c r="P2" s="17">
        <f>MIN(E8:E42)</f>
        <v>46</v>
      </c>
      <c r="Q2" s="17">
        <f>MAX(E8:E42)</f>
        <v>66</v>
      </c>
      <c r="R2" s="18">
        <f>AVERAGE(E8:E42)</f>
        <v>53.771428571428572</v>
      </c>
      <c r="S2">
        <f>MEDIAN(E8:E42)</f>
        <v>53</v>
      </c>
      <c r="T2" s="19">
        <f>_xlfn.STDEV.S(E8:E42)</f>
        <v>5.6207897408570888</v>
      </c>
    </row>
    <row r="3" spans="1:20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J3" t="s">
        <v>80</v>
      </c>
      <c r="L3" s="15" t="str">
        <v>Mitofsky</v>
      </c>
      <c r="M3" s="15">
        <f t="shared" ref="M3:M14" si="3">COUNTIF(B3:B43,L3)</f>
        <v>5</v>
      </c>
      <c r="O3" s="15" t="s">
        <v>53</v>
      </c>
      <c r="P3" s="17">
        <f>MIN(D8:D42)</f>
        <v>13</v>
      </c>
      <c r="Q3" s="17">
        <f>MAX(D8:D42)</f>
        <v>34</v>
      </c>
      <c r="R3" s="18">
        <f>AVERAGE(D8:D42)</f>
        <v>24.485714285714284</v>
      </c>
      <c r="S3">
        <f>MEDIAN(D8:D42)</f>
        <v>25</v>
      </c>
      <c r="T3" s="19">
        <f>_xlfn.STDEV.S(D8:D42)</f>
        <v>4.7426192103931264</v>
      </c>
    </row>
    <row r="4" spans="1:20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J4" t="s">
        <v>80</v>
      </c>
      <c r="L4" s="15" t="str">
        <v>El Financiero</v>
      </c>
      <c r="M4" s="15">
        <f t="shared" si="3"/>
        <v>5</v>
      </c>
      <c r="O4" s="15"/>
      <c r="R4" s="19"/>
      <c r="T4" s="19"/>
    </row>
    <row r="5" spans="1:20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J5" t="s">
        <v>80</v>
      </c>
      <c r="L5" s="15" t="str">
        <v>Demotecnia</v>
      </c>
      <c r="M5" s="15">
        <f t="shared" si="3"/>
        <v>4</v>
      </c>
    </row>
    <row r="6" spans="1:20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J6" t="s">
        <v>80</v>
      </c>
      <c r="L6" s="15" t="str">
        <v>Buendía &amp; Márquez</v>
      </c>
      <c r="M6" s="15">
        <f t="shared" si="3"/>
        <v>2</v>
      </c>
    </row>
    <row r="7" spans="1:20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J7" t="s">
        <v>80</v>
      </c>
      <c r="L7" s="15" t="str">
        <v>Berumen</v>
      </c>
      <c r="M7" s="15">
        <f t="shared" si="3"/>
        <v>3</v>
      </c>
    </row>
    <row r="8" spans="1:20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J8" t="s">
        <v>79</v>
      </c>
      <c r="L8" s="15" t="str">
        <v>Mendoza Blanco &amp; Asoc</v>
      </c>
      <c r="M8" s="15">
        <f t="shared" si="3"/>
        <v>4</v>
      </c>
    </row>
    <row r="9" spans="1:20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J9" t="s">
        <v>79</v>
      </c>
      <c r="L9" s="15" t="str">
        <v>Enkoll</v>
      </c>
      <c r="M9" s="15">
        <f t="shared" si="3"/>
        <v>4</v>
      </c>
    </row>
    <row r="10" spans="1:20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J10" t="s">
        <v>79</v>
      </c>
      <c r="L10" s="15" t="str">
        <v>Varela y Asoc / Citibanamex</v>
      </c>
      <c r="M10" s="15">
        <f t="shared" si="3"/>
        <v>1</v>
      </c>
    </row>
    <row r="11" spans="1:20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J11" t="s">
        <v>79</v>
      </c>
      <c r="L11" s="15" t="str">
        <v>Parametría</v>
      </c>
      <c r="M11" s="15">
        <f t="shared" si="3"/>
        <v>3</v>
      </c>
    </row>
    <row r="12" spans="1:20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J12" t="s">
        <v>79</v>
      </c>
      <c r="L12" s="15" t="str">
        <v>GEA-ISA</v>
      </c>
      <c r="M12" s="15">
        <f t="shared" si="3"/>
        <v>2</v>
      </c>
    </row>
    <row r="13" spans="1:20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J13" t="s">
        <v>79</v>
      </c>
      <c r="L13" s="15" t="str">
        <v>Covarrubias y Asoc</v>
      </c>
      <c r="M13" s="15">
        <f t="shared" si="3"/>
        <v>3</v>
      </c>
    </row>
    <row r="14" spans="1:20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J14" t="s">
        <v>79</v>
      </c>
      <c r="L14" s="15" t="str">
        <v>Reforma</v>
      </c>
      <c r="M14" s="15">
        <f t="shared" si="3"/>
        <v>1</v>
      </c>
    </row>
    <row r="15" spans="1:20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  <c r="J15" t="s">
        <v>78</v>
      </c>
    </row>
    <row r="16" spans="1:20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  <c r="J16" t="s">
        <v>78</v>
      </c>
    </row>
    <row r="17" spans="1:12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  <c r="J17" t="s">
        <v>78</v>
      </c>
    </row>
    <row r="18" spans="1:12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J18" t="s">
        <v>78</v>
      </c>
      <c r="L18" s="15"/>
    </row>
    <row r="19" spans="1:12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  <c r="J19" t="s">
        <v>78</v>
      </c>
    </row>
    <row r="20" spans="1:12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  <c r="J20" t="s">
        <v>78</v>
      </c>
    </row>
    <row r="21" spans="1:12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  <c r="J21" t="s">
        <v>78</v>
      </c>
    </row>
    <row r="22" spans="1:12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t="s">
        <v>78</v>
      </c>
    </row>
    <row r="23" spans="1:12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  <c r="J23" t="s">
        <v>78</v>
      </c>
    </row>
    <row r="24" spans="1:12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  <c r="J24" t="s">
        <v>78</v>
      </c>
    </row>
    <row r="25" spans="1:12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  <c r="J25" t="s">
        <v>77</v>
      </c>
    </row>
    <row r="26" spans="1:12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  <c r="J26" t="s">
        <v>77</v>
      </c>
    </row>
    <row r="27" spans="1:12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  <c r="J27" t="s">
        <v>77</v>
      </c>
    </row>
    <row r="28" spans="1:12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  <c r="J28" t="s">
        <v>77</v>
      </c>
    </row>
    <row r="29" spans="1:12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  <c r="J29" t="s">
        <v>77</v>
      </c>
    </row>
    <row r="30" spans="1:12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  <c r="J30" t="s">
        <v>77</v>
      </c>
    </row>
    <row r="31" spans="1:12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  <c r="J31" t="s">
        <v>77</v>
      </c>
    </row>
    <row r="32" spans="1:12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  <c r="J32" t="s">
        <v>77</v>
      </c>
    </row>
    <row r="33" spans="1:10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  <c r="J33" t="s">
        <v>77</v>
      </c>
    </row>
    <row r="34" spans="1:10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  <c r="J34" t="s">
        <v>76</v>
      </c>
    </row>
    <row r="35" spans="1:10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  <c r="J35" t="s">
        <v>76</v>
      </c>
    </row>
    <row r="36" spans="1:10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  <c r="J36" t="s">
        <v>76</v>
      </c>
    </row>
    <row r="37" spans="1:10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  <c r="J37" t="s">
        <v>76</v>
      </c>
    </row>
    <row r="38" spans="1:10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  <c r="J38" t="s">
        <v>76</v>
      </c>
    </row>
    <row r="39" spans="1:10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  <c r="J39" t="s">
        <v>76</v>
      </c>
    </row>
    <row r="40" spans="1:10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  <c r="J40" t="s">
        <v>76</v>
      </c>
    </row>
    <row r="41" spans="1:10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  <c r="J41" t="s">
        <v>75</v>
      </c>
    </row>
    <row r="42" spans="1:10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  <c r="J42" t="s">
        <v>75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9" sqref="E29"/>
    </sheetView>
  </sheetViews>
  <sheetFormatPr baseColWidth="10" defaultRowHeight="15.05" x14ac:dyDescent="0.3"/>
  <sheetData>
    <row r="1" spans="1:14" x14ac:dyDescent="0.3">
      <c r="A1" s="31" t="s">
        <v>51</v>
      </c>
      <c r="B1" s="31"/>
      <c r="C1" s="31"/>
      <c r="D1" s="31"/>
      <c r="F1" s="31" t="s">
        <v>50</v>
      </c>
      <c r="G1" s="31"/>
      <c r="H1" s="31"/>
      <c r="I1" s="31"/>
      <c r="K1" s="31" t="s">
        <v>63</v>
      </c>
      <c r="L1" s="31"/>
      <c r="M1" s="31"/>
      <c r="N1" s="31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9"/>
  <sheetViews>
    <sheetView workbookViewId="0">
      <selection activeCell="G14" sqref="G14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L5" s="6" t="s">
        <v>74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  <c r="K6" t="s">
        <v>71</v>
      </c>
      <c r="L6">
        <v>4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  <c r="K7" t="s">
        <v>69</v>
      </c>
      <c r="L7">
        <v>5.5</v>
      </c>
    </row>
    <row r="8" spans="2:13" x14ac:dyDescent="0.3">
      <c r="K8" t="s">
        <v>73</v>
      </c>
      <c r="L8">
        <v>9</v>
      </c>
    </row>
    <row r="9" spans="2:13" x14ac:dyDescent="0.3">
      <c r="K9" t="s">
        <v>72</v>
      </c>
      <c r="L9">
        <v>6.5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44C-6F3E-436F-84AC-DB98BA731517}">
  <dimension ref="A2:M22"/>
  <sheetViews>
    <sheetView workbookViewId="0">
      <selection activeCell="J19" sqref="J19"/>
    </sheetView>
  </sheetViews>
  <sheetFormatPr baseColWidth="10" defaultRowHeight="15.05" x14ac:dyDescent="0.3"/>
  <cols>
    <col min="3" max="3" width="12.44140625" customWidth="1"/>
  </cols>
  <sheetData>
    <row r="2" spans="1:13" x14ac:dyDescent="0.3">
      <c r="B2" t="s">
        <v>82</v>
      </c>
      <c r="C2" t="s">
        <v>11</v>
      </c>
      <c r="D2" t="s">
        <v>30</v>
      </c>
      <c r="E2" t="s">
        <v>12</v>
      </c>
      <c r="F2" t="s">
        <v>16</v>
      </c>
      <c r="G2" t="s">
        <v>83</v>
      </c>
      <c r="H2" t="s">
        <v>18</v>
      </c>
      <c r="I2" t="s">
        <v>19</v>
      </c>
      <c r="J2" t="s">
        <v>23</v>
      </c>
      <c r="K2" t="s">
        <v>24</v>
      </c>
      <c r="L2" t="s">
        <v>26</v>
      </c>
      <c r="M2" t="s">
        <v>27</v>
      </c>
    </row>
    <row r="3" spans="1:13" x14ac:dyDescent="0.3">
      <c r="A3" t="s">
        <v>84</v>
      </c>
      <c r="B3">
        <v>919</v>
      </c>
      <c r="C3">
        <v>681403</v>
      </c>
      <c r="D3">
        <v>1230276</v>
      </c>
      <c r="E3">
        <v>3481884</v>
      </c>
      <c r="F3">
        <v>1248</v>
      </c>
      <c r="G3">
        <v>7505763</v>
      </c>
      <c r="H3">
        <v>931280</v>
      </c>
      <c r="I3">
        <v>707847</v>
      </c>
      <c r="J3">
        <v>923</v>
      </c>
      <c r="K3">
        <v>4848438</v>
      </c>
      <c r="L3">
        <v>349</v>
      </c>
      <c r="M3">
        <v>10688244</v>
      </c>
    </row>
    <row r="4" spans="1:13" x14ac:dyDescent="0.3">
      <c r="A4" t="s">
        <v>54</v>
      </c>
      <c r="C4">
        <v>510</v>
      </c>
      <c r="D4">
        <v>1500</v>
      </c>
      <c r="E4">
        <v>4100</v>
      </c>
      <c r="G4">
        <v>2</v>
      </c>
      <c r="H4">
        <v>9500</v>
      </c>
      <c r="I4">
        <v>1279</v>
      </c>
      <c r="K4">
        <v>0</v>
      </c>
      <c r="M4">
        <v>0</v>
      </c>
    </row>
    <row r="5" spans="1:13" x14ac:dyDescent="0.3">
      <c r="A5" t="s">
        <v>55</v>
      </c>
      <c r="C5">
        <v>13151</v>
      </c>
      <c r="D5">
        <v>25456</v>
      </c>
      <c r="E5">
        <v>81468</v>
      </c>
      <c r="G5">
        <v>187100</v>
      </c>
      <c r="H5">
        <v>24800</v>
      </c>
      <c r="I5">
        <v>25926</v>
      </c>
      <c r="K5">
        <v>161665</v>
      </c>
      <c r="M5">
        <v>847671</v>
      </c>
    </row>
    <row r="6" spans="1:13" x14ac:dyDescent="0.3">
      <c r="A6" t="s">
        <v>56</v>
      </c>
      <c r="C6">
        <v>4635.3945578231296</v>
      </c>
      <c r="D6">
        <v>8369.224489795919</v>
      </c>
      <c r="E6">
        <v>23686.285714285714</v>
      </c>
      <c r="G6">
        <v>51059.612244897959</v>
      </c>
      <c r="H6">
        <v>6335.2380952380954</v>
      </c>
      <c r="I6">
        <v>4815.2857142857147</v>
      </c>
      <c r="K6">
        <v>32982.571428571428</v>
      </c>
      <c r="M6">
        <v>72709.142857142855</v>
      </c>
    </row>
    <row r="7" spans="1:13" x14ac:dyDescent="0.3">
      <c r="A7" t="s">
        <v>57</v>
      </c>
      <c r="C7">
        <v>3917</v>
      </c>
      <c r="D7">
        <v>7700</v>
      </c>
      <c r="E7">
        <v>22100</v>
      </c>
      <c r="G7">
        <v>38400</v>
      </c>
      <c r="H7">
        <v>5474</v>
      </c>
      <c r="I7">
        <v>4422</v>
      </c>
      <c r="K7">
        <v>28016</v>
      </c>
      <c r="M7">
        <v>18395</v>
      </c>
    </row>
    <row r="8" spans="1:13" x14ac:dyDescent="0.3">
      <c r="A8" t="s">
        <v>58</v>
      </c>
      <c r="C8">
        <v>2623.895375038468</v>
      </c>
      <c r="D8">
        <v>3842.9305202547876</v>
      </c>
      <c r="E8">
        <v>11596.721585614037</v>
      </c>
      <c r="G8">
        <v>37255.368355915067</v>
      </c>
      <c r="H8">
        <v>4025.0868370337184</v>
      </c>
      <c r="I8">
        <v>2682.5965238158797</v>
      </c>
      <c r="K8">
        <v>22670.2202970123</v>
      </c>
      <c r="M8">
        <v>131648.55887015644</v>
      </c>
    </row>
    <row r="10" spans="1:13" x14ac:dyDescent="0.3">
      <c r="B10" t="s">
        <v>84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13" x14ac:dyDescent="0.3">
      <c r="A11" t="s">
        <v>82</v>
      </c>
      <c r="B11">
        <v>919</v>
      </c>
    </row>
    <row r="12" spans="1:13" x14ac:dyDescent="0.3">
      <c r="A12" t="s">
        <v>11</v>
      </c>
      <c r="B12">
        <v>681403</v>
      </c>
      <c r="C12">
        <v>510</v>
      </c>
      <c r="D12">
        <v>13151</v>
      </c>
      <c r="E12">
        <v>4635.3945578231296</v>
      </c>
      <c r="F12">
        <v>3917</v>
      </c>
      <c r="G12">
        <v>2623.895375038468</v>
      </c>
    </row>
    <row r="13" spans="1:13" x14ac:dyDescent="0.3">
      <c r="A13" t="s">
        <v>30</v>
      </c>
      <c r="B13">
        <v>1230276</v>
      </c>
      <c r="C13">
        <v>1500</v>
      </c>
      <c r="D13">
        <v>25456</v>
      </c>
      <c r="E13">
        <v>8369.224489795919</v>
      </c>
      <c r="F13">
        <v>7700</v>
      </c>
      <c r="G13">
        <v>3842.9305202547876</v>
      </c>
    </row>
    <row r="14" spans="1:13" x14ac:dyDescent="0.3">
      <c r="A14" t="s">
        <v>12</v>
      </c>
      <c r="B14">
        <v>3481884</v>
      </c>
      <c r="C14">
        <v>4100</v>
      </c>
      <c r="D14">
        <v>81468</v>
      </c>
      <c r="E14">
        <v>23686.285714285714</v>
      </c>
      <c r="F14">
        <v>22100</v>
      </c>
      <c r="G14">
        <v>11596.721585614037</v>
      </c>
    </row>
    <row r="15" spans="1:13" x14ac:dyDescent="0.3">
      <c r="A15" t="s">
        <v>16</v>
      </c>
      <c r="B15">
        <v>1248</v>
      </c>
    </row>
    <row r="16" spans="1:13" x14ac:dyDescent="0.3">
      <c r="A16" t="s">
        <v>83</v>
      </c>
      <c r="B16">
        <v>7505763</v>
      </c>
      <c r="C16">
        <v>2</v>
      </c>
      <c r="D16">
        <v>187100</v>
      </c>
      <c r="E16">
        <v>51059.612244897959</v>
      </c>
      <c r="F16">
        <v>38400</v>
      </c>
      <c r="G16">
        <v>37255.368355915067</v>
      </c>
    </row>
    <row r="17" spans="1:7" x14ac:dyDescent="0.3">
      <c r="A17" t="s">
        <v>18</v>
      </c>
      <c r="B17">
        <v>931280</v>
      </c>
      <c r="C17">
        <v>9500</v>
      </c>
      <c r="D17">
        <v>24800</v>
      </c>
      <c r="E17">
        <v>6335.2380952380954</v>
      </c>
      <c r="F17">
        <v>5474</v>
      </c>
      <c r="G17">
        <v>4025.0868370337184</v>
      </c>
    </row>
    <row r="18" spans="1:7" x14ac:dyDescent="0.3">
      <c r="A18" t="s">
        <v>19</v>
      </c>
      <c r="B18">
        <v>707847</v>
      </c>
      <c r="C18">
        <v>1279</v>
      </c>
      <c r="D18">
        <v>25926</v>
      </c>
      <c r="E18">
        <v>4815.2857142857147</v>
      </c>
      <c r="F18">
        <v>4422</v>
      </c>
      <c r="G18">
        <v>2682.5965238158797</v>
      </c>
    </row>
    <row r="19" spans="1:7" x14ac:dyDescent="0.3">
      <c r="A19" t="s">
        <v>23</v>
      </c>
      <c r="B19">
        <v>923</v>
      </c>
    </row>
    <row r="20" spans="1:7" x14ac:dyDescent="0.3">
      <c r="A20" t="s">
        <v>24</v>
      </c>
      <c r="B20">
        <v>4848438</v>
      </c>
      <c r="C20">
        <v>0</v>
      </c>
      <c r="D20">
        <v>161665</v>
      </c>
      <c r="E20">
        <v>32982.571428571428</v>
      </c>
      <c r="F20">
        <v>28016</v>
      </c>
      <c r="G20">
        <v>22670.2202970123</v>
      </c>
    </row>
    <row r="21" spans="1:7" x14ac:dyDescent="0.3">
      <c r="A21" t="s">
        <v>26</v>
      </c>
      <c r="B21">
        <v>349</v>
      </c>
    </row>
    <row r="22" spans="1:7" x14ac:dyDescent="0.3">
      <c r="A22" t="s">
        <v>27</v>
      </c>
      <c r="B22">
        <v>10688244</v>
      </c>
      <c r="C22">
        <v>0</v>
      </c>
      <c r="D22">
        <v>847671</v>
      </c>
      <c r="E22">
        <v>72709.142857142855</v>
      </c>
      <c r="F22">
        <v>18395</v>
      </c>
      <c r="G22">
        <v>131648.55887015644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Galvez</vt:lpstr>
      <vt:lpstr>Claudia</vt:lpstr>
      <vt:lpstr>Maynez</vt:lpstr>
      <vt:lpstr>Accounts</vt:lpstr>
      <vt:lpstr>Polls</vt:lpstr>
      <vt:lpstr>Vida Post</vt:lpstr>
      <vt:lpstr>Results</vt:lpstr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2024-05-02T18:06:44Z</dcterms:modified>
</cp:coreProperties>
</file>