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MCC\Thesis\Project\2024_Project\new_election\"/>
    </mc:Choice>
  </mc:AlternateContent>
  <xr:revisionPtr revIDLastSave="0" documentId="13_ncr:1_{CB1C31D5-5BDC-4ADF-8213-F5DF56B23D57}" xr6:coauthVersionLast="47" xr6:coauthVersionMax="47" xr10:uidLastSave="{00000000-0000-0000-0000-000000000000}"/>
  <bookViews>
    <workbookView xWindow="12567" yWindow="0" windowWidth="12568" windowHeight="13523" tabRatio="819" activeTab="4" xr2:uid="{13AFDAF7-A95F-4D3C-B348-D29B9628D89F}"/>
  </bookViews>
  <sheets>
    <sheet name="Galvez" sheetId="13" r:id="rId1"/>
    <sheet name="Claudia" sheetId="18" r:id="rId2"/>
    <sheet name="Maynez" sheetId="21" r:id="rId3"/>
    <sheet name="Accounts" sheetId="6" r:id="rId4"/>
    <sheet name="Polls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0" l="1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D16" i="20"/>
  <c r="D15" i="20"/>
  <c r="D14" i="20"/>
  <c r="D13" i="20"/>
  <c r="D12" i="20"/>
  <c r="D11" i="20"/>
  <c r="D10" i="20"/>
  <c r="D9" i="20"/>
  <c r="D8" i="20"/>
  <c r="D7" i="20"/>
  <c r="D6" i="20"/>
  <c r="D5" i="20"/>
  <c r="D3" i="20"/>
  <c r="D4" i="20"/>
  <c r="R117" i="18"/>
  <c r="R118" i="18"/>
  <c r="R117" i="13"/>
  <c r="R118" i="13"/>
  <c r="U117" i="18"/>
  <c r="U118" i="18"/>
  <c r="U117" i="13"/>
  <c r="U118" i="13"/>
  <c r="O117" i="18"/>
  <c r="O118" i="18"/>
  <c r="N117" i="18"/>
  <c r="N118" i="18"/>
  <c r="M117" i="18"/>
  <c r="M118" i="18"/>
  <c r="O117" i="13"/>
  <c r="O118" i="13"/>
  <c r="N117" i="13"/>
  <c r="N118" i="13"/>
  <c r="M117" i="13"/>
  <c r="M118" i="13"/>
  <c r="H117" i="18"/>
  <c r="H118" i="18"/>
  <c r="G117" i="18"/>
  <c r="G118" i="18"/>
  <c r="F117" i="18"/>
  <c r="F118" i="18"/>
  <c r="H117" i="13"/>
  <c r="H118" i="13"/>
  <c r="G117" i="13"/>
  <c r="G118" i="13"/>
  <c r="F117" i="13"/>
  <c r="F118" i="13"/>
  <c r="R115" i="18"/>
  <c r="R116" i="18"/>
  <c r="R115" i="13"/>
  <c r="R116" i="13"/>
  <c r="U115" i="18"/>
  <c r="U116" i="18"/>
  <c r="U115" i="13"/>
  <c r="U116" i="13"/>
  <c r="O115" i="18"/>
  <c r="O116" i="18"/>
  <c r="N115" i="18"/>
  <c r="N116" i="18"/>
  <c r="M115" i="18"/>
  <c r="M116" i="18"/>
  <c r="O115" i="13"/>
  <c r="O116" i="13"/>
  <c r="N115" i="13"/>
  <c r="N116" i="13"/>
  <c r="M115" i="13"/>
  <c r="M116" i="13"/>
  <c r="H115" i="18"/>
  <c r="H116" i="18"/>
  <c r="G115" i="18"/>
  <c r="G116" i="18"/>
  <c r="F115" i="18"/>
  <c r="F116" i="18"/>
  <c r="F115" i="13"/>
  <c r="G115" i="13"/>
  <c r="H115" i="13"/>
  <c r="F116" i="13"/>
  <c r="G116" i="13"/>
  <c r="H116" i="13"/>
  <c r="R113" i="18"/>
  <c r="R114" i="18"/>
  <c r="R114" i="13"/>
  <c r="R113" i="13"/>
  <c r="U113" i="18"/>
  <c r="U114" i="18"/>
  <c r="U113" i="13"/>
  <c r="U114" i="13"/>
  <c r="O113" i="18"/>
  <c r="O114" i="18"/>
  <c r="N113" i="18"/>
  <c r="N114" i="18"/>
  <c r="M113" i="18"/>
  <c r="M114" i="18"/>
  <c r="O113" i="13"/>
  <c r="O114" i="13"/>
  <c r="N113" i="13"/>
  <c r="N114" i="13"/>
  <c r="M113" i="13"/>
  <c r="M114" i="13"/>
  <c r="H113" i="18"/>
  <c r="H114" i="18"/>
  <c r="G113" i="18"/>
  <c r="G114" i="18"/>
  <c r="F113" i="18"/>
  <c r="F114" i="18"/>
  <c r="H113" i="13"/>
  <c r="H114" i="13"/>
  <c r="G113" i="13"/>
  <c r="G114" i="13"/>
  <c r="F113" i="13"/>
  <c r="F114" i="13"/>
  <c r="R109" i="18"/>
  <c r="R110" i="18"/>
  <c r="R111" i="18"/>
  <c r="R112" i="18"/>
  <c r="R111" i="13"/>
  <c r="R112" i="13"/>
  <c r="U111" i="18"/>
  <c r="U112" i="18"/>
  <c r="U111" i="13"/>
  <c r="O111" i="18"/>
  <c r="O112" i="18"/>
  <c r="N111" i="18"/>
  <c r="N112" i="18"/>
  <c r="M111" i="18"/>
  <c r="M112" i="18"/>
  <c r="O111" i="13"/>
  <c r="O112" i="13"/>
  <c r="N111" i="13"/>
  <c r="N112" i="13"/>
  <c r="M111" i="13"/>
  <c r="M112" i="13"/>
  <c r="H111" i="18"/>
  <c r="H112" i="18"/>
  <c r="G111" i="18"/>
  <c r="G112" i="18"/>
  <c r="F111" i="18"/>
  <c r="F112" i="18"/>
  <c r="F111" i="13"/>
  <c r="G111" i="13"/>
  <c r="H111" i="13"/>
  <c r="F112" i="13"/>
  <c r="G112" i="13"/>
  <c r="H112" i="13"/>
  <c r="R109" i="13"/>
  <c r="R110" i="13"/>
  <c r="U109" i="18"/>
  <c r="U110" i="18"/>
  <c r="U109" i="13"/>
  <c r="U110" i="13"/>
  <c r="O109" i="18"/>
  <c r="O110" i="18"/>
  <c r="N109" i="18"/>
  <c r="N110" i="18"/>
  <c r="M109" i="18"/>
  <c r="M110" i="18"/>
  <c r="O109" i="13"/>
  <c r="O110" i="13"/>
  <c r="N109" i="13"/>
  <c r="N110" i="13"/>
  <c r="M109" i="13"/>
  <c r="M110" i="13"/>
  <c r="H109" i="18"/>
  <c r="H110" i="18"/>
  <c r="G109" i="18"/>
  <c r="G110" i="18"/>
  <c r="F109" i="18"/>
  <c r="F110" i="18"/>
  <c r="H109" i="13"/>
  <c r="H110" i="13"/>
  <c r="G109" i="13"/>
  <c r="G110" i="13"/>
  <c r="F109" i="13"/>
  <c r="F110" i="13"/>
  <c r="R107" i="13"/>
  <c r="R108" i="13"/>
  <c r="R107" i="18"/>
  <c r="R108" i="18"/>
  <c r="U107" i="18"/>
  <c r="U108" i="18"/>
  <c r="U107" i="13"/>
  <c r="U108" i="13"/>
  <c r="O107" i="18"/>
  <c r="O108" i="18"/>
  <c r="N107" i="18"/>
  <c r="N108" i="18"/>
  <c r="M107" i="18"/>
  <c r="M108" i="18"/>
  <c r="O107" i="13"/>
  <c r="O108" i="13"/>
  <c r="N107" i="13"/>
  <c r="N108" i="13"/>
  <c r="M107" i="13"/>
  <c r="M108" i="13"/>
  <c r="H107" i="18"/>
  <c r="H108" i="18"/>
  <c r="G107" i="18"/>
  <c r="G108" i="18"/>
  <c r="F107" i="18"/>
  <c r="F108" i="18"/>
  <c r="H107" i="13"/>
  <c r="H108" i="13"/>
  <c r="G107" i="13"/>
  <c r="G108" i="13"/>
  <c r="F107" i="13"/>
  <c r="F108" i="13"/>
  <c r="R105" i="18"/>
  <c r="R106" i="18"/>
  <c r="R105" i="13"/>
  <c r="R106" i="13"/>
  <c r="U106" i="18"/>
  <c r="U105" i="18"/>
  <c r="U105" i="13"/>
  <c r="U106" i="13"/>
  <c r="O105" i="18"/>
  <c r="O106" i="18"/>
  <c r="N105" i="18"/>
  <c r="N106" i="18"/>
  <c r="M105" i="18"/>
  <c r="M106" i="18"/>
  <c r="O105" i="13"/>
  <c r="O106" i="13"/>
  <c r="N105" i="13"/>
  <c r="N106" i="13"/>
  <c r="M105" i="13"/>
  <c r="M106" i="13"/>
  <c r="H105" i="18"/>
  <c r="H106" i="18"/>
  <c r="G105" i="18"/>
  <c r="G106" i="18"/>
  <c r="F105" i="18"/>
  <c r="F106" i="18"/>
  <c r="H105" i="13"/>
  <c r="H106" i="13"/>
  <c r="G105" i="13"/>
  <c r="G106" i="13"/>
  <c r="F105" i="13"/>
  <c r="F106" i="13"/>
  <c r="R103" i="18"/>
  <c r="R104" i="18"/>
  <c r="R103" i="13"/>
  <c r="R104" i="13"/>
  <c r="H103" i="13"/>
  <c r="H104" i="13"/>
  <c r="G103" i="13"/>
  <c r="G104" i="13"/>
  <c r="F103" i="13"/>
  <c r="F104" i="13"/>
  <c r="M104" i="13"/>
  <c r="N104" i="13"/>
  <c r="M103" i="13"/>
  <c r="O103" i="13"/>
  <c r="O103" i="18"/>
  <c r="O104" i="18"/>
  <c r="N103" i="18"/>
  <c r="N104" i="18"/>
  <c r="M103" i="18"/>
  <c r="M104" i="18"/>
  <c r="H103" i="18"/>
  <c r="H104" i="18"/>
  <c r="G103" i="18"/>
  <c r="G104" i="18"/>
  <c r="F103" i="18"/>
  <c r="F104" i="18"/>
  <c r="U103" i="18"/>
  <c r="U103" i="13"/>
  <c r="U104" i="13"/>
  <c r="R99" i="18"/>
  <c r="R100" i="18"/>
  <c r="R101" i="18"/>
  <c r="R102" i="18"/>
  <c r="R99" i="13"/>
  <c r="R100" i="13"/>
  <c r="R101" i="13"/>
  <c r="R102" i="13"/>
  <c r="R98" i="13"/>
  <c r="U101" i="18"/>
  <c r="U102" i="18"/>
  <c r="U101" i="13"/>
  <c r="U102" i="13"/>
  <c r="O101" i="18"/>
  <c r="O102" i="18"/>
  <c r="N101" i="18"/>
  <c r="N102" i="18"/>
  <c r="M101" i="18"/>
  <c r="M102" i="18"/>
  <c r="O101" i="13"/>
  <c r="O102" i="13"/>
  <c r="N101" i="13"/>
  <c r="N102" i="13"/>
  <c r="M101" i="13"/>
  <c r="M102" i="13"/>
  <c r="H101" i="18"/>
  <c r="H102" i="18"/>
  <c r="G101" i="18"/>
  <c r="G102" i="18"/>
  <c r="F101" i="18"/>
  <c r="F102" i="18"/>
  <c r="H101" i="13"/>
  <c r="H102" i="13"/>
  <c r="G101" i="13"/>
  <c r="G102" i="13"/>
  <c r="F101" i="13"/>
  <c r="F102" i="13"/>
  <c r="U99" i="18"/>
  <c r="U100" i="18"/>
  <c r="U99" i="13"/>
  <c r="U100" i="13"/>
  <c r="O99" i="18"/>
  <c r="O100" i="18"/>
  <c r="N99" i="18"/>
  <c r="N100" i="18"/>
  <c r="M99" i="18"/>
  <c r="M100" i="18"/>
  <c r="O99" i="13"/>
  <c r="O100" i="13"/>
  <c r="N99" i="13"/>
  <c r="N100" i="13"/>
  <c r="M99" i="13"/>
  <c r="M100" i="13"/>
  <c r="H99" i="18"/>
  <c r="H100" i="18"/>
  <c r="G99" i="18"/>
  <c r="G100" i="18"/>
  <c r="F99" i="18"/>
  <c r="F100" i="18"/>
  <c r="H99" i="13"/>
  <c r="H100" i="13"/>
  <c r="G99" i="13"/>
  <c r="G100" i="13"/>
  <c r="F99" i="13"/>
  <c r="F100" i="13"/>
  <c r="R97" i="18"/>
  <c r="R98" i="18"/>
  <c r="R97" i="13"/>
  <c r="U98" i="18"/>
  <c r="U97" i="18"/>
  <c r="U97" i="13"/>
  <c r="U98" i="13"/>
  <c r="O97" i="18"/>
  <c r="O98" i="18"/>
  <c r="N97" i="18"/>
  <c r="N98" i="18"/>
  <c r="M97" i="18"/>
  <c r="M98" i="18"/>
  <c r="M97" i="13"/>
  <c r="N97" i="13"/>
  <c r="O97" i="13"/>
  <c r="M98" i="13"/>
  <c r="N98" i="13"/>
  <c r="O98" i="13"/>
  <c r="H97" i="18"/>
  <c r="H98" i="18"/>
  <c r="G97" i="18"/>
  <c r="G98" i="18"/>
  <c r="F97" i="18"/>
  <c r="F98" i="18"/>
  <c r="H97" i="13"/>
  <c r="H98" i="13"/>
  <c r="G97" i="13"/>
  <c r="G98" i="13"/>
  <c r="F97" i="13"/>
  <c r="F98" i="13"/>
  <c r="R95" i="18"/>
  <c r="R96" i="18"/>
  <c r="R95" i="13"/>
  <c r="R96" i="13"/>
  <c r="U95" i="18"/>
  <c r="U96" i="18"/>
  <c r="U96" i="13"/>
  <c r="U95" i="13"/>
  <c r="O95" i="18"/>
  <c r="O96" i="18"/>
  <c r="N95" i="18"/>
  <c r="N96" i="18"/>
  <c r="M95" i="18"/>
  <c r="M96" i="18"/>
  <c r="O95" i="13"/>
  <c r="O96" i="13"/>
  <c r="N95" i="13"/>
  <c r="N96" i="13"/>
  <c r="M95" i="13"/>
  <c r="M96" i="13"/>
  <c r="H95" i="18"/>
  <c r="H96" i="18"/>
  <c r="G95" i="18"/>
  <c r="G96" i="18"/>
  <c r="F95" i="18"/>
  <c r="F96" i="18"/>
  <c r="H95" i="13"/>
  <c r="H96" i="13"/>
  <c r="G95" i="13"/>
  <c r="G96" i="13"/>
  <c r="F95" i="13"/>
  <c r="F96" i="13"/>
  <c r="R93" i="18"/>
  <c r="R94" i="18"/>
  <c r="R93" i="13"/>
  <c r="R94" i="13"/>
  <c r="U93" i="18"/>
  <c r="U94" i="18"/>
  <c r="U93" i="13"/>
  <c r="U94" i="13"/>
  <c r="O93" i="18"/>
  <c r="O94" i="18"/>
  <c r="N93" i="18"/>
  <c r="N94" i="18"/>
  <c r="M93" i="18"/>
  <c r="M94" i="18"/>
  <c r="M93" i="13"/>
  <c r="N93" i="13"/>
  <c r="O93" i="13"/>
  <c r="M94" i="13"/>
  <c r="N94" i="13"/>
  <c r="O94" i="13"/>
  <c r="H93" i="18"/>
  <c r="H94" i="18"/>
  <c r="G93" i="18"/>
  <c r="G94" i="18"/>
  <c r="F93" i="18"/>
  <c r="F94" i="18"/>
  <c r="H93" i="13"/>
  <c r="H94" i="13"/>
  <c r="G93" i="13"/>
  <c r="G94" i="13"/>
  <c r="F93" i="13"/>
  <c r="F94" i="13"/>
  <c r="R91" i="13"/>
  <c r="R92" i="13"/>
  <c r="R91" i="18"/>
  <c r="R92" i="18"/>
  <c r="U92" i="18"/>
  <c r="U91" i="18"/>
  <c r="U91" i="13"/>
  <c r="U92" i="13"/>
  <c r="O91" i="18"/>
  <c r="O92" i="18"/>
  <c r="N91" i="18"/>
  <c r="N92" i="18"/>
  <c r="M91" i="18"/>
  <c r="M92" i="18"/>
  <c r="O91" i="13"/>
  <c r="O92" i="13"/>
  <c r="N91" i="13"/>
  <c r="N92" i="13"/>
  <c r="M91" i="13"/>
  <c r="M92" i="13"/>
  <c r="H91" i="18"/>
  <c r="H92" i="18"/>
  <c r="G91" i="18"/>
  <c r="G92" i="18"/>
  <c r="F91" i="18"/>
  <c r="F92" i="18"/>
  <c r="H91" i="13"/>
  <c r="H92" i="13"/>
  <c r="G91" i="13"/>
  <c r="G92" i="13"/>
  <c r="F91" i="13"/>
  <c r="F92" i="13"/>
  <c r="R89" i="13"/>
  <c r="R90" i="13"/>
  <c r="R89" i="18"/>
  <c r="R90" i="18"/>
  <c r="U89" i="18"/>
  <c r="U89" i="13"/>
  <c r="U90" i="13"/>
  <c r="O89" i="18"/>
  <c r="O90" i="18"/>
  <c r="N89" i="18"/>
  <c r="N90" i="18"/>
  <c r="M89" i="18"/>
  <c r="M90" i="18"/>
  <c r="O89" i="13"/>
  <c r="O90" i="13"/>
  <c r="N89" i="13"/>
  <c r="N90" i="13"/>
  <c r="M89" i="13"/>
  <c r="M90" i="13"/>
  <c r="H89" i="18"/>
  <c r="H90" i="18"/>
  <c r="G89" i="18"/>
  <c r="G90" i="18"/>
  <c r="F89" i="18"/>
  <c r="F90" i="18"/>
  <c r="H89" i="13"/>
  <c r="H90" i="13"/>
  <c r="G89" i="13"/>
  <c r="G90" i="13"/>
  <c r="F89" i="13"/>
  <c r="F90" i="13"/>
  <c r="R87" i="18"/>
  <c r="R88" i="18"/>
  <c r="R87" i="13"/>
  <c r="R88" i="13"/>
  <c r="U87" i="18"/>
  <c r="U88" i="18"/>
  <c r="U87" i="13"/>
  <c r="U88" i="13"/>
  <c r="O87" i="13"/>
  <c r="O88" i="13"/>
  <c r="N87" i="13"/>
  <c r="N88" i="13"/>
  <c r="M87" i="13"/>
  <c r="M88" i="13"/>
  <c r="O87" i="18"/>
  <c r="O88" i="18"/>
  <c r="N87" i="18"/>
  <c r="N88" i="18"/>
  <c r="M87" i="18"/>
  <c r="M88" i="18"/>
  <c r="H87" i="18"/>
  <c r="H88" i="18"/>
  <c r="G87" i="18"/>
  <c r="G88" i="18"/>
  <c r="F87" i="18"/>
  <c r="F88" i="18"/>
  <c r="H87" i="13"/>
  <c r="H88" i="13"/>
  <c r="G87" i="13"/>
  <c r="G88" i="13"/>
  <c r="F87" i="13"/>
  <c r="F88" i="13"/>
  <c r="R85" i="18"/>
  <c r="R86" i="18"/>
  <c r="R85" i="13"/>
  <c r="R86" i="13"/>
  <c r="U85" i="13"/>
  <c r="U86" i="13"/>
  <c r="U85" i="18"/>
  <c r="U86" i="18"/>
  <c r="O85" i="13"/>
  <c r="O86" i="13"/>
  <c r="N85" i="13"/>
  <c r="N86" i="13"/>
  <c r="M85" i="13"/>
  <c r="M86" i="13"/>
  <c r="O85" i="18"/>
  <c r="O86" i="18"/>
  <c r="N85" i="18"/>
  <c r="N86" i="18"/>
  <c r="M85" i="18"/>
  <c r="M86" i="18"/>
  <c r="H85" i="18"/>
  <c r="H86" i="18"/>
  <c r="G85" i="18"/>
  <c r="G86" i="18"/>
  <c r="F85" i="18"/>
  <c r="F86" i="18"/>
  <c r="H85" i="13"/>
  <c r="H86" i="13"/>
  <c r="G85" i="13"/>
  <c r="G86" i="13"/>
  <c r="F85" i="13"/>
  <c r="F86" i="13"/>
  <c r="R83" i="18"/>
  <c r="R84" i="18"/>
  <c r="R83" i="13"/>
  <c r="R84" i="13"/>
  <c r="U83" i="18"/>
  <c r="U84" i="18"/>
  <c r="U84" i="13"/>
  <c r="U83" i="13"/>
  <c r="O83" i="18"/>
  <c r="O84" i="18"/>
  <c r="N83" i="18"/>
  <c r="N84" i="18"/>
  <c r="M83" i="18"/>
  <c r="M84" i="18"/>
  <c r="O83" i="13"/>
  <c r="O84" i="13"/>
  <c r="N83" i="13"/>
  <c r="N84" i="13"/>
  <c r="M83" i="13"/>
  <c r="M84" i="13"/>
  <c r="H83" i="18"/>
  <c r="H84" i="18"/>
  <c r="G83" i="18"/>
  <c r="G84" i="18"/>
  <c r="F83" i="18"/>
  <c r="F84" i="18"/>
  <c r="H83" i="13"/>
  <c r="H84" i="13"/>
  <c r="G83" i="13"/>
  <c r="G84" i="13"/>
  <c r="F83" i="13"/>
  <c r="F84" i="13"/>
  <c r="R73" i="18"/>
  <c r="R74" i="18"/>
  <c r="R75" i="18"/>
  <c r="R76" i="18"/>
  <c r="R77" i="18"/>
  <c r="R78" i="18"/>
  <c r="R79" i="18"/>
  <c r="R80" i="18"/>
  <c r="R81" i="18"/>
  <c r="R82" i="18"/>
  <c r="H73" i="18"/>
  <c r="H74" i="18"/>
  <c r="H75" i="18"/>
  <c r="H76" i="18"/>
  <c r="H77" i="18"/>
  <c r="H78" i="18"/>
  <c r="H79" i="18"/>
  <c r="H80" i="18"/>
  <c r="H81" i="18"/>
  <c r="H82" i="18"/>
  <c r="G73" i="18"/>
  <c r="G74" i="18"/>
  <c r="G75" i="18"/>
  <c r="G76" i="18"/>
  <c r="G77" i="18"/>
  <c r="G78" i="18"/>
  <c r="G79" i="18"/>
  <c r="G80" i="18"/>
  <c r="G81" i="18"/>
  <c r="G82" i="18"/>
  <c r="F73" i="18"/>
  <c r="F74" i="18"/>
  <c r="F75" i="18"/>
  <c r="F76" i="18"/>
  <c r="F77" i="18"/>
  <c r="F78" i="18"/>
  <c r="F79" i="18"/>
  <c r="F80" i="18"/>
  <c r="F81" i="18"/>
  <c r="F82" i="18"/>
  <c r="R73" i="13"/>
  <c r="R74" i="13"/>
  <c r="R75" i="13"/>
  <c r="R76" i="13"/>
  <c r="R77" i="13"/>
  <c r="R78" i="13"/>
  <c r="R79" i="13"/>
  <c r="R80" i="13"/>
  <c r="R81" i="13"/>
  <c r="R82" i="13"/>
  <c r="F73" i="13"/>
  <c r="G73" i="13"/>
  <c r="H73" i="13"/>
  <c r="F74" i="13"/>
  <c r="G74" i="13"/>
  <c r="H74" i="13"/>
  <c r="F75" i="13"/>
  <c r="G75" i="13"/>
  <c r="H75" i="13"/>
  <c r="F76" i="13"/>
  <c r="G76" i="13"/>
  <c r="H76" i="13"/>
  <c r="F77" i="13"/>
  <c r="G77" i="13"/>
  <c r="H77" i="13"/>
  <c r="F78" i="13"/>
  <c r="G78" i="13"/>
  <c r="H78" i="13"/>
  <c r="F79" i="13"/>
  <c r="G79" i="13"/>
  <c r="H79" i="13"/>
  <c r="F80" i="13"/>
  <c r="G80" i="13"/>
  <c r="H80" i="13"/>
  <c r="F81" i="13"/>
  <c r="G81" i="13"/>
  <c r="H81" i="13"/>
  <c r="F82" i="13"/>
  <c r="G82" i="13"/>
  <c r="H82" i="13"/>
  <c r="U76" i="18"/>
  <c r="U77" i="18"/>
  <c r="U78" i="18"/>
  <c r="U79" i="18"/>
  <c r="U80" i="18"/>
  <c r="U81" i="18"/>
  <c r="U82" i="18"/>
  <c r="U75" i="18"/>
  <c r="U73" i="13"/>
  <c r="U74" i="13"/>
  <c r="U75" i="13"/>
  <c r="U76" i="13"/>
  <c r="U77" i="13"/>
  <c r="U78" i="13"/>
  <c r="U79" i="13"/>
  <c r="U80" i="13"/>
  <c r="O73" i="18"/>
  <c r="O74" i="18"/>
  <c r="O75" i="18"/>
  <c r="O76" i="18"/>
  <c r="O77" i="18"/>
  <c r="O78" i="18"/>
  <c r="O79" i="18"/>
  <c r="O80" i="18"/>
  <c r="O81" i="18"/>
  <c r="O82" i="18"/>
  <c r="N73" i="18"/>
  <c r="N74" i="18"/>
  <c r="N75" i="18"/>
  <c r="N76" i="18"/>
  <c r="N77" i="18"/>
  <c r="N78" i="18"/>
  <c r="N79" i="18"/>
  <c r="N80" i="18"/>
  <c r="N81" i="18"/>
  <c r="N82" i="18"/>
  <c r="M73" i="18"/>
  <c r="M74" i="18"/>
  <c r="M75" i="18"/>
  <c r="M76" i="18"/>
  <c r="M77" i="18"/>
  <c r="M78" i="18"/>
  <c r="M79" i="18"/>
  <c r="M80" i="18"/>
  <c r="M81" i="18"/>
  <c r="M82" i="18"/>
  <c r="O73" i="13"/>
  <c r="O74" i="13"/>
  <c r="O75" i="13"/>
  <c r="O76" i="13"/>
  <c r="O77" i="13"/>
  <c r="O78" i="13"/>
  <c r="O79" i="13"/>
  <c r="O80" i="13"/>
  <c r="O81" i="13"/>
  <c r="O82" i="13"/>
  <c r="N73" i="13"/>
  <c r="N74" i="13"/>
  <c r="N75" i="13"/>
  <c r="N76" i="13"/>
  <c r="N77" i="13"/>
  <c r="N78" i="13"/>
  <c r="N79" i="13"/>
  <c r="N80" i="13"/>
  <c r="N81" i="13"/>
  <c r="N82" i="13"/>
  <c r="M73" i="13"/>
  <c r="M74" i="13"/>
  <c r="M75" i="13"/>
  <c r="M76" i="13"/>
  <c r="M77" i="13"/>
  <c r="M78" i="13"/>
  <c r="M79" i="13"/>
  <c r="M80" i="13"/>
  <c r="M81" i="13"/>
  <c r="M82" i="13"/>
  <c r="U72" i="18"/>
  <c r="U71" i="18"/>
  <c r="U71" i="13"/>
  <c r="U72" i="13"/>
  <c r="R71" i="18"/>
  <c r="R72" i="18"/>
  <c r="R71" i="13"/>
  <c r="R72" i="13"/>
  <c r="O71" i="18"/>
  <c r="O72" i="18"/>
  <c r="N71" i="18"/>
  <c r="N72" i="18"/>
  <c r="M71" i="18"/>
  <c r="M72" i="18"/>
  <c r="O71" i="13"/>
  <c r="O72" i="13"/>
  <c r="N71" i="13"/>
  <c r="N72" i="13"/>
  <c r="M71" i="13"/>
  <c r="M72" i="13"/>
  <c r="H71" i="18"/>
  <c r="H72" i="18"/>
  <c r="G71" i="18"/>
  <c r="G72" i="18"/>
  <c r="F71" i="18"/>
  <c r="F72" i="18"/>
  <c r="H71" i="13"/>
  <c r="H72" i="13"/>
  <c r="G71" i="13"/>
  <c r="G72" i="13"/>
  <c r="F71" i="13"/>
  <c r="F72" i="13"/>
  <c r="R69" i="18"/>
  <c r="R70" i="18"/>
  <c r="R69" i="13"/>
  <c r="R70" i="13"/>
  <c r="U70" i="13"/>
  <c r="U69" i="13"/>
  <c r="O69" i="18"/>
  <c r="O70" i="18"/>
  <c r="N69" i="18"/>
  <c r="N70" i="18"/>
  <c r="M69" i="18"/>
  <c r="M70" i="18"/>
  <c r="M69" i="13"/>
  <c r="N69" i="13"/>
  <c r="O69" i="13"/>
  <c r="M70" i="13"/>
  <c r="N70" i="13"/>
  <c r="O70" i="13"/>
  <c r="H69" i="18"/>
  <c r="H70" i="18"/>
  <c r="G69" i="18"/>
  <c r="G70" i="18"/>
  <c r="F69" i="18"/>
  <c r="F70" i="18"/>
  <c r="H69" i="13"/>
  <c r="H70" i="13"/>
  <c r="G69" i="13"/>
  <c r="G70" i="13"/>
  <c r="F69" i="13"/>
  <c r="F70" i="13"/>
  <c r="U67" i="18"/>
  <c r="U68" i="18"/>
  <c r="R67" i="18"/>
  <c r="R68" i="18"/>
  <c r="R67" i="13"/>
  <c r="R68" i="13"/>
  <c r="O67" i="13"/>
  <c r="O68" i="13"/>
  <c r="N67" i="13"/>
  <c r="N68" i="13"/>
  <c r="M67" i="13"/>
  <c r="M68" i="13"/>
  <c r="O67" i="18"/>
  <c r="O68" i="18"/>
  <c r="N67" i="18"/>
  <c r="N68" i="18"/>
  <c r="M67" i="18"/>
  <c r="M68" i="18"/>
  <c r="H67" i="13"/>
  <c r="H68" i="13"/>
  <c r="G67" i="13"/>
  <c r="G68" i="13"/>
  <c r="F67" i="13"/>
  <c r="F68" i="13"/>
  <c r="H67" i="18"/>
  <c r="H68" i="18"/>
  <c r="G67" i="18"/>
  <c r="G68" i="18"/>
  <c r="F67" i="18"/>
  <c r="F68" i="18"/>
  <c r="R65" i="13"/>
  <c r="R66" i="13"/>
  <c r="R65" i="18"/>
  <c r="R66" i="18"/>
  <c r="U65" i="18"/>
  <c r="U66" i="18"/>
  <c r="U65" i="13"/>
  <c r="U66" i="13"/>
  <c r="O65" i="18"/>
  <c r="O66" i="18"/>
  <c r="N65" i="18"/>
  <c r="N66" i="18"/>
  <c r="M65" i="18"/>
  <c r="M66" i="18"/>
  <c r="O65" i="13"/>
  <c r="O66" i="13"/>
  <c r="N65" i="13"/>
  <c r="N66" i="13"/>
  <c r="M65" i="13"/>
  <c r="M66" i="13"/>
  <c r="H65" i="18"/>
  <c r="H66" i="18"/>
  <c r="G65" i="18"/>
  <c r="G66" i="18"/>
  <c r="F65" i="18"/>
  <c r="F66" i="18"/>
  <c r="H65" i="13"/>
  <c r="H66" i="13"/>
  <c r="G65" i="13"/>
  <c r="G66" i="13"/>
  <c r="F65" i="13"/>
  <c r="F66" i="13"/>
  <c r="R63" i="18"/>
  <c r="R64" i="18"/>
  <c r="R63" i="13"/>
  <c r="R64" i="13"/>
  <c r="U64" i="18"/>
  <c r="U63" i="13"/>
  <c r="U64" i="13"/>
  <c r="O63" i="18"/>
  <c r="O64" i="18"/>
  <c r="N63" i="18"/>
  <c r="N64" i="18"/>
  <c r="M63" i="18"/>
  <c r="M64" i="18"/>
  <c r="O63" i="13"/>
  <c r="O64" i="13"/>
  <c r="N63" i="13"/>
  <c r="N64" i="13"/>
  <c r="M63" i="13"/>
  <c r="M64" i="13"/>
  <c r="H63" i="18"/>
  <c r="H64" i="18"/>
  <c r="G63" i="18"/>
  <c r="G64" i="18"/>
  <c r="F63" i="18"/>
  <c r="F64" i="18"/>
  <c r="H63" i="13"/>
  <c r="H64" i="13"/>
  <c r="G63" i="13"/>
  <c r="G64" i="13"/>
  <c r="F63" i="13"/>
  <c r="F64" i="13"/>
  <c r="U61" i="18"/>
  <c r="U62" i="18"/>
  <c r="U60" i="18"/>
  <c r="U60" i="13"/>
  <c r="U62" i="13"/>
  <c r="R60" i="18"/>
  <c r="R61" i="18"/>
  <c r="R62" i="18"/>
  <c r="R60" i="13"/>
  <c r="R61" i="13"/>
  <c r="R62" i="13"/>
  <c r="O60" i="18"/>
  <c r="O61" i="18"/>
  <c r="O62" i="18"/>
  <c r="N60" i="18"/>
  <c r="N61" i="18"/>
  <c r="N62" i="18"/>
  <c r="M60" i="18"/>
  <c r="M61" i="18"/>
  <c r="M62" i="18"/>
  <c r="O60" i="13"/>
  <c r="O61" i="13"/>
  <c r="O62" i="13"/>
  <c r="N60" i="13"/>
  <c r="N61" i="13"/>
  <c r="N62" i="13"/>
  <c r="M60" i="13"/>
  <c r="M61" i="13"/>
  <c r="M62" i="13"/>
  <c r="H60" i="18"/>
  <c r="H61" i="18"/>
  <c r="H62" i="18"/>
  <c r="G60" i="18"/>
  <c r="G61" i="18"/>
  <c r="G62" i="18"/>
  <c r="F60" i="18"/>
  <c r="F61" i="18"/>
  <c r="F62" i="18"/>
  <c r="H60" i="13"/>
  <c r="H61" i="13"/>
  <c r="H62" i="13"/>
  <c r="G60" i="13"/>
  <c r="G61" i="13"/>
  <c r="G62" i="13"/>
  <c r="F60" i="13"/>
  <c r="F61" i="13"/>
  <c r="F62" i="13"/>
  <c r="R56" i="18"/>
  <c r="R57" i="18"/>
  <c r="R58" i="18"/>
  <c r="R59" i="18"/>
  <c r="R56" i="13"/>
  <c r="R57" i="13"/>
  <c r="R58" i="13"/>
  <c r="R59" i="13"/>
  <c r="U57" i="13"/>
  <c r="U58" i="13"/>
  <c r="U56" i="13"/>
  <c r="O58" i="18"/>
  <c r="O59" i="18"/>
  <c r="N58" i="18"/>
  <c r="N59" i="18"/>
  <c r="M58" i="18"/>
  <c r="M59" i="18"/>
  <c r="O58" i="13"/>
  <c r="O59" i="13"/>
  <c r="N58" i="13"/>
  <c r="N59" i="13"/>
  <c r="M58" i="13"/>
  <c r="M59" i="13"/>
  <c r="H58" i="18"/>
  <c r="H59" i="18"/>
  <c r="G58" i="18"/>
  <c r="G59" i="18"/>
  <c r="F58" i="18"/>
  <c r="F59" i="18"/>
  <c r="H58" i="13"/>
  <c r="H59" i="13"/>
  <c r="G58" i="13"/>
  <c r="G59" i="13"/>
  <c r="F58" i="13"/>
  <c r="F59" i="13"/>
  <c r="O56" i="18"/>
  <c r="O57" i="18"/>
  <c r="N57" i="18"/>
  <c r="N56" i="18"/>
  <c r="M56" i="18"/>
  <c r="M57" i="18"/>
  <c r="O56" i="13"/>
  <c r="O57" i="13"/>
  <c r="N56" i="13"/>
  <c r="N57" i="13"/>
  <c r="M56" i="13"/>
  <c r="M57" i="13"/>
  <c r="H56" i="18"/>
  <c r="H57" i="18"/>
  <c r="G56" i="18"/>
  <c r="G57" i="18"/>
  <c r="F56" i="18"/>
  <c r="F57" i="18"/>
  <c r="H56" i="13"/>
  <c r="H57" i="13"/>
  <c r="G56" i="13"/>
  <c r="G57" i="13"/>
  <c r="F56" i="13"/>
  <c r="F57" i="13"/>
  <c r="R55" i="18"/>
  <c r="R54" i="13"/>
  <c r="R55" i="13"/>
  <c r="O54" i="18"/>
  <c r="O55" i="18"/>
  <c r="N54" i="18"/>
  <c r="N55" i="18"/>
  <c r="M54" i="18"/>
  <c r="M55" i="18"/>
  <c r="M54" i="13"/>
  <c r="N54" i="13"/>
  <c r="O54" i="13"/>
  <c r="M55" i="13"/>
  <c r="N55" i="13"/>
  <c r="O55" i="13"/>
  <c r="H54" i="18"/>
  <c r="H55" i="18"/>
  <c r="G54" i="18"/>
  <c r="G55" i="18"/>
  <c r="F54" i="18"/>
  <c r="F55" i="18"/>
  <c r="H54" i="13"/>
  <c r="H55" i="13"/>
  <c r="G54" i="13"/>
  <c r="G55" i="13"/>
  <c r="F54" i="13"/>
  <c r="F55" i="13"/>
  <c r="R52" i="18"/>
  <c r="R53" i="18"/>
  <c r="R52" i="13"/>
  <c r="R53" i="13"/>
  <c r="U52" i="13"/>
  <c r="U53" i="13"/>
  <c r="O52" i="18"/>
  <c r="O53" i="18"/>
  <c r="N52" i="18"/>
  <c r="N53" i="18"/>
  <c r="M52" i="18"/>
  <c r="M53" i="18"/>
  <c r="O52" i="13"/>
  <c r="O53" i="13"/>
  <c r="N52" i="13"/>
  <c r="N53" i="13"/>
  <c r="M52" i="13"/>
  <c r="M53" i="13"/>
  <c r="H52" i="18"/>
  <c r="H53" i="18"/>
  <c r="G52" i="18"/>
  <c r="G53" i="18"/>
  <c r="F53" i="18"/>
  <c r="F52" i="18"/>
  <c r="H52" i="13"/>
  <c r="H53" i="13"/>
  <c r="G52" i="13"/>
  <c r="G53" i="13"/>
  <c r="F52" i="13"/>
  <c r="F53" i="13"/>
  <c r="R50" i="18"/>
  <c r="R51" i="18"/>
  <c r="R50" i="13"/>
  <c r="R51" i="13"/>
  <c r="U50" i="13"/>
  <c r="U51" i="13"/>
  <c r="O50" i="18"/>
  <c r="O51" i="18"/>
  <c r="N50" i="18"/>
  <c r="N51" i="18"/>
  <c r="M50" i="18"/>
  <c r="M51" i="18"/>
  <c r="O50" i="13"/>
  <c r="O51" i="13"/>
  <c r="N50" i="13"/>
  <c r="N51" i="13"/>
  <c r="M50" i="13"/>
  <c r="M51" i="13"/>
  <c r="H50" i="18"/>
  <c r="H51" i="18"/>
  <c r="G50" i="18"/>
  <c r="G51" i="18"/>
  <c r="F50" i="18"/>
  <c r="F51" i="18"/>
  <c r="H50" i="13"/>
  <c r="H51" i="13"/>
  <c r="G50" i="13"/>
  <c r="G51" i="13"/>
  <c r="F50" i="13"/>
  <c r="F51" i="13"/>
  <c r="R48" i="18"/>
  <c r="R49" i="18"/>
  <c r="R48" i="13"/>
  <c r="R49" i="13"/>
  <c r="U49" i="18"/>
  <c r="U48" i="18"/>
  <c r="U49" i="13"/>
  <c r="U48" i="13"/>
  <c r="O48" i="18"/>
  <c r="O49" i="18"/>
  <c r="N48" i="18"/>
  <c r="N49" i="18"/>
  <c r="M48" i="18"/>
  <c r="M49" i="18"/>
  <c r="M48" i="13"/>
  <c r="N48" i="13"/>
  <c r="O48" i="13"/>
  <c r="M49" i="13"/>
  <c r="N49" i="13"/>
  <c r="O49" i="13"/>
  <c r="H48" i="18"/>
  <c r="H49" i="18"/>
  <c r="G48" i="18"/>
  <c r="G49" i="18"/>
  <c r="F48" i="18"/>
  <c r="F49" i="18"/>
  <c r="H48" i="13"/>
  <c r="H49" i="13"/>
  <c r="G48" i="13"/>
  <c r="G49" i="13"/>
  <c r="F48" i="13"/>
  <c r="F49" i="13"/>
  <c r="R46" i="18"/>
  <c r="R47" i="18"/>
  <c r="R46" i="13"/>
  <c r="R47" i="13"/>
  <c r="O46" i="18"/>
  <c r="O47" i="18"/>
  <c r="N46" i="18"/>
  <c r="N47" i="18"/>
  <c r="M46" i="18"/>
  <c r="M47" i="18"/>
  <c r="O46" i="13"/>
  <c r="O47" i="13"/>
  <c r="N47" i="13"/>
  <c r="N46" i="13"/>
  <c r="M46" i="13"/>
  <c r="M47" i="13"/>
  <c r="H46" i="18"/>
  <c r="H47" i="18"/>
  <c r="G46" i="18"/>
  <c r="G47" i="18"/>
  <c r="F46" i="18"/>
  <c r="F47" i="18"/>
  <c r="H46" i="13"/>
  <c r="H47" i="13"/>
  <c r="G46" i="13"/>
  <c r="G47" i="13"/>
  <c r="F46" i="13"/>
  <c r="F47" i="13"/>
  <c r="R44" i="18"/>
  <c r="R45" i="18"/>
  <c r="R44" i="13"/>
  <c r="R45" i="13"/>
  <c r="U45" i="18"/>
  <c r="U44" i="18"/>
  <c r="U45" i="13"/>
  <c r="U44" i="13"/>
  <c r="O44" i="18"/>
  <c r="O45" i="18"/>
  <c r="N44" i="18"/>
  <c r="N45" i="18"/>
  <c r="M44" i="18"/>
  <c r="M45" i="18"/>
  <c r="O44" i="13"/>
  <c r="O45" i="13"/>
  <c r="N44" i="13"/>
  <c r="N45" i="13"/>
  <c r="M44" i="13"/>
  <c r="M45" i="13"/>
  <c r="H44" i="18"/>
  <c r="H45" i="18"/>
  <c r="G44" i="18"/>
  <c r="G45" i="18"/>
  <c r="F44" i="18"/>
  <c r="F45" i="18"/>
  <c r="H44" i="13"/>
  <c r="H45" i="13"/>
  <c r="G44" i="13"/>
  <c r="G45" i="13"/>
  <c r="F44" i="13"/>
  <c r="F45" i="13"/>
  <c r="R43" i="18"/>
  <c r="R42" i="18"/>
  <c r="R42" i="13"/>
  <c r="R43" i="13"/>
  <c r="O42" i="18"/>
  <c r="O43" i="18"/>
  <c r="N42" i="18"/>
  <c r="N43" i="18"/>
  <c r="M42" i="18"/>
  <c r="M43" i="18"/>
  <c r="O42" i="13"/>
  <c r="O43" i="13"/>
  <c r="N42" i="13"/>
  <c r="N43" i="13"/>
  <c r="M42" i="13"/>
  <c r="M43" i="13"/>
  <c r="H42" i="18"/>
  <c r="H43" i="18"/>
  <c r="G42" i="18"/>
  <c r="G43" i="18"/>
  <c r="F42" i="18"/>
  <c r="F43" i="18"/>
  <c r="H42" i="13"/>
  <c r="H43" i="13"/>
  <c r="G42" i="13"/>
  <c r="G43" i="13"/>
  <c r="F43" i="13"/>
  <c r="F42" i="13"/>
  <c r="U38" i="13"/>
  <c r="U39" i="13"/>
  <c r="U41" i="13"/>
  <c r="U42" i="13"/>
  <c r="U43" i="13"/>
  <c r="U37" i="13"/>
  <c r="R37" i="13"/>
  <c r="R38" i="13"/>
  <c r="R39" i="13"/>
  <c r="R40" i="13"/>
  <c r="R41" i="13"/>
  <c r="O37" i="18"/>
  <c r="O38" i="18"/>
  <c r="O39" i="18"/>
  <c r="O40" i="18"/>
  <c r="O41" i="18"/>
  <c r="N37" i="18"/>
  <c r="N38" i="18"/>
  <c r="N39" i="18"/>
  <c r="N40" i="18"/>
  <c r="N41" i="18"/>
  <c r="M37" i="18"/>
  <c r="M38" i="18"/>
  <c r="M39" i="18"/>
  <c r="M40" i="18"/>
  <c r="M41" i="18"/>
  <c r="O37" i="13"/>
  <c r="O38" i="13"/>
  <c r="O39" i="13"/>
  <c r="O40" i="13"/>
  <c r="O41" i="13"/>
  <c r="N37" i="13"/>
  <c r="N38" i="13"/>
  <c r="N39" i="13"/>
  <c r="N40" i="13"/>
  <c r="N41" i="13"/>
  <c r="M37" i="13"/>
  <c r="M38" i="13"/>
  <c r="M39" i="13"/>
  <c r="M40" i="13"/>
  <c r="M41" i="13"/>
  <c r="H37" i="18"/>
  <c r="H38" i="18"/>
  <c r="H39" i="18"/>
  <c r="H40" i="18"/>
  <c r="H41" i="18"/>
  <c r="G37" i="18"/>
  <c r="G38" i="18"/>
  <c r="G39" i="18"/>
  <c r="G40" i="18"/>
  <c r="G41" i="18"/>
  <c r="F37" i="18"/>
  <c r="F38" i="18"/>
  <c r="F39" i="18"/>
  <c r="F40" i="18"/>
  <c r="F41" i="18"/>
  <c r="H37" i="13"/>
  <c r="H38" i="13"/>
  <c r="H39" i="13"/>
  <c r="H40" i="13"/>
  <c r="H41" i="13"/>
  <c r="G37" i="13"/>
  <c r="G38" i="13"/>
  <c r="G39" i="13"/>
  <c r="G40" i="13"/>
  <c r="G41" i="13"/>
  <c r="F37" i="13"/>
  <c r="F38" i="13"/>
  <c r="F39" i="13"/>
  <c r="F40" i="13"/>
  <c r="F41" i="13"/>
  <c r="R35" i="18"/>
  <c r="R36" i="18"/>
  <c r="R34" i="18"/>
  <c r="R35" i="13"/>
  <c r="R36" i="13"/>
  <c r="R34" i="13"/>
  <c r="U36" i="13"/>
  <c r="U35" i="13"/>
  <c r="O34" i="18"/>
  <c r="O35" i="18"/>
  <c r="O36" i="18"/>
  <c r="N34" i="18"/>
  <c r="N35" i="18"/>
  <c r="N36" i="18"/>
  <c r="M34" i="18"/>
  <c r="M35" i="18"/>
  <c r="M36" i="18"/>
  <c r="M34" i="13"/>
  <c r="N34" i="13"/>
  <c r="O34" i="13"/>
  <c r="M35" i="13"/>
  <c r="N35" i="13"/>
  <c r="O35" i="13"/>
  <c r="M36" i="13"/>
  <c r="N36" i="13"/>
  <c r="O36" i="13"/>
  <c r="H34" i="18"/>
  <c r="H35" i="18"/>
  <c r="H36" i="18"/>
  <c r="G34" i="18"/>
  <c r="G35" i="18"/>
  <c r="G36" i="18"/>
  <c r="F34" i="18"/>
  <c r="F35" i="18"/>
  <c r="F36" i="18"/>
  <c r="H34" i="13"/>
  <c r="H35" i="13"/>
  <c r="H36" i="13"/>
  <c r="G34" i="13"/>
  <c r="G35" i="13"/>
  <c r="G36" i="13"/>
  <c r="F34" i="13"/>
  <c r="F35" i="13"/>
  <c r="F36" i="13"/>
  <c r="U31" i="18"/>
  <c r="U33" i="18"/>
  <c r="R31" i="13"/>
  <c r="R33" i="13"/>
  <c r="R31" i="18"/>
  <c r="R32" i="18"/>
  <c r="R33" i="18"/>
  <c r="U33" i="13"/>
  <c r="O31" i="18"/>
  <c r="O32" i="18"/>
  <c r="O33" i="18"/>
  <c r="N31" i="18"/>
  <c r="N32" i="18"/>
  <c r="N33" i="18"/>
  <c r="M31" i="18"/>
  <c r="M32" i="18"/>
  <c r="M33" i="18"/>
  <c r="O31" i="13"/>
  <c r="O33" i="13"/>
  <c r="N31" i="13"/>
  <c r="N33" i="13"/>
  <c r="M31" i="13"/>
  <c r="M33" i="13"/>
  <c r="H31" i="18"/>
  <c r="H32" i="18"/>
  <c r="H33" i="18"/>
  <c r="G31" i="18"/>
  <c r="G32" i="18"/>
  <c r="G33" i="18"/>
  <c r="F31" i="18"/>
  <c r="F32" i="18"/>
  <c r="F33" i="18"/>
  <c r="H31" i="13"/>
  <c r="H32" i="13"/>
  <c r="H33" i="13"/>
  <c r="G31" i="13"/>
  <c r="G32" i="13"/>
  <c r="G33" i="13"/>
  <c r="F31" i="13"/>
  <c r="F32" i="13"/>
  <c r="F33" i="13"/>
  <c r="U30" i="18"/>
  <c r="U29" i="13"/>
  <c r="R29" i="18"/>
  <c r="R30" i="18"/>
  <c r="R29" i="13"/>
  <c r="O29" i="18"/>
  <c r="O30" i="18"/>
  <c r="N30" i="18"/>
  <c r="N29" i="18"/>
  <c r="M29" i="18"/>
  <c r="M30" i="18"/>
  <c r="O29" i="13"/>
  <c r="O30" i="13"/>
  <c r="N29" i="13"/>
  <c r="N30" i="13"/>
  <c r="M29" i="13"/>
  <c r="M30" i="13"/>
  <c r="H29" i="18"/>
  <c r="H30" i="18"/>
  <c r="G29" i="18"/>
  <c r="G30" i="18"/>
  <c r="F29" i="18"/>
  <c r="F30" i="18"/>
  <c r="H29" i="13"/>
  <c r="H30" i="13"/>
  <c r="G29" i="13"/>
  <c r="G30" i="13"/>
  <c r="F29" i="13"/>
  <c r="F30" i="13"/>
  <c r="U26" i="13"/>
  <c r="U28" i="13"/>
  <c r="R26" i="18"/>
  <c r="R27" i="18"/>
  <c r="R28" i="18"/>
  <c r="R26" i="13"/>
  <c r="R27" i="13"/>
  <c r="R28" i="13"/>
  <c r="O26" i="18"/>
  <c r="O27" i="18"/>
  <c r="O28" i="18"/>
  <c r="N26" i="18"/>
  <c r="N27" i="18"/>
  <c r="N28" i="18"/>
  <c r="M26" i="18"/>
  <c r="M27" i="18"/>
  <c r="M28" i="18"/>
  <c r="O26" i="13"/>
  <c r="O27" i="13"/>
  <c r="O28" i="13"/>
  <c r="N26" i="13"/>
  <c r="N27" i="13"/>
  <c r="N28" i="13"/>
  <c r="M26" i="13"/>
  <c r="M27" i="13"/>
  <c r="M28" i="13"/>
  <c r="H28" i="18"/>
  <c r="H26" i="18"/>
  <c r="H27" i="18"/>
  <c r="G26" i="18"/>
  <c r="G27" i="18"/>
  <c r="G28" i="18"/>
  <c r="F26" i="18"/>
  <c r="F27" i="18"/>
  <c r="F28" i="18"/>
  <c r="H26" i="13"/>
  <c r="H27" i="13"/>
  <c r="H28" i="13"/>
  <c r="G26" i="13"/>
  <c r="G27" i="13"/>
  <c r="G28" i="13"/>
  <c r="F26" i="13"/>
  <c r="F27" i="13"/>
  <c r="F28" i="13"/>
  <c r="U23" i="18"/>
  <c r="U24" i="18"/>
  <c r="U25" i="18"/>
  <c r="U22" i="18"/>
  <c r="U25" i="13"/>
  <c r="U23" i="13"/>
  <c r="R23" i="18"/>
  <c r="R24" i="18"/>
  <c r="R25" i="18"/>
  <c r="R23" i="13"/>
  <c r="R24" i="13"/>
  <c r="R25" i="13"/>
  <c r="O23" i="18"/>
  <c r="O24" i="18"/>
  <c r="O25" i="18"/>
  <c r="N23" i="18"/>
  <c r="N24" i="18"/>
  <c r="N25" i="18"/>
  <c r="M23" i="18"/>
  <c r="M24" i="18"/>
  <c r="M25" i="18"/>
  <c r="O23" i="13"/>
  <c r="O24" i="13"/>
  <c r="O25" i="13"/>
  <c r="N23" i="13"/>
  <c r="N24" i="13"/>
  <c r="N25" i="13"/>
  <c r="M23" i="13"/>
  <c r="M24" i="13"/>
  <c r="M25" i="13"/>
  <c r="H23" i="18"/>
  <c r="H24" i="18"/>
  <c r="H25" i="18"/>
  <c r="G23" i="18"/>
  <c r="G24" i="18"/>
  <c r="G25" i="18"/>
  <c r="F23" i="18"/>
  <c r="F24" i="18"/>
  <c r="F25" i="18"/>
  <c r="H23" i="13"/>
  <c r="H24" i="13"/>
  <c r="H25" i="13"/>
  <c r="G23" i="13"/>
  <c r="G24" i="13"/>
  <c r="G25" i="13"/>
  <c r="F23" i="13"/>
  <c r="F24" i="13"/>
  <c r="F25" i="13"/>
  <c r="U21" i="13"/>
  <c r="U22" i="13"/>
  <c r="R21" i="18"/>
  <c r="R22" i="18"/>
  <c r="R21" i="13"/>
  <c r="R22" i="13"/>
  <c r="O21" i="18"/>
  <c r="O22" i="18"/>
  <c r="N21" i="18"/>
  <c r="N22" i="18"/>
  <c r="M22" i="18"/>
  <c r="M21" i="18"/>
  <c r="O21" i="13"/>
  <c r="O22" i="13"/>
  <c r="N21" i="13"/>
  <c r="N22" i="13"/>
  <c r="M21" i="13"/>
  <c r="M22" i="13"/>
  <c r="H21" i="18"/>
  <c r="H22" i="18"/>
  <c r="G21" i="18"/>
  <c r="G22" i="18"/>
  <c r="F21" i="18"/>
  <c r="F22" i="18"/>
  <c r="H21" i="13"/>
  <c r="H22" i="13"/>
  <c r="G21" i="13"/>
  <c r="G22" i="13"/>
  <c r="F21" i="13"/>
  <c r="F22" i="13"/>
  <c r="R20" i="18"/>
  <c r="R19" i="18"/>
  <c r="R19" i="13"/>
  <c r="R20" i="13"/>
  <c r="U19" i="18"/>
  <c r="U20" i="13"/>
  <c r="U19" i="13"/>
  <c r="O19" i="18"/>
  <c r="O20" i="18"/>
  <c r="N19" i="18"/>
  <c r="N20" i="18"/>
  <c r="M19" i="18"/>
  <c r="M20" i="18"/>
  <c r="O19" i="13"/>
  <c r="O20" i="13"/>
  <c r="N19" i="13"/>
  <c r="N20" i="13"/>
  <c r="M19" i="13"/>
  <c r="M20" i="13"/>
  <c r="H19" i="18"/>
  <c r="H20" i="18"/>
  <c r="G19" i="18"/>
  <c r="G20" i="18"/>
  <c r="F19" i="18"/>
  <c r="F20" i="18"/>
  <c r="H19" i="13"/>
  <c r="H20" i="13"/>
  <c r="G19" i="13"/>
  <c r="G20" i="13"/>
  <c r="F19" i="13"/>
  <c r="F20" i="13"/>
  <c r="U18" i="18"/>
  <c r="U17" i="18"/>
  <c r="U16" i="13"/>
  <c r="U17" i="13"/>
  <c r="U18" i="13"/>
  <c r="R16" i="18"/>
  <c r="R17" i="18"/>
  <c r="R18" i="18"/>
  <c r="R16" i="13"/>
  <c r="R17" i="13"/>
  <c r="R18" i="13"/>
  <c r="O16" i="18"/>
  <c r="O17" i="18"/>
  <c r="O18" i="18"/>
  <c r="N16" i="18"/>
  <c r="N17" i="18"/>
  <c r="N18" i="18"/>
  <c r="M16" i="18"/>
  <c r="M17" i="18"/>
  <c r="M18" i="18"/>
  <c r="O16" i="13"/>
  <c r="O17" i="13"/>
  <c r="O18" i="13"/>
  <c r="N16" i="13"/>
  <c r="N17" i="13"/>
  <c r="N18" i="13"/>
  <c r="M16" i="13"/>
  <c r="M17" i="13"/>
  <c r="M18" i="13"/>
  <c r="H16" i="18"/>
  <c r="H17" i="18"/>
  <c r="H18" i="18"/>
  <c r="G16" i="18"/>
  <c r="G17" i="18"/>
  <c r="G18" i="18"/>
  <c r="F16" i="18"/>
  <c r="F17" i="18"/>
  <c r="F18" i="18"/>
  <c r="H16" i="13"/>
  <c r="H17" i="13"/>
  <c r="H18" i="13"/>
  <c r="G16" i="13"/>
  <c r="G17" i="13"/>
  <c r="G18" i="13"/>
  <c r="F16" i="13"/>
  <c r="F17" i="13"/>
  <c r="F18" i="13"/>
  <c r="U15" i="13"/>
  <c r="R15" i="18"/>
  <c r="O15" i="18"/>
  <c r="N15" i="18"/>
  <c r="M15" i="18"/>
  <c r="H15" i="18"/>
  <c r="G15" i="18"/>
  <c r="F15" i="18"/>
  <c r="O15" i="13"/>
  <c r="N15" i="13"/>
  <c r="M15" i="13"/>
  <c r="H15" i="13"/>
  <c r="G15" i="13"/>
  <c r="F15" i="13"/>
  <c r="R15" i="13"/>
  <c r="R14" i="13"/>
  <c r="R14" i="18"/>
  <c r="O14" i="18"/>
  <c r="N14" i="18"/>
  <c r="M14" i="18"/>
  <c r="H14" i="18"/>
  <c r="G14" i="18"/>
  <c r="F14" i="18"/>
  <c r="U14" i="13"/>
  <c r="O14" i="13"/>
  <c r="N14" i="13"/>
  <c r="M14" i="13"/>
  <c r="H14" i="13"/>
  <c r="G14" i="13"/>
  <c r="F14" i="13"/>
  <c r="R13" i="18"/>
  <c r="R13" i="13"/>
  <c r="O13" i="13"/>
  <c r="N13" i="13"/>
  <c r="M13" i="13"/>
  <c r="H13" i="13"/>
  <c r="G13" i="13"/>
  <c r="F13" i="13"/>
  <c r="O13" i="18"/>
  <c r="N13" i="18"/>
  <c r="M13" i="18"/>
  <c r="H13" i="18"/>
  <c r="G13" i="18"/>
  <c r="F13" i="18"/>
  <c r="Z12" i="13"/>
  <c r="AB12" i="13"/>
  <c r="AA12" i="13"/>
  <c r="AB11" i="13"/>
  <c r="AA11" i="13"/>
  <c r="Z11" i="13"/>
  <c r="Z12" i="18"/>
  <c r="AB12" i="18"/>
  <c r="AA12" i="18"/>
  <c r="Z11" i="18"/>
  <c r="AB11" i="18"/>
  <c r="AA11" i="18"/>
  <c r="R12" i="13"/>
  <c r="R12" i="18"/>
  <c r="O12" i="18"/>
  <c r="N12" i="18"/>
  <c r="M12" i="18"/>
  <c r="H12" i="18"/>
  <c r="G12" i="18"/>
  <c r="F12" i="18"/>
  <c r="O12" i="13"/>
  <c r="N12" i="13"/>
  <c r="M12" i="13"/>
  <c r="H12" i="13"/>
  <c r="G12" i="13"/>
  <c r="F12" i="13"/>
  <c r="U12" i="13"/>
  <c r="R11" i="18"/>
  <c r="R11" i="13"/>
  <c r="O11" i="13"/>
  <c r="N11" i="13"/>
  <c r="M11" i="13"/>
  <c r="H11" i="13"/>
  <c r="G11" i="13"/>
  <c r="F11" i="13"/>
  <c r="U11" i="13"/>
  <c r="O11" i="18"/>
  <c r="N11" i="18"/>
  <c r="M11" i="18"/>
  <c r="H11" i="18"/>
  <c r="G11" i="18"/>
  <c r="F11" i="18"/>
  <c r="U11" i="18"/>
  <c r="R10" i="18"/>
  <c r="R10" i="13"/>
  <c r="AB10" i="13"/>
  <c r="AA10" i="13"/>
  <c r="Z10" i="13"/>
  <c r="AB9" i="13"/>
  <c r="AA9" i="13"/>
  <c r="Z9" i="13"/>
  <c r="Z10" i="18"/>
  <c r="AB10" i="18"/>
  <c r="AA10" i="18"/>
  <c r="Z9" i="18"/>
  <c r="AB9" i="18"/>
  <c r="AA9" i="18"/>
  <c r="O10" i="18"/>
  <c r="N10" i="18"/>
  <c r="M10" i="18"/>
  <c r="H10" i="18"/>
  <c r="G10" i="18"/>
  <c r="F10" i="18"/>
  <c r="O10" i="13"/>
  <c r="N10" i="13"/>
  <c r="M10" i="13"/>
  <c r="H10" i="13"/>
  <c r="G10" i="13"/>
  <c r="F10" i="13"/>
  <c r="U10" i="13"/>
  <c r="U10" i="18"/>
  <c r="R9" i="18"/>
  <c r="O9" i="18"/>
  <c r="N9" i="18"/>
  <c r="M9" i="18"/>
  <c r="H9" i="18"/>
  <c r="G9" i="18"/>
  <c r="F9" i="18"/>
  <c r="H9" i="13"/>
  <c r="G9" i="13"/>
  <c r="F9" i="13"/>
  <c r="O9" i="13"/>
  <c r="N9" i="13"/>
  <c r="M9" i="13"/>
  <c r="R9" i="13"/>
  <c r="U9" i="13"/>
  <c r="R8" i="13"/>
  <c r="R8" i="18"/>
  <c r="O8" i="18"/>
  <c r="N8" i="18"/>
  <c r="M8" i="18"/>
  <c r="H8" i="18"/>
  <c r="G8" i="18"/>
  <c r="F8" i="18"/>
  <c r="AB8" i="13"/>
  <c r="AA8" i="13"/>
  <c r="Z8" i="13"/>
  <c r="H8" i="13"/>
  <c r="G8" i="13"/>
  <c r="F8" i="13"/>
  <c r="U8" i="13"/>
  <c r="O8" i="13"/>
  <c r="N8" i="13"/>
  <c r="M8" i="13"/>
  <c r="Z8" i="18"/>
  <c r="AB8" i="18"/>
  <c r="AA8" i="18"/>
  <c r="U7" i="13"/>
  <c r="R7" i="13"/>
  <c r="R7" i="18"/>
  <c r="O7" i="13"/>
  <c r="N7" i="13"/>
  <c r="M7" i="13"/>
  <c r="H7" i="13"/>
  <c r="G7" i="13"/>
  <c r="F7" i="13"/>
  <c r="O7" i="18"/>
  <c r="N7" i="18"/>
  <c r="M7" i="18"/>
  <c r="H7" i="18"/>
  <c r="G7" i="18"/>
  <c r="F7" i="18"/>
  <c r="Z7" i="18"/>
  <c r="AB7" i="18"/>
  <c r="AA7" i="18"/>
  <c r="Z7" i="13"/>
  <c r="AB7" i="13"/>
  <c r="AA7" i="13"/>
  <c r="R6" i="13"/>
  <c r="R6" i="18"/>
  <c r="U6" i="13"/>
  <c r="O6" i="18"/>
  <c r="N6" i="18"/>
  <c r="M6" i="18"/>
  <c r="H6" i="18"/>
  <c r="G6" i="18"/>
  <c r="F6" i="18"/>
  <c r="O6" i="13"/>
  <c r="N6" i="13"/>
  <c r="M6" i="13"/>
  <c r="H6" i="13"/>
  <c r="G6" i="13"/>
  <c r="F6" i="13"/>
  <c r="AB6" i="13"/>
  <c r="AA6" i="13"/>
  <c r="Z6" i="13"/>
  <c r="AB6" i="18"/>
  <c r="AA6" i="18"/>
  <c r="Z6" i="18"/>
  <c r="Z4" i="18"/>
  <c r="Z5" i="13"/>
  <c r="AB4" i="13"/>
  <c r="AB5" i="13"/>
  <c r="AA4" i="13"/>
  <c r="AA5" i="13"/>
  <c r="Z4" i="13"/>
  <c r="AB4" i="18"/>
  <c r="AB5" i="18"/>
  <c r="AA4" i="18"/>
  <c r="AA5" i="18"/>
  <c r="Z5" i="18"/>
  <c r="U5" i="13"/>
  <c r="R5" i="18"/>
  <c r="R5" i="13"/>
  <c r="O5" i="18"/>
  <c r="N5" i="18"/>
  <c r="M5" i="18"/>
  <c r="O5" i="13"/>
  <c r="N5" i="13"/>
  <c r="M5" i="13"/>
  <c r="H5" i="13"/>
  <c r="G5" i="13"/>
  <c r="F5" i="13"/>
  <c r="H5" i="18"/>
  <c r="G5" i="18"/>
  <c r="F5" i="18"/>
  <c r="U4" i="18"/>
  <c r="U4" i="13"/>
  <c r="R4" i="18"/>
  <c r="R4" i="13"/>
  <c r="O4" i="18"/>
  <c r="N4" i="18"/>
  <c r="M4" i="18"/>
  <c r="O4" i="13"/>
  <c r="N4" i="13"/>
  <c r="M4" i="13"/>
  <c r="H4" i="18"/>
  <c r="G4" i="18"/>
  <c r="F4" i="18"/>
  <c r="H4" i="13"/>
  <c r="G4" i="13"/>
  <c r="F4" i="13"/>
  <c r="AB3" i="18"/>
  <c r="AA3" i="18"/>
  <c r="Z3" i="18"/>
  <c r="R3" i="18"/>
  <c r="O3" i="18"/>
  <c r="N3" i="18"/>
  <c r="M3" i="18"/>
  <c r="H3" i="18"/>
  <c r="G3" i="18"/>
  <c r="F3" i="18"/>
  <c r="AB3" i="13"/>
  <c r="AA3" i="13"/>
  <c r="Z3" i="13"/>
  <c r="U3" i="13"/>
  <c r="R3" i="13"/>
  <c r="O3" i="13"/>
  <c r="N3" i="13"/>
  <c r="M3" i="13"/>
  <c r="H3" i="13"/>
  <c r="G3" i="13"/>
  <c r="F3" i="13"/>
  <c r="O104" i="13" l="1"/>
  <c r="N103" i="13"/>
</calcChain>
</file>

<file path=xl/sharedStrings.xml><?xml version="1.0" encoding="utf-8"?>
<sst xmlns="http://schemas.openxmlformats.org/spreadsheetml/2006/main" count="125" uniqueCount="50">
  <si>
    <t>Candidate</t>
  </si>
  <si>
    <t>Facebook</t>
  </si>
  <si>
    <t>Instagram</t>
  </si>
  <si>
    <t>Gálvez</t>
  </si>
  <si>
    <t>Shenbaum</t>
  </si>
  <si>
    <t>Twitter</t>
  </si>
  <si>
    <t>YouTube</t>
  </si>
  <si>
    <t>TikTok</t>
  </si>
  <si>
    <t>XochitlGalvez</t>
  </si>
  <si>
    <t>Claudiashein</t>
  </si>
  <si>
    <t>Twitter(X)</t>
  </si>
  <si>
    <t>XPosts</t>
  </si>
  <si>
    <t>Xcomments</t>
  </si>
  <si>
    <t>Xlikes</t>
  </si>
  <si>
    <t>XCommsPPost</t>
  </si>
  <si>
    <t>XRTsPPost</t>
  </si>
  <si>
    <t>XlikesPPost</t>
  </si>
  <si>
    <t>FBPosts</t>
  </si>
  <si>
    <t>FBReactions</t>
  </si>
  <si>
    <t>FBComments</t>
  </si>
  <si>
    <t>FBShares</t>
  </si>
  <si>
    <t>FBReactsPPost</t>
  </si>
  <si>
    <t>FBCommsPPost</t>
  </si>
  <si>
    <t>FBSharesPPost</t>
  </si>
  <si>
    <t>IGPosts</t>
  </si>
  <si>
    <t>IGLikes</t>
  </si>
  <si>
    <t>IGLikesPPost</t>
  </si>
  <si>
    <t>YTPosts</t>
  </si>
  <si>
    <t>YTViews</t>
  </si>
  <si>
    <t>YTViewsPPost</t>
  </si>
  <si>
    <t>TTPosts</t>
  </si>
  <si>
    <t>TTViews</t>
  </si>
  <si>
    <t>TTLikes</t>
  </si>
  <si>
    <t>TTComms</t>
  </si>
  <si>
    <t>TTViewsPPost</t>
  </si>
  <si>
    <t>TTLikesPPost</t>
  </si>
  <si>
    <t>TTCommsPPost</t>
  </si>
  <si>
    <t>Date</t>
  </si>
  <si>
    <t>XRts</t>
  </si>
  <si>
    <t>Maynez</t>
  </si>
  <si>
    <t>Poll</t>
  </si>
  <si>
    <t>Claudia</t>
  </si>
  <si>
    <t>Galvez</t>
  </si>
  <si>
    <t>Enkoll</t>
  </si>
  <si>
    <t>GEA-ISA</t>
  </si>
  <si>
    <t>Covarrubias</t>
  </si>
  <si>
    <t>El Financiero</t>
  </si>
  <si>
    <t>Mendoza Blanco</t>
  </si>
  <si>
    <t>Simo</t>
  </si>
  <si>
    <t>Reforma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</si>
</sst>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1754-B9A0-4B1F-8AE9-569EC65B3AFE}">
  <dimension ref="A1:XFB168"/>
  <sheetViews>
    <sheetView zoomScale="85" zoomScaleNormal="85" workbookViewId="0">
      <pane ySplit="1" topLeftCell="A104" activePane="bottomLeft" state="frozen"/>
      <selection pane="bottomLeft" activeCell="A43" sqref="A43"/>
    </sheetView>
  </sheetViews>
  <sheetFormatPr baseColWidth="10" defaultRowHeight="15.05" x14ac:dyDescent="0.3"/>
  <cols>
    <col min="1" max="1" width="11.5546875" style="7"/>
    <col min="2" max="2" width="8.33203125" customWidth="1"/>
    <col min="3" max="3" width="10.33203125" bestFit="1" customWidth="1"/>
    <col min="4" max="4" width="7.5546875" customWidth="1"/>
    <col min="5" max="5" width="7" bestFit="1" customWidth="1"/>
    <col min="6" max="6" width="12.33203125" bestFit="1" customWidth="1"/>
    <col min="7" max="7" width="12" bestFit="1" customWidth="1"/>
    <col min="8" max="8" width="12" style="2" bestFit="1" customWidth="1"/>
    <col min="9" max="9" width="7.21875" bestFit="1" customWidth="1"/>
    <col min="10" max="10" width="10.6640625" bestFit="1" customWidth="1"/>
    <col min="12" max="12" width="8.21875" bestFit="1" customWidth="1"/>
    <col min="13" max="13" width="12.6640625" bestFit="1" customWidth="1"/>
    <col min="15" max="15" width="12.6640625" style="2" bestFit="1" customWidth="1"/>
    <col min="18" max="18" width="11.5546875" style="2"/>
    <col min="20" max="20" width="8" bestFit="1" customWidth="1"/>
    <col min="21" max="21" width="12.109375" style="2" bestFit="1" customWidth="1"/>
    <col min="28" max="28" width="12.6640625" style="2" customWidth="1"/>
  </cols>
  <sheetData>
    <row r="1" spans="1:28 16259:16382" x14ac:dyDescent="0.3">
      <c r="B1" s="14" t="s">
        <v>10</v>
      </c>
      <c r="C1" s="15"/>
      <c r="D1" s="15"/>
      <c r="E1" s="15"/>
      <c r="F1" s="15"/>
      <c r="G1" s="15"/>
      <c r="H1" s="16"/>
      <c r="I1" s="15" t="s">
        <v>1</v>
      </c>
      <c r="J1" s="15"/>
      <c r="K1" s="15"/>
      <c r="L1" s="15"/>
      <c r="M1" s="15"/>
      <c r="N1" s="15"/>
      <c r="O1" s="16"/>
      <c r="P1" s="14" t="s">
        <v>2</v>
      </c>
      <c r="Q1" s="15"/>
      <c r="R1" s="15"/>
      <c r="S1" s="14" t="s">
        <v>6</v>
      </c>
      <c r="T1" s="15"/>
      <c r="U1" s="16"/>
      <c r="V1" s="14" t="s">
        <v>7</v>
      </c>
      <c r="W1" s="15"/>
      <c r="X1" s="15"/>
      <c r="Y1" s="15"/>
      <c r="Z1" s="15"/>
      <c r="AA1" s="15"/>
      <c r="AB1" s="16"/>
    </row>
    <row r="2" spans="1:28 16259:16382" s="10" customFormat="1" x14ac:dyDescent="0.3">
      <c r="A2" s="7" t="s">
        <v>37</v>
      </c>
      <c r="B2" s="4" t="s">
        <v>11</v>
      </c>
      <c r="C2" s="4" t="s">
        <v>12</v>
      </c>
      <c r="D2" s="4" t="s">
        <v>38</v>
      </c>
      <c r="E2" s="4" t="s">
        <v>13</v>
      </c>
      <c r="F2" s="4" t="s">
        <v>14</v>
      </c>
      <c r="G2" s="4" t="s">
        <v>15</v>
      </c>
      <c r="H2" s="5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4" t="s">
        <v>25</v>
      </c>
      <c r="R2" s="5" t="s">
        <v>26</v>
      </c>
      <c r="S2" s="4" t="s">
        <v>27</v>
      </c>
      <c r="T2" s="4" t="s">
        <v>28</v>
      </c>
      <c r="U2" s="5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5" t="s">
        <v>36</v>
      </c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</row>
    <row r="3" spans="1:28 16259:16382" s="6" customFormat="1" x14ac:dyDescent="0.3">
      <c r="A3" s="9">
        <v>45176</v>
      </c>
      <c r="B3" s="6">
        <v>4</v>
      </c>
      <c r="C3" s="6">
        <v>8915</v>
      </c>
      <c r="D3" s="6">
        <v>12465</v>
      </c>
      <c r="E3" s="6">
        <v>42008</v>
      </c>
      <c r="F3" s="6">
        <f t="shared" ref="F3:F67" si="0">C3/B3</f>
        <v>2228.75</v>
      </c>
      <c r="G3" s="6">
        <f t="shared" ref="G3:G67" si="1">D3/B3</f>
        <v>3116.25</v>
      </c>
      <c r="H3" s="8">
        <f t="shared" ref="H3:H67" si="2">E3/B3</f>
        <v>10502</v>
      </c>
      <c r="I3" s="6">
        <v>5</v>
      </c>
      <c r="J3" s="6">
        <v>200000</v>
      </c>
      <c r="K3" s="6">
        <v>47100</v>
      </c>
      <c r="L3" s="6">
        <v>7486</v>
      </c>
      <c r="M3" s="6">
        <f t="shared" ref="M3:M33" si="3">J3/I3</f>
        <v>40000</v>
      </c>
      <c r="N3" s="6">
        <f t="shared" ref="N3:N33" si="4">K3/I3</f>
        <v>9420</v>
      </c>
      <c r="O3" s="8">
        <f t="shared" ref="O3:O33" si="5">L3/I3</f>
        <v>1497.2</v>
      </c>
      <c r="P3" s="6">
        <v>4</v>
      </c>
      <c r="Q3" s="6">
        <v>62478</v>
      </c>
      <c r="R3" s="8">
        <f t="shared" ref="R3:R29" si="6">Q3/P3</f>
        <v>15619.5</v>
      </c>
      <c r="S3" s="6">
        <v>5</v>
      </c>
      <c r="T3" s="6">
        <v>89700</v>
      </c>
      <c r="U3" s="8">
        <f>T3/S3</f>
        <v>17940</v>
      </c>
      <c r="V3" s="6">
        <v>1</v>
      </c>
      <c r="W3" s="6">
        <v>249400</v>
      </c>
      <c r="X3" s="6">
        <v>21600</v>
      </c>
      <c r="Y3" s="6">
        <v>4176</v>
      </c>
      <c r="Z3" s="6">
        <f>W3/V3</f>
        <v>249400</v>
      </c>
      <c r="AA3" s="6">
        <f>X3/V3</f>
        <v>21600</v>
      </c>
      <c r="AB3" s="8">
        <f>Y3/V3</f>
        <v>4176</v>
      </c>
    </row>
    <row r="4" spans="1:28 16259:16382" s="6" customFormat="1" x14ac:dyDescent="0.3">
      <c r="A4" s="9">
        <v>45177</v>
      </c>
      <c r="B4" s="6">
        <v>4</v>
      </c>
      <c r="C4" s="6">
        <v>5067</v>
      </c>
      <c r="D4" s="6">
        <v>8036</v>
      </c>
      <c r="E4" s="6">
        <v>28698</v>
      </c>
      <c r="F4" s="6">
        <f t="shared" si="0"/>
        <v>1266.75</v>
      </c>
      <c r="G4" s="6">
        <f t="shared" si="1"/>
        <v>2009</v>
      </c>
      <c r="H4" s="8">
        <f t="shared" si="2"/>
        <v>7174.5</v>
      </c>
      <c r="I4" s="6">
        <v>4</v>
      </c>
      <c r="J4" s="6">
        <v>23900</v>
      </c>
      <c r="K4" s="6">
        <v>7370</v>
      </c>
      <c r="L4" s="6">
        <v>998</v>
      </c>
      <c r="M4" s="6">
        <f t="shared" si="3"/>
        <v>5975</v>
      </c>
      <c r="N4" s="6">
        <f t="shared" si="4"/>
        <v>1842.5</v>
      </c>
      <c r="O4" s="8">
        <f t="shared" si="5"/>
        <v>249.5</v>
      </c>
      <c r="P4" s="6">
        <v>4</v>
      </c>
      <c r="Q4" s="6">
        <v>47800</v>
      </c>
      <c r="R4" s="8">
        <f t="shared" si="6"/>
        <v>11950</v>
      </c>
      <c r="S4" s="6">
        <v>2</v>
      </c>
      <c r="T4" s="6">
        <v>73000</v>
      </c>
      <c r="U4" s="8">
        <f>T4/S4</f>
        <v>36500</v>
      </c>
      <c r="V4" s="6">
        <v>2</v>
      </c>
      <c r="W4" s="6">
        <v>93400</v>
      </c>
      <c r="X4" s="6">
        <v>5114</v>
      </c>
      <c r="Y4" s="6">
        <v>985</v>
      </c>
      <c r="Z4" s="6">
        <f t="shared" ref="Z4" si="7">W4/V4</f>
        <v>46700</v>
      </c>
      <c r="AA4" s="6">
        <f t="shared" ref="AA4:AA12" si="8">X4/V4</f>
        <v>2557</v>
      </c>
      <c r="AB4" s="8">
        <f t="shared" ref="AB4:AB12" si="9">Y4/V4</f>
        <v>492.5</v>
      </c>
    </row>
    <row r="5" spans="1:28 16259:16382" s="6" customFormat="1" x14ac:dyDescent="0.3">
      <c r="A5" s="9">
        <v>45178</v>
      </c>
      <c r="B5" s="6">
        <v>4</v>
      </c>
      <c r="C5" s="6">
        <v>5947</v>
      </c>
      <c r="D5" s="6">
        <v>16665</v>
      </c>
      <c r="E5" s="6">
        <v>47976</v>
      </c>
      <c r="F5" s="6">
        <f t="shared" si="0"/>
        <v>1486.75</v>
      </c>
      <c r="G5" s="6">
        <f t="shared" si="1"/>
        <v>4166.25</v>
      </c>
      <c r="H5" s="8">
        <f t="shared" si="2"/>
        <v>11994</v>
      </c>
      <c r="I5" s="6">
        <v>4</v>
      </c>
      <c r="J5" s="6">
        <v>133000</v>
      </c>
      <c r="K5" s="6">
        <v>49200</v>
      </c>
      <c r="L5" s="6">
        <v>11597</v>
      </c>
      <c r="M5" s="6">
        <f t="shared" si="3"/>
        <v>33250</v>
      </c>
      <c r="N5" s="6">
        <f t="shared" si="4"/>
        <v>12300</v>
      </c>
      <c r="O5" s="8">
        <f t="shared" si="5"/>
        <v>2899.25</v>
      </c>
      <c r="P5" s="6">
        <v>3</v>
      </c>
      <c r="Q5" s="6">
        <v>47197</v>
      </c>
      <c r="R5" s="8">
        <f t="shared" si="6"/>
        <v>15732.333333333334</v>
      </c>
      <c r="S5" s="6">
        <v>3</v>
      </c>
      <c r="T5" s="6">
        <v>116200</v>
      </c>
      <c r="U5" s="8">
        <f t="shared" ref="U5:U12" si="10">T5/S5</f>
        <v>38733.333333333336</v>
      </c>
      <c r="V5" s="6">
        <v>2</v>
      </c>
      <c r="W5" s="6">
        <v>845400</v>
      </c>
      <c r="X5" s="6">
        <v>40606</v>
      </c>
      <c r="Y5" s="6">
        <v>10796</v>
      </c>
      <c r="Z5" s="6">
        <f t="shared" ref="Z5:Z12" si="11">W5/V5</f>
        <v>422700</v>
      </c>
      <c r="AA5" s="6">
        <f t="shared" si="8"/>
        <v>20303</v>
      </c>
      <c r="AB5" s="8">
        <f t="shared" si="9"/>
        <v>5398</v>
      </c>
    </row>
    <row r="6" spans="1:28 16259:16382" x14ac:dyDescent="0.3">
      <c r="A6" s="9">
        <v>45179</v>
      </c>
      <c r="B6" s="6">
        <v>7</v>
      </c>
      <c r="C6" s="6">
        <v>4836</v>
      </c>
      <c r="D6" s="6">
        <v>17374</v>
      </c>
      <c r="E6" s="6">
        <v>54063</v>
      </c>
      <c r="F6" s="6">
        <f t="shared" si="0"/>
        <v>690.85714285714289</v>
      </c>
      <c r="G6" s="6">
        <f t="shared" si="1"/>
        <v>2482</v>
      </c>
      <c r="H6" s="8">
        <f t="shared" si="2"/>
        <v>7723.2857142857147</v>
      </c>
      <c r="I6" s="6">
        <v>9</v>
      </c>
      <c r="J6" s="6">
        <v>193400</v>
      </c>
      <c r="K6" s="6">
        <v>41585</v>
      </c>
      <c r="L6" s="6">
        <v>7597</v>
      </c>
      <c r="M6" s="6">
        <f t="shared" si="3"/>
        <v>21488.888888888891</v>
      </c>
      <c r="N6" s="6">
        <f t="shared" si="4"/>
        <v>4620.5555555555557</v>
      </c>
      <c r="O6" s="8">
        <f t="shared" si="5"/>
        <v>844.11111111111109</v>
      </c>
      <c r="P6" s="6">
        <v>5</v>
      </c>
      <c r="Q6" s="6">
        <v>42862</v>
      </c>
      <c r="R6" s="8">
        <f t="shared" si="6"/>
        <v>8572.4</v>
      </c>
      <c r="S6" s="6">
        <v>3</v>
      </c>
      <c r="T6" s="6">
        <v>195000</v>
      </c>
      <c r="U6" s="8">
        <f t="shared" si="10"/>
        <v>65000</v>
      </c>
      <c r="V6" s="6">
        <v>1</v>
      </c>
      <c r="W6" s="6">
        <v>37700</v>
      </c>
      <c r="X6" s="6">
        <v>2627</v>
      </c>
      <c r="Y6" s="6">
        <v>416</v>
      </c>
      <c r="Z6" s="6">
        <f t="shared" si="11"/>
        <v>37700</v>
      </c>
      <c r="AA6" s="6">
        <f t="shared" si="8"/>
        <v>2627</v>
      </c>
      <c r="AB6" s="8">
        <f t="shared" si="9"/>
        <v>416</v>
      </c>
    </row>
    <row r="7" spans="1:28 16259:16382" x14ac:dyDescent="0.3">
      <c r="A7" s="9">
        <v>45180</v>
      </c>
      <c r="B7" s="6">
        <v>4</v>
      </c>
      <c r="C7" s="6">
        <v>5198</v>
      </c>
      <c r="D7" s="6">
        <v>8040</v>
      </c>
      <c r="E7" s="6">
        <v>30296</v>
      </c>
      <c r="F7" s="6">
        <f t="shared" si="0"/>
        <v>1299.5</v>
      </c>
      <c r="G7" s="6">
        <f t="shared" si="1"/>
        <v>2010</v>
      </c>
      <c r="H7" s="8">
        <f t="shared" si="2"/>
        <v>7574</v>
      </c>
      <c r="I7" s="6">
        <v>3</v>
      </c>
      <c r="J7" s="6">
        <v>50000</v>
      </c>
      <c r="K7" s="6">
        <v>26600</v>
      </c>
      <c r="L7" s="6">
        <v>2492</v>
      </c>
      <c r="M7" s="6">
        <f t="shared" si="3"/>
        <v>16666.666666666668</v>
      </c>
      <c r="N7" s="6">
        <f t="shared" si="4"/>
        <v>8866.6666666666661</v>
      </c>
      <c r="O7" s="8">
        <f t="shared" si="5"/>
        <v>830.66666666666663</v>
      </c>
      <c r="P7" s="6">
        <v>2</v>
      </c>
      <c r="Q7" s="6">
        <v>23245</v>
      </c>
      <c r="R7" s="8">
        <f t="shared" si="6"/>
        <v>11622.5</v>
      </c>
      <c r="S7" s="6">
        <v>3</v>
      </c>
      <c r="T7" s="6">
        <v>724000</v>
      </c>
      <c r="U7" s="8">
        <f t="shared" si="10"/>
        <v>241333.33333333334</v>
      </c>
      <c r="V7" s="6">
        <v>1</v>
      </c>
      <c r="W7" s="6">
        <v>206700</v>
      </c>
      <c r="X7" s="6">
        <v>8755</v>
      </c>
      <c r="Y7" s="6">
        <v>1017</v>
      </c>
      <c r="Z7" s="6">
        <f t="shared" si="11"/>
        <v>206700</v>
      </c>
      <c r="AA7" s="6">
        <f t="shared" si="8"/>
        <v>8755</v>
      </c>
      <c r="AB7" s="8">
        <f t="shared" si="9"/>
        <v>1017</v>
      </c>
    </row>
    <row r="8" spans="1:28 16259:16382" x14ac:dyDescent="0.3">
      <c r="A8" s="9">
        <v>45181</v>
      </c>
      <c r="B8" s="6">
        <v>6</v>
      </c>
      <c r="C8" s="6">
        <v>13066</v>
      </c>
      <c r="D8" s="6">
        <v>21447</v>
      </c>
      <c r="E8" s="6">
        <v>67239</v>
      </c>
      <c r="F8" s="6">
        <f t="shared" si="0"/>
        <v>2177.6666666666665</v>
      </c>
      <c r="G8" s="6">
        <f t="shared" si="1"/>
        <v>3574.5</v>
      </c>
      <c r="H8" s="8">
        <f t="shared" si="2"/>
        <v>11206.5</v>
      </c>
      <c r="I8" s="6">
        <v>6</v>
      </c>
      <c r="J8" s="6">
        <v>105200</v>
      </c>
      <c r="K8" s="6">
        <v>36000</v>
      </c>
      <c r="L8" s="6">
        <v>5639</v>
      </c>
      <c r="M8" s="6">
        <f t="shared" si="3"/>
        <v>17533.333333333332</v>
      </c>
      <c r="N8" s="6">
        <f t="shared" si="4"/>
        <v>6000</v>
      </c>
      <c r="O8" s="8">
        <f t="shared" si="5"/>
        <v>939.83333333333337</v>
      </c>
      <c r="P8" s="6">
        <v>4</v>
      </c>
      <c r="Q8" s="6">
        <v>58720</v>
      </c>
      <c r="R8" s="8">
        <f t="shared" si="6"/>
        <v>14680</v>
      </c>
      <c r="S8" s="6">
        <v>5</v>
      </c>
      <c r="T8" s="6">
        <v>104100</v>
      </c>
      <c r="U8" s="8">
        <f t="shared" si="10"/>
        <v>20820</v>
      </c>
      <c r="V8" s="6">
        <v>2</v>
      </c>
      <c r="W8" s="6">
        <v>157700</v>
      </c>
      <c r="X8" s="6">
        <v>9368</v>
      </c>
      <c r="Y8" s="6">
        <v>2096</v>
      </c>
      <c r="Z8" s="6">
        <f t="shared" si="11"/>
        <v>78850</v>
      </c>
      <c r="AA8" s="6">
        <f t="shared" si="8"/>
        <v>4684</v>
      </c>
      <c r="AB8" s="8">
        <f t="shared" si="9"/>
        <v>1048</v>
      </c>
    </row>
    <row r="9" spans="1:28 16259:16382" x14ac:dyDescent="0.3">
      <c r="A9" s="9">
        <v>45182</v>
      </c>
      <c r="B9" s="6">
        <v>8</v>
      </c>
      <c r="C9" s="6">
        <v>18799</v>
      </c>
      <c r="D9" s="6">
        <v>28161</v>
      </c>
      <c r="E9" s="6">
        <v>87784</v>
      </c>
      <c r="F9" s="6">
        <f t="shared" si="0"/>
        <v>2349.875</v>
      </c>
      <c r="G9" s="6">
        <f t="shared" si="1"/>
        <v>3520.125</v>
      </c>
      <c r="H9" s="8">
        <f t="shared" si="2"/>
        <v>10973</v>
      </c>
      <c r="I9" s="6">
        <v>5</v>
      </c>
      <c r="J9" s="6">
        <v>91000</v>
      </c>
      <c r="K9" s="6">
        <v>34500</v>
      </c>
      <c r="L9" s="6">
        <v>7390</v>
      </c>
      <c r="M9" s="6">
        <f t="shared" si="3"/>
        <v>18200</v>
      </c>
      <c r="N9" s="6">
        <f t="shared" si="4"/>
        <v>6900</v>
      </c>
      <c r="O9" s="8">
        <f t="shared" si="5"/>
        <v>1478</v>
      </c>
      <c r="P9" s="6">
        <v>5</v>
      </c>
      <c r="Q9" s="6">
        <v>61830</v>
      </c>
      <c r="R9" s="8">
        <f t="shared" si="6"/>
        <v>12366</v>
      </c>
      <c r="S9" s="6">
        <v>3</v>
      </c>
      <c r="T9" s="6">
        <v>105300</v>
      </c>
      <c r="U9" s="8">
        <f t="shared" si="10"/>
        <v>35100</v>
      </c>
      <c r="V9" s="6">
        <v>2</v>
      </c>
      <c r="W9" s="6">
        <v>692600</v>
      </c>
      <c r="X9" s="6">
        <v>50981</v>
      </c>
      <c r="Y9" s="6">
        <v>15720</v>
      </c>
      <c r="Z9" s="6">
        <f t="shared" si="11"/>
        <v>346300</v>
      </c>
      <c r="AA9" s="6">
        <f t="shared" si="8"/>
        <v>25490.5</v>
      </c>
      <c r="AB9" s="8">
        <f t="shared" si="9"/>
        <v>7860</v>
      </c>
    </row>
    <row r="10" spans="1:28 16259:16382" x14ac:dyDescent="0.3">
      <c r="A10" s="9">
        <v>45183</v>
      </c>
      <c r="B10" s="6">
        <v>6</v>
      </c>
      <c r="C10" s="6">
        <v>12501</v>
      </c>
      <c r="D10" s="6">
        <v>16515</v>
      </c>
      <c r="E10" s="6">
        <v>46593</v>
      </c>
      <c r="F10" s="6">
        <f t="shared" si="0"/>
        <v>2083.5</v>
      </c>
      <c r="G10" s="6">
        <f t="shared" si="1"/>
        <v>2752.5</v>
      </c>
      <c r="H10" s="8">
        <f t="shared" si="2"/>
        <v>7765.5</v>
      </c>
      <c r="I10" s="6">
        <v>5</v>
      </c>
      <c r="J10" s="6">
        <v>81200</v>
      </c>
      <c r="K10" s="6">
        <v>24800</v>
      </c>
      <c r="L10" s="6">
        <v>6481</v>
      </c>
      <c r="M10" s="6">
        <f t="shared" si="3"/>
        <v>16240</v>
      </c>
      <c r="N10" s="6">
        <f t="shared" si="4"/>
        <v>4960</v>
      </c>
      <c r="O10" s="8">
        <f t="shared" si="5"/>
        <v>1296.2</v>
      </c>
      <c r="P10" s="6">
        <v>4</v>
      </c>
      <c r="Q10" s="6">
        <v>40690</v>
      </c>
      <c r="R10" s="8">
        <f t="shared" si="6"/>
        <v>10172.5</v>
      </c>
      <c r="S10" s="6">
        <v>2</v>
      </c>
      <c r="T10" s="6">
        <v>61000</v>
      </c>
      <c r="U10" s="8">
        <f t="shared" si="10"/>
        <v>30500</v>
      </c>
      <c r="V10" s="6">
        <v>3</v>
      </c>
      <c r="W10" s="6">
        <v>809900</v>
      </c>
      <c r="X10" s="6">
        <v>30667</v>
      </c>
      <c r="Y10" s="6">
        <v>8371</v>
      </c>
      <c r="Z10" s="6">
        <f t="shared" si="11"/>
        <v>269966.66666666669</v>
      </c>
      <c r="AA10" s="6">
        <f t="shared" si="8"/>
        <v>10222.333333333334</v>
      </c>
      <c r="AB10" s="8">
        <f t="shared" si="9"/>
        <v>2790.3333333333335</v>
      </c>
    </row>
    <row r="11" spans="1:28 16259:16382" x14ac:dyDescent="0.3">
      <c r="A11" s="9">
        <v>45184</v>
      </c>
      <c r="B11" s="6">
        <v>12</v>
      </c>
      <c r="C11" s="6">
        <v>21020</v>
      </c>
      <c r="D11" s="6">
        <v>37854</v>
      </c>
      <c r="E11" s="6">
        <v>133574</v>
      </c>
      <c r="F11" s="6">
        <f t="shared" si="0"/>
        <v>1751.6666666666667</v>
      </c>
      <c r="G11" s="6">
        <f t="shared" si="1"/>
        <v>3154.5</v>
      </c>
      <c r="H11" s="8">
        <f t="shared" si="2"/>
        <v>11131.166666666666</v>
      </c>
      <c r="I11" s="6">
        <v>11</v>
      </c>
      <c r="J11" s="6">
        <v>214100</v>
      </c>
      <c r="K11" s="6">
        <v>78546</v>
      </c>
      <c r="L11" s="6">
        <v>10695</v>
      </c>
      <c r="M11" s="6">
        <f t="shared" si="3"/>
        <v>19463.636363636364</v>
      </c>
      <c r="N11" s="6">
        <f t="shared" si="4"/>
        <v>7140.545454545455</v>
      </c>
      <c r="O11" s="8">
        <f t="shared" si="5"/>
        <v>972.27272727272725</v>
      </c>
      <c r="P11" s="6">
        <v>4</v>
      </c>
      <c r="Q11" s="6">
        <v>39893</v>
      </c>
      <c r="R11" s="8">
        <f t="shared" si="6"/>
        <v>9973.25</v>
      </c>
      <c r="S11" s="6">
        <v>5</v>
      </c>
      <c r="T11" s="6">
        <v>429100</v>
      </c>
      <c r="U11" s="8">
        <f t="shared" si="10"/>
        <v>85820</v>
      </c>
      <c r="V11" s="6">
        <v>2</v>
      </c>
      <c r="W11" s="6">
        <v>198900</v>
      </c>
      <c r="X11" s="6">
        <v>15374</v>
      </c>
      <c r="Y11" s="6">
        <v>2829</v>
      </c>
      <c r="Z11" s="6">
        <f t="shared" si="11"/>
        <v>99450</v>
      </c>
      <c r="AA11" s="6">
        <f t="shared" si="8"/>
        <v>7687</v>
      </c>
      <c r="AB11" s="8">
        <f t="shared" si="9"/>
        <v>1414.5</v>
      </c>
    </row>
    <row r="12" spans="1:28 16259:16382" s="6" customFormat="1" x14ac:dyDescent="0.3">
      <c r="A12" s="9">
        <v>45185</v>
      </c>
      <c r="B12" s="6">
        <v>7</v>
      </c>
      <c r="C12" s="6">
        <v>12042</v>
      </c>
      <c r="D12" s="6">
        <v>28566</v>
      </c>
      <c r="E12" s="6">
        <v>87976</v>
      </c>
      <c r="F12" s="6">
        <f t="shared" si="0"/>
        <v>1720.2857142857142</v>
      </c>
      <c r="G12" s="6">
        <f t="shared" si="1"/>
        <v>4080.8571428571427</v>
      </c>
      <c r="H12" s="8">
        <f t="shared" si="2"/>
        <v>12568</v>
      </c>
      <c r="I12" s="6">
        <v>5</v>
      </c>
      <c r="J12" s="6">
        <v>105000</v>
      </c>
      <c r="K12" s="6">
        <v>28800</v>
      </c>
      <c r="L12" s="6">
        <v>7538</v>
      </c>
      <c r="M12" s="6">
        <f t="shared" si="3"/>
        <v>21000</v>
      </c>
      <c r="N12" s="6">
        <f t="shared" si="4"/>
        <v>5760</v>
      </c>
      <c r="O12" s="8">
        <f t="shared" si="5"/>
        <v>1507.6</v>
      </c>
      <c r="P12" s="6">
        <v>4</v>
      </c>
      <c r="Q12" s="6">
        <v>71610</v>
      </c>
      <c r="R12" s="8">
        <f t="shared" si="6"/>
        <v>17902.5</v>
      </c>
      <c r="S12" s="6">
        <v>4</v>
      </c>
      <c r="T12" s="6">
        <v>162300</v>
      </c>
      <c r="U12" s="8">
        <f t="shared" si="10"/>
        <v>40575</v>
      </c>
      <c r="V12" s="6">
        <v>1</v>
      </c>
      <c r="W12" s="6">
        <v>50600</v>
      </c>
      <c r="X12" s="6">
        <v>2379</v>
      </c>
      <c r="Y12" s="6">
        <v>609</v>
      </c>
      <c r="Z12" s="6">
        <f t="shared" si="11"/>
        <v>50600</v>
      </c>
      <c r="AA12" s="6">
        <f t="shared" si="8"/>
        <v>2379</v>
      </c>
      <c r="AB12" s="8">
        <f t="shared" si="9"/>
        <v>609</v>
      </c>
    </row>
    <row r="13" spans="1:28 16259:16382" x14ac:dyDescent="0.3">
      <c r="A13" s="9">
        <v>45186</v>
      </c>
      <c r="B13" s="6">
        <v>21</v>
      </c>
      <c r="C13" s="6">
        <v>6876</v>
      </c>
      <c r="D13" s="6">
        <v>15235</v>
      </c>
      <c r="E13" s="6">
        <v>54933</v>
      </c>
      <c r="F13" s="6">
        <f t="shared" si="0"/>
        <v>327.42857142857144</v>
      </c>
      <c r="G13" s="6">
        <f t="shared" si="1"/>
        <v>725.47619047619048</v>
      </c>
      <c r="H13" s="8">
        <f t="shared" si="2"/>
        <v>2615.8571428571427</v>
      </c>
      <c r="I13" s="6">
        <v>8</v>
      </c>
      <c r="J13" s="6">
        <v>80600</v>
      </c>
      <c r="K13" s="6">
        <v>18300</v>
      </c>
      <c r="L13" s="6">
        <v>3828</v>
      </c>
      <c r="M13" s="6">
        <f t="shared" si="3"/>
        <v>10075</v>
      </c>
      <c r="N13" s="6">
        <f t="shared" si="4"/>
        <v>2287.5</v>
      </c>
      <c r="O13" s="8">
        <f t="shared" si="5"/>
        <v>478.5</v>
      </c>
      <c r="P13" s="6">
        <v>7</v>
      </c>
      <c r="Q13" s="6">
        <v>62148</v>
      </c>
      <c r="R13" s="8">
        <f t="shared" si="6"/>
        <v>8878.2857142857138</v>
      </c>
      <c r="S13" s="6">
        <v>0</v>
      </c>
      <c r="T13" s="6">
        <v>0</v>
      </c>
      <c r="U13" s="8">
        <v>0</v>
      </c>
      <c r="V13" s="6"/>
      <c r="W13" s="6"/>
      <c r="X13" s="6"/>
      <c r="Y13" s="6"/>
    </row>
    <row r="14" spans="1:28 16259:16382" x14ac:dyDescent="0.3">
      <c r="A14" s="9">
        <v>45187</v>
      </c>
      <c r="B14" s="6">
        <v>17</v>
      </c>
      <c r="C14" s="6">
        <v>8576</v>
      </c>
      <c r="D14" s="6">
        <v>15945</v>
      </c>
      <c r="E14" s="6">
        <v>45048</v>
      </c>
      <c r="F14" s="6">
        <f t="shared" si="0"/>
        <v>504.47058823529414</v>
      </c>
      <c r="G14" s="6">
        <f t="shared" si="1"/>
        <v>937.94117647058829</v>
      </c>
      <c r="H14" s="8">
        <f t="shared" si="2"/>
        <v>2649.8823529411766</v>
      </c>
      <c r="I14" s="6">
        <v>4</v>
      </c>
      <c r="J14" s="6">
        <v>83000</v>
      </c>
      <c r="K14" s="6">
        <v>33800</v>
      </c>
      <c r="L14" s="6">
        <v>4016</v>
      </c>
      <c r="M14" s="6">
        <f t="shared" si="3"/>
        <v>20750</v>
      </c>
      <c r="N14" s="6">
        <f t="shared" si="4"/>
        <v>8450</v>
      </c>
      <c r="O14" s="8">
        <f t="shared" si="5"/>
        <v>1004</v>
      </c>
      <c r="P14" s="6">
        <v>2</v>
      </c>
      <c r="Q14" s="6">
        <v>14684</v>
      </c>
      <c r="R14" s="8">
        <f t="shared" si="6"/>
        <v>7342</v>
      </c>
      <c r="S14" s="6">
        <v>3</v>
      </c>
      <c r="T14" s="6">
        <v>52100</v>
      </c>
      <c r="U14" s="2">
        <f>T14/S14</f>
        <v>17366.666666666668</v>
      </c>
      <c r="V14" s="6"/>
      <c r="W14" s="6"/>
      <c r="X14" s="6"/>
      <c r="Y14" s="6"/>
    </row>
    <row r="15" spans="1:28 16259:16382" x14ac:dyDescent="0.3">
      <c r="A15" s="9">
        <v>45188</v>
      </c>
      <c r="B15" s="6">
        <v>5</v>
      </c>
      <c r="C15" s="6">
        <v>6489</v>
      </c>
      <c r="D15" s="6">
        <v>10650</v>
      </c>
      <c r="E15" s="6">
        <v>33449</v>
      </c>
      <c r="F15" s="6">
        <f t="shared" si="0"/>
        <v>1297.8</v>
      </c>
      <c r="G15" s="6">
        <f t="shared" si="1"/>
        <v>2130</v>
      </c>
      <c r="H15" s="8">
        <f t="shared" si="2"/>
        <v>6689.8</v>
      </c>
      <c r="I15" s="6">
        <v>3</v>
      </c>
      <c r="J15" s="6">
        <v>21900</v>
      </c>
      <c r="K15" s="6">
        <v>7000</v>
      </c>
      <c r="L15" s="6">
        <v>1925</v>
      </c>
      <c r="M15" s="6">
        <f t="shared" si="3"/>
        <v>7300</v>
      </c>
      <c r="N15" s="6">
        <f t="shared" si="4"/>
        <v>2333.3333333333335</v>
      </c>
      <c r="O15" s="8">
        <f t="shared" si="5"/>
        <v>641.66666666666663</v>
      </c>
      <c r="P15" s="6">
        <v>1</v>
      </c>
      <c r="Q15" s="6">
        <v>12169</v>
      </c>
      <c r="R15" s="8">
        <f t="shared" si="6"/>
        <v>12169</v>
      </c>
      <c r="S15" s="6">
        <v>1</v>
      </c>
      <c r="T15" s="6">
        <v>13700</v>
      </c>
      <c r="U15" s="8">
        <f>T15/S15</f>
        <v>13700</v>
      </c>
    </row>
    <row r="16" spans="1:28 16259:16382" x14ac:dyDescent="0.3">
      <c r="A16" s="9">
        <v>45189</v>
      </c>
      <c r="B16" s="6">
        <v>13</v>
      </c>
      <c r="C16" s="6">
        <v>13862</v>
      </c>
      <c r="D16" s="6">
        <v>25759</v>
      </c>
      <c r="E16" s="6">
        <v>82077</v>
      </c>
      <c r="F16" s="6">
        <f t="shared" si="0"/>
        <v>1066.3076923076924</v>
      </c>
      <c r="G16" s="6">
        <f t="shared" si="1"/>
        <v>1981.4615384615386</v>
      </c>
      <c r="H16" s="8">
        <f t="shared" si="2"/>
        <v>6313.6153846153848</v>
      </c>
      <c r="I16" s="6">
        <v>8</v>
      </c>
      <c r="J16" s="6">
        <v>142200</v>
      </c>
      <c r="K16" s="6">
        <v>52531</v>
      </c>
      <c r="L16" s="6">
        <v>9956</v>
      </c>
      <c r="M16" s="6">
        <f t="shared" si="3"/>
        <v>17775</v>
      </c>
      <c r="N16" s="6">
        <f t="shared" si="4"/>
        <v>6566.375</v>
      </c>
      <c r="O16" s="8">
        <f t="shared" si="5"/>
        <v>1244.5</v>
      </c>
      <c r="P16" s="6">
        <v>7</v>
      </c>
      <c r="Q16" s="6">
        <v>67692</v>
      </c>
      <c r="R16" s="8">
        <f t="shared" si="6"/>
        <v>9670.2857142857138</v>
      </c>
      <c r="S16" s="6">
        <v>5</v>
      </c>
      <c r="T16" s="6">
        <v>102335</v>
      </c>
      <c r="U16" s="8">
        <f t="shared" ref="U16:U23" si="12">T16/S16</f>
        <v>20467</v>
      </c>
    </row>
    <row r="17" spans="1:21" x14ac:dyDescent="0.3">
      <c r="A17" s="9">
        <v>45190</v>
      </c>
      <c r="B17" s="6">
        <v>20</v>
      </c>
      <c r="C17" s="6">
        <v>7829</v>
      </c>
      <c r="D17" s="6">
        <v>13531</v>
      </c>
      <c r="E17" s="6">
        <v>41966</v>
      </c>
      <c r="F17" s="6">
        <f t="shared" si="0"/>
        <v>391.45</v>
      </c>
      <c r="G17" s="6">
        <f t="shared" si="1"/>
        <v>676.55</v>
      </c>
      <c r="H17" s="8">
        <f t="shared" si="2"/>
        <v>2098.3000000000002</v>
      </c>
      <c r="I17" s="6">
        <v>8</v>
      </c>
      <c r="J17" s="6">
        <v>58100</v>
      </c>
      <c r="K17" s="6">
        <v>20820</v>
      </c>
      <c r="L17" s="6">
        <v>3084</v>
      </c>
      <c r="M17" s="6">
        <f t="shared" si="3"/>
        <v>7262.5</v>
      </c>
      <c r="N17" s="6">
        <f t="shared" si="4"/>
        <v>2602.5</v>
      </c>
      <c r="O17" s="8">
        <f t="shared" si="5"/>
        <v>385.5</v>
      </c>
      <c r="P17" s="6">
        <v>5</v>
      </c>
      <c r="Q17" s="6">
        <v>38230</v>
      </c>
      <c r="R17" s="8">
        <f t="shared" si="6"/>
        <v>7646</v>
      </c>
      <c r="S17" s="6">
        <v>1</v>
      </c>
      <c r="T17" s="6">
        <v>17000</v>
      </c>
      <c r="U17" s="8">
        <f t="shared" si="12"/>
        <v>17000</v>
      </c>
    </row>
    <row r="18" spans="1:21" x14ac:dyDescent="0.3">
      <c r="A18" s="9">
        <v>45191</v>
      </c>
      <c r="B18" s="6">
        <v>9</v>
      </c>
      <c r="C18" s="6">
        <v>9650</v>
      </c>
      <c r="D18" s="6">
        <v>16971</v>
      </c>
      <c r="E18" s="6">
        <v>56360</v>
      </c>
      <c r="F18" s="6">
        <f t="shared" si="0"/>
        <v>1072.2222222222222</v>
      </c>
      <c r="G18" s="6">
        <f t="shared" si="1"/>
        <v>1885.6666666666667</v>
      </c>
      <c r="H18" s="8">
        <f t="shared" si="2"/>
        <v>6262.2222222222226</v>
      </c>
      <c r="I18" s="6">
        <v>8</v>
      </c>
      <c r="J18" s="6">
        <v>68100</v>
      </c>
      <c r="K18" s="6">
        <v>20966</v>
      </c>
      <c r="L18" s="6">
        <v>4198</v>
      </c>
      <c r="M18" s="6">
        <f t="shared" si="3"/>
        <v>8512.5</v>
      </c>
      <c r="N18" s="6">
        <f t="shared" si="4"/>
        <v>2620.75</v>
      </c>
      <c r="O18" s="8">
        <f t="shared" si="5"/>
        <v>524.75</v>
      </c>
      <c r="P18" s="6">
        <v>6</v>
      </c>
      <c r="Q18" s="6">
        <v>40980</v>
      </c>
      <c r="R18" s="8">
        <f t="shared" si="6"/>
        <v>6830</v>
      </c>
      <c r="S18" s="6">
        <v>1</v>
      </c>
      <c r="T18" s="6">
        <v>28000</v>
      </c>
      <c r="U18" s="8">
        <f t="shared" si="12"/>
        <v>28000</v>
      </c>
    </row>
    <row r="19" spans="1:21" x14ac:dyDescent="0.3">
      <c r="A19" s="9">
        <v>45192</v>
      </c>
      <c r="B19" s="6">
        <v>3</v>
      </c>
      <c r="C19" s="6">
        <v>3580</v>
      </c>
      <c r="D19" s="6">
        <v>6248</v>
      </c>
      <c r="E19" s="6">
        <v>19919</v>
      </c>
      <c r="F19" s="6">
        <f t="shared" si="0"/>
        <v>1193.3333333333333</v>
      </c>
      <c r="G19" s="6">
        <f t="shared" si="1"/>
        <v>2082.6666666666665</v>
      </c>
      <c r="H19" s="8">
        <f t="shared" si="2"/>
        <v>6639.666666666667</v>
      </c>
      <c r="I19" s="6">
        <v>2</v>
      </c>
      <c r="J19" s="6">
        <v>23000</v>
      </c>
      <c r="K19" s="6">
        <v>6700</v>
      </c>
      <c r="L19" s="6">
        <v>1137</v>
      </c>
      <c r="M19" s="6">
        <f t="shared" si="3"/>
        <v>11500</v>
      </c>
      <c r="N19" s="6">
        <f t="shared" si="4"/>
        <v>3350</v>
      </c>
      <c r="O19" s="8">
        <f t="shared" si="5"/>
        <v>568.5</v>
      </c>
      <c r="P19" s="6">
        <v>2</v>
      </c>
      <c r="Q19" s="6">
        <v>16234</v>
      </c>
      <c r="R19" s="8">
        <f t="shared" si="6"/>
        <v>8117</v>
      </c>
      <c r="S19" s="6">
        <v>1</v>
      </c>
      <c r="T19" s="6">
        <v>20700</v>
      </c>
      <c r="U19" s="8">
        <f t="shared" si="12"/>
        <v>20700</v>
      </c>
    </row>
    <row r="20" spans="1:21" x14ac:dyDescent="0.3">
      <c r="A20" s="9">
        <v>45193</v>
      </c>
      <c r="B20" s="6">
        <v>12</v>
      </c>
      <c r="C20" s="6">
        <v>2365</v>
      </c>
      <c r="D20" s="6">
        <v>5831</v>
      </c>
      <c r="E20" s="6">
        <v>18916</v>
      </c>
      <c r="F20" s="6">
        <f t="shared" si="0"/>
        <v>197.08333333333334</v>
      </c>
      <c r="G20" s="6">
        <f t="shared" si="1"/>
        <v>485.91666666666669</v>
      </c>
      <c r="H20" s="8">
        <f t="shared" si="2"/>
        <v>1576.3333333333333</v>
      </c>
      <c r="I20" s="6">
        <v>2</v>
      </c>
      <c r="J20" s="6">
        <v>17300</v>
      </c>
      <c r="K20" s="6">
        <v>6100</v>
      </c>
      <c r="L20" s="6">
        <v>1583</v>
      </c>
      <c r="M20" s="6">
        <f t="shared" si="3"/>
        <v>8650</v>
      </c>
      <c r="N20" s="6">
        <f t="shared" si="4"/>
        <v>3050</v>
      </c>
      <c r="O20" s="8">
        <f t="shared" si="5"/>
        <v>791.5</v>
      </c>
      <c r="P20" s="6">
        <v>1</v>
      </c>
      <c r="Q20" s="6">
        <v>5870</v>
      </c>
      <c r="R20" s="8">
        <f t="shared" si="6"/>
        <v>5870</v>
      </c>
      <c r="S20" s="6">
        <v>5</v>
      </c>
      <c r="T20" s="6">
        <v>203532</v>
      </c>
      <c r="U20" s="8">
        <f t="shared" si="12"/>
        <v>40706.400000000001</v>
      </c>
    </row>
    <row r="21" spans="1:21" x14ac:dyDescent="0.3">
      <c r="A21" s="9">
        <v>45194</v>
      </c>
      <c r="B21" s="6">
        <v>5</v>
      </c>
      <c r="C21" s="6">
        <v>3843</v>
      </c>
      <c r="D21" s="6">
        <v>9147</v>
      </c>
      <c r="E21" s="6">
        <v>25225</v>
      </c>
      <c r="F21" s="6">
        <f t="shared" si="0"/>
        <v>768.6</v>
      </c>
      <c r="G21" s="6">
        <f t="shared" si="1"/>
        <v>1829.4</v>
      </c>
      <c r="H21" s="8">
        <f t="shared" si="2"/>
        <v>5045</v>
      </c>
      <c r="I21" s="6">
        <v>3</v>
      </c>
      <c r="J21" s="6">
        <v>25500</v>
      </c>
      <c r="K21" s="6">
        <v>8200</v>
      </c>
      <c r="L21" s="6">
        <v>1600</v>
      </c>
      <c r="M21" s="6">
        <f t="shared" si="3"/>
        <v>8500</v>
      </c>
      <c r="N21" s="6">
        <f t="shared" si="4"/>
        <v>2733.3333333333335</v>
      </c>
      <c r="O21" s="8">
        <f t="shared" si="5"/>
        <v>533.33333333333337</v>
      </c>
      <c r="P21" s="6">
        <v>2</v>
      </c>
      <c r="Q21" s="6">
        <v>14715</v>
      </c>
      <c r="R21" s="8">
        <f t="shared" si="6"/>
        <v>7357.5</v>
      </c>
      <c r="S21" s="6">
        <v>1</v>
      </c>
      <c r="T21" s="6">
        <v>33000</v>
      </c>
      <c r="U21" s="8">
        <f t="shared" si="12"/>
        <v>33000</v>
      </c>
    </row>
    <row r="22" spans="1:21" x14ac:dyDescent="0.3">
      <c r="A22" s="9">
        <v>45195</v>
      </c>
      <c r="B22" s="6">
        <v>7</v>
      </c>
      <c r="C22" s="6">
        <v>8758</v>
      </c>
      <c r="D22" s="6">
        <v>19850</v>
      </c>
      <c r="E22" s="6">
        <v>50791</v>
      </c>
      <c r="F22" s="6">
        <f t="shared" si="0"/>
        <v>1251.1428571428571</v>
      </c>
      <c r="G22" s="6">
        <f t="shared" si="1"/>
        <v>2835.7142857142858</v>
      </c>
      <c r="H22" s="8">
        <f t="shared" si="2"/>
        <v>7255.8571428571431</v>
      </c>
      <c r="I22" s="6">
        <v>7</v>
      </c>
      <c r="J22" s="6">
        <v>38000</v>
      </c>
      <c r="K22" s="6">
        <v>9730</v>
      </c>
      <c r="L22" s="6">
        <v>2995</v>
      </c>
      <c r="M22" s="6">
        <f t="shared" si="3"/>
        <v>5428.5714285714284</v>
      </c>
      <c r="N22" s="6">
        <f t="shared" si="4"/>
        <v>1390</v>
      </c>
      <c r="O22" s="8">
        <f t="shared" si="5"/>
        <v>427.85714285714283</v>
      </c>
      <c r="P22" s="6">
        <v>2</v>
      </c>
      <c r="Q22" s="6">
        <v>22533</v>
      </c>
      <c r="R22" s="8">
        <f t="shared" si="6"/>
        <v>11266.5</v>
      </c>
      <c r="S22" s="6">
        <v>1</v>
      </c>
      <c r="T22" s="6">
        <v>10400</v>
      </c>
      <c r="U22" s="8">
        <f t="shared" si="12"/>
        <v>10400</v>
      </c>
    </row>
    <row r="23" spans="1:21" x14ac:dyDescent="0.3">
      <c r="A23" s="9">
        <v>45196</v>
      </c>
      <c r="B23" s="6">
        <v>5</v>
      </c>
      <c r="C23" s="6">
        <v>6393</v>
      </c>
      <c r="D23" s="6">
        <v>14552</v>
      </c>
      <c r="E23" s="6">
        <v>42904</v>
      </c>
      <c r="F23" s="6">
        <f t="shared" si="0"/>
        <v>1278.5999999999999</v>
      </c>
      <c r="G23" s="6">
        <f t="shared" si="1"/>
        <v>2910.4</v>
      </c>
      <c r="H23" s="8">
        <f t="shared" si="2"/>
        <v>8580.7999999999993</v>
      </c>
      <c r="I23" s="6">
        <v>5</v>
      </c>
      <c r="J23" s="6">
        <v>41200</v>
      </c>
      <c r="K23" s="6">
        <v>9999</v>
      </c>
      <c r="L23" s="6">
        <v>2194</v>
      </c>
      <c r="M23" s="6">
        <f t="shared" si="3"/>
        <v>8240</v>
      </c>
      <c r="N23" s="6">
        <f t="shared" si="4"/>
        <v>1999.8</v>
      </c>
      <c r="O23" s="8">
        <f t="shared" si="5"/>
        <v>438.8</v>
      </c>
      <c r="P23" s="6">
        <v>5</v>
      </c>
      <c r="Q23" s="6">
        <v>83991</v>
      </c>
      <c r="R23" s="8">
        <f t="shared" si="6"/>
        <v>16798.2</v>
      </c>
      <c r="S23" s="6">
        <v>1</v>
      </c>
      <c r="T23" s="6">
        <v>18000</v>
      </c>
      <c r="U23" s="8">
        <f t="shared" si="12"/>
        <v>18000</v>
      </c>
    </row>
    <row r="24" spans="1:21" x14ac:dyDescent="0.3">
      <c r="A24" s="9">
        <v>45197</v>
      </c>
      <c r="B24" s="6">
        <v>15</v>
      </c>
      <c r="C24" s="6">
        <v>17092</v>
      </c>
      <c r="D24" s="6">
        <v>14127</v>
      </c>
      <c r="E24" s="6">
        <v>42916</v>
      </c>
      <c r="F24" s="6">
        <f t="shared" si="0"/>
        <v>1139.4666666666667</v>
      </c>
      <c r="G24" s="6">
        <f t="shared" si="1"/>
        <v>941.8</v>
      </c>
      <c r="H24" s="8">
        <f t="shared" si="2"/>
        <v>2861.0666666666666</v>
      </c>
      <c r="I24" s="6">
        <v>7</v>
      </c>
      <c r="J24" s="6">
        <v>62700</v>
      </c>
      <c r="K24" s="6">
        <v>25554</v>
      </c>
      <c r="L24" s="6">
        <v>3144</v>
      </c>
      <c r="M24" s="6">
        <f t="shared" si="3"/>
        <v>8957.1428571428569</v>
      </c>
      <c r="N24" s="6">
        <f t="shared" si="4"/>
        <v>3650.5714285714284</v>
      </c>
      <c r="O24" s="8">
        <f t="shared" si="5"/>
        <v>449.14285714285717</v>
      </c>
      <c r="P24" s="6">
        <v>4</v>
      </c>
      <c r="Q24" s="6">
        <v>31004</v>
      </c>
      <c r="R24" s="8">
        <f t="shared" si="6"/>
        <v>7751</v>
      </c>
      <c r="S24" s="6">
        <v>2</v>
      </c>
      <c r="T24" s="6">
        <v>59000</v>
      </c>
      <c r="U24" s="8">
        <v>29500</v>
      </c>
    </row>
    <row r="25" spans="1:21" x14ac:dyDescent="0.3">
      <c r="A25" s="9">
        <v>45198</v>
      </c>
      <c r="B25" s="6">
        <v>5</v>
      </c>
      <c r="C25" s="6">
        <v>7744</v>
      </c>
      <c r="D25" s="6">
        <v>12554</v>
      </c>
      <c r="E25" s="6">
        <v>38823</v>
      </c>
      <c r="F25" s="6">
        <f t="shared" si="0"/>
        <v>1548.8</v>
      </c>
      <c r="G25" s="6">
        <f t="shared" si="1"/>
        <v>2510.8000000000002</v>
      </c>
      <c r="H25" s="8">
        <f t="shared" si="2"/>
        <v>7764.6</v>
      </c>
      <c r="I25" s="6">
        <v>6</v>
      </c>
      <c r="J25" s="6">
        <v>56500</v>
      </c>
      <c r="K25" s="6">
        <v>14362</v>
      </c>
      <c r="L25" s="6">
        <v>4208</v>
      </c>
      <c r="M25" s="6">
        <f t="shared" si="3"/>
        <v>9416.6666666666661</v>
      </c>
      <c r="N25" s="6">
        <f t="shared" si="4"/>
        <v>2393.6666666666665</v>
      </c>
      <c r="O25" s="8">
        <f t="shared" si="5"/>
        <v>701.33333333333337</v>
      </c>
      <c r="P25" s="6">
        <v>4</v>
      </c>
      <c r="Q25" s="6">
        <v>52012</v>
      </c>
      <c r="R25" s="8">
        <f t="shared" si="6"/>
        <v>13003</v>
      </c>
      <c r="S25" s="6">
        <v>1</v>
      </c>
      <c r="T25" s="6">
        <v>46000</v>
      </c>
      <c r="U25" s="8">
        <f>T25/S25</f>
        <v>46000</v>
      </c>
    </row>
    <row r="26" spans="1:21" x14ac:dyDescent="0.3">
      <c r="A26" s="9">
        <v>45199</v>
      </c>
      <c r="B26" s="6">
        <v>7</v>
      </c>
      <c r="C26" s="6">
        <v>4659</v>
      </c>
      <c r="D26" s="6">
        <v>12392</v>
      </c>
      <c r="E26" s="6">
        <v>44487</v>
      </c>
      <c r="F26" s="6">
        <f t="shared" si="0"/>
        <v>665.57142857142856</v>
      </c>
      <c r="G26" s="6">
        <f t="shared" si="1"/>
        <v>1770.2857142857142</v>
      </c>
      <c r="H26" s="8">
        <f t="shared" si="2"/>
        <v>6355.2857142857147</v>
      </c>
      <c r="I26" s="6">
        <v>8</v>
      </c>
      <c r="J26" s="6">
        <v>96100</v>
      </c>
      <c r="K26" s="6">
        <v>32512</v>
      </c>
      <c r="L26" s="6">
        <v>6612</v>
      </c>
      <c r="M26" s="6">
        <f t="shared" si="3"/>
        <v>12012.5</v>
      </c>
      <c r="N26" s="6">
        <f t="shared" si="4"/>
        <v>4064</v>
      </c>
      <c r="O26" s="8">
        <f t="shared" si="5"/>
        <v>826.5</v>
      </c>
      <c r="P26" s="6">
        <v>5</v>
      </c>
      <c r="Q26" s="6">
        <v>53621</v>
      </c>
      <c r="R26" s="8">
        <f t="shared" si="6"/>
        <v>10724.2</v>
      </c>
      <c r="S26" s="6">
        <v>1</v>
      </c>
      <c r="T26" s="6">
        <v>14100</v>
      </c>
      <c r="U26" s="8">
        <f t="shared" ref="U26:U28" si="13">T26/S26</f>
        <v>14100</v>
      </c>
    </row>
    <row r="27" spans="1:21" x14ac:dyDescent="0.3">
      <c r="A27" s="9">
        <v>45200</v>
      </c>
      <c r="B27" s="6">
        <v>8</v>
      </c>
      <c r="C27" s="6">
        <v>5433</v>
      </c>
      <c r="D27" s="6">
        <v>10627</v>
      </c>
      <c r="E27" s="6">
        <v>37032</v>
      </c>
      <c r="F27" s="6">
        <f t="shared" si="0"/>
        <v>679.125</v>
      </c>
      <c r="G27" s="6">
        <f t="shared" si="1"/>
        <v>1328.375</v>
      </c>
      <c r="H27" s="8">
        <f t="shared" si="2"/>
        <v>4629</v>
      </c>
      <c r="I27" s="6">
        <v>7</v>
      </c>
      <c r="J27" s="6">
        <v>36300</v>
      </c>
      <c r="K27" s="6">
        <v>6900</v>
      </c>
      <c r="L27" s="6">
        <v>1776</v>
      </c>
      <c r="M27" s="6">
        <f t="shared" si="3"/>
        <v>5185.7142857142853</v>
      </c>
      <c r="N27" s="6">
        <f t="shared" si="4"/>
        <v>985.71428571428567</v>
      </c>
      <c r="O27" s="8">
        <f t="shared" si="5"/>
        <v>253.71428571428572</v>
      </c>
      <c r="P27" s="6">
        <v>8</v>
      </c>
      <c r="Q27" s="6">
        <v>55462</v>
      </c>
      <c r="R27" s="8">
        <f t="shared" si="6"/>
        <v>6932.75</v>
      </c>
      <c r="S27" s="6">
        <v>0</v>
      </c>
      <c r="T27" s="6">
        <v>0</v>
      </c>
      <c r="U27" s="8">
        <v>0</v>
      </c>
    </row>
    <row r="28" spans="1:21" x14ac:dyDescent="0.3">
      <c r="A28" s="9">
        <v>45201</v>
      </c>
      <c r="B28" s="6">
        <v>7</v>
      </c>
      <c r="C28" s="6">
        <v>4688</v>
      </c>
      <c r="D28" s="6">
        <v>16504</v>
      </c>
      <c r="E28" s="6">
        <v>41789</v>
      </c>
      <c r="F28" s="6">
        <f t="shared" si="0"/>
        <v>669.71428571428567</v>
      </c>
      <c r="G28" s="6">
        <f t="shared" si="1"/>
        <v>2357.7142857142858</v>
      </c>
      <c r="H28" s="8">
        <f t="shared" si="2"/>
        <v>5969.8571428571431</v>
      </c>
      <c r="I28" s="6">
        <v>5</v>
      </c>
      <c r="J28" s="6">
        <v>40300</v>
      </c>
      <c r="K28" s="6">
        <v>15917</v>
      </c>
      <c r="L28" s="6">
        <v>3499</v>
      </c>
      <c r="M28" s="6">
        <f t="shared" si="3"/>
        <v>8060</v>
      </c>
      <c r="N28" s="6">
        <f t="shared" si="4"/>
        <v>3183.4</v>
      </c>
      <c r="O28" s="8">
        <f t="shared" si="5"/>
        <v>699.8</v>
      </c>
      <c r="P28" s="6">
        <v>2</v>
      </c>
      <c r="Q28" s="6">
        <v>12068</v>
      </c>
      <c r="R28" s="8">
        <f t="shared" si="6"/>
        <v>6034</v>
      </c>
      <c r="S28" s="6">
        <v>4</v>
      </c>
      <c r="T28" s="6">
        <v>105200</v>
      </c>
      <c r="U28" s="8">
        <f t="shared" si="13"/>
        <v>26300</v>
      </c>
    </row>
    <row r="29" spans="1:21" x14ac:dyDescent="0.3">
      <c r="A29" s="9">
        <v>45202</v>
      </c>
      <c r="B29" s="6">
        <v>11</v>
      </c>
      <c r="C29" s="6">
        <v>4549</v>
      </c>
      <c r="D29" s="6">
        <v>9044</v>
      </c>
      <c r="E29" s="6">
        <v>25402</v>
      </c>
      <c r="F29" s="6">
        <f t="shared" si="0"/>
        <v>413.54545454545456</v>
      </c>
      <c r="G29" s="6">
        <f t="shared" si="1"/>
        <v>822.18181818181813</v>
      </c>
      <c r="H29" s="8">
        <f t="shared" si="2"/>
        <v>2309.2727272727275</v>
      </c>
      <c r="I29" s="6">
        <v>5</v>
      </c>
      <c r="J29" s="6">
        <v>77300</v>
      </c>
      <c r="K29" s="6">
        <v>30500</v>
      </c>
      <c r="L29" s="6">
        <v>4048</v>
      </c>
      <c r="M29" s="6">
        <f t="shared" si="3"/>
        <v>15460</v>
      </c>
      <c r="N29" s="6">
        <f t="shared" si="4"/>
        <v>6100</v>
      </c>
      <c r="O29" s="8">
        <f t="shared" si="5"/>
        <v>809.6</v>
      </c>
      <c r="P29" s="6">
        <v>1</v>
      </c>
      <c r="Q29" s="6">
        <v>6841</v>
      </c>
      <c r="R29" s="8">
        <f t="shared" si="6"/>
        <v>6841</v>
      </c>
      <c r="S29" s="6">
        <v>1</v>
      </c>
      <c r="T29" s="6">
        <v>23000</v>
      </c>
      <c r="U29" s="8">
        <f>T29/S29</f>
        <v>23000</v>
      </c>
    </row>
    <row r="30" spans="1:21" x14ac:dyDescent="0.3">
      <c r="A30" s="9">
        <v>45203</v>
      </c>
      <c r="B30" s="6">
        <v>11</v>
      </c>
      <c r="C30" s="6">
        <v>5893</v>
      </c>
      <c r="D30" s="6">
        <v>8625</v>
      </c>
      <c r="E30" s="6">
        <v>25880</v>
      </c>
      <c r="F30" s="6">
        <f t="shared" si="0"/>
        <v>535.72727272727275</v>
      </c>
      <c r="G30" s="6">
        <f t="shared" si="1"/>
        <v>784.09090909090912</v>
      </c>
      <c r="H30" s="8">
        <f t="shared" si="2"/>
        <v>2352.7272727272725</v>
      </c>
      <c r="I30" s="6">
        <v>3</v>
      </c>
      <c r="J30" s="6">
        <v>23400</v>
      </c>
      <c r="K30" s="6">
        <v>9600</v>
      </c>
      <c r="L30" s="6">
        <v>1463</v>
      </c>
      <c r="M30" s="6">
        <f t="shared" si="3"/>
        <v>7800</v>
      </c>
      <c r="N30" s="6">
        <f t="shared" si="4"/>
        <v>3200</v>
      </c>
      <c r="O30" s="8">
        <f t="shared" si="5"/>
        <v>487.66666666666669</v>
      </c>
      <c r="P30" s="6">
        <v>0</v>
      </c>
      <c r="Q30" s="6">
        <v>0</v>
      </c>
      <c r="R30" s="8">
        <v>0</v>
      </c>
      <c r="S30" s="6">
        <v>7</v>
      </c>
      <c r="T30" s="6">
        <v>30100</v>
      </c>
      <c r="U30" s="8">
        <v>4300</v>
      </c>
    </row>
    <row r="31" spans="1:21" x14ac:dyDescent="0.3">
      <c r="A31" s="9">
        <v>45204</v>
      </c>
      <c r="B31" s="6">
        <v>5</v>
      </c>
      <c r="C31" s="6">
        <v>8380</v>
      </c>
      <c r="D31" s="6">
        <v>9466</v>
      </c>
      <c r="E31" s="6">
        <v>35274</v>
      </c>
      <c r="F31" s="6">
        <f t="shared" si="0"/>
        <v>1676</v>
      </c>
      <c r="G31" s="6">
        <f t="shared" si="1"/>
        <v>1893.2</v>
      </c>
      <c r="H31" s="8">
        <f t="shared" si="2"/>
        <v>7054.8</v>
      </c>
      <c r="I31" s="6">
        <v>3</v>
      </c>
      <c r="J31" s="6">
        <v>89800</v>
      </c>
      <c r="K31" s="6">
        <v>25100</v>
      </c>
      <c r="L31" s="6">
        <v>2851</v>
      </c>
      <c r="M31" s="6">
        <f t="shared" si="3"/>
        <v>29933.333333333332</v>
      </c>
      <c r="N31" s="6">
        <f t="shared" si="4"/>
        <v>8366.6666666666661</v>
      </c>
      <c r="O31" s="8">
        <f t="shared" si="5"/>
        <v>950.33333333333337</v>
      </c>
      <c r="P31" s="6">
        <v>2</v>
      </c>
      <c r="Q31" s="6">
        <v>25960</v>
      </c>
      <c r="R31" s="8">
        <f>Q31/P31</f>
        <v>12980</v>
      </c>
      <c r="S31" s="6">
        <v>0</v>
      </c>
      <c r="T31" s="6">
        <v>0</v>
      </c>
      <c r="U31" s="8">
        <v>0</v>
      </c>
    </row>
    <row r="32" spans="1:21" x14ac:dyDescent="0.3">
      <c r="A32" s="9">
        <v>45205</v>
      </c>
      <c r="B32" s="6">
        <v>2</v>
      </c>
      <c r="C32" s="6">
        <v>304</v>
      </c>
      <c r="D32" s="6">
        <v>590</v>
      </c>
      <c r="E32" s="6">
        <v>3239</v>
      </c>
      <c r="F32" s="6">
        <f t="shared" si="0"/>
        <v>152</v>
      </c>
      <c r="G32" s="6">
        <f t="shared" si="1"/>
        <v>295</v>
      </c>
      <c r="H32" s="8">
        <f t="shared" si="2"/>
        <v>1619.5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8">
        <v>0</v>
      </c>
      <c r="P32" s="6">
        <v>0</v>
      </c>
      <c r="Q32" s="6">
        <v>0</v>
      </c>
      <c r="R32" s="8">
        <v>0</v>
      </c>
      <c r="S32" s="6">
        <v>0</v>
      </c>
      <c r="T32" s="6">
        <v>0</v>
      </c>
      <c r="U32" s="8">
        <v>0</v>
      </c>
    </row>
    <row r="33" spans="1:21" x14ac:dyDescent="0.3">
      <c r="A33" s="9">
        <v>45206</v>
      </c>
      <c r="B33" s="6">
        <v>2</v>
      </c>
      <c r="C33" s="6">
        <v>3057</v>
      </c>
      <c r="D33" s="6">
        <v>8075</v>
      </c>
      <c r="E33" s="6">
        <v>26870</v>
      </c>
      <c r="F33" s="6">
        <f t="shared" si="0"/>
        <v>1528.5</v>
      </c>
      <c r="G33" s="6">
        <f t="shared" si="1"/>
        <v>4037.5</v>
      </c>
      <c r="H33" s="8">
        <f t="shared" si="2"/>
        <v>13435</v>
      </c>
      <c r="I33" s="6">
        <v>1</v>
      </c>
      <c r="J33" s="6">
        <v>5400</v>
      </c>
      <c r="K33" s="6">
        <v>1400</v>
      </c>
      <c r="L33" s="6">
        <v>661</v>
      </c>
      <c r="M33" s="6">
        <f t="shared" si="3"/>
        <v>5400</v>
      </c>
      <c r="N33" s="6">
        <f t="shared" si="4"/>
        <v>1400</v>
      </c>
      <c r="O33" s="8">
        <f t="shared" si="5"/>
        <v>661</v>
      </c>
      <c r="P33" s="6">
        <v>1</v>
      </c>
      <c r="Q33" s="6">
        <v>6941</v>
      </c>
      <c r="R33" s="8">
        <f>Q33/P33</f>
        <v>6941</v>
      </c>
      <c r="S33" s="6">
        <v>1</v>
      </c>
      <c r="T33" s="6">
        <v>24900</v>
      </c>
      <c r="U33" s="8">
        <f>T33/S33</f>
        <v>24900</v>
      </c>
    </row>
    <row r="34" spans="1:21" x14ac:dyDescent="0.3">
      <c r="A34" s="9">
        <v>45207</v>
      </c>
      <c r="B34" s="6">
        <v>10</v>
      </c>
      <c r="C34" s="6">
        <v>13341</v>
      </c>
      <c r="D34" s="6">
        <v>28357</v>
      </c>
      <c r="E34" s="6">
        <v>91300</v>
      </c>
      <c r="F34" s="6">
        <f t="shared" si="0"/>
        <v>1334.1</v>
      </c>
      <c r="G34" s="6">
        <f t="shared" si="1"/>
        <v>2835.7</v>
      </c>
      <c r="H34" s="8">
        <f t="shared" si="2"/>
        <v>9130</v>
      </c>
      <c r="I34" s="6">
        <v>9</v>
      </c>
      <c r="J34" s="6">
        <v>53900</v>
      </c>
      <c r="K34" s="6">
        <v>31150</v>
      </c>
      <c r="L34" s="6">
        <v>6935</v>
      </c>
      <c r="M34" s="6">
        <f>J34/I34</f>
        <v>5988.8888888888887</v>
      </c>
      <c r="N34" s="6">
        <f>K34/I34</f>
        <v>3461.1111111111113</v>
      </c>
      <c r="O34" s="8">
        <f>L34/I34</f>
        <v>770.55555555555554</v>
      </c>
      <c r="P34" s="6">
        <v>7</v>
      </c>
      <c r="Q34" s="6">
        <v>40855</v>
      </c>
      <c r="R34" s="8">
        <f>Q34/P34</f>
        <v>5836.4285714285716</v>
      </c>
      <c r="S34" s="6">
        <v>0</v>
      </c>
      <c r="T34" s="6">
        <v>0</v>
      </c>
      <c r="U34" s="8">
        <v>0</v>
      </c>
    </row>
    <row r="35" spans="1:21" x14ac:dyDescent="0.3">
      <c r="A35" s="9">
        <v>45208</v>
      </c>
      <c r="B35" s="6">
        <v>7</v>
      </c>
      <c r="C35" s="6">
        <v>6632</v>
      </c>
      <c r="D35" s="6">
        <v>17254</v>
      </c>
      <c r="E35" s="6">
        <v>47190</v>
      </c>
      <c r="F35" s="6">
        <f t="shared" si="0"/>
        <v>947.42857142857144</v>
      </c>
      <c r="G35" s="6">
        <f t="shared" si="1"/>
        <v>2464.8571428571427</v>
      </c>
      <c r="H35" s="8">
        <f t="shared" si="2"/>
        <v>6741.4285714285716</v>
      </c>
      <c r="I35" s="6">
        <v>7</v>
      </c>
      <c r="J35" s="6">
        <v>58300</v>
      </c>
      <c r="K35" s="6">
        <v>14000</v>
      </c>
      <c r="L35" s="6">
        <v>15297</v>
      </c>
      <c r="M35" s="6">
        <f>J35/I35</f>
        <v>8328.5714285714294</v>
      </c>
      <c r="N35" s="6">
        <f>K35/I35</f>
        <v>2000</v>
      </c>
      <c r="O35" s="8">
        <f>L35/I35</f>
        <v>2185.2857142857142</v>
      </c>
      <c r="P35" s="6">
        <v>5</v>
      </c>
      <c r="Q35" s="6">
        <v>39318</v>
      </c>
      <c r="R35" s="8">
        <f t="shared" ref="R35:R41" si="14">Q35/P35</f>
        <v>7863.6</v>
      </c>
      <c r="S35" s="6">
        <v>6</v>
      </c>
      <c r="T35" s="6">
        <v>159700</v>
      </c>
      <c r="U35" s="8">
        <f>T35/S35</f>
        <v>26616.666666666668</v>
      </c>
    </row>
    <row r="36" spans="1:21" x14ac:dyDescent="0.3">
      <c r="A36" s="9">
        <v>45209</v>
      </c>
      <c r="B36" s="6">
        <v>4</v>
      </c>
      <c r="C36" s="6">
        <v>4612</v>
      </c>
      <c r="D36" s="6">
        <v>10800</v>
      </c>
      <c r="E36" s="6">
        <v>31200</v>
      </c>
      <c r="F36" s="6">
        <f t="shared" si="0"/>
        <v>1153</v>
      </c>
      <c r="G36" s="6">
        <f t="shared" si="1"/>
        <v>2700</v>
      </c>
      <c r="H36" s="8">
        <f t="shared" si="2"/>
        <v>7800</v>
      </c>
      <c r="I36" s="6">
        <v>6</v>
      </c>
      <c r="J36" s="6">
        <v>46700</v>
      </c>
      <c r="K36" s="6">
        <v>17577</v>
      </c>
      <c r="L36" s="6">
        <v>3703</v>
      </c>
      <c r="M36" s="6">
        <f>J36/I36</f>
        <v>7783.333333333333</v>
      </c>
      <c r="N36" s="6">
        <f>K36/I36</f>
        <v>2929.5</v>
      </c>
      <c r="O36" s="8">
        <f>L36/I36</f>
        <v>617.16666666666663</v>
      </c>
      <c r="P36" s="6">
        <v>3</v>
      </c>
      <c r="Q36" s="6">
        <v>22512</v>
      </c>
      <c r="R36" s="8">
        <f t="shared" si="14"/>
        <v>7504</v>
      </c>
      <c r="S36" s="6">
        <v>4</v>
      </c>
      <c r="T36" s="6">
        <v>40200</v>
      </c>
      <c r="U36" s="8">
        <f>T36/S36</f>
        <v>10050</v>
      </c>
    </row>
    <row r="37" spans="1:21" x14ac:dyDescent="0.3">
      <c r="A37" s="9">
        <v>45210</v>
      </c>
      <c r="B37" s="6">
        <v>9</v>
      </c>
      <c r="C37" s="6">
        <v>8886</v>
      </c>
      <c r="D37" s="6">
        <v>18930</v>
      </c>
      <c r="E37" s="6">
        <v>53000</v>
      </c>
      <c r="F37" s="6">
        <f t="shared" si="0"/>
        <v>987.33333333333337</v>
      </c>
      <c r="G37" s="6">
        <f t="shared" si="1"/>
        <v>2103.3333333333335</v>
      </c>
      <c r="H37" s="8">
        <f t="shared" si="2"/>
        <v>5888.8888888888887</v>
      </c>
      <c r="I37" s="6">
        <v>9</v>
      </c>
      <c r="J37" s="6">
        <v>36400</v>
      </c>
      <c r="K37" s="6">
        <v>7545</v>
      </c>
      <c r="L37" s="6">
        <v>2888</v>
      </c>
      <c r="M37" s="6">
        <f t="shared" ref="M37:M47" si="15">J37/I37</f>
        <v>4044.4444444444443</v>
      </c>
      <c r="N37" s="6">
        <f t="shared" ref="N37:N47" si="16">K37/I37</f>
        <v>838.33333333333337</v>
      </c>
      <c r="O37" s="8">
        <f t="shared" ref="O37:O47" si="17">L37/I37</f>
        <v>320.88888888888891</v>
      </c>
      <c r="P37" s="6">
        <v>7</v>
      </c>
      <c r="Q37" s="6">
        <v>43000</v>
      </c>
      <c r="R37" s="8">
        <f t="shared" si="14"/>
        <v>6142.8571428571431</v>
      </c>
      <c r="S37" s="6">
        <v>4</v>
      </c>
      <c r="T37" s="6">
        <v>35700</v>
      </c>
      <c r="U37" s="8">
        <f>T37/S37</f>
        <v>8925</v>
      </c>
    </row>
    <row r="38" spans="1:21" x14ac:dyDescent="0.3">
      <c r="A38" s="9">
        <v>45211</v>
      </c>
      <c r="B38" s="6">
        <v>19</v>
      </c>
      <c r="C38" s="6">
        <v>8989</v>
      </c>
      <c r="D38" s="6">
        <v>17610</v>
      </c>
      <c r="E38" s="6">
        <v>55750</v>
      </c>
      <c r="F38" s="6">
        <f t="shared" si="0"/>
        <v>473.10526315789474</v>
      </c>
      <c r="G38" s="6">
        <f t="shared" si="1"/>
        <v>926.84210526315792</v>
      </c>
      <c r="H38" s="8">
        <f t="shared" si="2"/>
        <v>2934.2105263157896</v>
      </c>
      <c r="I38" s="6">
        <v>13</v>
      </c>
      <c r="J38" s="6">
        <v>69000</v>
      </c>
      <c r="K38" s="6">
        <v>18984</v>
      </c>
      <c r="L38" s="6">
        <v>3448</v>
      </c>
      <c r="M38" s="6">
        <f t="shared" si="15"/>
        <v>5307.6923076923076</v>
      </c>
      <c r="N38" s="6">
        <f t="shared" si="16"/>
        <v>1460.3076923076924</v>
      </c>
      <c r="O38" s="8">
        <f t="shared" si="17"/>
        <v>265.23076923076923</v>
      </c>
      <c r="P38" s="6">
        <v>12</v>
      </c>
      <c r="Q38" s="6">
        <v>50107</v>
      </c>
      <c r="R38" s="8">
        <f t="shared" si="14"/>
        <v>4175.583333333333</v>
      </c>
      <c r="S38" s="6">
        <v>1</v>
      </c>
      <c r="T38" s="6">
        <v>38800</v>
      </c>
      <c r="U38" s="8">
        <f t="shared" ref="U38:U45" si="18">T38/S38</f>
        <v>38800</v>
      </c>
    </row>
    <row r="39" spans="1:21" x14ac:dyDescent="0.3">
      <c r="A39" s="9">
        <v>45212</v>
      </c>
      <c r="B39" s="6">
        <v>17</v>
      </c>
      <c r="C39" s="6">
        <v>8508</v>
      </c>
      <c r="D39" s="6">
        <v>14177</v>
      </c>
      <c r="E39" s="6">
        <v>47469</v>
      </c>
      <c r="F39" s="6">
        <f t="shared" si="0"/>
        <v>500.47058823529414</v>
      </c>
      <c r="G39" s="6">
        <f t="shared" si="1"/>
        <v>833.94117647058829</v>
      </c>
      <c r="H39" s="8">
        <f t="shared" si="2"/>
        <v>2792.294117647059</v>
      </c>
      <c r="I39" s="6">
        <v>13</v>
      </c>
      <c r="J39" s="6">
        <v>45400</v>
      </c>
      <c r="K39" s="6">
        <v>7787</v>
      </c>
      <c r="L39" s="6">
        <v>2338</v>
      </c>
      <c r="M39" s="6">
        <f t="shared" si="15"/>
        <v>3492.3076923076924</v>
      </c>
      <c r="N39" s="6">
        <f t="shared" si="16"/>
        <v>599</v>
      </c>
      <c r="O39" s="8">
        <f t="shared" si="17"/>
        <v>179.84615384615384</v>
      </c>
      <c r="P39" s="6">
        <v>14</v>
      </c>
      <c r="Q39" s="6">
        <v>56334</v>
      </c>
      <c r="R39" s="8">
        <f t="shared" si="14"/>
        <v>4023.8571428571427</v>
      </c>
      <c r="S39" s="6">
        <v>1</v>
      </c>
      <c r="T39" s="6">
        <v>21600</v>
      </c>
      <c r="U39" s="8">
        <f t="shared" si="18"/>
        <v>21600</v>
      </c>
    </row>
    <row r="40" spans="1:21" x14ac:dyDescent="0.3">
      <c r="A40" s="9">
        <v>45213</v>
      </c>
      <c r="B40" s="6">
        <v>13</v>
      </c>
      <c r="C40" s="6">
        <v>7968</v>
      </c>
      <c r="D40" s="6">
        <v>15248</v>
      </c>
      <c r="E40" s="6">
        <v>51441</v>
      </c>
      <c r="F40" s="6">
        <f t="shared" si="0"/>
        <v>612.92307692307691</v>
      </c>
      <c r="G40" s="6">
        <f t="shared" si="1"/>
        <v>1172.9230769230769</v>
      </c>
      <c r="H40" s="8">
        <f t="shared" si="2"/>
        <v>3957</v>
      </c>
      <c r="I40" s="6">
        <v>11</v>
      </c>
      <c r="J40" s="6">
        <v>81800</v>
      </c>
      <c r="K40" s="6">
        <v>22184</v>
      </c>
      <c r="L40" s="6">
        <v>5381</v>
      </c>
      <c r="M40" s="6">
        <f t="shared" si="15"/>
        <v>7436.363636363636</v>
      </c>
      <c r="N40" s="6">
        <f t="shared" si="16"/>
        <v>2016.7272727272727</v>
      </c>
      <c r="O40" s="8">
        <f t="shared" si="17"/>
        <v>489.18181818181819</v>
      </c>
      <c r="P40" s="6">
        <v>11</v>
      </c>
      <c r="Q40" s="6">
        <v>57228</v>
      </c>
      <c r="R40" s="8">
        <f t="shared" si="14"/>
        <v>5202.545454545455</v>
      </c>
      <c r="S40" s="6">
        <v>0</v>
      </c>
      <c r="T40" s="6">
        <v>0</v>
      </c>
      <c r="U40" s="8">
        <v>0</v>
      </c>
    </row>
    <row r="41" spans="1:21" x14ac:dyDescent="0.3">
      <c r="A41" s="9">
        <v>45214</v>
      </c>
      <c r="B41" s="6">
        <v>11</v>
      </c>
      <c r="C41" s="6">
        <v>4997</v>
      </c>
      <c r="D41" s="6">
        <v>12039</v>
      </c>
      <c r="E41" s="6">
        <v>42529</v>
      </c>
      <c r="F41" s="6">
        <f t="shared" si="0"/>
        <v>454.27272727272725</v>
      </c>
      <c r="G41" s="6">
        <f t="shared" si="1"/>
        <v>1094.4545454545455</v>
      </c>
      <c r="H41" s="8">
        <f t="shared" si="2"/>
        <v>3866.2727272727275</v>
      </c>
      <c r="I41" s="6">
        <v>9</v>
      </c>
      <c r="J41" s="6">
        <v>38700</v>
      </c>
      <c r="K41" s="6">
        <v>7586</v>
      </c>
      <c r="L41" s="6">
        <v>3187</v>
      </c>
      <c r="M41" s="6">
        <f t="shared" si="15"/>
        <v>4300</v>
      </c>
      <c r="N41" s="6">
        <f t="shared" si="16"/>
        <v>842.88888888888891</v>
      </c>
      <c r="O41" s="8">
        <f t="shared" si="17"/>
        <v>354.11111111111109</v>
      </c>
      <c r="P41" s="6">
        <v>8</v>
      </c>
      <c r="Q41" s="6">
        <v>36503</v>
      </c>
      <c r="R41" s="8">
        <f t="shared" si="14"/>
        <v>4562.875</v>
      </c>
      <c r="S41" s="6">
        <v>1</v>
      </c>
      <c r="T41" s="6">
        <v>32000</v>
      </c>
      <c r="U41" s="8">
        <f t="shared" si="18"/>
        <v>32000</v>
      </c>
    </row>
    <row r="42" spans="1:21" x14ac:dyDescent="0.3">
      <c r="A42" s="9">
        <v>45215</v>
      </c>
      <c r="B42" s="6">
        <v>10</v>
      </c>
      <c r="C42" s="6">
        <v>6686</v>
      </c>
      <c r="D42" s="6">
        <v>11428</v>
      </c>
      <c r="E42" s="6">
        <v>34817</v>
      </c>
      <c r="F42" s="6">
        <f t="shared" si="0"/>
        <v>668.6</v>
      </c>
      <c r="G42" s="6">
        <f t="shared" si="1"/>
        <v>1142.8</v>
      </c>
      <c r="H42" s="8">
        <f t="shared" si="2"/>
        <v>3481.7</v>
      </c>
      <c r="I42" s="6">
        <v>8</v>
      </c>
      <c r="J42" s="6">
        <v>53500</v>
      </c>
      <c r="K42" s="6">
        <v>12247</v>
      </c>
      <c r="L42" s="6">
        <v>2920</v>
      </c>
      <c r="M42" s="6">
        <f t="shared" si="15"/>
        <v>6687.5</v>
      </c>
      <c r="N42" s="6">
        <f t="shared" si="16"/>
        <v>1530.875</v>
      </c>
      <c r="O42" s="8">
        <f t="shared" si="17"/>
        <v>365</v>
      </c>
      <c r="P42" s="6">
        <v>5</v>
      </c>
      <c r="Q42" s="6">
        <v>24587</v>
      </c>
      <c r="R42" s="8">
        <f>Q42/P42</f>
        <v>4917.3999999999996</v>
      </c>
      <c r="S42" s="6">
        <v>3</v>
      </c>
      <c r="T42" s="6">
        <v>38400</v>
      </c>
      <c r="U42" s="8">
        <f t="shared" si="18"/>
        <v>12800</v>
      </c>
    </row>
    <row r="43" spans="1:21" x14ac:dyDescent="0.3">
      <c r="A43" s="9">
        <v>45216</v>
      </c>
      <c r="B43" s="6">
        <v>31</v>
      </c>
      <c r="C43" s="6">
        <v>8953</v>
      </c>
      <c r="D43" s="6">
        <v>26374</v>
      </c>
      <c r="E43" s="6">
        <v>66256</v>
      </c>
      <c r="F43" s="6">
        <f t="shared" si="0"/>
        <v>288.80645161290323</v>
      </c>
      <c r="G43" s="6">
        <f t="shared" si="1"/>
        <v>850.77419354838707</v>
      </c>
      <c r="H43" s="8">
        <f t="shared" si="2"/>
        <v>2137.2903225806454</v>
      </c>
      <c r="I43" s="6">
        <v>8</v>
      </c>
      <c r="J43" s="6">
        <v>53300</v>
      </c>
      <c r="K43" s="6">
        <v>14810</v>
      </c>
      <c r="L43" s="6">
        <v>3361</v>
      </c>
      <c r="M43" s="6">
        <f t="shared" si="15"/>
        <v>6662.5</v>
      </c>
      <c r="N43" s="6">
        <f t="shared" si="16"/>
        <v>1851.25</v>
      </c>
      <c r="O43" s="8">
        <f t="shared" si="17"/>
        <v>420.125</v>
      </c>
      <c r="P43" s="6">
        <v>7</v>
      </c>
      <c r="Q43" s="6">
        <v>34508</v>
      </c>
      <c r="R43" s="8">
        <f>Q43/P43</f>
        <v>4929.7142857142853</v>
      </c>
      <c r="S43" s="6">
        <v>3</v>
      </c>
      <c r="T43" s="6">
        <v>88400</v>
      </c>
      <c r="U43" s="8">
        <f t="shared" si="18"/>
        <v>29466.666666666668</v>
      </c>
    </row>
    <row r="44" spans="1:21" x14ac:dyDescent="0.3">
      <c r="A44" s="9">
        <v>45217</v>
      </c>
      <c r="B44" s="6">
        <v>11</v>
      </c>
      <c r="C44" s="6">
        <v>7915</v>
      </c>
      <c r="D44" s="6">
        <v>12754</v>
      </c>
      <c r="E44" s="6">
        <v>35800</v>
      </c>
      <c r="F44" s="6">
        <f t="shared" si="0"/>
        <v>719.5454545454545</v>
      </c>
      <c r="G44" s="6">
        <f t="shared" si="1"/>
        <v>1159.4545454545455</v>
      </c>
      <c r="H44" s="8">
        <f t="shared" si="2"/>
        <v>3254.5454545454545</v>
      </c>
      <c r="I44" s="6">
        <v>11</v>
      </c>
      <c r="J44" s="6">
        <v>45300</v>
      </c>
      <c r="K44" s="6">
        <v>10661</v>
      </c>
      <c r="L44" s="6">
        <v>3814</v>
      </c>
      <c r="M44" s="6">
        <f t="shared" si="15"/>
        <v>4118.181818181818</v>
      </c>
      <c r="N44" s="6">
        <f t="shared" si="16"/>
        <v>969.18181818181813</v>
      </c>
      <c r="O44" s="8">
        <f t="shared" si="17"/>
        <v>346.72727272727275</v>
      </c>
      <c r="P44" s="6">
        <v>8</v>
      </c>
      <c r="Q44" s="6">
        <v>42549</v>
      </c>
      <c r="R44" s="8">
        <f t="shared" ref="R44:R102" si="19">Q44/P44</f>
        <v>5318.625</v>
      </c>
      <c r="S44" s="6">
        <v>17</v>
      </c>
      <c r="T44" s="6">
        <v>45057</v>
      </c>
      <c r="U44" s="8">
        <f t="shared" si="18"/>
        <v>2650.4117647058824</v>
      </c>
    </row>
    <row r="45" spans="1:21" x14ac:dyDescent="0.3">
      <c r="A45" s="9">
        <v>45218</v>
      </c>
      <c r="B45" s="6">
        <v>16</v>
      </c>
      <c r="C45" s="6">
        <v>9945</v>
      </c>
      <c r="D45" s="6">
        <v>20600</v>
      </c>
      <c r="E45" s="6">
        <v>64400</v>
      </c>
      <c r="F45" s="6">
        <f t="shared" si="0"/>
        <v>621.5625</v>
      </c>
      <c r="G45" s="6">
        <f t="shared" si="1"/>
        <v>1287.5</v>
      </c>
      <c r="H45" s="8">
        <f t="shared" si="2"/>
        <v>4025</v>
      </c>
      <c r="I45" s="6">
        <v>16</v>
      </c>
      <c r="J45" s="6">
        <v>117700</v>
      </c>
      <c r="K45" s="6">
        <v>36053</v>
      </c>
      <c r="L45" s="6">
        <v>8065</v>
      </c>
      <c r="M45" s="6">
        <f t="shared" si="15"/>
        <v>7356.25</v>
      </c>
      <c r="N45" s="6">
        <f t="shared" si="16"/>
        <v>2253.3125</v>
      </c>
      <c r="O45" s="8">
        <f t="shared" si="17"/>
        <v>504.0625</v>
      </c>
      <c r="P45" s="6">
        <v>13</v>
      </c>
      <c r="Q45" s="6">
        <v>45247</v>
      </c>
      <c r="R45" s="8">
        <f t="shared" si="19"/>
        <v>3480.5384615384614</v>
      </c>
      <c r="S45" s="6">
        <v>2</v>
      </c>
      <c r="T45" s="6">
        <v>53800</v>
      </c>
      <c r="U45" s="8">
        <f t="shared" si="18"/>
        <v>26900</v>
      </c>
    </row>
    <row r="46" spans="1:21" x14ac:dyDescent="0.3">
      <c r="A46" s="9">
        <v>45219</v>
      </c>
      <c r="B46" s="6">
        <v>15</v>
      </c>
      <c r="C46" s="6">
        <v>6013</v>
      </c>
      <c r="D46" s="6">
        <v>13552</v>
      </c>
      <c r="E46" s="6">
        <v>37164</v>
      </c>
      <c r="F46" s="6">
        <f t="shared" si="0"/>
        <v>400.86666666666667</v>
      </c>
      <c r="G46" s="6">
        <f t="shared" si="1"/>
        <v>903.4666666666667</v>
      </c>
      <c r="H46" s="8">
        <f t="shared" si="2"/>
        <v>2477.6</v>
      </c>
      <c r="I46" s="6">
        <v>12</v>
      </c>
      <c r="J46" s="6">
        <v>84300</v>
      </c>
      <c r="K46" s="6">
        <v>19880</v>
      </c>
      <c r="L46" s="6">
        <v>4920</v>
      </c>
      <c r="M46" s="6">
        <f t="shared" si="15"/>
        <v>7025</v>
      </c>
      <c r="N46" s="6">
        <f t="shared" si="16"/>
        <v>1656.6666666666667</v>
      </c>
      <c r="O46" s="8">
        <f t="shared" si="17"/>
        <v>410</v>
      </c>
      <c r="P46" s="6">
        <v>9</v>
      </c>
      <c r="Q46" s="6">
        <v>51569</v>
      </c>
      <c r="R46" s="8">
        <f t="shared" si="19"/>
        <v>5729.8888888888887</v>
      </c>
      <c r="S46" s="6">
        <v>1</v>
      </c>
      <c r="T46" s="6">
        <v>55100</v>
      </c>
      <c r="U46" s="8">
        <v>55100</v>
      </c>
    </row>
    <row r="47" spans="1:21" x14ac:dyDescent="0.3">
      <c r="A47" s="9">
        <v>45220</v>
      </c>
      <c r="B47" s="6">
        <v>9</v>
      </c>
      <c r="C47" s="6">
        <v>4001</v>
      </c>
      <c r="D47" s="6">
        <v>8305</v>
      </c>
      <c r="E47" s="6">
        <v>25614</v>
      </c>
      <c r="F47" s="6">
        <f t="shared" si="0"/>
        <v>444.55555555555554</v>
      </c>
      <c r="G47" s="6">
        <f t="shared" si="1"/>
        <v>922.77777777777783</v>
      </c>
      <c r="H47" s="8">
        <f t="shared" si="2"/>
        <v>2846</v>
      </c>
      <c r="I47" s="6">
        <v>6</v>
      </c>
      <c r="J47" s="6">
        <v>27500</v>
      </c>
      <c r="K47" s="6">
        <v>5690</v>
      </c>
      <c r="L47" s="6">
        <v>2042</v>
      </c>
      <c r="M47" s="6">
        <f t="shared" si="15"/>
        <v>4583.333333333333</v>
      </c>
      <c r="N47" s="6">
        <f t="shared" si="16"/>
        <v>948.33333333333337</v>
      </c>
      <c r="O47" s="8">
        <f t="shared" si="17"/>
        <v>340.33333333333331</v>
      </c>
      <c r="P47" s="6">
        <v>7</v>
      </c>
      <c r="Q47" s="6">
        <v>41558</v>
      </c>
      <c r="R47" s="8">
        <f t="shared" si="19"/>
        <v>5936.8571428571431</v>
      </c>
      <c r="S47" s="6">
        <v>2</v>
      </c>
      <c r="T47" s="6">
        <v>61700</v>
      </c>
      <c r="U47" s="8">
        <v>30850</v>
      </c>
    </row>
    <row r="48" spans="1:21" x14ac:dyDescent="0.3">
      <c r="A48" s="9">
        <v>45221</v>
      </c>
      <c r="B48" s="6">
        <v>11</v>
      </c>
      <c r="C48" s="6">
        <v>17174</v>
      </c>
      <c r="D48" s="6">
        <v>29265</v>
      </c>
      <c r="E48" s="6">
        <v>68600</v>
      </c>
      <c r="F48" s="6">
        <f t="shared" si="0"/>
        <v>1561.2727272727273</v>
      </c>
      <c r="G48" s="6">
        <f t="shared" si="1"/>
        <v>2660.4545454545455</v>
      </c>
      <c r="H48" s="8">
        <f t="shared" si="2"/>
        <v>6236.363636363636</v>
      </c>
      <c r="I48" s="6">
        <v>11</v>
      </c>
      <c r="J48" s="6">
        <v>50000</v>
      </c>
      <c r="K48" s="6">
        <v>10991</v>
      </c>
      <c r="L48" s="6">
        <v>3576</v>
      </c>
      <c r="M48" s="6">
        <f>J48/I48</f>
        <v>4545.454545454545</v>
      </c>
      <c r="N48" s="6">
        <f>K48/I48</f>
        <v>999.18181818181813</v>
      </c>
      <c r="O48" s="8">
        <f>L48/I48</f>
        <v>325.09090909090907</v>
      </c>
      <c r="P48" s="6">
        <v>6</v>
      </c>
      <c r="Q48" s="6">
        <v>53283</v>
      </c>
      <c r="R48" s="8">
        <f t="shared" si="19"/>
        <v>8880.5</v>
      </c>
      <c r="S48" s="6">
        <v>1</v>
      </c>
      <c r="T48" s="6">
        <v>22766</v>
      </c>
      <c r="U48" s="8">
        <f>T48/S48</f>
        <v>22766</v>
      </c>
    </row>
    <row r="49" spans="1:21" x14ac:dyDescent="0.3">
      <c r="A49" s="9">
        <v>45222</v>
      </c>
      <c r="B49" s="6">
        <v>15</v>
      </c>
      <c r="C49" s="6">
        <v>3225</v>
      </c>
      <c r="D49" s="6">
        <v>10589</v>
      </c>
      <c r="E49" s="6">
        <v>30431</v>
      </c>
      <c r="F49" s="6">
        <f t="shared" si="0"/>
        <v>215</v>
      </c>
      <c r="G49" s="6">
        <f t="shared" si="1"/>
        <v>705.93333333333328</v>
      </c>
      <c r="H49" s="8">
        <f t="shared" si="2"/>
        <v>2028.7333333333333</v>
      </c>
      <c r="I49" s="6">
        <v>8</v>
      </c>
      <c r="J49" s="6">
        <v>32500</v>
      </c>
      <c r="K49" s="6">
        <v>9488</v>
      </c>
      <c r="L49" s="6">
        <v>2172</v>
      </c>
      <c r="M49" s="6">
        <f>J49/I49</f>
        <v>4062.5</v>
      </c>
      <c r="N49" s="6">
        <f>K49/I49</f>
        <v>1186</v>
      </c>
      <c r="O49" s="8">
        <f>L49/I49</f>
        <v>271.5</v>
      </c>
      <c r="P49" s="6">
        <v>3</v>
      </c>
      <c r="Q49" s="6">
        <v>35011</v>
      </c>
      <c r="R49" s="8">
        <f t="shared" si="19"/>
        <v>11670.333333333334</v>
      </c>
      <c r="S49" s="6">
        <v>1</v>
      </c>
      <c r="T49" s="6">
        <v>7950</v>
      </c>
      <c r="U49" s="8">
        <f>T49/S49</f>
        <v>7950</v>
      </c>
    </row>
    <row r="50" spans="1:21" x14ac:dyDescent="0.3">
      <c r="A50" s="9">
        <v>45223</v>
      </c>
      <c r="B50" s="6">
        <v>14</v>
      </c>
      <c r="C50" s="6">
        <v>7207</v>
      </c>
      <c r="D50" s="6">
        <v>18875</v>
      </c>
      <c r="E50" s="6">
        <v>42940</v>
      </c>
      <c r="F50" s="6">
        <f t="shared" si="0"/>
        <v>514.78571428571433</v>
      </c>
      <c r="G50" s="6">
        <f t="shared" si="1"/>
        <v>1348.2142857142858</v>
      </c>
      <c r="H50" s="8">
        <f t="shared" si="2"/>
        <v>3067.1428571428573</v>
      </c>
      <c r="I50" s="6">
        <v>11</v>
      </c>
      <c r="J50" s="6">
        <v>57800</v>
      </c>
      <c r="K50" s="6">
        <v>18722</v>
      </c>
      <c r="L50" s="6">
        <v>5509</v>
      </c>
      <c r="M50" s="6">
        <f t="shared" ref="M50:M53" si="20">J50/I50</f>
        <v>5254.545454545455</v>
      </c>
      <c r="N50" s="6">
        <f t="shared" ref="N50:N53" si="21">K50/I50</f>
        <v>1702</v>
      </c>
      <c r="O50" s="8">
        <f t="shared" ref="O50:O53" si="22">L50/I50</f>
        <v>500.81818181818181</v>
      </c>
      <c r="P50" s="6">
        <v>5</v>
      </c>
      <c r="Q50" s="6">
        <v>45895</v>
      </c>
      <c r="R50" s="8">
        <f t="shared" si="19"/>
        <v>9179</v>
      </c>
      <c r="S50" s="6">
        <v>3</v>
      </c>
      <c r="T50" s="6">
        <v>20700</v>
      </c>
      <c r="U50" s="8">
        <f t="shared" ref="U50:U53" si="23">T50/S50</f>
        <v>6900</v>
      </c>
    </row>
    <row r="51" spans="1:21" x14ac:dyDescent="0.3">
      <c r="A51" s="9">
        <v>45224</v>
      </c>
      <c r="B51" s="6">
        <v>19</v>
      </c>
      <c r="C51" s="6">
        <v>13555</v>
      </c>
      <c r="D51" s="6">
        <v>25707</v>
      </c>
      <c r="E51" s="6">
        <v>62500</v>
      </c>
      <c r="F51" s="6">
        <f t="shared" si="0"/>
        <v>713.42105263157896</v>
      </c>
      <c r="G51" s="6">
        <f t="shared" si="1"/>
        <v>1353</v>
      </c>
      <c r="H51" s="8">
        <f t="shared" si="2"/>
        <v>3289.4736842105262</v>
      </c>
      <c r="I51" s="6">
        <v>15</v>
      </c>
      <c r="J51" s="6">
        <v>86700</v>
      </c>
      <c r="K51" s="6">
        <v>41631</v>
      </c>
      <c r="L51" s="6">
        <v>6577</v>
      </c>
      <c r="M51" s="6">
        <f t="shared" si="20"/>
        <v>5780</v>
      </c>
      <c r="N51" s="6">
        <f t="shared" si="21"/>
        <v>2775.4</v>
      </c>
      <c r="O51" s="8">
        <f t="shared" si="22"/>
        <v>438.46666666666664</v>
      </c>
      <c r="P51" s="6">
        <v>3</v>
      </c>
      <c r="Q51" s="6">
        <v>26268</v>
      </c>
      <c r="R51" s="8">
        <f t="shared" si="19"/>
        <v>8756</v>
      </c>
      <c r="S51" s="6">
        <v>2</v>
      </c>
      <c r="T51" s="6">
        <v>11700</v>
      </c>
      <c r="U51" s="8">
        <f t="shared" si="23"/>
        <v>5850</v>
      </c>
    </row>
    <row r="52" spans="1:21" x14ac:dyDescent="0.3">
      <c r="A52" s="9">
        <v>45225</v>
      </c>
      <c r="B52" s="6">
        <v>10</v>
      </c>
      <c r="C52" s="6">
        <v>7723</v>
      </c>
      <c r="D52" s="6">
        <v>15725</v>
      </c>
      <c r="E52" s="6">
        <v>40000</v>
      </c>
      <c r="F52" s="6">
        <f t="shared" si="0"/>
        <v>772.3</v>
      </c>
      <c r="G52" s="6">
        <f t="shared" si="1"/>
        <v>1572.5</v>
      </c>
      <c r="H52" s="8">
        <f t="shared" si="2"/>
        <v>4000</v>
      </c>
      <c r="I52" s="6">
        <v>9</v>
      </c>
      <c r="J52" s="6">
        <v>61600</v>
      </c>
      <c r="K52" s="6">
        <v>28206</v>
      </c>
      <c r="L52" s="6">
        <v>5034</v>
      </c>
      <c r="M52" s="6">
        <f t="shared" si="20"/>
        <v>6844.4444444444443</v>
      </c>
      <c r="N52" s="6">
        <f t="shared" si="21"/>
        <v>3134</v>
      </c>
      <c r="O52" s="8">
        <f t="shared" si="22"/>
        <v>559.33333333333337</v>
      </c>
      <c r="P52" s="6">
        <v>6</v>
      </c>
      <c r="Q52" s="6">
        <v>52353</v>
      </c>
      <c r="R52" s="8">
        <f t="shared" si="19"/>
        <v>8725.5</v>
      </c>
      <c r="S52" s="6">
        <v>2</v>
      </c>
      <c r="T52" s="6">
        <v>25800</v>
      </c>
      <c r="U52" s="8">
        <f t="shared" si="23"/>
        <v>12900</v>
      </c>
    </row>
    <row r="53" spans="1:21" x14ac:dyDescent="0.3">
      <c r="A53" s="9">
        <v>45226</v>
      </c>
      <c r="B53" s="6">
        <v>1</v>
      </c>
      <c r="C53" s="6">
        <v>3900</v>
      </c>
      <c r="D53" s="6">
        <v>7700</v>
      </c>
      <c r="E53" s="6">
        <v>17000</v>
      </c>
      <c r="F53" s="6">
        <f t="shared" si="0"/>
        <v>3900</v>
      </c>
      <c r="G53" s="6">
        <f t="shared" si="1"/>
        <v>7700</v>
      </c>
      <c r="H53" s="8">
        <f t="shared" si="2"/>
        <v>17000</v>
      </c>
      <c r="I53" s="6">
        <v>1</v>
      </c>
      <c r="J53" s="6">
        <v>20000</v>
      </c>
      <c r="K53" s="6">
        <v>11000</v>
      </c>
      <c r="L53" s="6">
        <v>3000</v>
      </c>
      <c r="M53" s="6">
        <f t="shared" si="20"/>
        <v>20000</v>
      </c>
      <c r="N53" s="6">
        <f t="shared" si="21"/>
        <v>11000</v>
      </c>
      <c r="O53" s="8">
        <f t="shared" si="22"/>
        <v>3000</v>
      </c>
      <c r="P53" s="6">
        <v>1</v>
      </c>
      <c r="Q53" s="6">
        <v>20309</v>
      </c>
      <c r="R53" s="8">
        <f t="shared" si="19"/>
        <v>20309</v>
      </c>
      <c r="S53" s="6">
        <v>1</v>
      </c>
      <c r="T53" s="6">
        <v>21900</v>
      </c>
      <c r="U53" s="8">
        <f t="shared" si="23"/>
        <v>21900</v>
      </c>
    </row>
    <row r="54" spans="1:21" x14ac:dyDescent="0.3">
      <c r="A54" s="9">
        <v>45227</v>
      </c>
      <c r="B54" s="6">
        <v>4</v>
      </c>
      <c r="C54" s="6">
        <v>6307</v>
      </c>
      <c r="D54" s="6">
        <v>11600</v>
      </c>
      <c r="E54" s="6">
        <v>29200</v>
      </c>
      <c r="F54" s="6">
        <f t="shared" si="0"/>
        <v>1576.75</v>
      </c>
      <c r="G54" s="6">
        <f t="shared" si="1"/>
        <v>2900</v>
      </c>
      <c r="H54" s="8">
        <f t="shared" si="2"/>
        <v>7300</v>
      </c>
      <c r="I54" s="6">
        <v>6</v>
      </c>
      <c r="J54" s="6">
        <v>11400</v>
      </c>
      <c r="K54" s="6">
        <v>2814</v>
      </c>
      <c r="L54" s="6">
        <v>1151</v>
      </c>
      <c r="M54" s="6">
        <f>J54/I54</f>
        <v>1900</v>
      </c>
      <c r="N54" s="6">
        <f>K54/I54</f>
        <v>469</v>
      </c>
      <c r="O54" s="8">
        <f>L54/I54</f>
        <v>191.83333333333334</v>
      </c>
      <c r="P54" s="6">
        <v>2</v>
      </c>
      <c r="Q54" s="6">
        <v>14206</v>
      </c>
      <c r="R54" s="8">
        <f t="shared" si="19"/>
        <v>7103</v>
      </c>
      <c r="S54" s="6">
        <v>0</v>
      </c>
      <c r="T54" s="6">
        <v>0</v>
      </c>
      <c r="U54" s="8">
        <v>0</v>
      </c>
    </row>
    <row r="55" spans="1:21" x14ac:dyDescent="0.3">
      <c r="A55" s="9">
        <v>45228</v>
      </c>
      <c r="B55" s="6">
        <v>26</v>
      </c>
      <c r="C55" s="6">
        <v>4562</v>
      </c>
      <c r="D55" s="6">
        <v>11309</v>
      </c>
      <c r="E55" s="6">
        <v>25271</v>
      </c>
      <c r="F55" s="6">
        <f t="shared" si="0"/>
        <v>175.46153846153845</v>
      </c>
      <c r="G55" s="6">
        <f t="shared" si="1"/>
        <v>434.96153846153845</v>
      </c>
      <c r="H55" s="8">
        <f t="shared" si="2"/>
        <v>971.96153846153845</v>
      </c>
      <c r="I55" s="6">
        <v>2</v>
      </c>
      <c r="J55" s="6">
        <v>7600</v>
      </c>
      <c r="K55" s="6">
        <v>2200</v>
      </c>
      <c r="L55" s="6">
        <v>499</v>
      </c>
      <c r="M55" s="6">
        <f>J55/I55</f>
        <v>3800</v>
      </c>
      <c r="N55" s="6">
        <f>K55/I55</f>
        <v>1100</v>
      </c>
      <c r="O55" s="8">
        <f>L55/I55</f>
        <v>249.5</v>
      </c>
      <c r="P55" s="6">
        <v>3</v>
      </c>
      <c r="Q55" s="6">
        <v>9364</v>
      </c>
      <c r="R55" s="8">
        <f t="shared" si="19"/>
        <v>3121.3333333333335</v>
      </c>
      <c r="S55" s="6">
        <v>0</v>
      </c>
      <c r="T55" s="6">
        <v>0</v>
      </c>
      <c r="U55" s="8">
        <v>0</v>
      </c>
    </row>
    <row r="56" spans="1:21" x14ac:dyDescent="0.3">
      <c r="A56" s="9">
        <v>45229</v>
      </c>
      <c r="B56" s="6">
        <v>34</v>
      </c>
      <c r="C56" s="6">
        <v>3062</v>
      </c>
      <c r="D56" s="6">
        <v>7306</v>
      </c>
      <c r="E56" s="6">
        <v>16504</v>
      </c>
      <c r="F56" s="6">
        <f t="shared" si="0"/>
        <v>90.058823529411768</v>
      </c>
      <c r="G56" s="6">
        <f t="shared" si="1"/>
        <v>214.88235294117646</v>
      </c>
      <c r="H56" s="8">
        <f t="shared" si="2"/>
        <v>485.41176470588238</v>
      </c>
      <c r="I56" s="6">
        <v>6</v>
      </c>
      <c r="J56" s="6">
        <v>23200</v>
      </c>
      <c r="K56" s="6">
        <v>8649</v>
      </c>
      <c r="L56" s="6">
        <v>1466</v>
      </c>
      <c r="M56" s="6">
        <f t="shared" ref="M56:M68" si="24">J56/I56</f>
        <v>3866.6666666666665</v>
      </c>
      <c r="N56" s="6">
        <f t="shared" ref="N56:N68" si="25">K56/I56</f>
        <v>1441.5</v>
      </c>
      <c r="O56" s="8">
        <f t="shared" ref="O56:O68" si="26">L56/I56</f>
        <v>244.33333333333334</v>
      </c>
      <c r="P56" s="6">
        <v>3</v>
      </c>
      <c r="Q56" s="6">
        <v>7639</v>
      </c>
      <c r="R56" s="8">
        <f t="shared" si="19"/>
        <v>2546.3333333333335</v>
      </c>
      <c r="S56" s="6">
        <v>3</v>
      </c>
      <c r="T56" s="6">
        <v>44250</v>
      </c>
      <c r="U56" s="8">
        <f>T56/S56</f>
        <v>14750</v>
      </c>
    </row>
    <row r="57" spans="1:21" x14ac:dyDescent="0.3">
      <c r="A57" s="9">
        <v>45230</v>
      </c>
      <c r="B57" s="6">
        <v>5</v>
      </c>
      <c r="C57" s="6">
        <v>5074</v>
      </c>
      <c r="D57" s="6">
        <v>13706</v>
      </c>
      <c r="E57" s="6">
        <v>29700</v>
      </c>
      <c r="F57" s="6">
        <f t="shared" si="0"/>
        <v>1014.8</v>
      </c>
      <c r="G57" s="6">
        <f t="shared" si="1"/>
        <v>2741.2</v>
      </c>
      <c r="H57" s="8">
        <f t="shared" si="2"/>
        <v>5940</v>
      </c>
      <c r="I57" s="6">
        <v>5</v>
      </c>
      <c r="J57" s="6">
        <v>52300</v>
      </c>
      <c r="K57" s="6">
        <v>23471</v>
      </c>
      <c r="L57" s="6">
        <v>3401</v>
      </c>
      <c r="M57" s="6">
        <f t="shared" si="24"/>
        <v>10460</v>
      </c>
      <c r="N57" s="6">
        <f t="shared" si="25"/>
        <v>4694.2</v>
      </c>
      <c r="O57" s="8">
        <f t="shared" si="26"/>
        <v>680.2</v>
      </c>
      <c r="P57" s="6">
        <v>4</v>
      </c>
      <c r="Q57" s="6">
        <v>29440</v>
      </c>
      <c r="R57" s="8">
        <f t="shared" si="19"/>
        <v>7360</v>
      </c>
      <c r="S57" s="6">
        <v>1</v>
      </c>
      <c r="T57" s="6">
        <v>9282</v>
      </c>
      <c r="U57" s="8">
        <f t="shared" ref="U57:U58" si="27">T57/S57</f>
        <v>9282</v>
      </c>
    </row>
    <row r="58" spans="1:21" x14ac:dyDescent="0.3">
      <c r="A58" s="9">
        <v>45231</v>
      </c>
      <c r="B58" s="6">
        <v>6</v>
      </c>
      <c r="C58" s="6">
        <v>5178</v>
      </c>
      <c r="D58" s="6">
        <v>9812</v>
      </c>
      <c r="E58" s="6">
        <v>35700</v>
      </c>
      <c r="F58" s="6">
        <f t="shared" si="0"/>
        <v>863</v>
      </c>
      <c r="G58" s="6">
        <f t="shared" si="1"/>
        <v>1635.3333333333333</v>
      </c>
      <c r="H58" s="8">
        <f t="shared" si="2"/>
        <v>5950</v>
      </c>
      <c r="I58" s="6">
        <v>6</v>
      </c>
      <c r="J58" s="6">
        <v>46400</v>
      </c>
      <c r="K58" s="6">
        <v>12702</v>
      </c>
      <c r="L58" s="6">
        <v>2057</v>
      </c>
      <c r="M58" s="6">
        <f t="shared" si="24"/>
        <v>7733.333333333333</v>
      </c>
      <c r="N58" s="6">
        <f t="shared" si="25"/>
        <v>2117</v>
      </c>
      <c r="O58" s="8">
        <f t="shared" si="26"/>
        <v>342.83333333333331</v>
      </c>
      <c r="P58" s="6">
        <v>7</v>
      </c>
      <c r="Q58" s="6">
        <v>36650</v>
      </c>
      <c r="R58" s="8">
        <f t="shared" si="19"/>
        <v>5235.7142857142853</v>
      </c>
      <c r="S58" s="6">
        <v>3</v>
      </c>
      <c r="T58" s="6">
        <v>40889</v>
      </c>
      <c r="U58" s="8">
        <f t="shared" si="27"/>
        <v>13629.666666666666</v>
      </c>
    </row>
    <row r="59" spans="1:21" x14ac:dyDescent="0.3">
      <c r="A59" s="9">
        <v>45232</v>
      </c>
      <c r="B59" s="6">
        <v>7</v>
      </c>
      <c r="C59" s="6">
        <v>5204</v>
      </c>
      <c r="D59" s="6">
        <v>12442</v>
      </c>
      <c r="E59" s="6">
        <v>43200</v>
      </c>
      <c r="F59" s="6">
        <f t="shared" si="0"/>
        <v>743.42857142857144</v>
      </c>
      <c r="G59" s="6">
        <f t="shared" si="1"/>
        <v>1777.4285714285713</v>
      </c>
      <c r="H59" s="8">
        <f t="shared" si="2"/>
        <v>6171.4285714285716</v>
      </c>
      <c r="I59" s="6">
        <v>7</v>
      </c>
      <c r="J59" s="6">
        <v>72300</v>
      </c>
      <c r="K59" s="6">
        <v>18119</v>
      </c>
      <c r="L59" s="6">
        <v>3099</v>
      </c>
      <c r="M59" s="6">
        <f t="shared" si="24"/>
        <v>10328.571428571429</v>
      </c>
      <c r="N59" s="6">
        <f t="shared" si="25"/>
        <v>2588.4285714285716</v>
      </c>
      <c r="O59" s="8">
        <f t="shared" si="26"/>
        <v>442.71428571428572</v>
      </c>
      <c r="P59" s="6">
        <v>6</v>
      </c>
      <c r="Q59" s="6">
        <v>37851</v>
      </c>
      <c r="R59" s="8">
        <f t="shared" si="19"/>
        <v>6308.5</v>
      </c>
      <c r="S59" s="6">
        <v>0</v>
      </c>
      <c r="T59" s="6">
        <v>0</v>
      </c>
      <c r="U59" s="8">
        <v>0</v>
      </c>
    </row>
    <row r="60" spans="1:21" x14ac:dyDescent="0.3">
      <c r="A60" s="9">
        <v>45233</v>
      </c>
      <c r="B60" s="6">
        <v>10</v>
      </c>
      <c r="C60" s="6">
        <v>4694</v>
      </c>
      <c r="D60" s="6">
        <v>13351</v>
      </c>
      <c r="E60" s="6">
        <v>41593</v>
      </c>
      <c r="F60" s="6">
        <f t="shared" si="0"/>
        <v>469.4</v>
      </c>
      <c r="G60" s="6">
        <f t="shared" si="1"/>
        <v>1335.1</v>
      </c>
      <c r="H60" s="8">
        <f t="shared" si="2"/>
        <v>4159.3</v>
      </c>
      <c r="I60" s="6">
        <v>8</v>
      </c>
      <c r="J60" s="6">
        <v>55700</v>
      </c>
      <c r="K60" s="6">
        <v>14250</v>
      </c>
      <c r="L60" s="6">
        <v>3408</v>
      </c>
      <c r="M60" s="6">
        <f t="shared" si="24"/>
        <v>6962.5</v>
      </c>
      <c r="N60" s="6">
        <f t="shared" si="25"/>
        <v>1781.25</v>
      </c>
      <c r="O60" s="8">
        <f t="shared" si="26"/>
        <v>426</v>
      </c>
      <c r="P60" s="6">
        <v>11</v>
      </c>
      <c r="Q60" s="6">
        <v>58237</v>
      </c>
      <c r="R60" s="8">
        <f t="shared" si="19"/>
        <v>5294.272727272727</v>
      </c>
      <c r="S60" s="6">
        <v>2</v>
      </c>
      <c r="T60" s="6">
        <v>84000</v>
      </c>
      <c r="U60" s="8">
        <f>T60/S60</f>
        <v>42000</v>
      </c>
    </row>
    <row r="61" spans="1:21" x14ac:dyDescent="0.3">
      <c r="A61" s="9">
        <v>45234</v>
      </c>
      <c r="B61" s="6">
        <v>11</v>
      </c>
      <c r="C61" s="6">
        <v>3913</v>
      </c>
      <c r="D61" s="6">
        <v>14448</v>
      </c>
      <c r="E61" s="6">
        <v>47800</v>
      </c>
      <c r="F61" s="6">
        <f t="shared" si="0"/>
        <v>355.72727272727275</v>
      </c>
      <c r="G61" s="6">
        <f t="shared" si="1"/>
        <v>1313.4545454545455</v>
      </c>
      <c r="H61" s="8">
        <f t="shared" si="2"/>
        <v>4345.454545454545</v>
      </c>
      <c r="I61" s="6">
        <v>11</v>
      </c>
      <c r="J61" s="6">
        <v>85000</v>
      </c>
      <c r="K61" s="6">
        <v>16218</v>
      </c>
      <c r="L61" s="6">
        <v>3878</v>
      </c>
      <c r="M61" s="6">
        <f t="shared" si="24"/>
        <v>7727.272727272727</v>
      </c>
      <c r="N61" s="6">
        <f t="shared" si="25"/>
        <v>1474.3636363636363</v>
      </c>
      <c r="O61" s="8">
        <f t="shared" si="26"/>
        <v>352.54545454545456</v>
      </c>
      <c r="P61" s="6">
        <v>8</v>
      </c>
      <c r="Q61" s="6">
        <v>28295</v>
      </c>
      <c r="R61" s="8">
        <f t="shared" si="19"/>
        <v>3536.875</v>
      </c>
      <c r="S61" s="6">
        <v>0</v>
      </c>
      <c r="T61" s="6">
        <v>0</v>
      </c>
      <c r="U61" s="8">
        <v>0</v>
      </c>
    </row>
    <row r="62" spans="1:21" x14ac:dyDescent="0.3">
      <c r="A62" s="9">
        <v>45235</v>
      </c>
      <c r="B62" s="6">
        <v>11</v>
      </c>
      <c r="C62" s="6">
        <v>3361</v>
      </c>
      <c r="D62" s="6">
        <v>13550</v>
      </c>
      <c r="E62" s="6">
        <v>41200</v>
      </c>
      <c r="F62" s="6">
        <f t="shared" si="0"/>
        <v>305.54545454545456</v>
      </c>
      <c r="G62" s="6">
        <f t="shared" si="1"/>
        <v>1231.8181818181818</v>
      </c>
      <c r="H62" s="8">
        <f t="shared" si="2"/>
        <v>3745.4545454545455</v>
      </c>
      <c r="I62" s="6">
        <v>12</v>
      </c>
      <c r="J62" s="6">
        <v>54000</v>
      </c>
      <c r="K62" s="6">
        <v>14849</v>
      </c>
      <c r="L62" s="6">
        <v>3293</v>
      </c>
      <c r="M62" s="6">
        <f t="shared" si="24"/>
        <v>4500</v>
      </c>
      <c r="N62" s="6">
        <f t="shared" si="25"/>
        <v>1237.4166666666667</v>
      </c>
      <c r="O62" s="8">
        <f t="shared" si="26"/>
        <v>274.41666666666669</v>
      </c>
      <c r="P62" s="6">
        <v>7</v>
      </c>
      <c r="Q62" s="6">
        <v>34154</v>
      </c>
      <c r="R62" s="8">
        <f t="shared" si="19"/>
        <v>4879.1428571428569</v>
      </c>
      <c r="S62" s="6">
        <v>2</v>
      </c>
      <c r="T62" s="6">
        <v>28800</v>
      </c>
      <c r="U62" s="8">
        <f>T62/S62</f>
        <v>14400</v>
      </c>
    </row>
    <row r="63" spans="1:21" x14ac:dyDescent="0.3">
      <c r="A63" s="9">
        <v>45236</v>
      </c>
      <c r="B63" s="6">
        <v>13</v>
      </c>
      <c r="C63" s="6">
        <v>4341</v>
      </c>
      <c r="D63" s="6">
        <v>14106</v>
      </c>
      <c r="E63" s="6">
        <v>40126</v>
      </c>
      <c r="F63" s="6">
        <f t="shared" si="0"/>
        <v>333.92307692307691</v>
      </c>
      <c r="G63" s="6">
        <f t="shared" si="1"/>
        <v>1085.0769230769231</v>
      </c>
      <c r="H63" s="8">
        <f t="shared" si="2"/>
        <v>3086.6153846153848</v>
      </c>
      <c r="I63" s="6">
        <v>12</v>
      </c>
      <c r="J63" s="6">
        <v>97800</v>
      </c>
      <c r="K63" s="6">
        <v>25048</v>
      </c>
      <c r="L63" s="6">
        <v>5433</v>
      </c>
      <c r="M63" s="6">
        <f t="shared" si="24"/>
        <v>8150</v>
      </c>
      <c r="N63" s="6">
        <f t="shared" si="25"/>
        <v>2087.3333333333335</v>
      </c>
      <c r="O63" s="8">
        <f t="shared" si="26"/>
        <v>452.75</v>
      </c>
      <c r="P63" s="6">
        <v>10</v>
      </c>
      <c r="Q63" s="6">
        <v>36858</v>
      </c>
      <c r="R63" s="8">
        <f t="shared" si="19"/>
        <v>3685.8</v>
      </c>
      <c r="S63" s="6">
        <v>2</v>
      </c>
      <c r="T63" s="6">
        <v>38300</v>
      </c>
      <c r="U63" s="8">
        <f t="shared" ref="U63:U66" si="28">T63/S63</f>
        <v>19150</v>
      </c>
    </row>
    <row r="64" spans="1:21" x14ac:dyDescent="0.3">
      <c r="A64" s="9">
        <v>45237</v>
      </c>
      <c r="B64" s="6">
        <v>10</v>
      </c>
      <c r="C64" s="6">
        <v>5328</v>
      </c>
      <c r="D64" s="6">
        <v>14546</v>
      </c>
      <c r="E64" s="6">
        <v>43207</v>
      </c>
      <c r="F64" s="6">
        <f t="shared" si="0"/>
        <v>532.79999999999995</v>
      </c>
      <c r="G64" s="6">
        <f t="shared" si="1"/>
        <v>1454.6</v>
      </c>
      <c r="H64" s="8">
        <f t="shared" si="2"/>
        <v>4320.7</v>
      </c>
      <c r="I64" s="6">
        <v>9</v>
      </c>
      <c r="J64" s="6">
        <v>59300</v>
      </c>
      <c r="K64" s="6">
        <v>21499</v>
      </c>
      <c r="L64" s="6">
        <v>3602</v>
      </c>
      <c r="M64" s="6">
        <f t="shared" si="24"/>
        <v>6588.8888888888887</v>
      </c>
      <c r="N64" s="6">
        <f t="shared" si="25"/>
        <v>2388.7777777777778</v>
      </c>
      <c r="O64" s="8">
        <f t="shared" si="26"/>
        <v>400.22222222222223</v>
      </c>
      <c r="P64" s="6">
        <v>6</v>
      </c>
      <c r="Q64" s="6">
        <v>28794</v>
      </c>
      <c r="R64" s="8">
        <f t="shared" si="19"/>
        <v>4799</v>
      </c>
      <c r="S64" s="6">
        <v>1</v>
      </c>
      <c r="T64" s="6">
        <v>18000</v>
      </c>
      <c r="U64" s="8">
        <f t="shared" si="28"/>
        <v>18000</v>
      </c>
    </row>
    <row r="65" spans="1:21" x14ac:dyDescent="0.3">
      <c r="A65" s="9">
        <v>45238</v>
      </c>
      <c r="B65" s="6">
        <v>11</v>
      </c>
      <c r="C65" s="6">
        <v>5747</v>
      </c>
      <c r="D65" s="6">
        <v>17336</v>
      </c>
      <c r="E65" s="6">
        <v>53722</v>
      </c>
      <c r="F65" s="6">
        <f t="shared" si="0"/>
        <v>522.4545454545455</v>
      </c>
      <c r="G65" s="6">
        <f t="shared" si="1"/>
        <v>1576</v>
      </c>
      <c r="H65" s="8">
        <f t="shared" si="2"/>
        <v>4883.818181818182</v>
      </c>
      <c r="I65" s="6">
        <v>9</v>
      </c>
      <c r="J65" s="6">
        <v>46400</v>
      </c>
      <c r="K65" s="6">
        <v>15448</v>
      </c>
      <c r="L65" s="6">
        <v>3050</v>
      </c>
      <c r="M65" s="6">
        <f t="shared" si="24"/>
        <v>5155.5555555555557</v>
      </c>
      <c r="N65" s="6">
        <f t="shared" si="25"/>
        <v>1716.4444444444443</v>
      </c>
      <c r="O65" s="8">
        <f t="shared" si="26"/>
        <v>338.88888888888891</v>
      </c>
      <c r="P65" s="6">
        <v>8</v>
      </c>
      <c r="Q65" s="6">
        <v>55189</v>
      </c>
      <c r="R65" s="8">
        <f t="shared" si="19"/>
        <v>6898.625</v>
      </c>
      <c r="S65" s="6">
        <v>1</v>
      </c>
      <c r="T65" s="6">
        <v>8600</v>
      </c>
      <c r="U65" s="8">
        <f t="shared" si="28"/>
        <v>8600</v>
      </c>
    </row>
    <row r="66" spans="1:21" x14ac:dyDescent="0.3">
      <c r="A66" s="9">
        <v>45239</v>
      </c>
      <c r="B66" s="6">
        <v>14</v>
      </c>
      <c r="C66" s="6">
        <v>7953</v>
      </c>
      <c r="D66" s="6">
        <v>23109</v>
      </c>
      <c r="E66" s="6">
        <v>64434</v>
      </c>
      <c r="F66" s="6">
        <f t="shared" si="0"/>
        <v>568.07142857142856</v>
      </c>
      <c r="G66" s="6">
        <f t="shared" si="1"/>
        <v>1650.6428571428571</v>
      </c>
      <c r="H66" s="8">
        <f t="shared" si="2"/>
        <v>4602.4285714285716</v>
      </c>
      <c r="I66" s="6">
        <v>11</v>
      </c>
      <c r="J66" s="6">
        <v>49900</v>
      </c>
      <c r="K66" s="6">
        <v>12788</v>
      </c>
      <c r="L66" s="6">
        <v>3467</v>
      </c>
      <c r="M66" s="6">
        <f t="shared" si="24"/>
        <v>4536.363636363636</v>
      </c>
      <c r="N66" s="6">
        <f t="shared" si="25"/>
        <v>1162.5454545454545</v>
      </c>
      <c r="O66" s="8">
        <f t="shared" si="26"/>
        <v>315.18181818181819</v>
      </c>
      <c r="P66" s="6">
        <v>8</v>
      </c>
      <c r="Q66" s="6">
        <v>39021</v>
      </c>
      <c r="R66" s="8">
        <f t="shared" si="19"/>
        <v>4877.625</v>
      </c>
      <c r="S66" s="6">
        <v>2</v>
      </c>
      <c r="T66" s="6">
        <v>9942</v>
      </c>
      <c r="U66" s="8">
        <f t="shared" si="28"/>
        <v>4971</v>
      </c>
    </row>
    <row r="67" spans="1:21" x14ac:dyDescent="0.3">
      <c r="A67" s="9">
        <v>45240</v>
      </c>
      <c r="B67" s="6">
        <v>7</v>
      </c>
      <c r="C67" s="6">
        <v>5397</v>
      </c>
      <c r="D67" s="6">
        <v>14300</v>
      </c>
      <c r="E67" s="6">
        <v>38600</v>
      </c>
      <c r="F67" s="6">
        <f t="shared" si="0"/>
        <v>771</v>
      </c>
      <c r="G67" s="6">
        <f t="shared" si="1"/>
        <v>2042.8571428571429</v>
      </c>
      <c r="H67" s="8">
        <f t="shared" si="2"/>
        <v>5514.2857142857147</v>
      </c>
      <c r="I67" s="6">
        <v>7</v>
      </c>
      <c r="J67" s="6">
        <v>39500</v>
      </c>
      <c r="K67" s="6">
        <v>5840</v>
      </c>
      <c r="L67" s="6">
        <v>3348</v>
      </c>
      <c r="M67" s="6">
        <f t="shared" si="24"/>
        <v>5642.8571428571431</v>
      </c>
      <c r="N67" s="6">
        <f t="shared" si="25"/>
        <v>834.28571428571433</v>
      </c>
      <c r="O67" s="8">
        <f t="shared" si="26"/>
        <v>478.28571428571428</v>
      </c>
      <c r="P67" s="6">
        <v>7</v>
      </c>
      <c r="Q67" s="6">
        <v>40259</v>
      </c>
      <c r="R67" s="8">
        <f t="shared" si="19"/>
        <v>5751.2857142857147</v>
      </c>
      <c r="S67" s="6">
        <v>1</v>
      </c>
      <c r="T67" s="6">
        <v>45000</v>
      </c>
      <c r="U67" s="8">
        <v>45000</v>
      </c>
    </row>
    <row r="68" spans="1:21" x14ac:dyDescent="0.3">
      <c r="A68" s="9">
        <v>45241</v>
      </c>
      <c r="B68" s="6">
        <v>8</v>
      </c>
      <c r="C68" s="6">
        <v>6813</v>
      </c>
      <c r="D68" s="6">
        <v>19678</v>
      </c>
      <c r="E68" s="6">
        <v>59700</v>
      </c>
      <c r="F68" s="6">
        <f t="shared" ref="F68:F72" si="29">C68/B68</f>
        <v>851.625</v>
      </c>
      <c r="G68" s="6">
        <f t="shared" ref="G68:G72" si="30">D68/B68</f>
        <v>2459.75</v>
      </c>
      <c r="H68" s="8">
        <f t="shared" ref="H68:H72" si="31">E68/B68</f>
        <v>7462.5</v>
      </c>
      <c r="I68" s="6">
        <v>7</v>
      </c>
      <c r="J68" s="6">
        <v>31200</v>
      </c>
      <c r="K68" s="6">
        <v>5590</v>
      </c>
      <c r="L68" s="6">
        <v>2162</v>
      </c>
      <c r="M68" s="6">
        <f t="shared" si="24"/>
        <v>4457.1428571428569</v>
      </c>
      <c r="N68" s="6">
        <f t="shared" si="25"/>
        <v>798.57142857142856</v>
      </c>
      <c r="O68" s="8">
        <f t="shared" si="26"/>
        <v>308.85714285714283</v>
      </c>
      <c r="P68" s="6">
        <v>8</v>
      </c>
      <c r="Q68" s="6">
        <v>40956</v>
      </c>
      <c r="R68" s="8">
        <f t="shared" si="19"/>
        <v>5119.5</v>
      </c>
      <c r="S68" s="6">
        <v>0</v>
      </c>
      <c r="T68" s="6">
        <v>0</v>
      </c>
      <c r="U68" s="8">
        <v>0</v>
      </c>
    </row>
    <row r="69" spans="1:21" x14ac:dyDescent="0.3">
      <c r="A69" s="9">
        <v>45242</v>
      </c>
      <c r="B69" s="6">
        <v>9</v>
      </c>
      <c r="C69" s="6">
        <v>9736</v>
      </c>
      <c r="D69" s="6">
        <v>33500</v>
      </c>
      <c r="E69" s="6">
        <v>97500</v>
      </c>
      <c r="F69" s="6">
        <f t="shared" si="29"/>
        <v>1081.7777777777778</v>
      </c>
      <c r="G69" s="6">
        <f t="shared" si="30"/>
        <v>3722.2222222222222</v>
      </c>
      <c r="H69" s="8">
        <f t="shared" si="31"/>
        <v>10833.333333333334</v>
      </c>
      <c r="I69" s="6">
        <v>9</v>
      </c>
      <c r="J69" s="6">
        <v>105900</v>
      </c>
      <c r="K69" s="6">
        <v>33817</v>
      </c>
      <c r="L69" s="6">
        <v>11813</v>
      </c>
      <c r="M69" s="6">
        <f>J69/I69</f>
        <v>11766.666666666666</v>
      </c>
      <c r="N69" s="6">
        <f>K69/I69</f>
        <v>3757.4444444444443</v>
      </c>
      <c r="O69" s="8">
        <f>L69/I69</f>
        <v>1312.5555555555557</v>
      </c>
      <c r="P69" s="6">
        <v>7</v>
      </c>
      <c r="Q69" s="6">
        <v>83256</v>
      </c>
      <c r="R69" s="8">
        <f t="shared" si="19"/>
        <v>11893.714285714286</v>
      </c>
      <c r="S69" s="6">
        <v>2</v>
      </c>
      <c r="T69" s="6">
        <v>31900</v>
      </c>
      <c r="U69" s="8">
        <f>T69/S69</f>
        <v>15950</v>
      </c>
    </row>
    <row r="70" spans="1:21" x14ac:dyDescent="0.3">
      <c r="A70" s="9">
        <v>45243</v>
      </c>
      <c r="B70" s="6">
        <v>10</v>
      </c>
      <c r="C70" s="6">
        <v>6949</v>
      </c>
      <c r="D70" s="6">
        <v>16302</v>
      </c>
      <c r="E70" s="6">
        <v>50224</v>
      </c>
      <c r="F70" s="6">
        <f t="shared" si="29"/>
        <v>694.9</v>
      </c>
      <c r="G70" s="6">
        <f t="shared" si="30"/>
        <v>1630.2</v>
      </c>
      <c r="H70" s="8">
        <f t="shared" si="31"/>
        <v>5022.3999999999996</v>
      </c>
      <c r="I70" s="6">
        <v>9</v>
      </c>
      <c r="J70" s="6">
        <v>41400</v>
      </c>
      <c r="K70" s="6">
        <v>7906</v>
      </c>
      <c r="L70" s="6">
        <v>2965</v>
      </c>
      <c r="M70" s="6">
        <f>J70/I70</f>
        <v>4600</v>
      </c>
      <c r="N70" s="6">
        <f>K70/I70</f>
        <v>878.44444444444446</v>
      </c>
      <c r="O70" s="8">
        <f>L70/I70</f>
        <v>329.44444444444446</v>
      </c>
      <c r="P70" s="6">
        <v>7</v>
      </c>
      <c r="Q70" s="6">
        <v>38224</v>
      </c>
      <c r="R70" s="8">
        <f t="shared" si="19"/>
        <v>5460.5714285714284</v>
      </c>
      <c r="S70" s="6">
        <v>1</v>
      </c>
      <c r="T70" s="6">
        <v>5041</v>
      </c>
      <c r="U70" s="8">
        <f>T70/S70</f>
        <v>5041</v>
      </c>
    </row>
    <row r="71" spans="1:21" x14ac:dyDescent="0.3">
      <c r="A71" s="9">
        <v>45244</v>
      </c>
      <c r="B71" s="6">
        <v>10</v>
      </c>
      <c r="C71" s="6">
        <v>5135</v>
      </c>
      <c r="D71" s="6">
        <v>17700</v>
      </c>
      <c r="E71" s="6">
        <v>47400</v>
      </c>
      <c r="F71" s="6">
        <f t="shared" si="29"/>
        <v>513.5</v>
      </c>
      <c r="G71" s="6">
        <f t="shared" si="30"/>
        <v>1770</v>
      </c>
      <c r="H71" s="8">
        <f t="shared" si="31"/>
        <v>4740</v>
      </c>
      <c r="I71" s="6">
        <v>10</v>
      </c>
      <c r="J71" s="6">
        <v>43700</v>
      </c>
      <c r="K71" s="6">
        <v>7555</v>
      </c>
      <c r="L71" s="6">
        <v>2684</v>
      </c>
      <c r="M71" s="6">
        <f t="shared" ref="M71:M92" si="32">J71/I71</f>
        <v>4370</v>
      </c>
      <c r="N71" s="6">
        <f t="shared" ref="N71:N92" si="33">K71/I71</f>
        <v>755.5</v>
      </c>
      <c r="O71" s="8">
        <f t="shared" ref="O71:O92" si="34">L71/I71</f>
        <v>268.39999999999998</v>
      </c>
      <c r="P71" s="6">
        <v>7</v>
      </c>
      <c r="Q71" s="6">
        <v>21725</v>
      </c>
      <c r="R71" s="8">
        <f t="shared" si="19"/>
        <v>3103.5714285714284</v>
      </c>
      <c r="S71" s="6">
        <v>4</v>
      </c>
      <c r="T71" s="6">
        <v>22166</v>
      </c>
      <c r="U71" s="8">
        <f t="shared" ref="U71:U80" si="35">T71/S71</f>
        <v>5541.5</v>
      </c>
    </row>
    <row r="72" spans="1:21" x14ac:dyDescent="0.3">
      <c r="A72" s="9">
        <v>45245</v>
      </c>
      <c r="B72" s="6">
        <v>16</v>
      </c>
      <c r="C72" s="6">
        <v>11089</v>
      </c>
      <c r="D72" s="6">
        <v>25887</v>
      </c>
      <c r="E72" s="6">
        <v>79241</v>
      </c>
      <c r="F72" s="6">
        <f t="shared" si="29"/>
        <v>693.0625</v>
      </c>
      <c r="G72" s="6">
        <f t="shared" si="30"/>
        <v>1617.9375</v>
      </c>
      <c r="H72" s="8">
        <f t="shared" si="31"/>
        <v>4952.5625</v>
      </c>
      <c r="I72" s="6">
        <v>14</v>
      </c>
      <c r="J72" s="6">
        <v>73100</v>
      </c>
      <c r="K72" s="6">
        <v>19110</v>
      </c>
      <c r="L72" s="6">
        <v>4563</v>
      </c>
      <c r="M72" s="6">
        <f t="shared" si="32"/>
        <v>5221.4285714285716</v>
      </c>
      <c r="N72" s="6">
        <f t="shared" si="33"/>
        <v>1365</v>
      </c>
      <c r="O72" s="8">
        <f t="shared" si="34"/>
        <v>325.92857142857144</v>
      </c>
      <c r="P72" s="6">
        <v>10</v>
      </c>
      <c r="Q72" s="6">
        <v>36650</v>
      </c>
      <c r="R72" s="8">
        <f t="shared" si="19"/>
        <v>3665</v>
      </c>
      <c r="S72" s="6">
        <v>3</v>
      </c>
      <c r="T72" s="6">
        <v>19782</v>
      </c>
      <c r="U72" s="8">
        <f t="shared" si="35"/>
        <v>6594</v>
      </c>
    </row>
    <row r="73" spans="1:21" x14ac:dyDescent="0.3">
      <c r="A73" s="9">
        <v>45246</v>
      </c>
      <c r="B73" s="6">
        <v>8</v>
      </c>
      <c r="C73" s="6">
        <v>14829</v>
      </c>
      <c r="D73" s="6">
        <v>17075</v>
      </c>
      <c r="E73" s="6">
        <v>45800</v>
      </c>
      <c r="F73" s="6">
        <f t="shared" ref="F73:F110" si="36">C73/B73</f>
        <v>1853.625</v>
      </c>
      <c r="G73" s="6">
        <f t="shared" ref="G73:G110" si="37">D73/B73</f>
        <v>2134.375</v>
      </c>
      <c r="H73" s="8">
        <f t="shared" ref="H73:H110" si="38">E73/B73</f>
        <v>5725</v>
      </c>
      <c r="I73" s="6">
        <v>8</v>
      </c>
      <c r="J73" s="6">
        <v>31200</v>
      </c>
      <c r="K73" s="6">
        <v>8347</v>
      </c>
      <c r="L73" s="6">
        <v>2046</v>
      </c>
      <c r="M73" s="6">
        <f t="shared" si="32"/>
        <v>3900</v>
      </c>
      <c r="N73" s="6">
        <f t="shared" si="33"/>
        <v>1043.375</v>
      </c>
      <c r="O73" s="8">
        <f t="shared" si="34"/>
        <v>255.75</v>
      </c>
      <c r="P73" s="6">
        <v>4</v>
      </c>
      <c r="Q73" s="6">
        <v>22397</v>
      </c>
      <c r="R73" s="8">
        <f t="shared" si="19"/>
        <v>5599.25</v>
      </c>
      <c r="S73" s="6">
        <v>3</v>
      </c>
      <c r="T73" s="6">
        <v>18855</v>
      </c>
      <c r="U73" s="8">
        <f t="shared" si="35"/>
        <v>6285</v>
      </c>
    </row>
    <row r="74" spans="1:21" x14ac:dyDescent="0.3">
      <c r="A74" s="9">
        <v>45247</v>
      </c>
      <c r="B74" s="6">
        <v>11</v>
      </c>
      <c r="C74" s="6">
        <v>6051</v>
      </c>
      <c r="D74" s="6">
        <v>18408</v>
      </c>
      <c r="E74" s="6">
        <v>52100</v>
      </c>
      <c r="F74" s="6">
        <f t="shared" si="36"/>
        <v>550.09090909090912</v>
      </c>
      <c r="G74" s="6">
        <f t="shared" si="37"/>
        <v>1673.4545454545455</v>
      </c>
      <c r="H74" s="8">
        <f t="shared" si="38"/>
        <v>4736.363636363636</v>
      </c>
      <c r="I74" s="6">
        <v>12</v>
      </c>
      <c r="J74" s="6">
        <v>53690</v>
      </c>
      <c r="K74" s="6">
        <v>11725</v>
      </c>
      <c r="L74" s="6">
        <v>3298</v>
      </c>
      <c r="M74" s="6">
        <f t="shared" si="32"/>
        <v>4474.166666666667</v>
      </c>
      <c r="N74" s="6">
        <f t="shared" si="33"/>
        <v>977.08333333333337</v>
      </c>
      <c r="O74" s="8">
        <f t="shared" si="34"/>
        <v>274.83333333333331</v>
      </c>
      <c r="P74" s="6">
        <v>6</v>
      </c>
      <c r="Q74" s="6">
        <v>27259</v>
      </c>
      <c r="R74" s="8">
        <f t="shared" si="19"/>
        <v>4543.166666666667</v>
      </c>
      <c r="S74" s="6">
        <v>7</v>
      </c>
      <c r="T74" s="6">
        <v>52274</v>
      </c>
      <c r="U74" s="8">
        <f t="shared" si="35"/>
        <v>7467.7142857142853</v>
      </c>
    </row>
    <row r="75" spans="1:21" x14ac:dyDescent="0.3">
      <c r="A75" s="9">
        <v>45248</v>
      </c>
      <c r="B75" s="6">
        <v>7</v>
      </c>
      <c r="C75" s="6">
        <v>6149</v>
      </c>
      <c r="D75" s="6">
        <v>13200</v>
      </c>
      <c r="E75" s="6">
        <v>40800</v>
      </c>
      <c r="F75" s="6">
        <f t="shared" si="36"/>
        <v>878.42857142857144</v>
      </c>
      <c r="G75" s="6">
        <f t="shared" si="37"/>
        <v>1885.7142857142858</v>
      </c>
      <c r="H75" s="8">
        <f t="shared" si="38"/>
        <v>5828.5714285714284</v>
      </c>
      <c r="I75" s="6">
        <v>7</v>
      </c>
      <c r="J75" s="6">
        <v>29300</v>
      </c>
      <c r="K75" s="6">
        <v>5390</v>
      </c>
      <c r="L75" s="6">
        <v>1692</v>
      </c>
      <c r="M75" s="6">
        <f t="shared" si="32"/>
        <v>4185.7142857142853</v>
      </c>
      <c r="N75" s="6">
        <f t="shared" si="33"/>
        <v>770</v>
      </c>
      <c r="O75" s="8">
        <f t="shared" si="34"/>
        <v>241.71428571428572</v>
      </c>
      <c r="P75" s="6">
        <v>6</v>
      </c>
      <c r="Q75" s="6">
        <v>29743</v>
      </c>
      <c r="R75" s="8">
        <f t="shared" si="19"/>
        <v>4957.166666666667</v>
      </c>
      <c r="S75" s="6">
        <v>1</v>
      </c>
      <c r="T75" s="6">
        <v>9146</v>
      </c>
      <c r="U75" s="8">
        <f t="shared" si="35"/>
        <v>9146</v>
      </c>
    </row>
    <row r="76" spans="1:21" x14ac:dyDescent="0.3">
      <c r="A76" s="9">
        <v>45249</v>
      </c>
      <c r="B76" s="6">
        <v>12</v>
      </c>
      <c r="C76" s="6">
        <v>46579</v>
      </c>
      <c r="D76" s="6">
        <v>24388</v>
      </c>
      <c r="E76" s="6">
        <v>72108</v>
      </c>
      <c r="F76" s="6">
        <f t="shared" si="36"/>
        <v>3881.5833333333335</v>
      </c>
      <c r="G76" s="6">
        <f t="shared" si="37"/>
        <v>2032.3333333333333</v>
      </c>
      <c r="H76" s="8">
        <f t="shared" si="38"/>
        <v>6009</v>
      </c>
      <c r="I76" s="6">
        <v>13</v>
      </c>
      <c r="J76" s="6">
        <v>102294</v>
      </c>
      <c r="K76" s="6">
        <v>19650</v>
      </c>
      <c r="L76" s="6">
        <v>4909</v>
      </c>
      <c r="M76" s="6">
        <f t="shared" si="32"/>
        <v>7868.7692307692305</v>
      </c>
      <c r="N76" s="6">
        <f t="shared" si="33"/>
        <v>1511.5384615384614</v>
      </c>
      <c r="O76" s="8">
        <f t="shared" si="34"/>
        <v>377.61538461538464</v>
      </c>
      <c r="P76" s="6">
        <v>10</v>
      </c>
      <c r="Q76" s="6">
        <v>71058</v>
      </c>
      <c r="R76" s="8">
        <f t="shared" si="19"/>
        <v>7105.8</v>
      </c>
      <c r="S76" s="6">
        <v>5</v>
      </c>
      <c r="T76" s="6">
        <v>77729</v>
      </c>
      <c r="U76" s="8">
        <f t="shared" si="35"/>
        <v>15545.8</v>
      </c>
    </row>
    <row r="77" spans="1:21" x14ac:dyDescent="0.3">
      <c r="A77" s="9">
        <v>45250</v>
      </c>
      <c r="B77" s="6">
        <v>11</v>
      </c>
      <c r="C77" s="6">
        <v>7586</v>
      </c>
      <c r="D77" s="6">
        <v>29500</v>
      </c>
      <c r="E77" s="6">
        <v>84125</v>
      </c>
      <c r="F77" s="6">
        <f t="shared" si="36"/>
        <v>689.63636363636363</v>
      </c>
      <c r="G77" s="6">
        <f t="shared" si="37"/>
        <v>2681.818181818182</v>
      </c>
      <c r="H77" s="8">
        <f t="shared" si="38"/>
        <v>7647.727272727273</v>
      </c>
      <c r="I77" s="6">
        <v>8</v>
      </c>
      <c r="J77" s="6">
        <v>76100</v>
      </c>
      <c r="K77" s="6">
        <v>14899</v>
      </c>
      <c r="L77" s="6">
        <v>6884</v>
      </c>
      <c r="M77" s="6">
        <f t="shared" si="32"/>
        <v>9512.5</v>
      </c>
      <c r="N77" s="6">
        <f t="shared" si="33"/>
        <v>1862.375</v>
      </c>
      <c r="O77" s="8">
        <f t="shared" si="34"/>
        <v>860.5</v>
      </c>
      <c r="P77" s="6">
        <v>10</v>
      </c>
      <c r="Q77" s="6">
        <v>67207</v>
      </c>
      <c r="R77" s="8">
        <f t="shared" si="19"/>
        <v>6720.7</v>
      </c>
      <c r="S77" s="6">
        <v>5</v>
      </c>
      <c r="T77" s="6">
        <v>272733</v>
      </c>
      <c r="U77" s="8">
        <f t="shared" si="35"/>
        <v>54546.6</v>
      </c>
    </row>
    <row r="78" spans="1:21" x14ac:dyDescent="0.3">
      <c r="A78" s="9">
        <v>45251</v>
      </c>
      <c r="B78" s="6">
        <v>15</v>
      </c>
      <c r="C78" s="6">
        <v>7288</v>
      </c>
      <c r="D78" s="6">
        <v>25639</v>
      </c>
      <c r="E78" s="6">
        <v>73854</v>
      </c>
      <c r="F78" s="6">
        <f t="shared" si="36"/>
        <v>485.86666666666667</v>
      </c>
      <c r="G78" s="6">
        <f t="shared" si="37"/>
        <v>1709.2666666666667</v>
      </c>
      <c r="H78" s="8">
        <f t="shared" si="38"/>
        <v>4923.6000000000004</v>
      </c>
      <c r="I78" s="6">
        <v>12</v>
      </c>
      <c r="J78" s="6">
        <v>100400</v>
      </c>
      <c r="K78" s="6">
        <v>14610</v>
      </c>
      <c r="L78" s="6">
        <v>6764</v>
      </c>
      <c r="M78" s="6">
        <f t="shared" si="32"/>
        <v>8366.6666666666661</v>
      </c>
      <c r="N78" s="6">
        <f t="shared" si="33"/>
        <v>1217.5</v>
      </c>
      <c r="O78" s="8">
        <f t="shared" si="34"/>
        <v>563.66666666666663</v>
      </c>
      <c r="P78" s="6">
        <v>10</v>
      </c>
      <c r="Q78" s="6">
        <v>51681</v>
      </c>
      <c r="R78" s="8">
        <f t="shared" si="19"/>
        <v>5168.1000000000004</v>
      </c>
      <c r="S78" s="6">
        <v>1</v>
      </c>
      <c r="T78" s="6">
        <v>11115</v>
      </c>
      <c r="U78" s="8">
        <f t="shared" si="35"/>
        <v>11115</v>
      </c>
    </row>
    <row r="79" spans="1:21" x14ac:dyDescent="0.3">
      <c r="A79" s="9">
        <v>45252</v>
      </c>
      <c r="B79" s="6">
        <v>14</v>
      </c>
      <c r="C79" s="6">
        <v>6257</v>
      </c>
      <c r="D79" s="6">
        <v>17431</v>
      </c>
      <c r="E79" s="6">
        <v>52813</v>
      </c>
      <c r="F79" s="6">
        <f t="shared" si="36"/>
        <v>446.92857142857144</v>
      </c>
      <c r="G79" s="6">
        <f t="shared" si="37"/>
        <v>1245.0714285714287</v>
      </c>
      <c r="H79" s="8">
        <f t="shared" si="38"/>
        <v>3772.3571428571427</v>
      </c>
      <c r="I79" s="6">
        <v>6</v>
      </c>
      <c r="J79" s="6">
        <v>25100</v>
      </c>
      <c r="K79" s="6">
        <v>4247</v>
      </c>
      <c r="L79" s="6">
        <v>1940</v>
      </c>
      <c r="M79" s="6">
        <f t="shared" si="32"/>
        <v>4183.333333333333</v>
      </c>
      <c r="N79" s="6">
        <f t="shared" si="33"/>
        <v>707.83333333333337</v>
      </c>
      <c r="O79" s="8">
        <f t="shared" si="34"/>
        <v>323.33333333333331</v>
      </c>
      <c r="P79" s="6">
        <v>7</v>
      </c>
      <c r="Q79" s="6">
        <v>31991</v>
      </c>
      <c r="R79" s="8">
        <f t="shared" si="19"/>
        <v>4570.1428571428569</v>
      </c>
      <c r="S79" s="6">
        <v>1</v>
      </c>
      <c r="T79" s="6">
        <v>14353</v>
      </c>
      <c r="U79" s="8">
        <f t="shared" si="35"/>
        <v>14353</v>
      </c>
    </row>
    <row r="80" spans="1:21" x14ac:dyDescent="0.3">
      <c r="A80" s="9">
        <v>45253</v>
      </c>
      <c r="B80" s="6">
        <v>8</v>
      </c>
      <c r="C80" s="6">
        <v>4536</v>
      </c>
      <c r="D80" s="6">
        <v>16211</v>
      </c>
      <c r="E80" s="6">
        <v>46447</v>
      </c>
      <c r="F80" s="6">
        <f t="shared" si="36"/>
        <v>567</v>
      </c>
      <c r="G80" s="6">
        <f t="shared" si="37"/>
        <v>2026.375</v>
      </c>
      <c r="H80" s="8">
        <f t="shared" si="38"/>
        <v>5805.875</v>
      </c>
      <c r="I80" s="6">
        <v>8</v>
      </c>
      <c r="J80" s="6">
        <v>92600</v>
      </c>
      <c r="K80" s="6">
        <v>21222</v>
      </c>
      <c r="L80" s="6">
        <v>9486</v>
      </c>
      <c r="M80" s="6">
        <f t="shared" si="32"/>
        <v>11575</v>
      </c>
      <c r="N80" s="6">
        <f t="shared" si="33"/>
        <v>2652.75</v>
      </c>
      <c r="O80" s="8">
        <f t="shared" si="34"/>
        <v>1185.75</v>
      </c>
      <c r="P80" s="6">
        <v>5</v>
      </c>
      <c r="Q80" s="6">
        <v>33077</v>
      </c>
      <c r="R80" s="8">
        <f t="shared" si="19"/>
        <v>6615.4</v>
      </c>
      <c r="S80" s="6">
        <v>2</v>
      </c>
      <c r="T80" s="6">
        <v>28318</v>
      </c>
      <c r="U80" s="8">
        <f t="shared" si="35"/>
        <v>14159</v>
      </c>
    </row>
    <row r="81" spans="1:21" x14ac:dyDescent="0.3">
      <c r="A81" s="9">
        <v>45254</v>
      </c>
      <c r="B81" s="6">
        <v>16</v>
      </c>
      <c r="C81" s="6">
        <v>5533</v>
      </c>
      <c r="D81" s="6">
        <v>16400</v>
      </c>
      <c r="E81" s="6">
        <v>47588</v>
      </c>
      <c r="F81" s="6">
        <f t="shared" si="36"/>
        <v>345.8125</v>
      </c>
      <c r="G81" s="6">
        <f t="shared" si="37"/>
        <v>1025</v>
      </c>
      <c r="H81" s="8">
        <f t="shared" si="38"/>
        <v>2974.25</v>
      </c>
      <c r="I81" s="6">
        <v>9</v>
      </c>
      <c r="J81" s="6">
        <v>62800</v>
      </c>
      <c r="K81" s="6">
        <v>11046</v>
      </c>
      <c r="L81" s="6">
        <v>4984</v>
      </c>
      <c r="M81" s="6">
        <f t="shared" si="32"/>
        <v>6977.7777777777774</v>
      </c>
      <c r="N81" s="6">
        <f t="shared" si="33"/>
        <v>1227.3333333333333</v>
      </c>
      <c r="O81" s="8">
        <f t="shared" si="34"/>
        <v>553.77777777777783</v>
      </c>
      <c r="P81" s="6">
        <v>5</v>
      </c>
      <c r="Q81" s="6">
        <v>21248</v>
      </c>
      <c r="R81" s="8">
        <f t="shared" si="19"/>
        <v>4249.6000000000004</v>
      </c>
      <c r="S81" s="6">
        <v>0</v>
      </c>
      <c r="T81" s="6">
        <v>0</v>
      </c>
      <c r="U81" s="8">
        <v>0</v>
      </c>
    </row>
    <row r="82" spans="1:21" x14ac:dyDescent="0.3">
      <c r="A82" s="9">
        <v>45255</v>
      </c>
      <c r="B82" s="6">
        <v>23</v>
      </c>
      <c r="C82" s="6">
        <v>12771</v>
      </c>
      <c r="D82" s="6">
        <v>35656</v>
      </c>
      <c r="E82" s="6">
        <v>101291</v>
      </c>
      <c r="F82" s="6">
        <f t="shared" si="36"/>
        <v>555.26086956521738</v>
      </c>
      <c r="G82" s="6">
        <f t="shared" si="37"/>
        <v>1550.2608695652175</v>
      </c>
      <c r="H82" s="8">
        <f t="shared" si="38"/>
        <v>4403.95652173913</v>
      </c>
      <c r="I82" s="6">
        <v>14</v>
      </c>
      <c r="J82" s="6">
        <v>68700</v>
      </c>
      <c r="K82" s="6">
        <v>11725</v>
      </c>
      <c r="L82" s="6">
        <v>6972</v>
      </c>
      <c r="M82" s="6">
        <f t="shared" si="32"/>
        <v>4907.1428571428569</v>
      </c>
      <c r="N82" s="6">
        <f t="shared" si="33"/>
        <v>837.5</v>
      </c>
      <c r="O82" s="8">
        <f t="shared" si="34"/>
        <v>498</v>
      </c>
      <c r="P82" s="6">
        <v>12</v>
      </c>
      <c r="Q82" s="6">
        <v>53229</v>
      </c>
      <c r="R82" s="8">
        <f t="shared" si="19"/>
        <v>4435.75</v>
      </c>
      <c r="S82" s="6">
        <v>0</v>
      </c>
      <c r="T82" s="6">
        <v>0</v>
      </c>
      <c r="U82" s="8">
        <v>0</v>
      </c>
    </row>
    <row r="83" spans="1:21" x14ac:dyDescent="0.3">
      <c r="A83" s="9">
        <v>45256</v>
      </c>
      <c r="B83" s="6">
        <v>10</v>
      </c>
      <c r="C83" s="6">
        <v>8054</v>
      </c>
      <c r="D83" s="6">
        <v>26800</v>
      </c>
      <c r="E83" s="6">
        <v>74300</v>
      </c>
      <c r="F83" s="6">
        <f t="shared" si="36"/>
        <v>805.4</v>
      </c>
      <c r="G83" s="6">
        <f t="shared" si="37"/>
        <v>2680</v>
      </c>
      <c r="H83" s="8">
        <f t="shared" si="38"/>
        <v>7430</v>
      </c>
      <c r="I83" s="6">
        <v>10</v>
      </c>
      <c r="J83" s="6">
        <v>51100</v>
      </c>
      <c r="K83" s="6">
        <v>9201</v>
      </c>
      <c r="L83" s="6">
        <v>4704</v>
      </c>
      <c r="M83" s="6">
        <f t="shared" si="32"/>
        <v>5110</v>
      </c>
      <c r="N83" s="6">
        <f t="shared" si="33"/>
        <v>920.1</v>
      </c>
      <c r="O83" s="8">
        <f t="shared" si="34"/>
        <v>470.4</v>
      </c>
      <c r="P83" s="6">
        <v>10</v>
      </c>
      <c r="Q83" s="6">
        <v>58621</v>
      </c>
      <c r="R83" s="8">
        <f t="shared" si="19"/>
        <v>5862.1</v>
      </c>
      <c r="S83" s="6">
        <v>4</v>
      </c>
      <c r="T83" s="6">
        <v>126548</v>
      </c>
      <c r="U83" s="8">
        <f>T83/S83</f>
        <v>31637</v>
      </c>
    </row>
    <row r="84" spans="1:21" x14ac:dyDescent="0.3">
      <c r="A84" s="9">
        <v>45257</v>
      </c>
      <c r="B84" s="6">
        <v>3</v>
      </c>
      <c r="C84" s="6">
        <v>3163</v>
      </c>
      <c r="D84" s="6">
        <v>7436</v>
      </c>
      <c r="E84" s="6">
        <v>19300</v>
      </c>
      <c r="F84" s="6">
        <f t="shared" si="36"/>
        <v>1054.3333333333333</v>
      </c>
      <c r="G84" s="6">
        <f t="shared" si="37"/>
        <v>2478.6666666666665</v>
      </c>
      <c r="H84" s="8">
        <f t="shared" si="38"/>
        <v>6433.333333333333</v>
      </c>
      <c r="I84" s="6">
        <v>7</v>
      </c>
      <c r="J84" s="6">
        <v>42700</v>
      </c>
      <c r="K84" s="6">
        <v>6131</v>
      </c>
      <c r="L84" s="6">
        <v>4524</v>
      </c>
      <c r="M84" s="6">
        <f t="shared" si="32"/>
        <v>6100</v>
      </c>
      <c r="N84" s="6">
        <f t="shared" si="33"/>
        <v>875.85714285714289</v>
      </c>
      <c r="O84" s="8">
        <f t="shared" si="34"/>
        <v>646.28571428571433</v>
      </c>
      <c r="P84" s="6">
        <v>6</v>
      </c>
      <c r="Q84" s="6">
        <v>37815</v>
      </c>
      <c r="R84" s="8">
        <f t="shared" si="19"/>
        <v>6302.5</v>
      </c>
      <c r="S84" s="6">
        <v>5</v>
      </c>
      <c r="T84" s="6">
        <v>120342</v>
      </c>
      <c r="U84" s="8">
        <f>T84/S84</f>
        <v>24068.400000000001</v>
      </c>
    </row>
    <row r="85" spans="1:21" x14ac:dyDescent="0.3">
      <c r="A85" s="9">
        <v>45258</v>
      </c>
      <c r="B85" s="6">
        <v>11</v>
      </c>
      <c r="C85" s="6">
        <v>9941</v>
      </c>
      <c r="D85" s="6">
        <v>29479</v>
      </c>
      <c r="E85" s="6">
        <v>73274</v>
      </c>
      <c r="F85" s="6">
        <f t="shared" si="36"/>
        <v>903.72727272727275</v>
      </c>
      <c r="G85" s="6">
        <f t="shared" si="37"/>
        <v>2679.909090909091</v>
      </c>
      <c r="H85" s="8">
        <f t="shared" si="38"/>
        <v>6661.272727272727</v>
      </c>
      <c r="I85" s="6">
        <v>8</v>
      </c>
      <c r="J85" s="6">
        <v>55800</v>
      </c>
      <c r="K85" s="6">
        <v>9608</v>
      </c>
      <c r="L85" s="6">
        <v>6580</v>
      </c>
      <c r="M85" s="6">
        <f t="shared" si="32"/>
        <v>6975</v>
      </c>
      <c r="N85" s="6">
        <f t="shared" si="33"/>
        <v>1201</v>
      </c>
      <c r="O85" s="8">
        <f t="shared" si="34"/>
        <v>822.5</v>
      </c>
      <c r="P85" s="6">
        <v>8</v>
      </c>
      <c r="Q85" s="6">
        <v>59022</v>
      </c>
      <c r="R85" s="8">
        <f t="shared" si="19"/>
        <v>7377.75</v>
      </c>
      <c r="S85" s="6">
        <v>1</v>
      </c>
      <c r="T85" s="6">
        <v>12000</v>
      </c>
      <c r="U85" s="8">
        <f t="shared" ref="U85:U88" si="39">T85/S85</f>
        <v>12000</v>
      </c>
    </row>
    <row r="86" spans="1:21" x14ac:dyDescent="0.3">
      <c r="A86" s="9">
        <v>45259</v>
      </c>
      <c r="B86" s="6">
        <v>12</v>
      </c>
      <c r="C86" s="6">
        <v>8507</v>
      </c>
      <c r="D86" s="6">
        <v>27174</v>
      </c>
      <c r="E86" s="6">
        <v>67453</v>
      </c>
      <c r="F86" s="6">
        <f t="shared" si="36"/>
        <v>708.91666666666663</v>
      </c>
      <c r="G86" s="6">
        <f t="shared" si="37"/>
        <v>2264.5</v>
      </c>
      <c r="H86" s="8">
        <f t="shared" si="38"/>
        <v>5621.083333333333</v>
      </c>
      <c r="I86" s="6">
        <v>9</v>
      </c>
      <c r="J86" s="6">
        <v>43900</v>
      </c>
      <c r="K86" s="6">
        <v>7282</v>
      </c>
      <c r="L86" s="6">
        <v>3995</v>
      </c>
      <c r="M86" s="6">
        <f t="shared" si="32"/>
        <v>4877.7777777777774</v>
      </c>
      <c r="N86" s="6">
        <f t="shared" si="33"/>
        <v>809.11111111111109</v>
      </c>
      <c r="O86" s="8">
        <f t="shared" si="34"/>
        <v>443.88888888888891</v>
      </c>
      <c r="P86" s="6">
        <v>7</v>
      </c>
      <c r="Q86" s="6">
        <v>28854</v>
      </c>
      <c r="R86" s="8">
        <f t="shared" si="19"/>
        <v>4122</v>
      </c>
      <c r="S86" s="6">
        <v>2</v>
      </c>
      <c r="T86" s="6">
        <v>16467</v>
      </c>
      <c r="U86" s="8">
        <f t="shared" si="39"/>
        <v>8233.5</v>
      </c>
    </row>
    <row r="87" spans="1:21" x14ac:dyDescent="0.3">
      <c r="A87" s="9">
        <v>45260</v>
      </c>
      <c r="B87" s="6">
        <v>6</v>
      </c>
      <c r="C87" s="6">
        <v>4039</v>
      </c>
      <c r="D87" s="6">
        <v>15818</v>
      </c>
      <c r="E87" s="6">
        <v>38884</v>
      </c>
      <c r="F87" s="6">
        <f t="shared" si="36"/>
        <v>673.16666666666663</v>
      </c>
      <c r="G87" s="6">
        <f t="shared" si="37"/>
        <v>2636.3333333333335</v>
      </c>
      <c r="H87" s="8">
        <f t="shared" si="38"/>
        <v>6480.666666666667</v>
      </c>
      <c r="I87" s="6">
        <v>5</v>
      </c>
      <c r="J87" s="6">
        <v>32100</v>
      </c>
      <c r="K87" s="6">
        <v>6879</v>
      </c>
      <c r="L87" s="6">
        <v>4130</v>
      </c>
      <c r="M87" s="6">
        <f t="shared" si="32"/>
        <v>6420</v>
      </c>
      <c r="N87" s="6">
        <f t="shared" si="33"/>
        <v>1375.8</v>
      </c>
      <c r="O87" s="8">
        <f t="shared" si="34"/>
        <v>826</v>
      </c>
      <c r="P87" s="6">
        <v>5</v>
      </c>
      <c r="Q87" s="6">
        <v>39711</v>
      </c>
      <c r="R87" s="8">
        <f t="shared" si="19"/>
        <v>7942.2</v>
      </c>
      <c r="S87" s="6">
        <v>2</v>
      </c>
      <c r="T87" s="6">
        <v>12953</v>
      </c>
      <c r="U87" s="8">
        <f t="shared" si="39"/>
        <v>6476.5</v>
      </c>
    </row>
    <row r="88" spans="1:21" x14ac:dyDescent="0.3">
      <c r="A88" s="9">
        <v>45261</v>
      </c>
      <c r="B88" s="6">
        <v>5</v>
      </c>
      <c r="C88" s="6">
        <v>7166</v>
      </c>
      <c r="D88" s="6">
        <v>18800</v>
      </c>
      <c r="E88" s="6">
        <v>52700</v>
      </c>
      <c r="F88" s="6">
        <f t="shared" si="36"/>
        <v>1433.2</v>
      </c>
      <c r="G88" s="6">
        <f t="shared" si="37"/>
        <v>3760</v>
      </c>
      <c r="H88" s="8">
        <f t="shared" si="38"/>
        <v>10540</v>
      </c>
      <c r="I88" s="6">
        <v>4</v>
      </c>
      <c r="J88" s="6">
        <v>22500</v>
      </c>
      <c r="K88" s="6">
        <v>3757</v>
      </c>
      <c r="L88" s="6">
        <v>2436</v>
      </c>
      <c r="M88" s="6">
        <f t="shared" si="32"/>
        <v>5625</v>
      </c>
      <c r="N88" s="6">
        <f t="shared" si="33"/>
        <v>939.25</v>
      </c>
      <c r="O88" s="8">
        <f t="shared" si="34"/>
        <v>609</v>
      </c>
      <c r="P88" s="6">
        <v>2</v>
      </c>
      <c r="Q88" s="6">
        <v>14988</v>
      </c>
      <c r="R88" s="8">
        <f t="shared" si="19"/>
        <v>7494</v>
      </c>
      <c r="S88" s="6">
        <v>1</v>
      </c>
      <c r="T88" s="6">
        <v>13495</v>
      </c>
      <c r="U88" s="8">
        <f t="shared" si="39"/>
        <v>13495</v>
      </c>
    </row>
    <row r="89" spans="1:21" x14ac:dyDescent="0.3">
      <c r="A89" s="9">
        <v>45262</v>
      </c>
      <c r="B89" s="6">
        <v>5</v>
      </c>
      <c r="C89" s="6">
        <v>5308</v>
      </c>
      <c r="D89" s="6">
        <v>18000</v>
      </c>
      <c r="E89" s="6">
        <v>47100</v>
      </c>
      <c r="F89" s="6">
        <f t="shared" si="36"/>
        <v>1061.5999999999999</v>
      </c>
      <c r="G89" s="6">
        <f t="shared" si="37"/>
        <v>3600</v>
      </c>
      <c r="H89" s="8">
        <f t="shared" si="38"/>
        <v>9420</v>
      </c>
      <c r="I89" s="6">
        <v>6</v>
      </c>
      <c r="J89" s="6">
        <v>141100</v>
      </c>
      <c r="K89" s="6">
        <v>17697</v>
      </c>
      <c r="L89" s="6">
        <v>4005</v>
      </c>
      <c r="M89" s="6">
        <f t="shared" si="32"/>
        <v>23516.666666666668</v>
      </c>
      <c r="N89" s="6">
        <f t="shared" si="33"/>
        <v>2949.5</v>
      </c>
      <c r="O89" s="8">
        <f t="shared" si="34"/>
        <v>667.5</v>
      </c>
      <c r="P89" s="6">
        <v>6</v>
      </c>
      <c r="Q89" s="6">
        <v>41589</v>
      </c>
      <c r="R89" s="8">
        <f t="shared" si="19"/>
        <v>6931.5</v>
      </c>
      <c r="S89" s="6">
        <v>4</v>
      </c>
      <c r="T89" s="6">
        <v>1462897</v>
      </c>
      <c r="U89" s="8">
        <f>T89/S89</f>
        <v>365724.25</v>
      </c>
    </row>
    <row r="90" spans="1:21" x14ac:dyDescent="0.3">
      <c r="A90" s="9">
        <v>45263</v>
      </c>
      <c r="B90" s="6">
        <v>11</v>
      </c>
      <c r="C90" s="6">
        <v>9326</v>
      </c>
      <c r="D90" s="6">
        <v>24748</v>
      </c>
      <c r="E90" s="6">
        <v>72719</v>
      </c>
      <c r="F90" s="6">
        <f t="shared" si="36"/>
        <v>847.81818181818187</v>
      </c>
      <c r="G90" s="6">
        <f t="shared" si="37"/>
        <v>2249.818181818182</v>
      </c>
      <c r="H90" s="8">
        <f t="shared" si="38"/>
        <v>6610.818181818182</v>
      </c>
      <c r="I90" s="6">
        <v>7</v>
      </c>
      <c r="J90" s="6">
        <v>106500</v>
      </c>
      <c r="K90" s="6">
        <v>24841</v>
      </c>
      <c r="L90" s="6">
        <v>4886</v>
      </c>
      <c r="M90" s="6">
        <f t="shared" si="32"/>
        <v>15214.285714285714</v>
      </c>
      <c r="N90" s="6">
        <f t="shared" si="33"/>
        <v>3548.7142857142858</v>
      </c>
      <c r="O90" s="8">
        <f t="shared" si="34"/>
        <v>698</v>
      </c>
      <c r="P90" s="6">
        <v>7</v>
      </c>
      <c r="Q90" s="6">
        <v>107621</v>
      </c>
      <c r="R90" s="8">
        <f t="shared" si="19"/>
        <v>15374.428571428571</v>
      </c>
      <c r="S90" s="6">
        <v>1</v>
      </c>
      <c r="T90" s="6">
        <v>127865</v>
      </c>
      <c r="U90" s="8">
        <f>T90/S90</f>
        <v>127865</v>
      </c>
    </row>
    <row r="91" spans="1:21" x14ac:dyDescent="0.3">
      <c r="A91" s="9">
        <v>45264</v>
      </c>
      <c r="B91" s="6">
        <v>6</v>
      </c>
      <c r="C91" s="6">
        <v>3735</v>
      </c>
      <c r="D91" s="6">
        <v>15106</v>
      </c>
      <c r="E91" s="6">
        <v>37929</v>
      </c>
      <c r="F91" s="6">
        <f t="shared" si="36"/>
        <v>622.5</v>
      </c>
      <c r="G91" s="6">
        <f t="shared" si="37"/>
        <v>2517.6666666666665</v>
      </c>
      <c r="H91" s="8">
        <f t="shared" si="38"/>
        <v>6321.5</v>
      </c>
      <c r="I91" s="6">
        <v>5</v>
      </c>
      <c r="J91" s="6">
        <v>61000</v>
      </c>
      <c r="K91" s="6">
        <v>12831</v>
      </c>
      <c r="L91" s="6">
        <v>3773</v>
      </c>
      <c r="M91" s="6">
        <f t="shared" si="32"/>
        <v>12200</v>
      </c>
      <c r="N91" s="6">
        <f t="shared" si="33"/>
        <v>2566.1999999999998</v>
      </c>
      <c r="O91" s="8">
        <f t="shared" si="34"/>
        <v>754.6</v>
      </c>
      <c r="P91" s="6">
        <v>5</v>
      </c>
      <c r="Q91" s="6">
        <v>28211</v>
      </c>
      <c r="R91" s="8">
        <f t="shared" si="19"/>
        <v>5642.2</v>
      </c>
      <c r="S91" s="6">
        <v>2</v>
      </c>
      <c r="T91" s="6">
        <v>14153</v>
      </c>
      <c r="U91" s="8">
        <f>T91/S91</f>
        <v>7076.5</v>
      </c>
    </row>
    <row r="92" spans="1:21" x14ac:dyDescent="0.3">
      <c r="A92" s="9">
        <v>45265</v>
      </c>
      <c r="B92" s="6">
        <v>8</v>
      </c>
      <c r="C92" s="6">
        <v>8624</v>
      </c>
      <c r="D92" s="6">
        <v>17200</v>
      </c>
      <c r="E92" s="6">
        <v>44368</v>
      </c>
      <c r="F92" s="6">
        <f t="shared" si="36"/>
        <v>1078</v>
      </c>
      <c r="G92" s="6">
        <f t="shared" si="37"/>
        <v>2150</v>
      </c>
      <c r="H92" s="8">
        <f t="shared" si="38"/>
        <v>5546</v>
      </c>
      <c r="I92" s="6">
        <v>8</v>
      </c>
      <c r="J92" s="6">
        <v>110400</v>
      </c>
      <c r="K92" s="6">
        <v>29996</v>
      </c>
      <c r="L92" s="6">
        <v>6998</v>
      </c>
      <c r="M92" s="6">
        <f t="shared" si="32"/>
        <v>13800</v>
      </c>
      <c r="N92" s="6">
        <f t="shared" si="33"/>
        <v>3749.5</v>
      </c>
      <c r="O92" s="8">
        <f t="shared" si="34"/>
        <v>874.75</v>
      </c>
      <c r="P92" s="6">
        <v>5</v>
      </c>
      <c r="Q92" s="6">
        <v>31789</v>
      </c>
      <c r="R92" s="8">
        <f t="shared" si="19"/>
        <v>6357.8</v>
      </c>
      <c r="S92" s="6">
        <v>4</v>
      </c>
      <c r="T92" s="6">
        <v>74114</v>
      </c>
      <c r="U92" s="8">
        <f>T92/S92</f>
        <v>18528.5</v>
      </c>
    </row>
    <row r="93" spans="1:21" x14ac:dyDescent="0.3">
      <c r="A93" s="9">
        <v>45266</v>
      </c>
      <c r="B93" s="6">
        <v>8</v>
      </c>
      <c r="C93" s="6">
        <v>6334</v>
      </c>
      <c r="D93" s="6">
        <v>17986</v>
      </c>
      <c r="E93" s="6">
        <v>41198</v>
      </c>
      <c r="F93" s="6">
        <f t="shared" si="36"/>
        <v>791.75</v>
      </c>
      <c r="G93" s="6">
        <f t="shared" si="37"/>
        <v>2248.25</v>
      </c>
      <c r="H93" s="8">
        <f t="shared" si="38"/>
        <v>5149.75</v>
      </c>
      <c r="I93" s="6">
        <v>9</v>
      </c>
      <c r="J93" s="6">
        <v>79600</v>
      </c>
      <c r="K93" s="6">
        <v>24452</v>
      </c>
      <c r="L93" s="6">
        <v>6291</v>
      </c>
      <c r="M93" s="6">
        <f>J93/I93</f>
        <v>8844.4444444444453</v>
      </c>
      <c r="N93" s="6">
        <f>K93/I93</f>
        <v>2716.8888888888887</v>
      </c>
      <c r="O93" s="8">
        <f>L93/I93</f>
        <v>699</v>
      </c>
      <c r="P93" s="6">
        <v>3</v>
      </c>
      <c r="Q93" s="6">
        <v>23335</v>
      </c>
      <c r="R93" s="8">
        <f t="shared" si="19"/>
        <v>7778.333333333333</v>
      </c>
      <c r="S93" s="6">
        <v>3</v>
      </c>
      <c r="T93" s="6">
        <v>4831000</v>
      </c>
      <c r="U93" s="8">
        <f t="shared" ref="U93:U98" si="40">T93/S93</f>
        <v>1610333.3333333333</v>
      </c>
    </row>
    <row r="94" spans="1:21" x14ac:dyDescent="0.3">
      <c r="A94" s="9">
        <v>45267</v>
      </c>
      <c r="B94" s="6">
        <v>8</v>
      </c>
      <c r="C94" s="6">
        <v>6628</v>
      </c>
      <c r="D94" s="6">
        <v>21400</v>
      </c>
      <c r="E94" s="6">
        <v>53600</v>
      </c>
      <c r="F94" s="6">
        <f t="shared" si="36"/>
        <v>828.5</v>
      </c>
      <c r="G94" s="6">
        <f t="shared" si="37"/>
        <v>2675</v>
      </c>
      <c r="H94" s="8">
        <f t="shared" si="38"/>
        <v>6700</v>
      </c>
      <c r="I94" s="6">
        <v>6</v>
      </c>
      <c r="J94" s="6">
        <v>50700</v>
      </c>
      <c r="K94" s="6">
        <v>12598</v>
      </c>
      <c r="L94" s="6">
        <v>3674</v>
      </c>
      <c r="M94" s="6">
        <f>J94/I94</f>
        <v>8450</v>
      </c>
      <c r="N94" s="6">
        <f>K94/I94</f>
        <v>2099.6666666666665</v>
      </c>
      <c r="O94" s="8">
        <f>L94/I94</f>
        <v>612.33333333333337</v>
      </c>
      <c r="P94" s="6">
        <v>6</v>
      </c>
      <c r="Q94" s="6">
        <v>38863</v>
      </c>
      <c r="R94" s="8">
        <f t="shared" si="19"/>
        <v>6477.166666666667</v>
      </c>
      <c r="S94" s="6">
        <v>3</v>
      </c>
      <c r="T94" s="6">
        <v>401638</v>
      </c>
      <c r="U94" s="8">
        <f t="shared" si="40"/>
        <v>133879.33333333334</v>
      </c>
    </row>
    <row r="95" spans="1:21" x14ac:dyDescent="0.3">
      <c r="A95" s="9">
        <v>45268</v>
      </c>
      <c r="B95" s="6">
        <v>7</v>
      </c>
      <c r="C95" s="6">
        <v>5848</v>
      </c>
      <c r="D95" s="6">
        <v>19500</v>
      </c>
      <c r="E95" s="6">
        <v>47400</v>
      </c>
      <c r="F95" s="6">
        <f t="shared" si="36"/>
        <v>835.42857142857144</v>
      </c>
      <c r="G95" s="6">
        <f t="shared" si="37"/>
        <v>2785.7142857142858</v>
      </c>
      <c r="H95" s="8">
        <f t="shared" si="38"/>
        <v>6771.4285714285716</v>
      </c>
      <c r="I95" s="6">
        <v>6</v>
      </c>
      <c r="J95" s="6">
        <v>75200</v>
      </c>
      <c r="K95" s="6">
        <v>21015</v>
      </c>
      <c r="L95" s="6">
        <v>5027</v>
      </c>
      <c r="M95" s="6">
        <f t="shared" ref="M95:M96" si="41">J95/I95</f>
        <v>12533.333333333334</v>
      </c>
      <c r="N95" s="6">
        <f t="shared" ref="N95:N96" si="42">K95/I95</f>
        <v>3502.5</v>
      </c>
      <c r="O95" s="8">
        <f t="shared" ref="O95:O96" si="43">L95/I95</f>
        <v>837.83333333333337</v>
      </c>
      <c r="P95" s="6">
        <v>5</v>
      </c>
      <c r="Q95" s="6">
        <v>18875</v>
      </c>
      <c r="R95" s="8">
        <f t="shared" si="19"/>
        <v>3775</v>
      </c>
      <c r="S95" s="6">
        <v>2</v>
      </c>
      <c r="T95" s="6">
        <v>143360</v>
      </c>
      <c r="U95" s="8">
        <f t="shared" si="40"/>
        <v>71680</v>
      </c>
    </row>
    <row r="96" spans="1:21" x14ac:dyDescent="0.3">
      <c r="A96" s="9">
        <v>45269</v>
      </c>
      <c r="B96" s="6">
        <v>6</v>
      </c>
      <c r="C96" s="6">
        <v>7019</v>
      </c>
      <c r="D96" s="6">
        <v>21300</v>
      </c>
      <c r="E96" s="6">
        <v>50400</v>
      </c>
      <c r="F96" s="6">
        <f t="shared" si="36"/>
        <v>1169.8333333333333</v>
      </c>
      <c r="G96" s="6">
        <f t="shared" si="37"/>
        <v>3550</v>
      </c>
      <c r="H96" s="8">
        <f t="shared" si="38"/>
        <v>8400</v>
      </c>
      <c r="I96" s="6">
        <v>6</v>
      </c>
      <c r="J96" s="6">
        <v>119800</v>
      </c>
      <c r="K96" s="6">
        <v>36740</v>
      </c>
      <c r="L96" s="6">
        <v>7041</v>
      </c>
      <c r="M96" s="6">
        <f t="shared" si="41"/>
        <v>19966.666666666668</v>
      </c>
      <c r="N96" s="6">
        <f t="shared" si="42"/>
        <v>6123.333333333333</v>
      </c>
      <c r="O96" s="8">
        <f t="shared" si="43"/>
        <v>1173.5</v>
      </c>
      <c r="P96" s="6">
        <v>4</v>
      </c>
      <c r="Q96" s="6">
        <v>27237</v>
      </c>
      <c r="R96" s="8">
        <f t="shared" si="19"/>
        <v>6809.25</v>
      </c>
      <c r="S96" s="6">
        <v>2</v>
      </c>
      <c r="T96" s="6">
        <v>98317</v>
      </c>
      <c r="U96" s="8">
        <f t="shared" si="40"/>
        <v>49158.5</v>
      </c>
    </row>
    <row r="97" spans="1:21" x14ac:dyDescent="0.3">
      <c r="A97" s="9">
        <v>45270</v>
      </c>
      <c r="B97" s="6">
        <v>6</v>
      </c>
      <c r="C97" s="6">
        <v>4087</v>
      </c>
      <c r="D97" s="6">
        <v>18400</v>
      </c>
      <c r="E97" s="6">
        <v>46500</v>
      </c>
      <c r="F97" s="6">
        <f t="shared" si="36"/>
        <v>681.16666666666663</v>
      </c>
      <c r="G97" s="6">
        <f t="shared" si="37"/>
        <v>3066.6666666666665</v>
      </c>
      <c r="H97" s="8">
        <f t="shared" si="38"/>
        <v>7750</v>
      </c>
      <c r="I97" s="6">
        <v>7</v>
      </c>
      <c r="J97" s="6">
        <v>253000</v>
      </c>
      <c r="K97" s="6">
        <v>50318</v>
      </c>
      <c r="L97" s="6">
        <v>9431</v>
      </c>
      <c r="M97" s="6">
        <f>J97/I97</f>
        <v>36142.857142857145</v>
      </c>
      <c r="N97" s="6">
        <f>K97/I97</f>
        <v>7188.2857142857147</v>
      </c>
      <c r="O97" s="8">
        <f>L97/I97</f>
        <v>1347.2857142857142</v>
      </c>
      <c r="P97" s="6">
        <v>8</v>
      </c>
      <c r="Q97" s="6">
        <v>102039</v>
      </c>
      <c r="R97" s="8">
        <f t="shared" si="19"/>
        <v>12754.875</v>
      </c>
      <c r="S97" s="6">
        <v>2</v>
      </c>
      <c r="T97" s="6">
        <v>1344732</v>
      </c>
      <c r="U97" s="8">
        <f t="shared" si="40"/>
        <v>672366</v>
      </c>
    </row>
    <row r="98" spans="1:21" x14ac:dyDescent="0.3">
      <c r="A98" s="9">
        <v>45271</v>
      </c>
      <c r="B98" s="6">
        <v>8</v>
      </c>
      <c r="C98" s="6">
        <v>7138</v>
      </c>
      <c r="D98" s="6">
        <v>22997</v>
      </c>
      <c r="E98" s="6">
        <v>60101</v>
      </c>
      <c r="F98" s="6">
        <f t="shared" si="36"/>
        <v>892.25</v>
      </c>
      <c r="G98" s="6">
        <f t="shared" si="37"/>
        <v>2874.625</v>
      </c>
      <c r="H98" s="8">
        <f t="shared" si="38"/>
        <v>7512.625</v>
      </c>
      <c r="I98" s="6">
        <v>6</v>
      </c>
      <c r="J98" s="6">
        <v>132600</v>
      </c>
      <c r="K98" s="6">
        <v>46679</v>
      </c>
      <c r="L98" s="6">
        <v>9006</v>
      </c>
      <c r="M98" s="6">
        <f>J98/I98</f>
        <v>22100</v>
      </c>
      <c r="N98" s="6">
        <f>K98/I98</f>
        <v>7779.833333333333</v>
      </c>
      <c r="O98" s="8">
        <f>L98/I98</f>
        <v>1501</v>
      </c>
      <c r="P98" s="6">
        <v>6</v>
      </c>
      <c r="Q98" s="6">
        <v>44102</v>
      </c>
      <c r="R98" s="8">
        <f t="shared" si="19"/>
        <v>7350.333333333333</v>
      </c>
      <c r="S98" s="6">
        <v>2</v>
      </c>
      <c r="T98" s="6">
        <v>90742</v>
      </c>
      <c r="U98" s="8">
        <f t="shared" si="40"/>
        <v>45371</v>
      </c>
    </row>
    <row r="99" spans="1:21" x14ac:dyDescent="0.3">
      <c r="A99" s="9">
        <v>45272</v>
      </c>
      <c r="B99" s="6">
        <v>5</v>
      </c>
      <c r="C99" s="6">
        <v>6393</v>
      </c>
      <c r="D99" s="6">
        <v>16100</v>
      </c>
      <c r="E99" s="6">
        <v>41100</v>
      </c>
      <c r="F99" s="6">
        <f t="shared" si="36"/>
        <v>1278.5999999999999</v>
      </c>
      <c r="G99" s="6">
        <f t="shared" si="37"/>
        <v>3220</v>
      </c>
      <c r="H99" s="8">
        <f t="shared" si="38"/>
        <v>8220</v>
      </c>
      <c r="I99" s="6">
        <v>5</v>
      </c>
      <c r="J99" s="6">
        <v>117200</v>
      </c>
      <c r="K99" s="6">
        <v>29300</v>
      </c>
      <c r="L99" s="6">
        <v>7044</v>
      </c>
      <c r="M99" s="6">
        <f t="shared" ref="M99:M118" si="44">J99/I99</f>
        <v>23440</v>
      </c>
      <c r="N99" s="6">
        <f t="shared" ref="N99:N118" si="45">K99/I99</f>
        <v>5860</v>
      </c>
      <c r="O99" s="8">
        <f t="shared" ref="O99:O118" si="46">L99/I99</f>
        <v>1408.8</v>
      </c>
      <c r="P99" s="6">
        <v>4</v>
      </c>
      <c r="Q99" s="6">
        <v>28781</v>
      </c>
      <c r="R99" s="8">
        <f t="shared" si="19"/>
        <v>7195.25</v>
      </c>
      <c r="S99" s="6">
        <v>3</v>
      </c>
      <c r="T99" s="6">
        <v>199500</v>
      </c>
      <c r="U99" s="8">
        <f t="shared" ref="U99:U111" si="47">T99/S99</f>
        <v>66500</v>
      </c>
    </row>
    <row r="100" spans="1:21" x14ac:dyDescent="0.3">
      <c r="A100" s="9">
        <v>45273</v>
      </c>
      <c r="B100" s="6">
        <v>8</v>
      </c>
      <c r="C100" s="6">
        <v>6627</v>
      </c>
      <c r="D100" s="6">
        <v>20073</v>
      </c>
      <c r="E100" s="6">
        <v>51134</v>
      </c>
      <c r="F100" s="6">
        <f t="shared" si="36"/>
        <v>828.375</v>
      </c>
      <c r="G100" s="6">
        <f t="shared" si="37"/>
        <v>2509.125</v>
      </c>
      <c r="H100" s="8">
        <f t="shared" si="38"/>
        <v>6391.75</v>
      </c>
      <c r="I100" s="6">
        <v>6</v>
      </c>
      <c r="J100" s="6">
        <v>202900</v>
      </c>
      <c r="K100" s="6">
        <v>65442</v>
      </c>
      <c r="L100" s="6">
        <v>7061</v>
      </c>
      <c r="M100" s="6">
        <f t="shared" si="44"/>
        <v>33816.666666666664</v>
      </c>
      <c r="N100" s="6">
        <f t="shared" si="45"/>
        <v>10907</v>
      </c>
      <c r="O100" s="8">
        <f t="shared" si="46"/>
        <v>1176.8333333333333</v>
      </c>
      <c r="P100" s="6">
        <v>7</v>
      </c>
      <c r="Q100" s="6">
        <v>35484</v>
      </c>
      <c r="R100" s="8">
        <f t="shared" si="19"/>
        <v>5069.1428571428569</v>
      </c>
      <c r="S100" s="6">
        <v>1</v>
      </c>
      <c r="T100" s="6">
        <v>106658</v>
      </c>
      <c r="U100" s="8">
        <f t="shared" si="47"/>
        <v>106658</v>
      </c>
    </row>
    <row r="101" spans="1:21" x14ac:dyDescent="0.3">
      <c r="A101" s="9">
        <v>45274</v>
      </c>
      <c r="B101" s="6">
        <v>6</v>
      </c>
      <c r="C101" s="6">
        <v>6149</v>
      </c>
      <c r="D101" s="6">
        <v>18340</v>
      </c>
      <c r="E101" s="6">
        <v>41973</v>
      </c>
      <c r="F101" s="6">
        <f t="shared" si="36"/>
        <v>1024.8333333333333</v>
      </c>
      <c r="G101" s="6">
        <f t="shared" si="37"/>
        <v>3056.6666666666665</v>
      </c>
      <c r="H101" s="8">
        <f t="shared" si="38"/>
        <v>6995.5</v>
      </c>
      <c r="I101" s="6">
        <v>6</v>
      </c>
      <c r="J101" s="6">
        <v>202900</v>
      </c>
      <c r="K101" s="6">
        <v>65442</v>
      </c>
      <c r="L101" s="6">
        <v>7061</v>
      </c>
      <c r="M101" s="6">
        <f t="shared" si="44"/>
        <v>33816.666666666664</v>
      </c>
      <c r="N101" s="6">
        <f t="shared" si="45"/>
        <v>10907</v>
      </c>
      <c r="O101" s="8">
        <f t="shared" si="46"/>
        <v>1176.8333333333333</v>
      </c>
      <c r="P101" s="6">
        <v>3</v>
      </c>
      <c r="Q101" s="6">
        <v>19179</v>
      </c>
      <c r="R101" s="8">
        <f t="shared" si="19"/>
        <v>6393</v>
      </c>
      <c r="S101" s="6">
        <v>3</v>
      </c>
      <c r="T101" s="6">
        <v>83000</v>
      </c>
      <c r="U101" s="8">
        <f t="shared" si="47"/>
        <v>27666.666666666668</v>
      </c>
    </row>
    <row r="102" spans="1:21" x14ac:dyDescent="0.3">
      <c r="A102" s="9">
        <v>45275</v>
      </c>
      <c r="B102" s="6">
        <v>6</v>
      </c>
      <c r="C102" s="6">
        <v>6285</v>
      </c>
      <c r="D102" s="6">
        <v>20000</v>
      </c>
      <c r="E102" s="6">
        <v>135900</v>
      </c>
      <c r="F102" s="6">
        <f t="shared" si="36"/>
        <v>1047.5</v>
      </c>
      <c r="G102" s="6">
        <f t="shared" si="37"/>
        <v>3333.3333333333335</v>
      </c>
      <c r="H102" s="8">
        <f t="shared" si="38"/>
        <v>22650</v>
      </c>
      <c r="I102" s="6">
        <v>3</v>
      </c>
      <c r="J102" s="6">
        <v>45000</v>
      </c>
      <c r="K102" s="6">
        <v>11200</v>
      </c>
      <c r="L102" s="6">
        <v>2858</v>
      </c>
      <c r="M102" s="6">
        <f t="shared" si="44"/>
        <v>15000</v>
      </c>
      <c r="N102" s="6">
        <f t="shared" si="45"/>
        <v>3733.3333333333335</v>
      </c>
      <c r="O102" s="8">
        <f t="shared" si="46"/>
        <v>952.66666666666663</v>
      </c>
      <c r="P102" s="6">
        <v>6</v>
      </c>
      <c r="Q102" s="6">
        <v>43670</v>
      </c>
      <c r="R102" s="8">
        <f t="shared" si="19"/>
        <v>7278.333333333333</v>
      </c>
      <c r="S102" s="6">
        <v>2</v>
      </c>
      <c r="T102" s="6">
        <v>48926</v>
      </c>
      <c r="U102" s="8">
        <f t="shared" si="47"/>
        <v>24463</v>
      </c>
    </row>
    <row r="103" spans="1:21" x14ac:dyDescent="0.3">
      <c r="A103" s="9">
        <v>45276</v>
      </c>
      <c r="B103" s="6">
        <v>6</v>
      </c>
      <c r="C103" s="6">
        <v>6259</v>
      </c>
      <c r="D103" s="6">
        <v>12717</v>
      </c>
      <c r="E103" s="6">
        <v>35906</v>
      </c>
      <c r="F103" s="6">
        <f t="shared" si="36"/>
        <v>1043.1666666666667</v>
      </c>
      <c r="G103" s="6">
        <f t="shared" si="37"/>
        <v>2119.5</v>
      </c>
      <c r="H103" s="8">
        <f t="shared" si="38"/>
        <v>5984.333333333333</v>
      </c>
      <c r="I103" s="6">
        <v>4</v>
      </c>
      <c r="J103" s="6">
        <v>68300</v>
      </c>
      <c r="K103" s="6">
        <v>17900</v>
      </c>
      <c r="L103" s="6">
        <v>2920</v>
      </c>
      <c r="M103" s="6">
        <f t="shared" si="44"/>
        <v>17075</v>
      </c>
      <c r="N103" s="6">
        <f t="shared" si="45"/>
        <v>4475</v>
      </c>
      <c r="O103" s="8">
        <f t="shared" si="46"/>
        <v>730</v>
      </c>
      <c r="P103" s="6">
        <v>7</v>
      </c>
      <c r="Q103" s="6">
        <v>44088</v>
      </c>
      <c r="R103" s="8">
        <f>Q103/P103</f>
        <v>6298.2857142857147</v>
      </c>
      <c r="S103" s="6">
        <v>2</v>
      </c>
      <c r="T103" s="6">
        <v>18145</v>
      </c>
      <c r="U103" s="8">
        <f t="shared" si="47"/>
        <v>9072.5</v>
      </c>
    </row>
    <row r="104" spans="1:21" x14ac:dyDescent="0.3">
      <c r="A104" s="9">
        <v>45277</v>
      </c>
      <c r="B104" s="6">
        <v>6</v>
      </c>
      <c r="C104" s="6">
        <v>6736</v>
      </c>
      <c r="D104" s="6">
        <v>15300</v>
      </c>
      <c r="E104" s="6">
        <v>38300</v>
      </c>
      <c r="F104" s="6">
        <f t="shared" si="36"/>
        <v>1122.6666666666667</v>
      </c>
      <c r="G104" s="6">
        <f t="shared" si="37"/>
        <v>2550</v>
      </c>
      <c r="H104" s="8">
        <f t="shared" si="38"/>
        <v>6383.333333333333</v>
      </c>
      <c r="I104" s="6">
        <v>6</v>
      </c>
      <c r="J104" s="6">
        <v>123300</v>
      </c>
      <c r="K104" s="6">
        <v>29376</v>
      </c>
      <c r="L104" s="6">
        <v>5728</v>
      </c>
      <c r="M104" s="6">
        <f t="shared" si="44"/>
        <v>20550</v>
      </c>
      <c r="N104" s="6">
        <f t="shared" si="45"/>
        <v>4896</v>
      </c>
      <c r="O104" s="8">
        <f t="shared" si="46"/>
        <v>954.66666666666663</v>
      </c>
      <c r="P104" s="6">
        <v>4</v>
      </c>
      <c r="Q104" s="6">
        <v>28619</v>
      </c>
      <c r="R104" s="8">
        <f>Q104/P104</f>
        <v>7154.75</v>
      </c>
      <c r="S104" s="6">
        <v>1</v>
      </c>
      <c r="T104" s="6">
        <v>13764</v>
      </c>
      <c r="U104" s="8">
        <f t="shared" si="47"/>
        <v>13764</v>
      </c>
    </row>
    <row r="105" spans="1:21" x14ac:dyDescent="0.3">
      <c r="A105" s="9">
        <v>45278</v>
      </c>
      <c r="B105" s="6">
        <v>4</v>
      </c>
      <c r="C105" s="6">
        <v>4207</v>
      </c>
      <c r="D105" s="6">
        <v>12700</v>
      </c>
      <c r="E105" s="6">
        <v>28200</v>
      </c>
      <c r="F105" s="6">
        <f t="shared" si="36"/>
        <v>1051.75</v>
      </c>
      <c r="G105" s="6">
        <f t="shared" si="37"/>
        <v>3175</v>
      </c>
      <c r="H105" s="8">
        <f t="shared" si="38"/>
        <v>7050</v>
      </c>
      <c r="I105" s="6">
        <v>4</v>
      </c>
      <c r="J105" s="6">
        <v>30800</v>
      </c>
      <c r="K105" s="6">
        <v>6700</v>
      </c>
      <c r="L105" s="6">
        <v>3343</v>
      </c>
      <c r="M105" s="6">
        <f t="shared" si="44"/>
        <v>7700</v>
      </c>
      <c r="N105" s="6">
        <f t="shared" si="45"/>
        <v>1675</v>
      </c>
      <c r="O105" s="8">
        <f t="shared" si="46"/>
        <v>835.75</v>
      </c>
      <c r="P105" s="6">
        <v>7</v>
      </c>
      <c r="Q105" s="6">
        <v>33845</v>
      </c>
      <c r="R105" s="8">
        <f t="shared" ref="R105:R118" si="48">Q105/P105</f>
        <v>4835</v>
      </c>
      <c r="S105" s="6">
        <v>3</v>
      </c>
      <c r="T105" s="6">
        <v>33635</v>
      </c>
      <c r="U105" s="8">
        <f t="shared" si="47"/>
        <v>11211.666666666666</v>
      </c>
    </row>
    <row r="106" spans="1:21" x14ac:dyDescent="0.3">
      <c r="A106" s="9">
        <v>45279</v>
      </c>
      <c r="B106" s="6">
        <v>9</v>
      </c>
      <c r="C106" s="6">
        <v>7136</v>
      </c>
      <c r="D106" s="6">
        <v>20063</v>
      </c>
      <c r="E106" s="6">
        <v>50031</v>
      </c>
      <c r="F106" s="6">
        <f t="shared" si="36"/>
        <v>792.88888888888891</v>
      </c>
      <c r="G106" s="6">
        <f t="shared" si="37"/>
        <v>2229.2222222222222</v>
      </c>
      <c r="H106" s="8">
        <f t="shared" si="38"/>
        <v>5559</v>
      </c>
      <c r="I106" s="6">
        <v>8</v>
      </c>
      <c r="J106" s="6">
        <v>75100</v>
      </c>
      <c r="K106" s="6">
        <v>16042</v>
      </c>
      <c r="L106" s="6">
        <v>4631</v>
      </c>
      <c r="M106" s="6">
        <f t="shared" si="44"/>
        <v>9387.5</v>
      </c>
      <c r="N106" s="6">
        <f t="shared" si="45"/>
        <v>2005.25</v>
      </c>
      <c r="O106" s="8">
        <f t="shared" si="46"/>
        <v>578.875</v>
      </c>
      <c r="P106" s="6">
        <v>2</v>
      </c>
      <c r="Q106" s="6">
        <v>22350</v>
      </c>
      <c r="R106" s="8">
        <f t="shared" si="48"/>
        <v>11175</v>
      </c>
      <c r="S106" s="6">
        <v>3</v>
      </c>
      <c r="T106" s="6">
        <v>1009203</v>
      </c>
      <c r="U106" s="8">
        <f t="shared" si="47"/>
        <v>336401</v>
      </c>
    </row>
    <row r="107" spans="1:21" x14ac:dyDescent="0.3">
      <c r="A107" s="9">
        <v>45280</v>
      </c>
      <c r="B107" s="6">
        <v>8</v>
      </c>
      <c r="C107" s="6">
        <v>6648</v>
      </c>
      <c r="D107" s="6">
        <v>16738</v>
      </c>
      <c r="E107" s="6">
        <v>48889</v>
      </c>
      <c r="F107" s="6">
        <f t="shared" si="36"/>
        <v>831</v>
      </c>
      <c r="G107" s="6">
        <f t="shared" si="37"/>
        <v>2092.25</v>
      </c>
      <c r="H107" s="8">
        <f t="shared" si="38"/>
        <v>6111.125</v>
      </c>
      <c r="I107" s="6">
        <v>5</v>
      </c>
      <c r="J107" s="6">
        <v>41400</v>
      </c>
      <c r="K107" s="6">
        <v>15300</v>
      </c>
      <c r="L107" s="6">
        <v>5593</v>
      </c>
      <c r="M107" s="6">
        <f t="shared" si="44"/>
        <v>8280</v>
      </c>
      <c r="N107" s="6">
        <f t="shared" si="45"/>
        <v>3060</v>
      </c>
      <c r="O107" s="8">
        <f t="shared" si="46"/>
        <v>1118.5999999999999</v>
      </c>
      <c r="P107" s="6">
        <v>2</v>
      </c>
      <c r="Q107" s="6">
        <v>22501</v>
      </c>
      <c r="R107" s="8">
        <f t="shared" si="48"/>
        <v>11250.5</v>
      </c>
      <c r="S107" s="6">
        <v>3</v>
      </c>
      <c r="T107" s="6">
        <v>1352173</v>
      </c>
      <c r="U107" s="8">
        <f t="shared" si="47"/>
        <v>450724.33333333331</v>
      </c>
    </row>
    <row r="108" spans="1:21" x14ac:dyDescent="0.3">
      <c r="A108" s="9">
        <v>45281</v>
      </c>
      <c r="B108" s="6">
        <v>6</v>
      </c>
      <c r="C108" s="6">
        <v>4065</v>
      </c>
      <c r="D108" s="6">
        <v>12255</v>
      </c>
      <c r="E108" s="6">
        <v>28207</v>
      </c>
      <c r="F108" s="6">
        <f t="shared" si="36"/>
        <v>677.5</v>
      </c>
      <c r="G108" s="6">
        <f t="shared" si="37"/>
        <v>2042.5</v>
      </c>
      <c r="H108" s="8">
        <f t="shared" si="38"/>
        <v>4701.166666666667</v>
      </c>
      <c r="I108" s="6">
        <v>5</v>
      </c>
      <c r="J108" s="6">
        <v>123500</v>
      </c>
      <c r="K108" s="6">
        <v>33700</v>
      </c>
      <c r="L108" s="6">
        <v>7449</v>
      </c>
      <c r="M108" s="6">
        <f t="shared" si="44"/>
        <v>24700</v>
      </c>
      <c r="N108" s="6">
        <f t="shared" si="45"/>
        <v>6740</v>
      </c>
      <c r="O108" s="8">
        <f t="shared" si="46"/>
        <v>1489.8</v>
      </c>
      <c r="P108" s="6">
        <v>4</v>
      </c>
      <c r="Q108" s="6">
        <v>32571</v>
      </c>
      <c r="R108" s="8">
        <f t="shared" si="48"/>
        <v>8142.75</v>
      </c>
      <c r="S108" s="6">
        <v>2</v>
      </c>
      <c r="T108" s="6">
        <v>1007977</v>
      </c>
      <c r="U108" s="8">
        <f t="shared" si="47"/>
        <v>503988.5</v>
      </c>
    </row>
    <row r="109" spans="1:21" x14ac:dyDescent="0.3">
      <c r="A109" s="9">
        <v>45282</v>
      </c>
      <c r="B109" s="6">
        <v>5</v>
      </c>
      <c r="C109" s="6">
        <v>3348</v>
      </c>
      <c r="D109" s="6">
        <v>9714</v>
      </c>
      <c r="E109" s="6">
        <v>24550</v>
      </c>
      <c r="F109" s="6">
        <f t="shared" si="36"/>
        <v>669.6</v>
      </c>
      <c r="G109" s="6">
        <f t="shared" si="37"/>
        <v>1942.8</v>
      </c>
      <c r="H109" s="8">
        <f t="shared" si="38"/>
        <v>4910</v>
      </c>
      <c r="I109" s="6">
        <v>4</v>
      </c>
      <c r="J109" s="6">
        <v>112000</v>
      </c>
      <c r="K109" s="6">
        <v>35000</v>
      </c>
      <c r="L109" s="6">
        <v>6647</v>
      </c>
      <c r="M109" s="6">
        <f t="shared" si="44"/>
        <v>28000</v>
      </c>
      <c r="N109" s="6">
        <f t="shared" si="45"/>
        <v>8750</v>
      </c>
      <c r="O109" s="8">
        <f t="shared" si="46"/>
        <v>1661.75</v>
      </c>
      <c r="P109" s="6">
        <v>9</v>
      </c>
      <c r="Q109" s="6">
        <v>25363</v>
      </c>
      <c r="R109" s="8">
        <f t="shared" si="48"/>
        <v>2818.1111111111113</v>
      </c>
      <c r="S109" s="6">
        <v>1</v>
      </c>
      <c r="T109" s="6">
        <v>7800</v>
      </c>
      <c r="U109" s="8">
        <f t="shared" si="47"/>
        <v>7800</v>
      </c>
    </row>
    <row r="110" spans="1:21" x14ac:dyDescent="0.3">
      <c r="A110" s="9">
        <v>45283</v>
      </c>
      <c r="B110" s="6">
        <v>6</v>
      </c>
      <c r="C110" s="6">
        <v>4257</v>
      </c>
      <c r="D110" s="6">
        <v>15931</v>
      </c>
      <c r="E110" s="6">
        <v>40560</v>
      </c>
      <c r="F110" s="6">
        <f t="shared" si="36"/>
        <v>709.5</v>
      </c>
      <c r="G110" s="6">
        <f t="shared" si="37"/>
        <v>2655.1666666666665</v>
      </c>
      <c r="H110" s="8">
        <f t="shared" si="38"/>
        <v>6760</v>
      </c>
      <c r="I110" s="6">
        <v>3</v>
      </c>
      <c r="J110" s="6">
        <v>79000</v>
      </c>
      <c r="K110" s="6">
        <v>16400</v>
      </c>
      <c r="L110" s="6">
        <v>4320</v>
      </c>
      <c r="M110" s="6">
        <f t="shared" si="44"/>
        <v>26333.333333333332</v>
      </c>
      <c r="N110" s="6">
        <f t="shared" si="45"/>
        <v>5466.666666666667</v>
      </c>
      <c r="O110" s="8">
        <f t="shared" si="46"/>
        <v>1440</v>
      </c>
      <c r="P110" s="6">
        <v>10</v>
      </c>
      <c r="Q110" s="6">
        <v>42481</v>
      </c>
      <c r="R110" s="8">
        <f t="shared" si="48"/>
        <v>4248.1000000000004</v>
      </c>
      <c r="S110" s="6">
        <v>1</v>
      </c>
      <c r="T110" s="6">
        <v>70958</v>
      </c>
      <c r="U110" s="8">
        <f t="shared" si="47"/>
        <v>70958</v>
      </c>
    </row>
    <row r="111" spans="1:21" x14ac:dyDescent="0.3">
      <c r="A111" s="9">
        <v>45284</v>
      </c>
      <c r="B111" s="6">
        <v>5</v>
      </c>
      <c r="C111" s="6">
        <v>3629</v>
      </c>
      <c r="D111" s="6">
        <v>6935</v>
      </c>
      <c r="E111" s="6">
        <v>33300</v>
      </c>
      <c r="F111" s="6">
        <f>C111/B111</f>
        <v>725.8</v>
      </c>
      <c r="G111" s="6">
        <f>D111/B111</f>
        <v>1387</v>
      </c>
      <c r="H111" s="8">
        <f>E111/B111</f>
        <v>6660</v>
      </c>
      <c r="I111" s="6">
        <v>6</v>
      </c>
      <c r="J111" s="6">
        <v>254000</v>
      </c>
      <c r="K111" s="6">
        <v>26963</v>
      </c>
      <c r="L111" s="6">
        <v>10220</v>
      </c>
      <c r="M111" s="6">
        <f t="shared" si="44"/>
        <v>42333.333333333336</v>
      </c>
      <c r="N111" s="6">
        <f t="shared" si="45"/>
        <v>4493.833333333333</v>
      </c>
      <c r="O111" s="8">
        <f t="shared" si="46"/>
        <v>1703.3333333333333</v>
      </c>
      <c r="P111" s="6">
        <v>6</v>
      </c>
      <c r="Q111" s="6">
        <v>108963</v>
      </c>
      <c r="R111" s="8">
        <f t="shared" si="48"/>
        <v>18160.5</v>
      </c>
      <c r="S111" s="6">
        <v>1</v>
      </c>
      <c r="T111" s="6">
        <v>149019</v>
      </c>
      <c r="U111" s="8">
        <f t="shared" si="47"/>
        <v>149019</v>
      </c>
    </row>
    <row r="112" spans="1:21" x14ac:dyDescent="0.3">
      <c r="A112" s="9">
        <v>45285</v>
      </c>
      <c r="B112" s="6">
        <v>5</v>
      </c>
      <c r="C112" s="6">
        <v>4945</v>
      </c>
      <c r="D112" s="6">
        <v>7775</v>
      </c>
      <c r="E112" s="6">
        <v>30530</v>
      </c>
      <c r="F112" s="6">
        <f>C112/B112</f>
        <v>989</v>
      </c>
      <c r="G112" s="6">
        <f>D112/B112</f>
        <v>1555</v>
      </c>
      <c r="H112" s="8">
        <f>E112/B112</f>
        <v>6106</v>
      </c>
      <c r="I112" s="6">
        <v>4</v>
      </c>
      <c r="J112" s="6">
        <v>104000</v>
      </c>
      <c r="K112" s="6">
        <v>26666</v>
      </c>
      <c r="L112" s="6">
        <v>3405</v>
      </c>
      <c r="M112" s="6">
        <f t="shared" si="44"/>
        <v>26000</v>
      </c>
      <c r="N112" s="6">
        <f t="shared" si="45"/>
        <v>6666.5</v>
      </c>
      <c r="O112" s="8">
        <f t="shared" si="46"/>
        <v>851.25</v>
      </c>
      <c r="P112" s="6">
        <v>4</v>
      </c>
      <c r="Q112" s="6">
        <v>41960</v>
      </c>
      <c r="R112" s="8">
        <f t="shared" si="48"/>
        <v>10490</v>
      </c>
      <c r="S112" s="6">
        <v>0</v>
      </c>
      <c r="T112" s="6">
        <v>0</v>
      </c>
      <c r="U112" s="8">
        <v>0</v>
      </c>
    </row>
    <row r="113" spans="1:21" x14ac:dyDescent="0.3">
      <c r="A113" s="9">
        <v>45286</v>
      </c>
      <c r="B113" s="6">
        <v>4</v>
      </c>
      <c r="C113" s="6">
        <v>4695</v>
      </c>
      <c r="D113" s="6">
        <v>8400</v>
      </c>
      <c r="E113" s="6">
        <v>22700</v>
      </c>
      <c r="F113" s="6">
        <f t="shared" ref="F113:F114" si="49">C113/B113</f>
        <v>1173.75</v>
      </c>
      <c r="G113" s="6">
        <f t="shared" ref="G113:G114" si="50">D113/B113</f>
        <v>2100</v>
      </c>
      <c r="H113" s="8">
        <f t="shared" ref="H113:H114" si="51">E113/B113</f>
        <v>5675</v>
      </c>
      <c r="I113" s="6">
        <v>3</v>
      </c>
      <c r="J113" s="6">
        <v>71000</v>
      </c>
      <c r="K113" s="6">
        <v>21500</v>
      </c>
      <c r="L113" s="6">
        <v>4700</v>
      </c>
      <c r="M113" s="6">
        <f t="shared" si="44"/>
        <v>23666.666666666668</v>
      </c>
      <c r="N113" s="6">
        <f t="shared" si="45"/>
        <v>7166.666666666667</v>
      </c>
      <c r="O113" s="8">
        <f t="shared" si="46"/>
        <v>1566.6666666666667</v>
      </c>
      <c r="P113" s="6">
        <v>1</v>
      </c>
      <c r="Q113" s="6">
        <v>16823</v>
      </c>
      <c r="R113" s="8">
        <f t="shared" si="48"/>
        <v>16823</v>
      </c>
      <c r="S113" s="6">
        <v>3</v>
      </c>
      <c r="T113" s="6">
        <v>907697</v>
      </c>
      <c r="U113" s="8">
        <f>T113/S113</f>
        <v>302565.66666666669</v>
      </c>
    </row>
    <row r="114" spans="1:21" x14ac:dyDescent="0.3">
      <c r="A114" s="9">
        <v>45287</v>
      </c>
      <c r="B114" s="6">
        <v>6</v>
      </c>
      <c r="C114" s="6">
        <v>4178</v>
      </c>
      <c r="D114" s="6">
        <v>9251</v>
      </c>
      <c r="E114" s="6">
        <v>26557</v>
      </c>
      <c r="F114" s="6">
        <f t="shared" si="49"/>
        <v>696.33333333333337</v>
      </c>
      <c r="G114" s="6">
        <f t="shared" si="50"/>
        <v>1541.8333333333333</v>
      </c>
      <c r="H114" s="8">
        <f t="shared" si="51"/>
        <v>4426.166666666667</v>
      </c>
      <c r="I114" s="6">
        <v>5</v>
      </c>
      <c r="J114" s="6">
        <v>81200</v>
      </c>
      <c r="K114" s="6">
        <v>21600</v>
      </c>
      <c r="L114" s="6">
        <v>3758</v>
      </c>
      <c r="M114" s="6">
        <f t="shared" si="44"/>
        <v>16240</v>
      </c>
      <c r="N114" s="6">
        <f t="shared" si="45"/>
        <v>4320</v>
      </c>
      <c r="O114" s="8">
        <f t="shared" si="46"/>
        <v>751.6</v>
      </c>
      <c r="P114" s="6">
        <v>3</v>
      </c>
      <c r="Q114" s="6">
        <v>27035</v>
      </c>
      <c r="R114" s="8">
        <f t="shared" si="48"/>
        <v>9011.6666666666661</v>
      </c>
      <c r="S114" s="6">
        <v>2</v>
      </c>
      <c r="T114" s="6">
        <v>12015</v>
      </c>
      <c r="U114" s="8">
        <f>T114/S114</f>
        <v>6007.5</v>
      </c>
    </row>
    <row r="115" spans="1:21" x14ac:dyDescent="0.3">
      <c r="A115" s="9">
        <v>45288</v>
      </c>
      <c r="B115" s="6">
        <v>5</v>
      </c>
      <c r="C115" s="6">
        <v>7168</v>
      </c>
      <c r="D115" s="6">
        <v>16368</v>
      </c>
      <c r="E115" s="6">
        <v>42180</v>
      </c>
      <c r="F115" s="6">
        <f>C115/B115</f>
        <v>1433.6</v>
      </c>
      <c r="G115" s="6">
        <f>D115/B115</f>
        <v>3273.6</v>
      </c>
      <c r="H115" s="8">
        <f>E115/B115</f>
        <v>8436</v>
      </c>
      <c r="I115" s="6">
        <v>3</v>
      </c>
      <c r="J115" s="6">
        <v>57000</v>
      </c>
      <c r="K115" s="6">
        <v>20200</v>
      </c>
      <c r="L115" s="6">
        <v>4185</v>
      </c>
      <c r="M115" s="6">
        <f t="shared" si="44"/>
        <v>19000</v>
      </c>
      <c r="N115" s="6">
        <f t="shared" si="45"/>
        <v>6733.333333333333</v>
      </c>
      <c r="O115" s="8">
        <f t="shared" si="46"/>
        <v>1395</v>
      </c>
      <c r="P115" s="6">
        <v>4</v>
      </c>
      <c r="Q115" s="6">
        <v>64288</v>
      </c>
      <c r="R115" s="8">
        <f t="shared" si="48"/>
        <v>16072</v>
      </c>
      <c r="S115" s="6">
        <v>2</v>
      </c>
      <c r="T115" s="6">
        <v>48809</v>
      </c>
      <c r="U115" s="8">
        <f t="shared" ref="U115:U118" si="52">T115/S115</f>
        <v>24404.5</v>
      </c>
    </row>
    <row r="116" spans="1:21" x14ac:dyDescent="0.3">
      <c r="A116" s="9">
        <v>45289</v>
      </c>
      <c r="B116" s="6">
        <v>5</v>
      </c>
      <c r="C116" s="6">
        <v>4154</v>
      </c>
      <c r="D116" s="6">
        <v>10700</v>
      </c>
      <c r="E116" s="6">
        <v>27300</v>
      </c>
      <c r="F116" s="6">
        <f>C116/B116</f>
        <v>830.8</v>
      </c>
      <c r="G116" s="6">
        <f>D116/B116</f>
        <v>2140</v>
      </c>
      <c r="H116" s="8">
        <f>E116/B116</f>
        <v>5460</v>
      </c>
      <c r="I116" s="6">
        <v>7</v>
      </c>
      <c r="J116" s="6">
        <v>148200</v>
      </c>
      <c r="K116" s="6">
        <v>49100</v>
      </c>
      <c r="L116" s="6">
        <v>8920</v>
      </c>
      <c r="M116" s="6">
        <f t="shared" si="44"/>
        <v>21171.428571428572</v>
      </c>
      <c r="N116" s="6">
        <f t="shared" si="45"/>
        <v>7014.2857142857147</v>
      </c>
      <c r="O116" s="8">
        <f t="shared" si="46"/>
        <v>1274.2857142857142</v>
      </c>
      <c r="P116" s="6">
        <v>5</v>
      </c>
      <c r="Q116" s="6">
        <v>66595</v>
      </c>
      <c r="R116" s="8">
        <f t="shared" si="48"/>
        <v>13319</v>
      </c>
      <c r="S116" s="6">
        <v>3</v>
      </c>
      <c r="T116" s="6">
        <v>743129</v>
      </c>
      <c r="U116" s="8">
        <f t="shared" si="52"/>
        <v>247709.66666666666</v>
      </c>
    </row>
    <row r="117" spans="1:21" x14ac:dyDescent="0.3">
      <c r="A117" s="9">
        <v>45290</v>
      </c>
      <c r="B117" s="6">
        <v>4</v>
      </c>
      <c r="C117" s="6">
        <v>5516</v>
      </c>
      <c r="D117" s="6">
        <v>8159</v>
      </c>
      <c r="E117" s="6">
        <v>25828</v>
      </c>
      <c r="F117" s="6">
        <f t="shared" ref="F117:F118" si="53">C117/B117</f>
        <v>1379</v>
      </c>
      <c r="G117" s="6">
        <f t="shared" ref="G117:G118" si="54">D117/B117</f>
        <v>2039.75</v>
      </c>
      <c r="H117" s="8">
        <f t="shared" ref="H117:H118" si="55">E117/B117</f>
        <v>6457</v>
      </c>
      <c r="I117" s="6">
        <v>3</v>
      </c>
      <c r="J117" s="6">
        <v>39800</v>
      </c>
      <c r="K117" s="6">
        <v>11900</v>
      </c>
      <c r="L117" s="6">
        <v>2207</v>
      </c>
      <c r="M117" s="6">
        <f t="shared" si="44"/>
        <v>13266.666666666666</v>
      </c>
      <c r="N117" s="6">
        <f t="shared" si="45"/>
        <v>3966.6666666666665</v>
      </c>
      <c r="O117" s="8">
        <f t="shared" si="46"/>
        <v>735.66666666666663</v>
      </c>
      <c r="P117" s="6">
        <v>2</v>
      </c>
      <c r="Q117" s="6">
        <v>26702</v>
      </c>
      <c r="R117" s="8">
        <f t="shared" si="48"/>
        <v>13351</v>
      </c>
      <c r="S117" s="6">
        <v>2</v>
      </c>
      <c r="T117" s="6">
        <v>527440</v>
      </c>
      <c r="U117" s="8">
        <f t="shared" si="52"/>
        <v>263720</v>
      </c>
    </row>
    <row r="118" spans="1:21" x14ac:dyDescent="0.3">
      <c r="A118" s="9">
        <v>45291</v>
      </c>
      <c r="B118" s="6">
        <v>5</v>
      </c>
      <c r="C118" s="6">
        <v>4780</v>
      </c>
      <c r="D118" s="6">
        <v>16486</v>
      </c>
      <c r="E118" s="6">
        <v>32197</v>
      </c>
      <c r="F118" s="6">
        <f t="shared" si="53"/>
        <v>956</v>
      </c>
      <c r="G118" s="6">
        <f t="shared" si="54"/>
        <v>3297.2</v>
      </c>
      <c r="H118" s="8">
        <f t="shared" si="55"/>
        <v>6439.4</v>
      </c>
      <c r="I118" s="6">
        <v>4</v>
      </c>
      <c r="J118" s="6">
        <v>41400</v>
      </c>
      <c r="K118" s="6">
        <v>12476</v>
      </c>
      <c r="L118" s="6">
        <v>2454</v>
      </c>
      <c r="M118" s="6">
        <f t="shared" si="44"/>
        <v>10350</v>
      </c>
      <c r="N118" s="6">
        <f t="shared" si="45"/>
        <v>3119</v>
      </c>
      <c r="O118" s="8">
        <f t="shared" si="46"/>
        <v>613.5</v>
      </c>
      <c r="P118" s="6">
        <v>5</v>
      </c>
      <c r="Q118" s="6">
        <v>47347</v>
      </c>
      <c r="R118" s="8">
        <f t="shared" si="48"/>
        <v>9469.4</v>
      </c>
      <c r="S118" s="6">
        <v>2</v>
      </c>
      <c r="T118" s="6">
        <v>422404</v>
      </c>
      <c r="U118" s="8">
        <f t="shared" si="52"/>
        <v>211202</v>
      </c>
    </row>
    <row r="119" spans="1:21" x14ac:dyDescent="0.3">
      <c r="B119" s="6"/>
      <c r="C119" s="6"/>
      <c r="D119" s="6"/>
      <c r="E119" s="6"/>
      <c r="I119" s="6"/>
      <c r="J119" s="6"/>
      <c r="K119" s="6"/>
      <c r="L119" s="6"/>
      <c r="P119" s="6"/>
      <c r="Q119" s="6"/>
      <c r="S119" s="6"/>
      <c r="T119" s="6"/>
    </row>
    <row r="120" spans="1:21" x14ac:dyDescent="0.3">
      <c r="B120" s="6"/>
      <c r="C120" s="6"/>
      <c r="D120" s="6"/>
      <c r="E120" s="6"/>
      <c r="I120" s="6"/>
      <c r="J120" s="6"/>
      <c r="K120" s="6"/>
      <c r="L120" s="6"/>
      <c r="P120" s="6"/>
      <c r="Q120" s="6"/>
      <c r="S120" s="6"/>
      <c r="T120" s="6"/>
    </row>
    <row r="121" spans="1:21" x14ac:dyDescent="0.3">
      <c r="B121" s="6"/>
      <c r="C121" s="6"/>
      <c r="D121" s="6"/>
      <c r="E121" s="6"/>
      <c r="I121" s="6"/>
      <c r="J121" s="6"/>
      <c r="K121" s="6"/>
      <c r="L121" s="6"/>
      <c r="P121" s="6"/>
      <c r="Q121" s="6"/>
      <c r="S121" s="6"/>
    </row>
    <row r="122" spans="1:21" x14ac:dyDescent="0.3">
      <c r="B122" s="6"/>
      <c r="C122" s="6"/>
      <c r="D122" s="6"/>
      <c r="E122" s="6"/>
      <c r="I122" s="6"/>
      <c r="J122" s="6"/>
      <c r="K122" s="6"/>
      <c r="L122" s="6"/>
      <c r="P122" s="6"/>
      <c r="Q122" s="6"/>
      <c r="S122" s="6"/>
    </row>
    <row r="123" spans="1:21" x14ac:dyDescent="0.3">
      <c r="B123" s="6"/>
      <c r="C123" s="6"/>
      <c r="D123" s="6"/>
      <c r="E123" s="6"/>
      <c r="I123" s="6"/>
      <c r="J123" s="6"/>
      <c r="K123" s="6"/>
      <c r="L123" s="6"/>
      <c r="P123" s="6"/>
      <c r="Q123" s="6"/>
      <c r="S123" s="6"/>
      <c r="T123" s="6"/>
    </row>
    <row r="124" spans="1:21" x14ac:dyDescent="0.3">
      <c r="B124" s="6"/>
      <c r="C124" s="6"/>
      <c r="D124" s="6"/>
      <c r="E124" s="6"/>
      <c r="I124" s="6"/>
      <c r="J124" s="6"/>
      <c r="K124" s="6"/>
      <c r="L124" s="6"/>
      <c r="P124" s="6"/>
      <c r="Q124" s="6"/>
      <c r="S124" s="6"/>
    </row>
    <row r="125" spans="1:21" x14ac:dyDescent="0.3">
      <c r="B125" s="6"/>
      <c r="C125" s="6"/>
      <c r="D125" s="6"/>
      <c r="E125" s="6"/>
      <c r="I125" s="6"/>
      <c r="J125" s="6"/>
      <c r="K125" s="6"/>
      <c r="L125" s="6"/>
      <c r="P125" s="6"/>
      <c r="Q125" s="6"/>
    </row>
    <row r="126" spans="1:21" x14ac:dyDescent="0.3">
      <c r="B126" s="6"/>
      <c r="C126" s="6"/>
      <c r="D126" s="6"/>
      <c r="E126" s="6"/>
      <c r="I126" s="6"/>
      <c r="J126" s="6"/>
      <c r="K126" s="6"/>
      <c r="L126" s="6"/>
      <c r="P126" s="6"/>
      <c r="Q126" s="6"/>
    </row>
    <row r="127" spans="1:21" x14ac:dyDescent="0.3">
      <c r="B127" s="6"/>
      <c r="C127" s="6"/>
      <c r="D127" s="6"/>
      <c r="E127" s="6"/>
      <c r="I127" s="6"/>
      <c r="J127" s="6"/>
      <c r="K127" s="6"/>
      <c r="L127" s="6"/>
      <c r="P127" s="6"/>
      <c r="Q127" s="6"/>
    </row>
    <row r="128" spans="1:21" x14ac:dyDescent="0.3">
      <c r="B128" s="6"/>
      <c r="C128" s="6"/>
      <c r="D128" s="6"/>
      <c r="E128" s="6"/>
      <c r="I128" s="6"/>
      <c r="P128" s="6"/>
      <c r="Q128" s="6"/>
    </row>
    <row r="129" spans="2:17" x14ac:dyDescent="0.3">
      <c r="B129" s="6"/>
      <c r="P129" s="6"/>
      <c r="Q129" s="6"/>
    </row>
    <row r="130" spans="2:17" x14ac:dyDescent="0.3">
      <c r="P130" s="6"/>
      <c r="Q130" s="6"/>
    </row>
    <row r="131" spans="2:17" x14ac:dyDescent="0.3">
      <c r="P131" s="6"/>
      <c r="Q131" s="6"/>
    </row>
    <row r="132" spans="2:17" x14ac:dyDescent="0.3">
      <c r="P132" s="6"/>
      <c r="Q132" s="6"/>
    </row>
    <row r="137" spans="2:17" x14ac:dyDescent="0.3">
      <c r="P137" s="6"/>
      <c r="Q137" s="6"/>
    </row>
    <row r="138" spans="2:17" x14ac:dyDescent="0.3">
      <c r="P138" s="6"/>
      <c r="Q138" s="6"/>
    </row>
    <row r="139" spans="2:17" x14ac:dyDescent="0.3">
      <c r="P139" s="6"/>
      <c r="Q139" s="6"/>
    </row>
    <row r="140" spans="2:17" x14ac:dyDescent="0.3">
      <c r="P140" s="6"/>
      <c r="Q140" s="6"/>
    </row>
    <row r="141" spans="2:17" x14ac:dyDescent="0.3">
      <c r="P141" s="6"/>
      <c r="Q141" s="6"/>
    </row>
    <row r="142" spans="2:17" x14ac:dyDescent="0.3">
      <c r="P142" s="6"/>
      <c r="Q142" s="6"/>
    </row>
    <row r="143" spans="2:17" x14ac:dyDescent="0.3">
      <c r="P143" s="6"/>
    </row>
    <row r="144" spans="2:17" x14ac:dyDescent="0.3">
      <c r="P144" s="6"/>
      <c r="Q144" s="6"/>
    </row>
    <row r="145" spans="16:17" x14ac:dyDescent="0.3">
      <c r="P145" s="6"/>
      <c r="Q145" s="6"/>
    </row>
    <row r="146" spans="16:17" x14ac:dyDescent="0.3">
      <c r="P146" s="6"/>
      <c r="Q146" s="6"/>
    </row>
    <row r="147" spans="16:17" x14ac:dyDescent="0.3">
      <c r="P147" s="6"/>
      <c r="Q147" s="6"/>
    </row>
    <row r="148" spans="16:17" x14ac:dyDescent="0.3">
      <c r="P148" s="6"/>
      <c r="Q148" s="6"/>
    </row>
    <row r="149" spans="16:17" x14ac:dyDescent="0.3">
      <c r="P149" s="6"/>
    </row>
    <row r="150" spans="16:17" x14ac:dyDescent="0.3">
      <c r="P150" s="6"/>
      <c r="Q150" s="6"/>
    </row>
    <row r="151" spans="16:17" x14ac:dyDescent="0.3">
      <c r="P151" s="6"/>
      <c r="Q151" s="6"/>
    </row>
    <row r="152" spans="16:17" x14ac:dyDescent="0.3">
      <c r="P152" s="6"/>
      <c r="Q152" s="6"/>
    </row>
    <row r="153" spans="16:17" x14ac:dyDescent="0.3">
      <c r="P153" s="6"/>
      <c r="Q153" s="6"/>
    </row>
    <row r="154" spans="16:17" x14ac:dyDescent="0.3">
      <c r="P154" s="6"/>
      <c r="Q154" s="6"/>
    </row>
    <row r="155" spans="16:17" x14ac:dyDescent="0.3">
      <c r="P155" s="6"/>
    </row>
    <row r="156" spans="16:17" x14ac:dyDescent="0.3">
      <c r="P156" s="6"/>
      <c r="Q156" s="6"/>
    </row>
    <row r="157" spans="16:17" x14ac:dyDescent="0.3">
      <c r="P157" s="6"/>
      <c r="Q157" s="6"/>
    </row>
    <row r="158" spans="16:17" x14ac:dyDescent="0.3">
      <c r="P158" s="6"/>
      <c r="Q158" s="6"/>
    </row>
    <row r="159" spans="16:17" x14ac:dyDescent="0.3">
      <c r="P159" s="6"/>
      <c r="Q159" s="6"/>
    </row>
    <row r="160" spans="16:17" x14ac:dyDescent="0.3">
      <c r="P160" s="6"/>
      <c r="Q160" s="6"/>
    </row>
    <row r="161" spans="16:17" x14ac:dyDescent="0.3">
      <c r="P161" s="6"/>
      <c r="Q161" s="6"/>
    </row>
    <row r="162" spans="16:17" x14ac:dyDescent="0.3">
      <c r="P162" s="6"/>
      <c r="Q162" s="6"/>
    </row>
    <row r="163" spans="16:17" x14ac:dyDescent="0.3">
      <c r="P163" s="6"/>
      <c r="Q163" s="6"/>
    </row>
    <row r="164" spans="16:17" x14ac:dyDescent="0.3">
      <c r="P164" s="6"/>
      <c r="Q164" s="6"/>
    </row>
    <row r="165" spans="16:17" x14ac:dyDescent="0.3">
      <c r="P165" s="6"/>
      <c r="Q165" s="6"/>
    </row>
    <row r="166" spans="16:17" x14ac:dyDescent="0.3">
      <c r="P166" s="6"/>
      <c r="Q166" s="6"/>
    </row>
    <row r="167" spans="16:17" x14ac:dyDescent="0.3">
      <c r="P167" s="6"/>
      <c r="Q167" s="6"/>
    </row>
    <row r="168" spans="16:17" x14ac:dyDescent="0.3">
      <c r="P168" s="6"/>
    </row>
  </sheetData>
  <mergeCells count="5">
    <mergeCell ref="B1:H1"/>
    <mergeCell ref="I1:O1"/>
    <mergeCell ref="P1:R1"/>
    <mergeCell ref="S1:U1"/>
    <mergeCell ref="V1:AB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418A-3538-4357-9158-8F79507C1D9F}">
  <dimension ref="A1:XFB174"/>
  <sheetViews>
    <sheetView zoomScale="85" zoomScaleNormal="85" workbookViewId="0">
      <pane ySplit="1" topLeftCell="A104" activePane="bottomLeft" state="frozen"/>
      <selection pane="bottomLeft" activeCell="A120" sqref="A120"/>
    </sheetView>
  </sheetViews>
  <sheetFormatPr baseColWidth="10" defaultRowHeight="15.05" x14ac:dyDescent="0.3"/>
  <cols>
    <col min="1" max="1" width="11.5546875" style="2"/>
    <col min="2" max="2" width="6.21875" bestFit="1" customWidth="1"/>
    <col min="3" max="3" width="10.33203125" bestFit="1" customWidth="1"/>
    <col min="4" max="4" width="6" bestFit="1" customWidth="1"/>
    <col min="5" max="5" width="8" customWidth="1"/>
    <col min="6" max="6" width="12.33203125" bestFit="1" customWidth="1"/>
    <col min="8" max="8" width="11.5546875" style="2"/>
    <col min="9" max="9" width="7.21875" bestFit="1" customWidth="1"/>
    <col min="15" max="15" width="11.5546875" style="2"/>
    <col min="16" max="16" width="7" bestFit="1" customWidth="1"/>
    <col min="18" max="18" width="11.5546875" style="2"/>
    <col min="19" max="19" width="7.109375" style="6" bestFit="1" customWidth="1"/>
    <col min="20" max="20" width="11.5546875" style="6"/>
    <col min="21" max="21" width="11.5546875" style="8"/>
    <col min="28" max="28" width="12.6640625" style="8" customWidth="1"/>
  </cols>
  <sheetData>
    <row r="1" spans="1:28 16259:16382" x14ac:dyDescent="0.3">
      <c r="A1" s="7"/>
      <c r="B1" s="14" t="s">
        <v>10</v>
      </c>
      <c r="C1" s="15"/>
      <c r="D1" s="15"/>
      <c r="E1" s="15"/>
      <c r="F1" s="15"/>
      <c r="G1" s="15"/>
      <c r="H1" s="16"/>
      <c r="I1" s="15" t="s">
        <v>1</v>
      </c>
      <c r="J1" s="15"/>
      <c r="K1" s="15"/>
      <c r="L1" s="15"/>
      <c r="M1" s="15"/>
      <c r="N1" s="15"/>
      <c r="O1" s="16"/>
      <c r="P1" s="14" t="s">
        <v>2</v>
      </c>
      <c r="Q1" s="15"/>
      <c r="R1" s="15"/>
      <c r="S1" s="14" t="s">
        <v>6</v>
      </c>
      <c r="T1" s="15"/>
      <c r="U1" s="16"/>
      <c r="V1" s="14" t="s">
        <v>7</v>
      </c>
      <c r="W1" s="15"/>
      <c r="X1" s="15"/>
      <c r="Y1" s="15"/>
      <c r="Z1" s="15"/>
      <c r="AA1" s="15"/>
      <c r="AB1" s="16"/>
    </row>
    <row r="2" spans="1:28 16259:16382" s="10" customFormat="1" x14ac:dyDescent="0.3">
      <c r="A2" s="8" t="s">
        <v>37</v>
      </c>
      <c r="B2" s="4" t="s">
        <v>11</v>
      </c>
      <c r="C2" s="4" t="s">
        <v>12</v>
      </c>
      <c r="D2" s="4" t="s">
        <v>38</v>
      </c>
      <c r="E2" s="4" t="s">
        <v>13</v>
      </c>
      <c r="F2" s="4" t="s">
        <v>14</v>
      </c>
      <c r="G2" s="4" t="s">
        <v>15</v>
      </c>
      <c r="H2" s="5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4" t="s">
        <v>25</v>
      </c>
      <c r="R2" s="5" t="s">
        <v>26</v>
      </c>
      <c r="S2" s="4" t="s">
        <v>27</v>
      </c>
      <c r="T2" s="4" t="s">
        <v>28</v>
      </c>
      <c r="U2" s="5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5" t="s">
        <v>36</v>
      </c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</row>
    <row r="3" spans="1:28 16259:16382" s="6" customFormat="1" x14ac:dyDescent="0.3">
      <c r="A3" s="9">
        <v>45176</v>
      </c>
      <c r="B3" s="6">
        <v>42</v>
      </c>
      <c r="C3" s="6">
        <v>6686</v>
      </c>
      <c r="D3" s="6">
        <v>20520</v>
      </c>
      <c r="E3" s="6">
        <v>74407</v>
      </c>
      <c r="F3" s="6">
        <f t="shared" ref="F3:F67" si="0">C3/B3</f>
        <v>159.1904761904762</v>
      </c>
      <c r="G3" s="6">
        <f t="shared" ref="G3:G67" si="1">D3/B3</f>
        <v>488.57142857142856</v>
      </c>
      <c r="H3" s="8">
        <f t="shared" ref="H3:H67" si="2">E3/B3</f>
        <v>1771.5952380952381</v>
      </c>
      <c r="I3" s="6">
        <v>8</v>
      </c>
      <c r="J3" s="6">
        <v>82500</v>
      </c>
      <c r="K3" s="6">
        <v>7442</v>
      </c>
      <c r="L3" s="6">
        <v>6147</v>
      </c>
      <c r="M3" s="6">
        <f t="shared" ref="M3:M67" si="3">J3/I3</f>
        <v>10312.5</v>
      </c>
      <c r="N3" s="6">
        <f t="shared" ref="N3:N67" si="4">K3/I3</f>
        <v>930.25</v>
      </c>
      <c r="O3" s="8">
        <f t="shared" ref="O3:O67" si="5">L3/I3</f>
        <v>768.375</v>
      </c>
      <c r="P3" s="6">
        <v>4</v>
      </c>
      <c r="Q3" s="6">
        <v>68265</v>
      </c>
      <c r="R3" s="8">
        <f t="shared" ref="R3:R34" si="6">Q3/P3</f>
        <v>17066.25</v>
      </c>
      <c r="S3" s="6">
        <v>0</v>
      </c>
      <c r="T3" s="6">
        <v>0</v>
      </c>
      <c r="U3" s="8">
        <v>0</v>
      </c>
      <c r="V3" s="6">
        <v>1</v>
      </c>
      <c r="W3" s="6">
        <v>135000</v>
      </c>
      <c r="X3" s="6">
        <v>12900</v>
      </c>
      <c r="Y3" s="6">
        <v>676</v>
      </c>
      <c r="Z3" s="6">
        <f>W3/V3</f>
        <v>135000</v>
      </c>
      <c r="AA3" s="6">
        <f>X3/V3</f>
        <v>12900</v>
      </c>
      <c r="AB3" s="8">
        <f>Y3/V3</f>
        <v>676</v>
      </c>
    </row>
    <row r="4" spans="1:28 16259:16382" s="6" customFormat="1" x14ac:dyDescent="0.3">
      <c r="A4" s="9">
        <v>45177</v>
      </c>
      <c r="B4" s="6">
        <v>6</v>
      </c>
      <c r="C4" s="6">
        <v>5903</v>
      </c>
      <c r="D4" s="6">
        <v>15043</v>
      </c>
      <c r="E4" s="6">
        <v>45738</v>
      </c>
      <c r="F4" s="6">
        <f t="shared" si="0"/>
        <v>983.83333333333337</v>
      </c>
      <c r="G4" s="6">
        <f t="shared" si="1"/>
        <v>2507.1666666666665</v>
      </c>
      <c r="H4" s="8">
        <f t="shared" si="2"/>
        <v>7623</v>
      </c>
      <c r="I4" s="6">
        <v>4</v>
      </c>
      <c r="J4" s="6">
        <v>35300</v>
      </c>
      <c r="K4" s="6">
        <v>5267</v>
      </c>
      <c r="L4" s="6">
        <v>6495</v>
      </c>
      <c r="M4" s="6">
        <f t="shared" si="3"/>
        <v>8825</v>
      </c>
      <c r="N4" s="6">
        <f t="shared" si="4"/>
        <v>1316.75</v>
      </c>
      <c r="O4" s="8">
        <f t="shared" si="5"/>
        <v>1623.75</v>
      </c>
      <c r="P4" s="6">
        <v>2</v>
      </c>
      <c r="Q4" s="6">
        <v>17363</v>
      </c>
      <c r="R4" s="8">
        <f t="shared" si="6"/>
        <v>8681.5</v>
      </c>
      <c r="S4" s="6">
        <v>2</v>
      </c>
      <c r="T4" s="6">
        <v>276800</v>
      </c>
      <c r="U4" s="8">
        <f>T4/S4</f>
        <v>138400</v>
      </c>
      <c r="V4" s="6">
        <v>1</v>
      </c>
      <c r="W4" s="6">
        <v>664500</v>
      </c>
      <c r="X4" s="6">
        <v>67700</v>
      </c>
      <c r="Y4" s="6">
        <v>1329</v>
      </c>
      <c r="Z4" s="6">
        <f>W4/V4</f>
        <v>664500</v>
      </c>
      <c r="AA4" s="6">
        <f t="shared" ref="AA4:AA12" si="7">X4/V4</f>
        <v>67700</v>
      </c>
      <c r="AB4" s="8">
        <f t="shared" ref="AB4:AB12" si="8">Y4/V4</f>
        <v>1329</v>
      </c>
    </row>
    <row r="5" spans="1:28 16259:16382" s="6" customFormat="1" x14ac:dyDescent="0.3">
      <c r="A5" s="9">
        <v>45178</v>
      </c>
      <c r="B5" s="6">
        <v>2</v>
      </c>
      <c r="C5" s="6">
        <v>2424</v>
      </c>
      <c r="D5" s="6">
        <v>6339</v>
      </c>
      <c r="E5" s="6">
        <v>18228</v>
      </c>
      <c r="F5" s="6">
        <f t="shared" si="0"/>
        <v>1212</v>
      </c>
      <c r="G5" s="6">
        <f t="shared" si="1"/>
        <v>3169.5</v>
      </c>
      <c r="H5" s="8">
        <f t="shared" si="2"/>
        <v>9114</v>
      </c>
      <c r="I5" s="6">
        <v>4</v>
      </c>
      <c r="J5" s="6">
        <v>38400</v>
      </c>
      <c r="K5" s="6">
        <v>3785</v>
      </c>
      <c r="L5" s="6">
        <v>3428</v>
      </c>
      <c r="M5" s="6">
        <f t="shared" si="3"/>
        <v>9600</v>
      </c>
      <c r="N5" s="6">
        <f t="shared" si="4"/>
        <v>946.25</v>
      </c>
      <c r="O5" s="8">
        <f t="shared" si="5"/>
        <v>857</v>
      </c>
      <c r="P5" s="6">
        <v>2</v>
      </c>
      <c r="Q5" s="6">
        <v>9672</v>
      </c>
      <c r="R5" s="8">
        <f t="shared" si="6"/>
        <v>4836</v>
      </c>
      <c r="S5" s="6">
        <v>0</v>
      </c>
      <c r="T5" s="6">
        <v>0</v>
      </c>
      <c r="U5" s="8">
        <v>0</v>
      </c>
      <c r="V5" s="6">
        <v>1</v>
      </c>
      <c r="W5" s="6">
        <v>176300</v>
      </c>
      <c r="X5" s="6">
        <v>13200</v>
      </c>
      <c r="Y5" s="6">
        <v>216</v>
      </c>
      <c r="Z5" s="6">
        <f t="shared" ref="Z5:Z12" si="9">W5/V5</f>
        <v>176300</v>
      </c>
      <c r="AA5" s="6">
        <f t="shared" si="7"/>
        <v>13200</v>
      </c>
      <c r="AB5" s="8">
        <f t="shared" si="8"/>
        <v>216</v>
      </c>
    </row>
    <row r="6" spans="1:28 16259:16382" s="6" customFormat="1" x14ac:dyDescent="0.3">
      <c r="A6" s="9">
        <v>45179</v>
      </c>
      <c r="B6" s="6">
        <v>5</v>
      </c>
      <c r="C6" s="6">
        <v>5430</v>
      </c>
      <c r="D6" s="6">
        <v>10581</v>
      </c>
      <c r="E6" s="6">
        <v>32881</v>
      </c>
      <c r="F6" s="6">
        <f t="shared" si="0"/>
        <v>1086</v>
      </c>
      <c r="G6" s="6">
        <f t="shared" si="1"/>
        <v>2116.1999999999998</v>
      </c>
      <c r="H6" s="8">
        <f t="shared" si="2"/>
        <v>6576.2</v>
      </c>
      <c r="I6" s="6">
        <v>8</v>
      </c>
      <c r="J6" s="6">
        <v>56000</v>
      </c>
      <c r="K6" s="6">
        <v>7402</v>
      </c>
      <c r="L6" s="6">
        <v>5931</v>
      </c>
      <c r="M6" s="6">
        <f t="shared" si="3"/>
        <v>7000</v>
      </c>
      <c r="N6" s="6">
        <f t="shared" si="4"/>
        <v>925.25</v>
      </c>
      <c r="O6" s="8">
        <f t="shared" si="5"/>
        <v>741.375</v>
      </c>
      <c r="P6" s="6">
        <v>6</v>
      </c>
      <c r="Q6" s="6">
        <v>44545</v>
      </c>
      <c r="R6" s="8">
        <f t="shared" si="6"/>
        <v>7424.166666666667</v>
      </c>
      <c r="S6" s="6">
        <v>1</v>
      </c>
      <c r="T6" s="6">
        <v>23000</v>
      </c>
      <c r="U6" s="8">
        <v>23000</v>
      </c>
      <c r="V6" s="6">
        <v>1</v>
      </c>
      <c r="W6" s="6">
        <v>653400</v>
      </c>
      <c r="X6" s="6">
        <v>133900</v>
      </c>
      <c r="Y6" s="6">
        <v>1200</v>
      </c>
      <c r="Z6" s="6">
        <f t="shared" si="9"/>
        <v>653400</v>
      </c>
      <c r="AA6" s="6">
        <f t="shared" si="7"/>
        <v>133900</v>
      </c>
      <c r="AB6" s="8">
        <f t="shared" si="8"/>
        <v>1200</v>
      </c>
    </row>
    <row r="7" spans="1:28 16259:16382" x14ac:dyDescent="0.3">
      <c r="A7" s="9">
        <v>45180</v>
      </c>
      <c r="B7" s="6">
        <v>4</v>
      </c>
      <c r="C7" s="6">
        <v>4256</v>
      </c>
      <c r="D7" s="6">
        <v>9290</v>
      </c>
      <c r="E7" s="6">
        <v>27464</v>
      </c>
      <c r="F7" s="6">
        <f t="shared" si="0"/>
        <v>1064</v>
      </c>
      <c r="G7" s="6">
        <f t="shared" si="1"/>
        <v>2322.5</v>
      </c>
      <c r="H7" s="8">
        <f t="shared" si="2"/>
        <v>6866</v>
      </c>
      <c r="I7" s="6">
        <v>3</v>
      </c>
      <c r="J7" s="6">
        <v>33100</v>
      </c>
      <c r="K7" s="6">
        <v>3421</v>
      </c>
      <c r="L7" s="6">
        <v>3142</v>
      </c>
      <c r="M7" s="6">
        <f t="shared" si="3"/>
        <v>11033.333333333334</v>
      </c>
      <c r="N7" s="6">
        <f t="shared" si="4"/>
        <v>1140.3333333333333</v>
      </c>
      <c r="O7" s="8">
        <f t="shared" si="5"/>
        <v>1047.3333333333333</v>
      </c>
      <c r="P7" s="6">
        <v>2</v>
      </c>
      <c r="Q7" s="6">
        <v>22500</v>
      </c>
      <c r="R7" s="8">
        <f t="shared" si="6"/>
        <v>11250</v>
      </c>
      <c r="S7" s="6">
        <v>2</v>
      </c>
      <c r="T7" s="6">
        <v>26900</v>
      </c>
      <c r="U7" s="8">
        <v>23000</v>
      </c>
      <c r="V7" s="6">
        <v>1</v>
      </c>
      <c r="W7" s="6">
        <v>62600</v>
      </c>
      <c r="X7" s="6">
        <v>4554</v>
      </c>
      <c r="Y7" s="6">
        <v>143</v>
      </c>
      <c r="Z7" s="6">
        <f t="shared" si="9"/>
        <v>62600</v>
      </c>
      <c r="AA7" s="6">
        <f t="shared" si="7"/>
        <v>4554</v>
      </c>
      <c r="AB7" s="8">
        <f t="shared" si="8"/>
        <v>143</v>
      </c>
    </row>
    <row r="8" spans="1:28 16259:16382" x14ac:dyDescent="0.3">
      <c r="A8" s="9">
        <v>45181</v>
      </c>
      <c r="B8" s="6">
        <v>4</v>
      </c>
      <c r="C8" s="6">
        <v>5430</v>
      </c>
      <c r="D8" s="6">
        <v>9236</v>
      </c>
      <c r="E8" s="6">
        <v>27091</v>
      </c>
      <c r="F8" s="6">
        <f t="shared" si="0"/>
        <v>1357.5</v>
      </c>
      <c r="G8" s="6">
        <f t="shared" si="1"/>
        <v>2309</v>
      </c>
      <c r="H8" s="8">
        <f t="shared" si="2"/>
        <v>6772.75</v>
      </c>
      <c r="I8" s="6">
        <v>7</v>
      </c>
      <c r="J8" s="6">
        <v>60800</v>
      </c>
      <c r="K8" s="6">
        <v>6191</v>
      </c>
      <c r="L8" s="6">
        <v>5141</v>
      </c>
      <c r="M8" s="6">
        <f t="shared" si="3"/>
        <v>8685.7142857142862</v>
      </c>
      <c r="N8" s="6">
        <f t="shared" si="4"/>
        <v>884.42857142857144</v>
      </c>
      <c r="O8" s="8">
        <f t="shared" si="5"/>
        <v>734.42857142857144</v>
      </c>
      <c r="P8" s="6">
        <v>3</v>
      </c>
      <c r="Q8" s="6">
        <v>61004</v>
      </c>
      <c r="R8" s="8">
        <f t="shared" si="6"/>
        <v>20334.666666666668</v>
      </c>
      <c r="S8" s="6">
        <v>0</v>
      </c>
      <c r="T8" s="6">
        <v>0</v>
      </c>
      <c r="U8" s="8">
        <v>0</v>
      </c>
      <c r="V8" s="6">
        <v>1</v>
      </c>
      <c r="W8" s="6">
        <v>340400</v>
      </c>
      <c r="X8" s="6">
        <v>35900</v>
      </c>
      <c r="Y8" s="6">
        <v>554</v>
      </c>
      <c r="Z8" s="6">
        <f t="shared" si="9"/>
        <v>340400</v>
      </c>
      <c r="AA8" s="6">
        <f t="shared" si="7"/>
        <v>35900</v>
      </c>
      <c r="AB8" s="8">
        <f t="shared" si="8"/>
        <v>554</v>
      </c>
    </row>
    <row r="9" spans="1:28 16259:16382" x14ac:dyDescent="0.3">
      <c r="A9" s="9">
        <v>45182</v>
      </c>
      <c r="B9" s="6">
        <v>7</v>
      </c>
      <c r="C9" s="6">
        <v>6747</v>
      </c>
      <c r="D9" s="6">
        <v>13467</v>
      </c>
      <c r="E9" s="6">
        <v>47142</v>
      </c>
      <c r="F9" s="6">
        <f t="shared" si="0"/>
        <v>963.85714285714289</v>
      </c>
      <c r="G9" s="6">
        <f t="shared" si="1"/>
        <v>1923.8571428571429</v>
      </c>
      <c r="H9" s="8">
        <f t="shared" si="2"/>
        <v>6734.5714285714284</v>
      </c>
      <c r="I9" s="6">
        <v>7</v>
      </c>
      <c r="J9" s="6">
        <v>56100</v>
      </c>
      <c r="K9" s="6">
        <v>5474</v>
      </c>
      <c r="L9" s="6">
        <v>4107</v>
      </c>
      <c r="M9" s="6">
        <f t="shared" si="3"/>
        <v>8014.2857142857147</v>
      </c>
      <c r="N9" s="6">
        <f t="shared" si="4"/>
        <v>782</v>
      </c>
      <c r="O9" s="8">
        <f t="shared" si="5"/>
        <v>586.71428571428567</v>
      </c>
      <c r="P9" s="6">
        <v>4</v>
      </c>
      <c r="Q9" s="6">
        <v>35918</v>
      </c>
      <c r="R9" s="8">
        <f t="shared" si="6"/>
        <v>8979.5</v>
      </c>
      <c r="S9" s="6">
        <v>0</v>
      </c>
      <c r="T9" s="6">
        <v>0</v>
      </c>
      <c r="U9" s="8">
        <v>0</v>
      </c>
      <c r="V9" s="6">
        <v>1</v>
      </c>
      <c r="W9" s="6">
        <v>934900</v>
      </c>
      <c r="X9" s="6">
        <v>84000</v>
      </c>
      <c r="Y9" s="6">
        <v>1357</v>
      </c>
      <c r="Z9" s="6">
        <f t="shared" si="9"/>
        <v>934900</v>
      </c>
      <c r="AA9" s="6">
        <f t="shared" si="7"/>
        <v>84000</v>
      </c>
      <c r="AB9" s="8">
        <f t="shared" si="8"/>
        <v>1357</v>
      </c>
    </row>
    <row r="10" spans="1:28 16259:16382" x14ac:dyDescent="0.3">
      <c r="A10" s="9">
        <v>45183</v>
      </c>
      <c r="B10" s="6">
        <v>7</v>
      </c>
      <c r="C10" s="6">
        <v>9247</v>
      </c>
      <c r="D10" s="6">
        <v>14560</v>
      </c>
      <c r="E10" s="6">
        <v>57152</v>
      </c>
      <c r="F10" s="6">
        <f t="shared" si="0"/>
        <v>1321</v>
      </c>
      <c r="G10" s="6">
        <f t="shared" si="1"/>
        <v>2080</v>
      </c>
      <c r="H10" s="8">
        <f t="shared" si="2"/>
        <v>8164.5714285714284</v>
      </c>
      <c r="I10" s="6">
        <v>6</v>
      </c>
      <c r="J10" s="6">
        <v>185000</v>
      </c>
      <c r="K10" s="6">
        <v>20800</v>
      </c>
      <c r="L10" s="6">
        <v>8440</v>
      </c>
      <c r="M10" s="6">
        <f t="shared" si="3"/>
        <v>30833.333333333332</v>
      </c>
      <c r="N10" s="6">
        <f t="shared" si="4"/>
        <v>3466.6666666666665</v>
      </c>
      <c r="O10" s="8">
        <f t="shared" si="5"/>
        <v>1406.6666666666667</v>
      </c>
      <c r="P10" s="6">
        <v>4</v>
      </c>
      <c r="Q10" s="6">
        <v>40527</v>
      </c>
      <c r="R10" s="8">
        <f t="shared" si="6"/>
        <v>10131.75</v>
      </c>
      <c r="S10" s="6">
        <v>1</v>
      </c>
      <c r="T10" s="6">
        <v>8800</v>
      </c>
      <c r="U10" s="8">
        <f>T10/S10</f>
        <v>8800</v>
      </c>
      <c r="V10" s="6">
        <v>1</v>
      </c>
      <c r="W10" s="6">
        <v>297000</v>
      </c>
      <c r="X10" s="6">
        <v>26100</v>
      </c>
      <c r="Y10" s="6">
        <v>256</v>
      </c>
      <c r="Z10" s="6">
        <f t="shared" si="9"/>
        <v>297000</v>
      </c>
      <c r="AA10" s="6">
        <f t="shared" si="7"/>
        <v>26100</v>
      </c>
      <c r="AB10" s="8">
        <f t="shared" si="8"/>
        <v>256</v>
      </c>
    </row>
    <row r="11" spans="1:28 16259:16382" x14ac:dyDescent="0.3">
      <c r="A11" s="9">
        <v>45184</v>
      </c>
      <c r="B11" s="6">
        <v>10</v>
      </c>
      <c r="C11" s="6">
        <v>12032</v>
      </c>
      <c r="D11" s="6">
        <v>21904</v>
      </c>
      <c r="E11" s="6">
        <v>81468</v>
      </c>
      <c r="F11" s="6">
        <f t="shared" si="0"/>
        <v>1203.2</v>
      </c>
      <c r="G11" s="6">
        <f t="shared" si="1"/>
        <v>2190.4</v>
      </c>
      <c r="H11" s="8">
        <f t="shared" si="2"/>
        <v>8146.8</v>
      </c>
      <c r="I11" s="6">
        <v>10</v>
      </c>
      <c r="J11" s="6">
        <v>68000</v>
      </c>
      <c r="K11" s="6">
        <v>5557</v>
      </c>
      <c r="L11" s="6">
        <v>4515</v>
      </c>
      <c r="M11" s="6">
        <f t="shared" si="3"/>
        <v>6800</v>
      </c>
      <c r="N11" s="6">
        <f t="shared" si="4"/>
        <v>555.70000000000005</v>
      </c>
      <c r="O11" s="8">
        <f t="shared" si="5"/>
        <v>451.5</v>
      </c>
      <c r="P11" s="6">
        <v>3</v>
      </c>
      <c r="Q11" s="6">
        <v>40044</v>
      </c>
      <c r="R11" s="8">
        <f t="shared" si="6"/>
        <v>13348</v>
      </c>
      <c r="S11" s="6">
        <v>1</v>
      </c>
      <c r="T11" s="6">
        <v>7300</v>
      </c>
      <c r="U11" s="8">
        <f>T11/S11</f>
        <v>7300</v>
      </c>
      <c r="V11" s="6">
        <v>1</v>
      </c>
      <c r="W11" s="6">
        <v>342000</v>
      </c>
      <c r="X11" s="6">
        <v>28800</v>
      </c>
      <c r="Y11" s="6">
        <v>534</v>
      </c>
      <c r="Z11" s="6">
        <f t="shared" si="9"/>
        <v>342000</v>
      </c>
      <c r="AA11" s="6">
        <f t="shared" si="7"/>
        <v>28800</v>
      </c>
      <c r="AB11" s="8">
        <f t="shared" si="8"/>
        <v>534</v>
      </c>
    </row>
    <row r="12" spans="1:28 16259:16382" x14ac:dyDescent="0.3">
      <c r="A12" s="9">
        <v>45185</v>
      </c>
      <c r="B12" s="6">
        <v>2</v>
      </c>
      <c r="C12" s="6">
        <v>1153</v>
      </c>
      <c r="D12" s="6">
        <v>3888</v>
      </c>
      <c r="E12" s="6">
        <v>13132</v>
      </c>
      <c r="F12" s="6">
        <f t="shared" si="0"/>
        <v>576.5</v>
      </c>
      <c r="G12" s="6">
        <f t="shared" si="1"/>
        <v>1944</v>
      </c>
      <c r="H12" s="8">
        <f t="shared" si="2"/>
        <v>6566</v>
      </c>
      <c r="I12" s="6">
        <v>3</v>
      </c>
      <c r="J12" s="6">
        <v>19500</v>
      </c>
      <c r="K12" s="6">
        <v>1545</v>
      </c>
      <c r="L12" s="6">
        <v>1777</v>
      </c>
      <c r="M12" s="6">
        <f t="shared" si="3"/>
        <v>6500</v>
      </c>
      <c r="N12" s="6">
        <f t="shared" si="4"/>
        <v>515</v>
      </c>
      <c r="O12" s="8">
        <f t="shared" si="5"/>
        <v>592.33333333333337</v>
      </c>
      <c r="P12" s="6">
        <v>1</v>
      </c>
      <c r="Q12" s="6">
        <v>14063</v>
      </c>
      <c r="R12" s="8">
        <f t="shared" si="6"/>
        <v>14063</v>
      </c>
      <c r="S12" s="6">
        <v>1</v>
      </c>
      <c r="T12" s="6">
        <v>20500</v>
      </c>
      <c r="U12" s="8">
        <v>20500</v>
      </c>
      <c r="V12" s="6">
        <v>1</v>
      </c>
      <c r="W12" s="6">
        <v>127400</v>
      </c>
      <c r="X12" s="6">
        <v>14900</v>
      </c>
      <c r="Y12" s="6">
        <v>412</v>
      </c>
      <c r="Z12" s="6">
        <f t="shared" si="9"/>
        <v>127400</v>
      </c>
      <c r="AA12" s="6">
        <f t="shared" si="7"/>
        <v>14900</v>
      </c>
      <c r="AB12" s="8">
        <f t="shared" si="8"/>
        <v>412</v>
      </c>
    </row>
    <row r="13" spans="1:28 16259:16382" x14ac:dyDescent="0.3">
      <c r="A13" s="9">
        <v>45186</v>
      </c>
      <c r="B13" s="6">
        <v>7</v>
      </c>
      <c r="C13" s="6">
        <v>4637</v>
      </c>
      <c r="D13" s="6">
        <v>10746</v>
      </c>
      <c r="E13" s="6">
        <v>35308</v>
      </c>
      <c r="F13" s="6">
        <f t="shared" si="0"/>
        <v>662.42857142857144</v>
      </c>
      <c r="G13" s="6">
        <f t="shared" si="1"/>
        <v>1535.1428571428571</v>
      </c>
      <c r="H13" s="8">
        <f t="shared" si="2"/>
        <v>5044</v>
      </c>
      <c r="I13" s="6">
        <v>7</v>
      </c>
      <c r="J13" s="6">
        <v>61300</v>
      </c>
      <c r="K13" s="6">
        <v>7713</v>
      </c>
      <c r="L13" s="6">
        <v>4459</v>
      </c>
      <c r="M13" s="6">
        <f t="shared" si="3"/>
        <v>8757.1428571428569</v>
      </c>
      <c r="N13" s="6">
        <f t="shared" si="4"/>
        <v>1101.8571428571429</v>
      </c>
      <c r="O13" s="8">
        <f t="shared" si="5"/>
        <v>637</v>
      </c>
      <c r="P13" s="6">
        <v>6</v>
      </c>
      <c r="Q13" s="6">
        <v>59858</v>
      </c>
      <c r="R13" s="8">
        <f t="shared" si="6"/>
        <v>9976.3333333333339</v>
      </c>
      <c r="S13" s="6">
        <v>0</v>
      </c>
      <c r="T13" s="6">
        <v>0</v>
      </c>
      <c r="U13" s="8">
        <v>0</v>
      </c>
    </row>
    <row r="14" spans="1:28 16259:16382" x14ac:dyDescent="0.3">
      <c r="A14" s="9">
        <v>45187</v>
      </c>
      <c r="B14" s="6">
        <v>2</v>
      </c>
      <c r="C14" s="6">
        <v>1890</v>
      </c>
      <c r="D14" s="6">
        <v>3764</v>
      </c>
      <c r="E14" s="6">
        <v>11279</v>
      </c>
      <c r="F14" s="6">
        <f t="shared" si="0"/>
        <v>945</v>
      </c>
      <c r="G14" s="6">
        <f t="shared" si="1"/>
        <v>1882</v>
      </c>
      <c r="H14" s="8">
        <f t="shared" si="2"/>
        <v>5639.5</v>
      </c>
      <c r="I14" s="6">
        <v>3</v>
      </c>
      <c r="J14" s="6">
        <v>18100</v>
      </c>
      <c r="K14" s="6">
        <v>1723</v>
      </c>
      <c r="L14" s="6">
        <v>1816</v>
      </c>
      <c r="M14" s="6">
        <f t="shared" si="3"/>
        <v>6033.333333333333</v>
      </c>
      <c r="N14" s="6">
        <f t="shared" si="4"/>
        <v>574.33333333333337</v>
      </c>
      <c r="O14" s="8">
        <f t="shared" si="5"/>
        <v>605.33333333333337</v>
      </c>
      <c r="P14" s="6">
        <v>2</v>
      </c>
      <c r="Q14" s="6">
        <v>5038</v>
      </c>
      <c r="R14" s="8">
        <f t="shared" si="6"/>
        <v>2519</v>
      </c>
      <c r="S14" s="6">
        <v>1</v>
      </c>
      <c r="T14" s="6">
        <v>7500</v>
      </c>
      <c r="U14" s="8">
        <v>7500</v>
      </c>
    </row>
    <row r="15" spans="1:28 16259:16382" x14ac:dyDescent="0.3">
      <c r="A15" s="9">
        <v>45188</v>
      </c>
      <c r="B15" s="6">
        <v>4</v>
      </c>
      <c r="C15" s="6">
        <v>10129</v>
      </c>
      <c r="D15" s="6">
        <v>10794</v>
      </c>
      <c r="E15" s="6">
        <v>32064</v>
      </c>
      <c r="F15" s="6">
        <f t="shared" si="0"/>
        <v>2532.25</v>
      </c>
      <c r="G15" s="6">
        <f t="shared" si="1"/>
        <v>2698.5</v>
      </c>
      <c r="H15" s="8">
        <f t="shared" si="2"/>
        <v>8016</v>
      </c>
      <c r="I15" s="6">
        <v>4</v>
      </c>
      <c r="J15" s="6">
        <v>17200</v>
      </c>
      <c r="K15" s="6">
        <v>1835</v>
      </c>
      <c r="L15" s="6">
        <v>1540</v>
      </c>
      <c r="M15" s="6">
        <f t="shared" si="3"/>
        <v>4300</v>
      </c>
      <c r="N15" s="6">
        <f t="shared" si="4"/>
        <v>458.75</v>
      </c>
      <c r="O15" s="8">
        <f t="shared" si="5"/>
        <v>385</v>
      </c>
      <c r="P15" s="6">
        <v>2</v>
      </c>
      <c r="Q15" s="6">
        <v>22681</v>
      </c>
      <c r="R15" s="8">
        <f t="shared" si="6"/>
        <v>11340.5</v>
      </c>
      <c r="S15" s="6">
        <v>0</v>
      </c>
      <c r="T15" s="6">
        <v>0</v>
      </c>
      <c r="U15" s="8">
        <v>0</v>
      </c>
    </row>
    <row r="16" spans="1:28 16259:16382" x14ac:dyDescent="0.3">
      <c r="A16" s="9">
        <v>45189</v>
      </c>
      <c r="B16" s="6">
        <v>5</v>
      </c>
      <c r="C16" s="6">
        <v>2842</v>
      </c>
      <c r="D16" s="6">
        <v>9878</v>
      </c>
      <c r="E16" s="6">
        <v>28994</v>
      </c>
      <c r="F16" s="6">
        <f t="shared" si="0"/>
        <v>568.4</v>
      </c>
      <c r="G16" s="6">
        <f t="shared" si="1"/>
        <v>1975.6</v>
      </c>
      <c r="H16" s="8">
        <f t="shared" si="2"/>
        <v>5798.8</v>
      </c>
      <c r="I16" s="6">
        <v>5</v>
      </c>
      <c r="J16" s="6">
        <v>28800</v>
      </c>
      <c r="K16" s="6">
        <v>2119</v>
      </c>
      <c r="L16" s="6">
        <v>2306</v>
      </c>
      <c r="M16" s="6">
        <f t="shared" si="3"/>
        <v>5760</v>
      </c>
      <c r="N16" s="6">
        <f t="shared" si="4"/>
        <v>423.8</v>
      </c>
      <c r="O16" s="8">
        <f t="shared" si="5"/>
        <v>461.2</v>
      </c>
      <c r="P16" s="6">
        <v>5</v>
      </c>
      <c r="Q16" s="6">
        <v>56829</v>
      </c>
      <c r="R16" s="8">
        <f t="shared" si="6"/>
        <v>11365.8</v>
      </c>
      <c r="S16" s="6">
        <v>0</v>
      </c>
      <c r="T16" s="6">
        <v>0</v>
      </c>
      <c r="U16" s="8">
        <v>0</v>
      </c>
    </row>
    <row r="17" spans="1:21" x14ac:dyDescent="0.3">
      <c r="A17" s="9">
        <v>45190</v>
      </c>
      <c r="B17" s="6">
        <v>3</v>
      </c>
      <c r="C17" s="6">
        <v>4499</v>
      </c>
      <c r="D17" s="6">
        <v>5240</v>
      </c>
      <c r="E17" s="6">
        <v>20810</v>
      </c>
      <c r="F17" s="6">
        <f t="shared" si="0"/>
        <v>1499.6666666666667</v>
      </c>
      <c r="G17" s="6">
        <f t="shared" si="1"/>
        <v>1746.6666666666667</v>
      </c>
      <c r="H17" s="8">
        <f t="shared" si="2"/>
        <v>6936.666666666667</v>
      </c>
      <c r="I17" s="6">
        <v>5</v>
      </c>
      <c r="J17" s="6">
        <v>102900</v>
      </c>
      <c r="K17" s="6">
        <v>13126</v>
      </c>
      <c r="L17" s="6">
        <v>5577</v>
      </c>
      <c r="M17" s="6">
        <f t="shared" si="3"/>
        <v>20580</v>
      </c>
      <c r="N17" s="6">
        <f t="shared" si="4"/>
        <v>2625.2</v>
      </c>
      <c r="O17" s="8">
        <f t="shared" si="5"/>
        <v>1115.4000000000001</v>
      </c>
      <c r="P17" s="6">
        <v>10</v>
      </c>
      <c r="Q17" s="6">
        <v>161665</v>
      </c>
      <c r="R17" s="8">
        <f t="shared" si="6"/>
        <v>16166.5</v>
      </c>
      <c r="S17" s="6">
        <v>2</v>
      </c>
      <c r="T17" s="6">
        <v>14800</v>
      </c>
      <c r="U17" s="8">
        <f>T17/S17</f>
        <v>7400</v>
      </c>
    </row>
    <row r="18" spans="1:21" x14ac:dyDescent="0.3">
      <c r="A18" s="9">
        <v>45191</v>
      </c>
      <c r="B18" s="6">
        <v>3</v>
      </c>
      <c r="C18" s="6">
        <v>1407</v>
      </c>
      <c r="D18" s="6">
        <v>4288</v>
      </c>
      <c r="E18" s="6">
        <v>13851</v>
      </c>
      <c r="F18" s="6">
        <f t="shared" si="0"/>
        <v>469</v>
      </c>
      <c r="G18" s="6">
        <f t="shared" si="1"/>
        <v>1429.3333333333333</v>
      </c>
      <c r="H18" s="8">
        <f t="shared" si="2"/>
        <v>4617</v>
      </c>
      <c r="I18" s="6">
        <v>8</v>
      </c>
      <c r="J18" s="6">
        <v>39600</v>
      </c>
      <c r="K18" s="6">
        <v>3638</v>
      </c>
      <c r="L18" s="6">
        <v>3607</v>
      </c>
      <c r="M18" s="6">
        <f t="shared" si="3"/>
        <v>4950</v>
      </c>
      <c r="N18" s="6">
        <f t="shared" si="4"/>
        <v>454.75</v>
      </c>
      <c r="O18" s="8">
        <f t="shared" si="5"/>
        <v>450.875</v>
      </c>
      <c r="P18" s="6">
        <v>7</v>
      </c>
      <c r="Q18" s="6">
        <v>28343</v>
      </c>
      <c r="R18" s="8">
        <f t="shared" si="6"/>
        <v>4049</v>
      </c>
      <c r="S18" s="6">
        <v>1</v>
      </c>
      <c r="T18" s="6">
        <v>7600</v>
      </c>
      <c r="U18" s="8">
        <f>T18/S18</f>
        <v>7600</v>
      </c>
    </row>
    <row r="19" spans="1:21" x14ac:dyDescent="0.3">
      <c r="A19" s="9">
        <v>45192</v>
      </c>
      <c r="B19" s="6">
        <v>6</v>
      </c>
      <c r="C19" s="6">
        <v>5511</v>
      </c>
      <c r="D19" s="6">
        <v>7340</v>
      </c>
      <c r="E19" s="6">
        <v>23501</v>
      </c>
      <c r="F19" s="6">
        <f t="shared" si="0"/>
        <v>918.5</v>
      </c>
      <c r="G19" s="6">
        <f t="shared" si="1"/>
        <v>1223.3333333333333</v>
      </c>
      <c r="H19" s="8">
        <f t="shared" si="2"/>
        <v>3916.8333333333335</v>
      </c>
      <c r="I19" s="6">
        <v>6</v>
      </c>
      <c r="J19" s="6">
        <v>60200</v>
      </c>
      <c r="K19" s="6">
        <v>7380</v>
      </c>
      <c r="L19" s="6">
        <v>6326</v>
      </c>
      <c r="M19" s="6">
        <f t="shared" si="3"/>
        <v>10033.333333333334</v>
      </c>
      <c r="N19" s="6">
        <f t="shared" si="4"/>
        <v>1230</v>
      </c>
      <c r="O19" s="8">
        <f t="shared" si="5"/>
        <v>1054.3333333333333</v>
      </c>
      <c r="P19" s="6">
        <v>8</v>
      </c>
      <c r="Q19" s="6">
        <v>55757</v>
      </c>
      <c r="R19" s="8">
        <f t="shared" si="6"/>
        <v>6969.625</v>
      </c>
      <c r="S19" s="6">
        <v>1</v>
      </c>
      <c r="T19" s="6">
        <v>12000</v>
      </c>
      <c r="U19" s="8">
        <f>T19/S19</f>
        <v>12000</v>
      </c>
    </row>
    <row r="20" spans="1:21" x14ac:dyDescent="0.3">
      <c r="A20" s="9">
        <v>45193</v>
      </c>
      <c r="B20" s="6">
        <v>6</v>
      </c>
      <c r="C20" s="6">
        <v>9432</v>
      </c>
      <c r="D20" s="6">
        <v>13740</v>
      </c>
      <c r="E20" s="6">
        <v>42837</v>
      </c>
      <c r="F20" s="6">
        <f t="shared" si="0"/>
        <v>1572</v>
      </c>
      <c r="G20" s="6">
        <f t="shared" si="1"/>
        <v>2290</v>
      </c>
      <c r="H20" s="8">
        <f t="shared" si="2"/>
        <v>7139.5</v>
      </c>
      <c r="I20" s="6">
        <v>6</v>
      </c>
      <c r="J20" s="6">
        <v>75600</v>
      </c>
      <c r="K20" s="6">
        <v>9861</v>
      </c>
      <c r="L20" s="6">
        <v>10230</v>
      </c>
      <c r="M20" s="6">
        <f t="shared" si="3"/>
        <v>12600</v>
      </c>
      <c r="N20" s="6">
        <f t="shared" si="4"/>
        <v>1643.5</v>
      </c>
      <c r="O20" s="8">
        <f t="shared" si="5"/>
        <v>1705</v>
      </c>
      <c r="P20" s="6">
        <v>10</v>
      </c>
      <c r="Q20" s="6">
        <v>57315</v>
      </c>
      <c r="R20" s="8">
        <f t="shared" si="6"/>
        <v>5731.5</v>
      </c>
      <c r="S20" s="6">
        <v>0</v>
      </c>
      <c r="T20" s="6">
        <v>0</v>
      </c>
      <c r="U20" s="8">
        <v>0</v>
      </c>
    </row>
    <row r="21" spans="1:21" x14ac:dyDescent="0.3">
      <c r="A21" s="9">
        <v>45194</v>
      </c>
      <c r="B21" s="6">
        <v>4</v>
      </c>
      <c r="C21" s="6">
        <v>3001</v>
      </c>
      <c r="D21" s="6">
        <v>6835</v>
      </c>
      <c r="E21" s="6">
        <v>17411</v>
      </c>
      <c r="F21" s="6">
        <f t="shared" si="0"/>
        <v>750.25</v>
      </c>
      <c r="G21" s="6">
        <f t="shared" si="1"/>
        <v>1708.75</v>
      </c>
      <c r="H21" s="8">
        <f t="shared" si="2"/>
        <v>4352.75</v>
      </c>
      <c r="I21" s="6">
        <v>4</v>
      </c>
      <c r="J21" s="6">
        <v>15300</v>
      </c>
      <c r="K21" s="6">
        <v>1541</v>
      </c>
      <c r="L21" s="6">
        <v>1647</v>
      </c>
      <c r="M21" s="6">
        <f t="shared" si="3"/>
        <v>3825</v>
      </c>
      <c r="N21" s="6">
        <f t="shared" si="4"/>
        <v>385.25</v>
      </c>
      <c r="O21" s="8">
        <f t="shared" si="5"/>
        <v>411.75</v>
      </c>
      <c r="P21" s="6">
        <v>1</v>
      </c>
      <c r="Q21" s="6">
        <v>2214</v>
      </c>
      <c r="R21" s="8">
        <f t="shared" si="6"/>
        <v>2214</v>
      </c>
      <c r="S21" s="6">
        <v>0</v>
      </c>
      <c r="T21" s="6">
        <v>0</v>
      </c>
      <c r="U21" s="8">
        <v>0</v>
      </c>
    </row>
    <row r="22" spans="1:21" x14ac:dyDescent="0.3">
      <c r="A22" s="9">
        <v>45195</v>
      </c>
      <c r="B22" s="6">
        <v>6</v>
      </c>
      <c r="C22" s="6">
        <v>11354</v>
      </c>
      <c r="D22" s="6">
        <v>11384</v>
      </c>
      <c r="E22" s="6">
        <v>32369</v>
      </c>
      <c r="F22" s="6">
        <f t="shared" si="0"/>
        <v>1892.3333333333333</v>
      </c>
      <c r="G22" s="6">
        <f t="shared" si="1"/>
        <v>1897.3333333333333</v>
      </c>
      <c r="H22" s="8">
        <f t="shared" si="2"/>
        <v>5394.833333333333</v>
      </c>
      <c r="I22" s="6">
        <v>4</v>
      </c>
      <c r="J22" s="6">
        <v>78100</v>
      </c>
      <c r="K22" s="6">
        <v>21882</v>
      </c>
      <c r="L22" s="6">
        <v>6486</v>
      </c>
      <c r="M22" s="6">
        <f t="shared" si="3"/>
        <v>19525</v>
      </c>
      <c r="N22" s="6">
        <f t="shared" si="4"/>
        <v>5470.5</v>
      </c>
      <c r="O22" s="8">
        <f t="shared" si="5"/>
        <v>1621.5</v>
      </c>
      <c r="P22" s="6">
        <v>2</v>
      </c>
      <c r="Q22" s="6">
        <v>10653</v>
      </c>
      <c r="R22" s="8">
        <f t="shared" si="6"/>
        <v>5326.5</v>
      </c>
      <c r="S22" s="6">
        <v>1</v>
      </c>
      <c r="T22" s="6">
        <v>12000</v>
      </c>
      <c r="U22" s="8">
        <f>T22/S22</f>
        <v>12000</v>
      </c>
    </row>
    <row r="23" spans="1:21" x14ac:dyDescent="0.3">
      <c r="A23" s="9">
        <v>45196</v>
      </c>
      <c r="B23" s="6">
        <v>5</v>
      </c>
      <c r="C23" s="6">
        <v>8836</v>
      </c>
      <c r="D23" s="6">
        <v>10521</v>
      </c>
      <c r="E23" s="6">
        <v>29466</v>
      </c>
      <c r="F23" s="6">
        <f t="shared" si="0"/>
        <v>1767.2</v>
      </c>
      <c r="G23" s="6">
        <f t="shared" si="1"/>
        <v>2104.1999999999998</v>
      </c>
      <c r="H23" s="8">
        <f t="shared" si="2"/>
        <v>5893.2</v>
      </c>
      <c r="I23" s="6">
        <v>5</v>
      </c>
      <c r="J23" s="6">
        <v>19100</v>
      </c>
      <c r="K23" s="6">
        <v>2168</v>
      </c>
      <c r="L23" s="6">
        <v>1869</v>
      </c>
      <c r="M23" s="6">
        <f t="shared" si="3"/>
        <v>3820</v>
      </c>
      <c r="N23" s="6">
        <f t="shared" si="4"/>
        <v>433.6</v>
      </c>
      <c r="O23" s="8">
        <f t="shared" si="5"/>
        <v>373.8</v>
      </c>
      <c r="P23" s="6">
        <v>1</v>
      </c>
      <c r="Q23" s="6">
        <v>1603</v>
      </c>
      <c r="R23" s="8">
        <f t="shared" si="6"/>
        <v>1603</v>
      </c>
      <c r="S23" s="6">
        <v>1</v>
      </c>
      <c r="T23" s="6">
        <v>8300</v>
      </c>
      <c r="U23" s="8">
        <f t="shared" ref="U23:U25" si="10">T23/S23</f>
        <v>8300</v>
      </c>
    </row>
    <row r="24" spans="1:21" x14ac:dyDescent="0.3">
      <c r="A24" s="9">
        <v>45197</v>
      </c>
      <c r="B24" s="6">
        <v>5</v>
      </c>
      <c r="C24" s="6">
        <v>3343</v>
      </c>
      <c r="D24" s="6">
        <v>8523</v>
      </c>
      <c r="E24" s="6">
        <v>23021</v>
      </c>
      <c r="F24" s="6">
        <f t="shared" si="0"/>
        <v>668.6</v>
      </c>
      <c r="G24" s="6">
        <f t="shared" si="1"/>
        <v>1704.6</v>
      </c>
      <c r="H24" s="8">
        <f t="shared" si="2"/>
        <v>4604.2</v>
      </c>
      <c r="I24" s="6">
        <v>6</v>
      </c>
      <c r="J24" s="6">
        <v>35500</v>
      </c>
      <c r="K24" s="6">
        <v>4106</v>
      </c>
      <c r="L24" s="6">
        <v>4216</v>
      </c>
      <c r="M24" s="6">
        <f t="shared" si="3"/>
        <v>5916.666666666667</v>
      </c>
      <c r="N24" s="6">
        <f t="shared" si="4"/>
        <v>684.33333333333337</v>
      </c>
      <c r="O24" s="8">
        <f t="shared" si="5"/>
        <v>702.66666666666663</v>
      </c>
      <c r="P24" s="6">
        <v>6</v>
      </c>
      <c r="Q24" s="6">
        <v>23733</v>
      </c>
      <c r="R24" s="8">
        <f t="shared" si="6"/>
        <v>3955.5</v>
      </c>
      <c r="S24" s="6">
        <v>1</v>
      </c>
      <c r="T24" s="6">
        <v>41000</v>
      </c>
      <c r="U24" s="8">
        <f t="shared" si="10"/>
        <v>41000</v>
      </c>
    </row>
    <row r="25" spans="1:21" x14ac:dyDescent="0.3">
      <c r="A25" s="9">
        <v>45198</v>
      </c>
      <c r="B25" s="6">
        <v>10</v>
      </c>
      <c r="C25" s="6">
        <v>8322</v>
      </c>
      <c r="D25" s="6">
        <v>14084</v>
      </c>
      <c r="E25" s="6">
        <v>39631</v>
      </c>
      <c r="F25" s="6">
        <f t="shared" si="0"/>
        <v>832.2</v>
      </c>
      <c r="G25" s="6">
        <f t="shared" si="1"/>
        <v>1408.4</v>
      </c>
      <c r="H25" s="8">
        <f t="shared" si="2"/>
        <v>3963.1</v>
      </c>
      <c r="I25" s="6">
        <v>11</v>
      </c>
      <c r="J25" s="6">
        <v>76900</v>
      </c>
      <c r="K25" s="6">
        <v>9020</v>
      </c>
      <c r="L25" s="6">
        <v>9432</v>
      </c>
      <c r="M25" s="6">
        <f t="shared" si="3"/>
        <v>6990.909090909091</v>
      </c>
      <c r="N25" s="6">
        <f t="shared" si="4"/>
        <v>820</v>
      </c>
      <c r="O25" s="8">
        <f t="shared" si="5"/>
        <v>857.4545454545455</v>
      </c>
      <c r="P25" s="6">
        <v>10</v>
      </c>
      <c r="Q25" s="6">
        <v>55857</v>
      </c>
      <c r="R25" s="8">
        <f t="shared" si="6"/>
        <v>5585.7</v>
      </c>
      <c r="S25" s="6">
        <v>1</v>
      </c>
      <c r="T25" s="6">
        <v>5600</v>
      </c>
      <c r="U25" s="8">
        <f t="shared" si="10"/>
        <v>5600</v>
      </c>
    </row>
    <row r="26" spans="1:21" x14ac:dyDescent="0.3">
      <c r="A26" s="9">
        <v>45199</v>
      </c>
      <c r="B26" s="6">
        <v>3</v>
      </c>
      <c r="C26" s="6">
        <v>7123</v>
      </c>
      <c r="D26" s="6">
        <v>10594</v>
      </c>
      <c r="E26" s="6">
        <v>26984</v>
      </c>
      <c r="F26" s="6">
        <f t="shared" si="0"/>
        <v>2374.3333333333335</v>
      </c>
      <c r="G26" s="6">
        <f t="shared" si="1"/>
        <v>3531.3333333333335</v>
      </c>
      <c r="H26" s="8">
        <f t="shared" si="2"/>
        <v>8994.6666666666661</v>
      </c>
      <c r="I26" s="6">
        <v>6</v>
      </c>
      <c r="J26" s="6">
        <v>81200</v>
      </c>
      <c r="K26" s="6">
        <v>12315</v>
      </c>
      <c r="L26" s="6">
        <v>7945</v>
      </c>
      <c r="M26" s="6">
        <f t="shared" si="3"/>
        <v>13533.333333333334</v>
      </c>
      <c r="N26" s="6">
        <f t="shared" si="4"/>
        <v>2052.5</v>
      </c>
      <c r="O26" s="8">
        <f t="shared" si="5"/>
        <v>1324.1666666666667</v>
      </c>
      <c r="P26" s="6">
        <v>7</v>
      </c>
      <c r="Q26" s="6">
        <v>31735</v>
      </c>
      <c r="R26" s="8">
        <f t="shared" si="6"/>
        <v>4533.5714285714284</v>
      </c>
      <c r="S26" s="6">
        <v>0</v>
      </c>
      <c r="T26" s="6">
        <v>0</v>
      </c>
      <c r="U26" s="8">
        <v>0</v>
      </c>
    </row>
    <row r="27" spans="1:21" x14ac:dyDescent="0.3">
      <c r="A27" s="9">
        <v>45200</v>
      </c>
      <c r="B27" s="6">
        <v>4</v>
      </c>
      <c r="C27" s="6">
        <v>2341</v>
      </c>
      <c r="D27" s="6">
        <v>4707</v>
      </c>
      <c r="E27" s="6">
        <v>12882</v>
      </c>
      <c r="F27" s="6">
        <f t="shared" si="0"/>
        <v>585.25</v>
      </c>
      <c r="G27" s="6">
        <f t="shared" si="1"/>
        <v>1176.75</v>
      </c>
      <c r="H27" s="8">
        <f t="shared" si="2"/>
        <v>3220.5</v>
      </c>
      <c r="I27" s="6">
        <v>6</v>
      </c>
      <c r="J27" s="6">
        <v>23000</v>
      </c>
      <c r="K27" s="6">
        <v>3338</v>
      </c>
      <c r="L27" s="6">
        <v>3464</v>
      </c>
      <c r="M27" s="6">
        <f t="shared" si="3"/>
        <v>3833.3333333333335</v>
      </c>
      <c r="N27" s="6">
        <f t="shared" si="4"/>
        <v>556.33333333333337</v>
      </c>
      <c r="O27" s="8">
        <f t="shared" si="5"/>
        <v>577.33333333333337</v>
      </c>
      <c r="P27" s="6">
        <v>7</v>
      </c>
      <c r="Q27" s="6">
        <v>19627</v>
      </c>
      <c r="R27" s="8">
        <f t="shared" si="6"/>
        <v>2803.8571428571427</v>
      </c>
      <c r="S27" s="6">
        <v>0</v>
      </c>
      <c r="T27" s="6">
        <v>0</v>
      </c>
      <c r="U27" s="8">
        <v>0</v>
      </c>
    </row>
    <row r="28" spans="1:21" x14ac:dyDescent="0.3">
      <c r="A28" s="9">
        <v>45201</v>
      </c>
      <c r="B28" s="6">
        <v>5</v>
      </c>
      <c r="C28" s="6">
        <v>6824</v>
      </c>
      <c r="D28" s="6">
        <v>10249</v>
      </c>
      <c r="E28" s="6">
        <v>24791</v>
      </c>
      <c r="F28" s="6">
        <f t="shared" si="0"/>
        <v>1364.8</v>
      </c>
      <c r="G28" s="6">
        <f t="shared" si="1"/>
        <v>2049.8000000000002</v>
      </c>
      <c r="H28" s="8">
        <f t="shared" si="2"/>
        <v>4958.2</v>
      </c>
      <c r="I28" s="6">
        <v>5</v>
      </c>
      <c r="J28" s="6">
        <v>26400</v>
      </c>
      <c r="K28" s="6">
        <v>3906</v>
      </c>
      <c r="L28" s="6">
        <v>4464</v>
      </c>
      <c r="M28" s="6">
        <f t="shared" si="3"/>
        <v>5280</v>
      </c>
      <c r="N28" s="6">
        <f t="shared" si="4"/>
        <v>781.2</v>
      </c>
      <c r="O28" s="8">
        <f t="shared" si="5"/>
        <v>892.8</v>
      </c>
      <c r="P28" s="6">
        <v>3</v>
      </c>
      <c r="Q28" s="6">
        <v>22369</v>
      </c>
      <c r="R28" s="8">
        <f t="shared" si="6"/>
        <v>7456.333333333333</v>
      </c>
      <c r="S28" s="6">
        <v>1</v>
      </c>
      <c r="T28" s="6">
        <v>2400</v>
      </c>
      <c r="U28" s="8">
        <v>2400</v>
      </c>
    </row>
    <row r="29" spans="1:21" x14ac:dyDescent="0.3">
      <c r="A29" s="9">
        <v>45202</v>
      </c>
      <c r="B29" s="6">
        <v>3</v>
      </c>
      <c r="C29" s="6">
        <v>3047</v>
      </c>
      <c r="D29" s="6">
        <v>5413</v>
      </c>
      <c r="E29" s="6">
        <v>18468</v>
      </c>
      <c r="F29" s="6">
        <f t="shared" si="0"/>
        <v>1015.6666666666666</v>
      </c>
      <c r="G29" s="6">
        <f t="shared" si="1"/>
        <v>1804.3333333333333</v>
      </c>
      <c r="H29" s="8">
        <f t="shared" si="2"/>
        <v>6156</v>
      </c>
      <c r="I29" s="6">
        <v>5</v>
      </c>
      <c r="J29" s="6">
        <v>25800</v>
      </c>
      <c r="K29" s="6">
        <v>3171</v>
      </c>
      <c r="L29" s="6">
        <v>2794</v>
      </c>
      <c r="M29" s="6">
        <f t="shared" si="3"/>
        <v>5160</v>
      </c>
      <c r="N29" s="6">
        <f t="shared" si="4"/>
        <v>634.20000000000005</v>
      </c>
      <c r="O29" s="8">
        <f t="shared" si="5"/>
        <v>558.79999999999995</v>
      </c>
      <c r="P29" s="6">
        <v>4</v>
      </c>
      <c r="Q29" s="6">
        <v>24980</v>
      </c>
      <c r="R29" s="8">
        <f t="shared" si="6"/>
        <v>6245</v>
      </c>
      <c r="S29" s="6">
        <v>0</v>
      </c>
      <c r="T29" s="6">
        <v>0</v>
      </c>
      <c r="U29" s="8">
        <v>0</v>
      </c>
    </row>
    <row r="30" spans="1:21" x14ac:dyDescent="0.3">
      <c r="A30" s="9">
        <v>45203</v>
      </c>
      <c r="B30" s="6">
        <v>5</v>
      </c>
      <c r="C30" s="6">
        <v>7361</v>
      </c>
      <c r="D30" s="6">
        <v>9784</v>
      </c>
      <c r="E30" s="6">
        <v>26075</v>
      </c>
      <c r="F30" s="6">
        <f t="shared" si="0"/>
        <v>1472.2</v>
      </c>
      <c r="G30" s="6">
        <f t="shared" si="1"/>
        <v>1956.8</v>
      </c>
      <c r="H30" s="8">
        <f t="shared" si="2"/>
        <v>5215</v>
      </c>
      <c r="I30" s="6">
        <v>6</v>
      </c>
      <c r="J30" s="6">
        <v>25400</v>
      </c>
      <c r="K30" s="6">
        <v>4498</v>
      </c>
      <c r="L30" s="6">
        <v>4769</v>
      </c>
      <c r="M30" s="6">
        <f t="shared" si="3"/>
        <v>4233.333333333333</v>
      </c>
      <c r="N30" s="6">
        <f t="shared" si="4"/>
        <v>749.66666666666663</v>
      </c>
      <c r="O30" s="8">
        <f t="shared" si="5"/>
        <v>794.83333333333337</v>
      </c>
      <c r="P30" s="6">
        <v>4</v>
      </c>
      <c r="Q30" s="6">
        <v>12268</v>
      </c>
      <c r="R30" s="8">
        <f t="shared" si="6"/>
        <v>3067</v>
      </c>
      <c r="S30" s="6">
        <v>2</v>
      </c>
      <c r="T30" s="6">
        <v>123000</v>
      </c>
      <c r="U30" s="8">
        <f>T30/S30</f>
        <v>61500</v>
      </c>
    </row>
    <row r="31" spans="1:21" x14ac:dyDescent="0.3">
      <c r="A31" s="9">
        <v>45204</v>
      </c>
      <c r="B31" s="6">
        <v>5</v>
      </c>
      <c r="C31" s="6">
        <v>3249</v>
      </c>
      <c r="D31" s="6">
        <v>6499</v>
      </c>
      <c r="E31" s="6">
        <v>18753</v>
      </c>
      <c r="F31" s="6">
        <f t="shared" si="0"/>
        <v>649.79999999999995</v>
      </c>
      <c r="G31" s="6">
        <f t="shared" si="1"/>
        <v>1299.8</v>
      </c>
      <c r="H31" s="8">
        <f t="shared" si="2"/>
        <v>3750.6</v>
      </c>
      <c r="I31" s="6">
        <v>7</v>
      </c>
      <c r="J31" s="6">
        <v>29200</v>
      </c>
      <c r="K31" s="6">
        <v>6921</v>
      </c>
      <c r="L31" s="6">
        <v>4598</v>
      </c>
      <c r="M31" s="6">
        <f t="shared" si="3"/>
        <v>4171.4285714285716</v>
      </c>
      <c r="N31" s="6">
        <f t="shared" si="4"/>
        <v>988.71428571428567</v>
      </c>
      <c r="O31" s="8">
        <f t="shared" si="5"/>
        <v>656.85714285714289</v>
      </c>
      <c r="P31" s="6">
        <v>4</v>
      </c>
      <c r="Q31" s="6">
        <v>43795</v>
      </c>
      <c r="R31" s="8">
        <f t="shared" si="6"/>
        <v>10948.75</v>
      </c>
      <c r="S31" s="6">
        <v>3</v>
      </c>
      <c r="T31" s="6">
        <v>19700</v>
      </c>
      <c r="U31" s="8">
        <f t="shared" ref="U31:U33" si="11">T31/S31</f>
        <v>6566.666666666667</v>
      </c>
    </row>
    <row r="32" spans="1:21" x14ac:dyDescent="0.3">
      <c r="A32" s="9">
        <v>45205</v>
      </c>
      <c r="B32" s="6">
        <v>5</v>
      </c>
      <c r="C32" s="6">
        <v>5750</v>
      </c>
      <c r="D32" s="6">
        <v>8468</v>
      </c>
      <c r="E32" s="6">
        <v>24043</v>
      </c>
      <c r="F32" s="6">
        <f t="shared" si="0"/>
        <v>1150</v>
      </c>
      <c r="G32" s="6">
        <f t="shared" si="1"/>
        <v>1693.6</v>
      </c>
      <c r="H32" s="8">
        <f t="shared" si="2"/>
        <v>4808.6000000000004</v>
      </c>
      <c r="I32" s="6">
        <v>7</v>
      </c>
      <c r="J32" s="6">
        <v>36000</v>
      </c>
      <c r="K32" s="6">
        <v>4394</v>
      </c>
      <c r="L32" s="6">
        <v>5531</v>
      </c>
      <c r="M32" s="6">
        <f t="shared" si="3"/>
        <v>5142.8571428571431</v>
      </c>
      <c r="N32" s="6">
        <f t="shared" si="4"/>
        <v>627.71428571428567</v>
      </c>
      <c r="O32" s="8">
        <f t="shared" si="5"/>
        <v>790.14285714285711</v>
      </c>
      <c r="P32" s="6">
        <v>7</v>
      </c>
      <c r="Q32" s="6">
        <v>45539</v>
      </c>
      <c r="R32" s="8">
        <f t="shared" si="6"/>
        <v>6505.5714285714284</v>
      </c>
      <c r="S32" s="6">
        <v>0</v>
      </c>
      <c r="T32" s="6">
        <v>0</v>
      </c>
      <c r="U32" s="8">
        <v>0</v>
      </c>
    </row>
    <row r="33" spans="1:21" x14ac:dyDescent="0.3">
      <c r="A33" s="9">
        <v>45206</v>
      </c>
      <c r="B33" s="6">
        <v>3</v>
      </c>
      <c r="C33" s="6">
        <v>2358</v>
      </c>
      <c r="D33" s="6">
        <v>3945</v>
      </c>
      <c r="E33" s="6">
        <v>10942</v>
      </c>
      <c r="F33" s="6">
        <f t="shared" si="0"/>
        <v>786</v>
      </c>
      <c r="G33" s="6">
        <f t="shared" si="1"/>
        <v>1315</v>
      </c>
      <c r="H33" s="8">
        <f t="shared" si="2"/>
        <v>3647.3333333333335</v>
      </c>
      <c r="I33" s="6">
        <v>6</v>
      </c>
      <c r="J33" s="6">
        <v>31700</v>
      </c>
      <c r="K33" s="6">
        <v>5775</v>
      </c>
      <c r="L33" s="6">
        <v>4269</v>
      </c>
      <c r="M33" s="6">
        <f t="shared" si="3"/>
        <v>5283.333333333333</v>
      </c>
      <c r="N33" s="6">
        <f t="shared" si="4"/>
        <v>962.5</v>
      </c>
      <c r="O33" s="8">
        <f t="shared" si="5"/>
        <v>711.5</v>
      </c>
      <c r="P33" s="6">
        <v>9</v>
      </c>
      <c r="Q33" s="6">
        <v>52491</v>
      </c>
      <c r="R33" s="8">
        <f t="shared" si="6"/>
        <v>5832.333333333333</v>
      </c>
      <c r="S33" s="6">
        <v>2</v>
      </c>
      <c r="T33" s="6">
        <v>43900</v>
      </c>
      <c r="U33" s="8">
        <f t="shared" si="11"/>
        <v>21950</v>
      </c>
    </row>
    <row r="34" spans="1:21" x14ac:dyDescent="0.3">
      <c r="A34" s="9">
        <v>45207</v>
      </c>
      <c r="B34" s="6">
        <v>2</v>
      </c>
      <c r="C34" s="6">
        <v>1555</v>
      </c>
      <c r="D34" s="6">
        <v>2115</v>
      </c>
      <c r="E34" s="6">
        <v>8700</v>
      </c>
      <c r="F34" s="6">
        <f t="shared" si="0"/>
        <v>777.5</v>
      </c>
      <c r="G34" s="6">
        <f t="shared" si="1"/>
        <v>1057.5</v>
      </c>
      <c r="H34" s="8">
        <f t="shared" si="2"/>
        <v>4350</v>
      </c>
      <c r="I34" s="6">
        <v>5</v>
      </c>
      <c r="J34" s="6">
        <v>26100</v>
      </c>
      <c r="K34" s="6">
        <v>3702</v>
      </c>
      <c r="L34" s="6">
        <v>3549</v>
      </c>
      <c r="M34" s="6">
        <f t="shared" si="3"/>
        <v>5220</v>
      </c>
      <c r="N34" s="6">
        <f t="shared" si="4"/>
        <v>740.4</v>
      </c>
      <c r="O34" s="8">
        <f t="shared" si="5"/>
        <v>709.8</v>
      </c>
      <c r="P34" s="6">
        <v>7</v>
      </c>
      <c r="Q34" s="6">
        <v>73225</v>
      </c>
      <c r="R34" s="8">
        <f t="shared" si="6"/>
        <v>10460.714285714286</v>
      </c>
      <c r="S34" s="6">
        <v>1</v>
      </c>
      <c r="T34" s="6">
        <v>8000</v>
      </c>
      <c r="U34" s="8">
        <v>8000</v>
      </c>
    </row>
    <row r="35" spans="1:21" x14ac:dyDescent="0.3">
      <c r="A35" s="9">
        <v>45208</v>
      </c>
      <c r="B35" s="6">
        <v>2</v>
      </c>
      <c r="C35" s="6">
        <v>750</v>
      </c>
      <c r="D35" s="6">
        <v>2000</v>
      </c>
      <c r="E35" s="6">
        <v>5700</v>
      </c>
      <c r="F35" s="6">
        <f t="shared" si="0"/>
        <v>375</v>
      </c>
      <c r="G35" s="6">
        <f t="shared" si="1"/>
        <v>1000</v>
      </c>
      <c r="H35" s="8">
        <f t="shared" si="2"/>
        <v>2850</v>
      </c>
      <c r="I35" s="6">
        <v>3</v>
      </c>
      <c r="J35" s="6">
        <v>20600</v>
      </c>
      <c r="K35" s="6">
        <v>6195</v>
      </c>
      <c r="L35" s="6">
        <v>2374</v>
      </c>
      <c r="M35" s="6">
        <f t="shared" si="3"/>
        <v>6866.666666666667</v>
      </c>
      <c r="N35" s="6">
        <f t="shared" si="4"/>
        <v>2065</v>
      </c>
      <c r="O35" s="8">
        <f t="shared" si="5"/>
        <v>791.33333333333337</v>
      </c>
      <c r="P35" s="6">
        <v>2</v>
      </c>
      <c r="Q35" s="6">
        <v>39552</v>
      </c>
      <c r="R35" s="8">
        <f t="shared" ref="R35:R36" si="12">Q35/P35</f>
        <v>19776</v>
      </c>
      <c r="S35" s="6">
        <v>2</v>
      </c>
      <c r="T35" s="6">
        <v>9300</v>
      </c>
      <c r="U35" s="8">
        <v>4650</v>
      </c>
    </row>
    <row r="36" spans="1:21" x14ac:dyDescent="0.3">
      <c r="A36" s="9">
        <v>45209</v>
      </c>
      <c r="B36" s="6">
        <v>9</v>
      </c>
      <c r="C36" s="6">
        <v>5990</v>
      </c>
      <c r="D36" s="6">
        <v>8146</v>
      </c>
      <c r="E36" s="6">
        <v>24700</v>
      </c>
      <c r="F36" s="6">
        <f t="shared" si="0"/>
        <v>665.55555555555554</v>
      </c>
      <c r="G36" s="6">
        <f t="shared" si="1"/>
        <v>905.11111111111109</v>
      </c>
      <c r="H36" s="8">
        <f t="shared" si="2"/>
        <v>2744.4444444444443</v>
      </c>
      <c r="I36" s="6">
        <v>10</v>
      </c>
      <c r="J36" s="6">
        <v>39500</v>
      </c>
      <c r="K36" s="6">
        <v>5771</v>
      </c>
      <c r="L36" s="6">
        <v>4445</v>
      </c>
      <c r="M36" s="6">
        <f t="shared" si="3"/>
        <v>3950</v>
      </c>
      <c r="N36" s="6">
        <f t="shared" si="4"/>
        <v>577.1</v>
      </c>
      <c r="O36" s="8">
        <f t="shared" si="5"/>
        <v>444.5</v>
      </c>
      <c r="P36" s="6">
        <v>2</v>
      </c>
      <c r="Q36" s="6">
        <v>2914</v>
      </c>
      <c r="R36" s="8">
        <f t="shared" si="12"/>
        <v>1457</v>
      </c>
      <c r="S36" s="6">
        <v>0</v>
      </c>
      <c r="T36" s="6">
        <v>0</v>
      </c>
      <c r="U36" s="8">
        <v>0</v>
      </c>
    </row>
    <row r="37" spans="1:21" x14ac:dyDescent="0.3">
      <c r="A37" s="9">
        <v>45210</v>
      </c>
      <c r="B37" s="6">
        <v>4</v>
      </c>
      <c r="C37" s="6">
        <v>2418</v>
      </c>
      <c r="D37" s="6">
        <v>4418</v>
      </c>
      <c r="E37" s="6">
        <v>14700</v>
      </c>
      <c r="F37" s="6">
        <f t="shared" si="0"/>
        <v>604.5</v>
      </c>
      <c r="G37" s="6">
        <f t="shared" si="1"/>
        <v>1104.5</v>
      </c>
      <c r="H37" s="8">
        <f t="shared" si="2"/>
        <v>3675</v>
      </c>
      <c r="I37" s="6">
        <v>6</v>
      </c>
      <c r="J37" s="6">
        <v>65800</v>
      </c>
      <c r="K37" s="6">
        <v>10031</v>
      </c>
      <c r="L37" s="6">
        <v>5326</v>
      </c>
      <c r="M37" s="6">
        <f t="shared" si="3"/>
        <v>10966.666666666666</v>
      </c>
      <c r="N37" s="6">
        <f t="shared" si="4"/>
        <v>1671.8333333333333</v>
      </c>
      <c r="O37" s="8">
        <f t="shared" si="5"/>
        <v>887.66666666666663</v>
      </c>
      <c r="P37" s="6">
        <v>6</v>
      </c>
      <c r="Q37" s="6">
        <v>20740</v>
      </c>
      <c r="R37" s="8">
        <v>3456.6666666666665</v>
      </c>
      <c r="S37" s="6">
        <v>2</v>
      </c>
      <c r="T37" s="6">
        <v>12660</v>
      </c>
      <c r="U37" s="8">
        <v>6330</v>
      </c>
    </row>
    <row r="38" spans="1:21" x14ac:dyDescent="0.3">
      <c r="A38" s="9">
        <v>45211</v>
      </c>
      <c r="B38" s="6">
        <v>9</v>
      </c>
      <c r="C38" s="6">
        <v>3550</v>
      </c>
      <c r="D38" s="6">
        <v>22446</v>
      </c>
      <c r="E38" s="6">
        <v>23000</v>
      </c>
      <c r="F38" s="6">
        <f t="shared" si="0"/>
        <v>394.44444444444446</v>
      </c>
      <c r="G38" s="6">
        <f t="shared" si="1"/>
        <v>2494</v>
      </c>
      <c r="H38" s="8">
        <f t="shared" si="2"/>
        <v>2555.5555555555557</v>
      </c>
      <c r="I38" s="6">
        <v>11</v>
      </c>
      <c r="J38" s="6">
        <v>73200</v>
      </c>
      <c r="K38" s="6">
        <v>10101</v>
      </c>
      <c r="L38" s="6">
        <v>6061</v>
      </c>
      <c r="M38" s="6">
        <f t="shared" si="3"/>
        <v>6654.545454545455</v>
      </c>
      <c r="N38" s="6">
        <f t="shared" si="4"/>
        <v>918.27272727272725</v>
      </c>
      <c r="O38" s="8">
        <f t="shared" si="5"/>
        <v>551</v>
      </c>
      <c r="P38" s="6">
        <v>8</v>
      </c>
      <c r="Q38" s="6">
        <v>38356</v>
      </c>
      <c r="R38" s="8">
        <v>4794.5</v>
      </c>
      <c r="S38" s="6">
        <v>3</v>
      </c>
      <c r="T38" s="6">
        <v>89619</v>
      </c>
      <c r="U38" s="8">
        <v>29873</v>
      </c>
    </row>
    <row r="39" spans="1:21" x14ac:dyDescent="0.3">
      <c r="A39" s="9">
        <v>45212</v>
      </c>
      <c r="B39" s="6">
        <v>5</v>
      </c>
      <c r="C39" s="6">
        <v>2494</v>
      </c>
      <c r="D39" s="6">
        <v>5264</v>
      </c>
      <c r="E39" s="6">
        <v>15200</v>
      </c>
      <c r="F39" s="6">
        <f t="shared" si="0"/>
        <v>498.8</v>
      </c>
      <c r="G39" s="6">
        <f t="shared" si="1"/>
        <v>1052.8</v>
      </c>
      <c r="H39" s="8">
        <f t="shared" si="2"/>
        <v>3040</v>
      </c>
      <c r="I39" s="6">
        <v>9</v>
      </c>
      <c r="J39" s="6">
        <v>35800</v>
      </c>
      <c r="K39" s="6">
        <v>5239</v>
      </c>
      <c r="L39" s="6">
        <v>4533</v>
      </c>
      <c r="M39" s="6">
        <f t="shared" si="3"/>
        <v>3977.7777777777778</v>
      </c>
      <c r="N39" s="6">
        <f t="shared" si="4"/>
        <v>582.11111111111109</v>
      </c>
      <c r="O39" s="8">
        <f t="shared" si="5"/>
        <v>503.66666666666669</v>
      </c>
      <c r="P39" s="6">
        <v>6</v>
      </c>
      <c r="Q39" s="6">
        <v>19447</v>
      </c>
      <c r="R39" s="8">
        <v>3241.1666666666665</v>
      </c>
      <c r="S39" s="6">
        <v>2</v>
      </c>
      <c r="T39" s="6">
        <v>18600</v>
      </c>
      <c r="U39" s="8">
        <v>9300</v>
      </c>
    </row>
    <row r="40" spans="1:21" x14ac:dyDescent="0.3">
      <c r="A40" s="9">
        <v>45213</v>
      </c>
      <c r="B40" s="6">
        <v>6</v>
      </c>
      <c r="C40" s="6">
        <v>4672</v>
      </c>
      <c r="D40" s="6">
        <v>6450</v>
      </c>
      <c r="E40" s="6">
        <v>20400</v>
      </c>
      <c r="F40" s="6">
        <f t="shared" si="0"/>
        <v>778.66666666666663</v>
      </c>
      <c r="G40" s="6">
        <f t="shared" si="1"/>
        <v>1075</v>
      </c>
      <c r="H40" s="8">
        <f t="shared" si="2"/>
        <v>3400</v>
      </c>
      <c r="I40" s="6">
        <v>10</v>
      </c>
      <c r="J40" s="6">
        <v>77600</v>
      </c>
      <c r="K40" s="6">
        <v>9849</v>
      </c>
      <c r="L40" s="6">
        <v>5105</v>
      </c>
      <c r="M40" s="6">
        <f t="shared" si="3"/>
        <v>7760</v>
      </c>
      <c r="N40" s="6">
        <f t="shared" si="4"/>
        <v>984.9</v>
      </c>
      <c r="O40" s="8">
        <f t="shared" si="5"/>
        <v>510.5</v>
      </c>
      <c r="P40" s="6">
        <v>10</v>
      </c>
      <c r="Q40" s="6">
        <v>124852</v>
      </c>
      <c r="R40" s="8">
        <v>12485.2</v>
      </c>
      <c r="S40" s="6">
        <v>1</v>
      </c>
      <c r="T40" s="6">
        <v>79000</v>
      </c>
      <c r="U40" s="8">
        <v>79000</v>
      </c>
    </row>
    <row r="41" spans="1:21" x14ac:dyDescent="0.3">
      <c r="A41" s="9">
        <v>45214</v>
      </c>
      <c r="B41" s="6">
        <v>3</v>
      </c>
      <c r="C41" s="6">
        <v>2765</v>
      </c>
      <c r="D41" s="6">
        <v>5000</v>
      </c>
      <c r="E41" s="6">
        <v>14800</v>
      </c>
      <c r="F41" s="6">
        <f t="shared" si="0"/>
        <v>921.66666666666663</v>
      </c>
      <c r="G41" s="6">
        <f t="shared" si="1"/>
        <v>1666.6666666666667</v>
      </c>
      <c r="H41" s="8">
        <f t="shared" si="2"/>
        <v>4933.333333333333</v>
      </c>
      <c r="I41" s="6">
        <v>4</v>
      </c>
      <c r="J41" s="6">
        <v>32200</v>
      </c>
      <c r="K41" s="6">
        <v>4406</v>
      </c>
      <c r="L41" s="6">
        <v>2624</v>
      </c>
      <c r="M41" s="6">
        <f t="shared" si="3"/>
        <v>8050</v>
      </c>
      <c r="N41" s="6">
        <f t="shared" si="4"/>
        <v>1101.5</v>
      </c>
      <c r="O41" s="8">
        <f t="shared" si="5"/>
        <v>656</v>
      </c>
      <c r="P41" s="6">
        <v>6</v>
      </c>
      <c r="Q41" s="6">
        <v>25316</v>
      </c>
      <c r="R41" s="8">
        <v>4219.333333333333</v>
      </c>
      <c r="S41" s="6">
        <v>1</v>
      </c>
      <c r="T41" s="6">
        <v>5100</v>
      </c>
      <c r="U41" s="8">
        <v>5100</v>
      </c>
    </row>
    <row r="42" spans="1:21" x14ac:dyDescent="0.3">
      <c r="A42" s="9">
        <v>45215</v>
      </c>
      <c r="B42" s="6">
        <v>5</v>
      </c>
      <c r="C42" s="6">
        <v>8104</v>
      </c>
      <c r="D42" s="6">
        <v>8800</v>
      </c>
      <c r="E42" s="6">
        <v>21900</v>
      </c>
      <c r="F42" s="6">
        <f t="shared" si="0"/>
        <v>1620.8</v>
      </c>
      <c r="G42" s="6">
        <f t="shared" si="1"/>
        <v>1760</v>
      </c>
      <c r="H42" s="8">
        <f t="shared" si="2"/>
        <v>4380</v>
      </c>
      <c r="I42" s="6">
        <v>7</v>
      </c>
      <c r="J42" s="6">
        <v>23600</v>
      </c>
      <c r="K42" s="6">
        <v>4615</v>
      </c>
      <c r="L42" s="6">
        <v>3626</v>
      </c>
      <c r="M42" s="6">
        <f t="shared" si="3"/>
        <v>3371.4285714285716</v>
      </c>
      <c r="N42" s="6">
        <f t="shared" si="4"/>
        <v>659.28571428571433</v>
      </c>
      <c r="O42" s="8">
        <f t="shared" si="5"/>
        <v>518</v>
      </c>
      <c r="P42" s="6">
        <v>1</v>
      </c>
      <c r="Q42" s="6">
        <v>2768</v>
      </c>
      <c r="R42" s="8">
        <f>Q42/P42</f>
        <v>2768</v>
      </c>
      <c r="S42" s="6">
        <v>2</v>
      </c>
      <c r="T42" s="6">
        <v>5241</v>
      </c>
      <c r="U42" s="8">
        <v>2620.5</v>
      </c>
    </row>
    <row r="43" spans="1:21" x14ac:dyDescent="0.3">
      <c r="A43" s="9">
        <v>45216</v>
      </c>
      <c r="B43" s="6">
        <v>4</v>
      </c>
      <c r="C43" s="6">
        <v>2982</v>
      </c>
      <c r="D43" s="6">
        <v>5433</v>
      </c>
      <c r="E43" s="6">
        <v>13700</v>
      </c>
      <c r="F43" s="6">
        <f t="shared" si="0"/>
        <v>745.5</v>
      </c>
      <c r="G43" s="6">
        <f t="shared" si="1"/>
        <v>1358.25</v>
      </c>
      <c r="H43" s="8">
        <f t="shared" si="2"/>
        <v>3425</v>
      </c>
      <c r="I43" s="6">
        <v>6</v>
      </c>
      <c r="J43" s="6">
        <v>80500</v>
      </c>
      <c r="K43" s="6">
        <v>16344</v>
      </c>
      <c r="L43" s="6">
        <v>7827</v>
      </c>
      <c r="M43" s="6">
        <f t="shared" si="3"/>
        <v>13416.666666666666</v>
      </c>
      <c r="N43" s="6">
        <f t="shared" si="4"/>
        <v>2724</v>
      </c>
      <c r="O43" s="8">
        <f t="shared" si="5"/>
        <v>1304.5</v>
      </c>
      <c r="P43" s="6">
        <v>2</v>
      </c>
      <c r="Q43" s="6">
        <v>35934</v>
      </c>
      <c r="R43" s="8">
        <f>Q43/P43</f>
        <v>17967</v>
      </c>
      <c r="S43" s="6">
        <v>1</v>
      </c>
      <c r="T43" s="6">
        <v>3400</v>
      </c>
      <c r="U43" s="8">
        <v>3400</v>
      </c>
    </row>
    <row r="44" spans="1:21" x14ac:dyDescent="0.3">
      <c r="A44" s="9">
        <v>45217</v>
      </c>
      <c r="B44" s="6">
        <v>9</v>
      </c>
      <c r="C44" s="6">
        <v>10605</v>
      </c>
      <c r="D44" s="6">
        <v>12678</v>
      </c>
      <c r="E44" s="6">
        <v>35200</v>
      </c>
      <c r="F44" s="6">
        <f t="shared" si="0"/>
        <v>1178.3333333333333</v>
      </c>
      <c r="G44" s="6">
        <f t="shared" si="1"/>
        <v>1408.6666666666667</v>
      </c>
      <c r="H44" s="8">
        <f t="shared" si="2"/>
        <v>3911.1111111111113</v>
      </c>
      <c r="I44" s="6">
        <v>12</v>
      </c>
      <c r="J44" s="6">
        <v>77700</v>
      </c>
      <c r="K44" s="6">
        <v>10201</v>
      </c>
      <c r="L44" s="6">
        <v>6946</v>
      </c>
      <c r="M44" s="6">
        <f t="shared" si="3"/>
        <v>6475</v>
      </c>
      <c r="N44" s="6">
        <f t="shared" si="4"/>
        <v>850.08333333333337</v>
      </c>
      <c r="O44" s="8">
        <f t="shared" si="5"/>
        <v>578.83333333333337</v>
      </c>
      <c r="P44" s="6">
        <v>6</v>
      </c>
      <c r="Q44" s="6">
        <v>35470</v>
      </c>
      <c r="R44" s="8">
        <f t="shared" ref="R44:R53" si="13">Q44/P44</f>
        <v>5911.666666666667</v>
      </c>
      <c r="S44" s="6">
        <v>2</v>
      </c>
      <c r="T44" s="6">
        <v>33700</v>
      </c>
      <c r="U44" s="8">
        <f>T44/S44</f>
        <v>16850</v>
      </c>
    </row>
    <row r="45" spans="1:21" x14ac:dyDescent="0.3">
      <c r="A45" s="9">
        <v>45218</v>
      </c>
      <c r="B45" s="6">
        <v>7</v>
      </c>
      <c r="C45" s="6">
        <v>2870</v>
      </c>
      <c r="D45" s="6">
        <v>6643</v>
      </c>
      <c r="E45" s="6">
        <v>18100</v>
      </c>
      <c r="F45" s="6">
        <f t="shared" si="0"/>
        <v>410</v>
      </c>
      <c r="G45" s="6">
        <f t="shared" si="1"/>
        <v>949</v>
      </c>
      <c r="H45" s="8">
        <f t="shared" si="2"/>
        <v>2585.7142857142858</v>
      </c>
      <c r="I45" s="6">
        <v>11</v>
      </c>
      <c r="J45" s="6">
        <v>31000</v>
      </c>
      <c r="K45" s="6">
        <v>5444</v>
      </c>
      <c r="L45" s="6">
        <v>5146</v>
      </c>
      <c r="M45" s="6">
        <f t="shared" si="3"/>
        <v>2818.181818181818</v>
      </c>
      <c r="N45" s="6">
        <f t="shared" si="4"/>
        <v>494.90909090909093</v>
      </c>
      <c r="O45" s="8">
        <f t="shared" si="5"/>
        <v>467.81818181818181</v>
      </c>
      <c r="P45" s="6">
        <v>10</v>
      </c>
      <c r="Q45" s="6">
        <v>25109</v>
      </c>
      <c r="R45" s="8">
        <f t="shared" si="13"/>
        <v>2510.9</v>
      </c>
      <c r="S45" s="6">
        <v>2</v>
      </c>
      <c r="T45" s="6">
        <v>12400</v>
      </c>
      <c r="U45" s="8">
        <f>T45/S45</f>
        <v>6200</v>
      </c>
    </row>
    <row r="46" spans="1:21" x14ac:dyDescent="0.3">
      <c r="A46" s="9">
        <v>45219</v>
      </c>
      <c r="B46" s="6">
        <v>7</v>
      </c>
      <c r="C46" s="6">
        <v>4477</v>
      </c>
      <c r="D46" s="6">
        <v>7972</v>
      </c>
      <c r="E46" s="6">
        <v>23000</v>
      </c>
      <c r="F46" s="6">
        <f t="shared" si="0"/>
        <v>639.57142857142856</v>
      </c>
      <c r="G46" s="6">
        <f t="shared" si="1"/>
        <v>1138.8571428571429</v>
      </c>
      <c r="H46" s="8">
        <f t="shared" si="2"/>
        <v>3285.7142857142858</v>
      </c>
      <c r="I46" s="6">
        <v>9</v>
      </c>
      <c r="J46" s="6">
        <v>123200</v>
      </c>
      <c r="K46" s="6">
        <v>20165</v>
      </c>
      <c r="L46" s="6">
        <v>7314</v>
      </c>
      <c r="M46" s="6">
        <f t="shared" si="3"/>
        <v>13688.888888888889</v>
      </c>
      <c r="N46" s="6">
        <f t="shared" si="4"/>
        <v>2240.5555555555557</v>
      </c>
      <c r="O46" s="8">
        <f t="shared" si="5"/>
        <v>812.66666666666663</v>
      </c>
      <c r="P46" s="6">
        <v>8</v>
      </c>
      <c r="Q46" s="6">
        <v>36527</v>
      </c>
      <c r="R46" s="8">
        <f t="shared" si="13"/>
        <v>4565.875</v>
      </c>
      <c r="S46" s="6">
        <v>0</v>
      </c>
      <c r="T46" s="6">
        <v>0</v>
      </c>
      <c r="U46" s="8">
        <v>0</v>
      </c>
    </row>
    <row r="47" spans="1:21" x14ac:dyDescent="0.3">
      <c r="A47" s="9">
        <v>45220</v>
      </c>
      <c r="B47" s="6">
        <v>9</v>
      </c>
      <c r="C47" s="6">
        <v>3884</v>
      </c>
      <c r="D47" s="6">
        <v>9329</v>
      </c>
      <c r="E47" s="6">
        <v>26500</v>
      </c>
      <c r="F47" s="6">
        <f t="shared" si="0"/>
        <v>431.55555555555554</v>
      </c>
      <c r="G47" s="6">
        <f t="shared" si="1"/>
        <v>1036.5555555555557</v>
      </c>
      <c r="H47" s="8">
        <f t="shared" si="2"/>
        <v>2944.4444444444443</v>
      </c>
      <c r="I47" s="6">
        <v>11</v>
      </c>
      <c r="J47" s="6">
        <v>36800</v>
      </c>
      <c r="K47" s="6">
        <v>5776</v>
      </c>
      <c r="L47" s="6">
        <v>5638</v>
      </c>
      <c r="M47" s="6">
        <f t="shared" si="3"/>
        <v>3345.4545454545455</v>
      </c>
      <c r="N47" s="6">
        <f t="shared" si="4"/>
        <v>525.09090909090912</v>
      </c>
      <c r="O47" s="8">
        <f t="shared" si="5"/>
        <v>512.5454545454545</v>
      </c>
      <c r="P47" s="6">
        <v>9</v>
      </c>
      <c r="Q47" s="6">
        <v>39106</v>
      </c>
      <c r="R47" s="8">
        <f t="shared" si="13"/>
        <v>4345.1111111111113</v>
      </c>
      <c r="S47" s="6">
        <v>2</v>
      </c>
      <c r="T47" s="6">
        <v>46200</v>
      </c>
      <c r="U47" s="8">
        <v>23100</v>
      </c>
    </row>
    <row r="48" spans="1:21" x14ac:dyDescent="0.3">
      <c r="A48" s="9">
        <v>45221</v>
      </c>
      <c r="B48" s="6">
        <v>7</v>
      </c>
      <c r="C48" s="6">
        <v>2662</v>
      </c>
      <c r="D48" s="6">
        <v>7116</v>
      </c>
      <c r="E48" s="6">
        <v>20800</v>
      </c>
      <c r="F48" s="6">
        <f t="shared" si="0"/>
        <v>380.28571428571428</v>
      </c>
      <c r="G48" s="6">
        <f t="shared" si="1"/>
        <v>1016.5714285714286</v>
      </c>
      <c r="H48" s="8">
        <f t="shared" si="2"/>
        <v>2971.4285714285716</v>
      </c>
      <c r="I48" s="6">
        <v>8</v>
      </c>
      <c r="J48" s="6">
        <v>63600</v>
      </c>
      <c r="K48" s="6">
        <v>8999</v>
      </c>
      <c r="L48" s="6">
        <v>6596</v>
      </c>
      <c r="M48" s="6">
        <f t="shared" si="3"/>
        <v>7950</v>
      </c>
      <c r="N48" s="6">
        <f t="shared" si="4"/>
        <v>1124.875</v>
      </c>
      <c r="O48" s="8">
        <f t="shared" si="5"/>
        <v>824.5</v>
      </c>
      <c r="P48" s="6">
        <v>6</v>
      </c>
      <c r="Q48" s="6">
        <v>54178</v>
      </c>
      <c r="R48" s="8">
        <f t="shared" si="13"/>
        <v>9029.6666666666661</v>
      </c>
      <c r="S48" s="6">
        <v>3</v>
      </c>
      <c r="T48" s="6">
        <v>111700</v>
      </c>
      <c r="U48" s="8">
        <f>T48/S48</f>
        <v>37233.333333333336</v>
      </c>
    </row>
    <row r="49" spans="1:21" x14ac:dyDescent="0.3">
      <c r="A49" s="9">
        <v>45222</v>
      </c>
      <c r="B49" s="6">
        <v>4</v>
      </c>
      <c r="C49" s="6">
        <v>2649</v>
      </c>
      <c r="D49" s="6">
        <v>4471</v>
      </c>
      <c r="E49" s="6">
        <v>11700</v>
      </c>
      <c r="F49" s="6">
        <f t="shared" si="0"/>
        <v>662.25</v>
      </c>
      <c r="G49" s="6">
        <f t="shared" si="1"/>
        <v>1117.75</v>
      </c>
      <c r="H49" s="8">
        <f t="shared" si="2"/>
        <v>2925</v>
      </c>
      <c r="I49" s="6">
        <v>6</v>
      </c>
      <c r="J49" s="6">
        <v>35700</v>
      </c>
      <c r="K49" s="6">
        <v>10975</v>
      </c>
      <c r="L49" s="6">
        <v>4020</v>
      </c>
      <c r="M49" s="6">
        <f t="shared" si="3"/>
        <v>5950</v>
      </c>
      <c r="N49" s="6">
        <f t="shared" si="4"/>
        <v>1829.1666666666667</v>
      </c>
      <c r="O49" s="8">
        <f t="shared" si="5"/>
        <v>670</v>
      </c>
      <c r="P49" s="6">
        <v>3</v>
      </c>
      <c r="Q49" s="6">
        <v>25288</v>
      </c>
      <c r="R49" s="8">
        <f t="shared" si="13"/>
        <v>8429.3333333333339</v>
      </c>
      <c r="S49" s="6">
        <v>1</v>
      </c>
      <c r="T49" s="6">
        <v>9400</v>
      </c>
      <c r="U49" s="8">
        <f>T49/S49</f>
        <v>9400</v>
      </c>
    </row>
    <row r="50" spans="1:21" x14ac:dyDescent="0.3">
      <c r="A50" s="9">
        <v>45223</v>
      </c>
      <c r="B50" s="6">
        <v>3</v>
      </c>
      <c r="C50" s="6">
        <v>3524</v>
      </c>
      <c r="D50" s="6">
        <v>3378</v>
      </c>
      <c r="E50" s="6">
        <v>8800</v>
      </c>
      <c r="F50" s="6">
        <f t="shared" si="0"/>
        <v>1174.6666666666667</v>
      </c>
      <c r="G50" s="6">
        <f t="shared" si="1"/>
        <v>1126</v>
      </c>
      <c r="H50" s="8">
        <f t="shared" si="2"/>
        <v>2933.3333333333335</v>
      </c>
      <c r="I50" s="6">
        <v>4</v>
      </c>
      <c r="J50" s="6">
        <v>9500</v>
      </c>
      <c r="K50" s="6">
        <v>1964</v>
      </c>
      <c r="L50" s="6">
        <v>1835</v>
      </c>
      <c r="M50" s="6">
        <f t="shared" si="3"/>
        <v>2375</v>
      </c>
      <c r="N50" s="6">
        <f t="shared" si="4"/>
        <v>491</v>
      </c>
      <c r="O50" s="8">
        <f t="shared" si="5"/>
        <v>458.75</v>
      </c>
      <c r="P50" s="6">
        <v>5</v>
      </c>
      <c r="Q50" s="6">
        <v>28857</v>
      </c>
      <c r="R50" s="8">
        <f t="shared" si="13"/>
        <v>5771.4</v>
      </c>
      <c r="S50" s="6">
        <v>0</v>
      </c>
      <c r="T50" s="6">
        <v>0</v>
      </c>
      <c r="U50" s="8">
        <v>0</v>
      </c>
    </row>
    <row r="51" spans="1:21" x14ac:dyDescent="0.3">
      <c r="A51" s="9">
        <v>45224</v>
      </c>
      <c r="B51" s="6">
        <v>7</v>
      </c>
      <c r="C51" s="6">
        <v>12405</v>
      </c>
      <c r="D51" s="6">
        <v>8897</v>
      </c>
      <c r="E51" s="6">
        <v>24200</v>
      </c>
      <c r="F51" s="6">
        <f t="shared" si="0"/>
        <v>1772.1428571428571</v>
      </c>
      <c r="G51" s="6">
        <f t="shared" si="1"/>
        <v>1271</v>
      </c>
      <c r="H51" s="8">
        <f t="shared" si="2"/>
        <v>3457.1428571428573</v>
      </c>
      <c r="I51" s="6">
        <v>10</v>
      </c>
      <c r="J51" s="6">
        <v>29700</v>
      </c>
      <c r="K51" s="6">
        <v>5031</v>
      </c>
      <c r="L51" s="6">
        <v>4623</v>
      </c>
      <c r="M51" s="6">
        <f t="shared" si="3"/>
        <v>2970</v>
      </c>
      <c r="N51" s="6">
        <f t="shared" si="4"/>
        <v>503.1</v>
      </c>
      <c r="O51" s="8">
        <f t="shared" si="5"/>
        <v>462.3</v>
      </c>
      <c r="P51" s="6">
        <v>5</v>
      </c>
      <c r="Q51" s="6">
        <v>21430</v>
      </c>
      <c r="R51" s="8">
        <f t="shared" si="13"/>
        <v>4286</v>
      </c>
      <c r="S51" s="6">
        <v>1</v>
      </c>
      <c r="T51" s="6">
        <v>52000</v>
      </c>
      <c r="U51" s="8">
        <v>52000</v>
      </c>
    </row>
    <row r="52" spans="1:21" x14ac:dyDescent="0.3">
      <c r="A52" s="9">
        <v>45225</v>
      </c>
      <c r="B52" s="6">
        <v>6</v>
      </c>
      <c r="C52" s="6">
        <v>9942</v>
      </c>
      <c r="D52" s="6">
        <v>8709</v>
      </c>
      <c r="E52" s="6">
        <v>23100</v>
      </c>
      <c r="F52" s="6">
        <f t="shared" si="0"/>
        <v>1657</v>
      </c>
      <c r="G52" s="6">
        <f t="shared" si="1"/>
        <v>1451.5</v>
      </c>
      <c r="H52" s="8">
        <f t="shared" si="2"/>
        <v>3850</v>
      </c>
      <c r="I52" s="6">
        <v>5</v>
      </c>
      <c r="J52" s="6">
        <v>16500</v>
      </c>
      <c r="K52" s="6">
        <v>2368</v>
      </c>
      <c r="L52" s="6">
        <v>2633</v>
      </c>
      <c r="M52" s="6">
        <f t="shared" si="3"/>
        <v>3300</v>
      </c>
      <c r="N52" s="6">
        <f t="shared" si="4"/>
        <v>473.6</v>
      </c>
      <c r="O52" s="8">
        <f t="shared" si="5"/>
        <v>526.6</v>
      </c>
      <c r="P52" s="6">
        <v>3</v>
      </c>
      <c r="Q52" s="6">
        <v>16867</v>
      </c>
      <c r="R52" s="8">
        <f t="shared" si="13"/>
        <v>5622.333333333333</v>
      </c>
      <c r="S52" s="6">
        <v>0</v>
      </c>
      <c r="T52" s="6">
        <v>0</v>
      </c>
      <c r="U52" s="8">
        <v>0</v>
      </c>
    </row>
    <row r="53" spans="1:21" x14ac:dyDescent="0.3">
      <c r="A53" s="9">
        <v>45226</v>
      </c>
      <c r="B53" s="6">
        <v>3</v>
      </c>
      <c r="C53" s="6">
        <v>9000</v>
      </c>
      <c r="D53" s="6">
        <v>6100</v>
      </c>
      <c r="E53" s="6">
        <v>15000</v>
      </c>
      <c r="F53" s="6">
        <f t="shared" si="0"/>
        <v>3000</v>
      </c>
      <c r="G53" s="6">
        <f t="shared" si="1"/>
        <v>2033.3333333333333</v>
      </c>
      <c r="H53" s="8">
        <f t="shared" si="2"/>
        <v>5000</v>
      </c>
      <c r="I53" s="6">
        <v>5</v>
      </c>
      <c r="J53" s="6">
        <v>31100</v>
      </c>
      <c r="K53" s="6">
        <v>4807</v>
      </c>
      <c r="L53" s="6">
        <v>5191</v>
      </c>
      <c r="M53" s="6">
        <f t="shared" si="3"/>
        <v>6220</v>
      </c>
      <c r="N53" s="6">
        <f t="shared" si="4"/>
        <v>961.4</v>
      </c>
      <c r="O53" s="8">
        <f t="shared" si="5"/>
        <v>1038.2</v>
      </c>
      <c r="P53" s="6">
        <v>4</v>
      </c>
      <c r="Q53" s="6">
        <v>89641</v>
      </c>
      <c r="R53" s="8">
        <f t="shared" si="13"/>
        <v>22410.25</v>
      </c>
      <c r="S53" s="6">
        <v>1</v>
      </c>
      <c r="T53" s="6">
        <v>22000</v>
      </c>
      <c r="U53" s="8">
        <v>2200</v>
      </c>
    </row>
    <row r="54" spans="1:21" x14ac:dyDescent="0.3">
      <c r="A54" s="9">
        <v>45227</v>
      </c>
      <c r="B54" s="6">
        <v>4</v>
      </c>
      <c r="C54" s="6">
        <v>7990</v>
      </c>
      <c r="D54" s="6">
        <v>6900</v>
      </c>
      <c r="E54" s="6">
        <v>16700</v>
      </c>
      <c r="F54" s="6">
        <f t="shared" si="0"/>
        <v>1997.5</v>
      </c>
      <c r="G54" s="6">
        <f t="shared" si="1"/>
        <v>1725</v>
      </c>
      <c r="H54" s="8">
        <f t="shared" si="2"/>
        <v>4175</v>
      </c>
      <c r="I54" s="6">
        <v>5</v>
      </c>
      <c r="J54" s="6">
        <v>11000</v>
      </c>
      <c r="K54" s="6">
        <v>2046</v>
      </c>
      <c r="L54" s="6">
        <v>2393</v>
      </c>
      <c r="M54" s="6">
        <f t="shared" si="3"/>
        <v>2200</v>
      </c>
      <c r="N54" s="6">
        <f t="shared" si="4"/>
        <v>409.2</v>
      </c>
      <c r="O54" s="8">
        <f t="shared" si="5"/>
        <v>478.6</v>
      </c>
      <c r="P54" s="6">
        <v>0</v>
      </c>
      <c r="Q54" s="6">
        <v>0</v>
      </c>
      <c r="R54" s="8">
        <v>0</v>
      </c>
      <c r="S54" s="6">
        <v>0</v>
      </c>
      <c r="T54" s="6">
        <v>0</v>
      </c>
      <c r="U54" s="8">
        <v>0</v>
      </c>
    </row>
    <row r="55" spans="1:21" x14ac:dyDescent="0.3">
      <c r="A55" s="9">
        <v>45228</v>
      </c>
      <c r="B55" s="6">
        <v>5</v>
      </c>
      <c r="C55" s="6">
        <v>8796</v>
      </c>
      <c r="D55" s="6">
        <v>8200</v>
      </c>
      <c r="E55" s="6">
        <v>20300</v>
      </c>
      <c r="F55" s="6">
        <f t="shared" si="0"/>
        <v>1759.2</v>
      </c>
      <c r="G55" s="6">
        <f t="shared" si="1"/>
        <v>1640</v>
      </c>
      <c r="H55" s="8">
        <f t="shared" si="2"/>
        <v>4060</v>
      </c>
      <c r="I55" s="6">
        <v>4</v>
      </c>
      <c r="J55" s="6">
        <v>40300</v>
      </c>
      <c r="K55" s="6">
        <v>4415</v>
      </c>
      <c r="L55" s="6">
        <v>7561</v>
      </c>
      <c r="M55" s="6">
        <f t="shared" si="3"/>
        <v>10075</v>
      </c>
      <c r="N55" s="6">
        <f t="shared" si="4"/>
        <v>1103.75</v>
      </c>
      <c r="O55" s="8">
        <f t="shared" si="5"/>
        <v>1890.25</v>
      </c>
      <c r="P55" s="6">
        <v>2</v>
      </c>
      <c r="Q55" s="6">
        <v>18234</v>
      </c>
      <c r="R55" s="8">
        <f t="shared" ref="R55:R102" si="14">Q55/P55</f>
        <v>9117</v>
      </c>
      <c r="S55" s="6">
        <v>1</v>
      </c>
      <c r="T55" s="6">
        <v>35100</v>
      </c>
      <c r="U55" s="8">
        <v>35100</v>
      </c>
    </row>
    <row r="56" spans="1:21" x14ac:dyDescent="0.3">
      <c r="A56" s="9">
        <v>45229</v>
      </c>
      <c r="B56" s="6">
        <v>6</v>
      </c>
      <c r="C56" s="6">
        <v>5307</v>
      </c>
      <c r="D56" s="6">
        <v>6061</v>
      </c>
      <c r="E56" s="6">
        <v>16100</v>
      </c>
      <c r="F56" s="6">
        <f t="shared" si="0"/>
        <v>884.5</v>
      </c>
      <c r="G56" s="6">
        <f t="shared" si="1"/>
        <v>1010.1666666666666</v>
      </c>
      <c r="H56" s="8">
        <f t="shared" si="2"/>
        <v>2683.3333333333335</v>
      </c>
      <c r="I56" s="6">
        <v>5</v>
      </c>
      <c r="J56" s="6">
        <v>19200</v>
      </c>
      <c r="K56" s="6">
        <v>5582</v>
      </c>
      <c r="L56" s="6">
        <v>2900</v>
      </c>
      <c r="M56" s="6">
        <f t="shared" si="3"/>
        <v>3840</v>
      </c>
      <c r="N56" s="6">
        <f t="shared" si="4"/>
        <v>1116.4000000000001</v>
      </c>
      <c r="O56" s="8">
        <f t="shared" si="5"/>
        <v>580</v>
      </c>
      <c r="P56" s="6">
        <v>3</v>
      </c>
      <c r="Q56" s="6">
        <v>14571</v>
      </c>
      <c r="R56" s="8">
        <f t="shared" si="14"/>
        <v>4857</v>
      </c>
      <c r="S56" s="6">
        <v>0</v>
      </c>
      <c r="T56" s="6">
        <v>0</v>
      </c>
      <c r="U56" s="8">
        <v>0</v>
      </c>
    </row>
    <row r="57" spans="1:21" x14ac:dyDescent="0.3">
      <c r="A57" s="9">
        <v>45230</v>
      </c>
      <c r="B57" s="6">
        <v>1</v>
      </c>
      <c r="C57" s="6">
        <v>2000</v>
      </c>
      <c r="D57" s="6">
        <v>1600</v>
      </c>
      <c r="E57" s="6">
        <v>4200</v>
      </c>
      <c r="F57" s="6">
        <f t="shared" si="0"/>
        <v>2000</v>
      </c>
      <c r="G57" s="6">
        <f t="shared" si="1"/>
        <v>1600</v>
      </c>
      <c r="H57" s="8">
        <f t="shared" si="2"/>
        <v>4200</v>
      </c>
      <c r="I57" s="6">
        <v>5</v>
      </c>
      <c r="J57" s="6">
        <v>17900</v>
      </c>
      <c r="K57" s="6">
        <v>2311</v>
      </c>
      <c r="L57" s="6">
        <v>2476</v>
      </c>
      <c r="M57" s="6">
        <f t="shared" si="3"/>
        <v>3580</v>
      </c>
      <c r="N57" s="6">
        <f t="shared" si="4"/>
        <v>462.2</v>
      </c>
      <c r="O57" s="8">
        <f t="shared" si="5"/>
        <v>495.2</v>
      </c>
      <c r="P57" s="6">
        <v>2</v>
      </c>
      <c r="Q57" s="6">
        <v>8653</v>
      </c>
      <c r="R57" s="8">
        <f t="shared" si="14"/>
        <v>4326.5</v>
      </c>
      <c r="S57" s="6">
        <v>0</v>
      </c>
      <c r="T57" s="6">
        <v>0</v>
      </c>
      <c r="U57" s="8">
        <v>0</v>
      </c>
    </row>
    <row r="58" spans="1:21" x14ac:dyDescent="0.3">
      <c r="A58" s="9">
        <v>45231</v>
      </c>
      <c r="B58" s="6">
        <v>6</v>
      </c>
      <c r="C58" s="6">
        <v>7065</v>
      </c>
      <c r="D58" s="6">
        <v>6275</v>
      </c>
      <c r="E58" s="6">
        <v>18000</v>
      </c>
      <c r="F58" s="6">
        <f t="shared" si="0"/>
        <v>1177.5</v>
      </c>
      <c r="G58" s="6">
        <f t="shared" si="1"/>
        <v>1045.8333333333333</v>
      </c>
      <c r="H58" s="8">
        <f t="shared" si="2"/>
        <v>3000</v>
      </c>
      <c r="I58" s="6">
        <v>6</v>
      </c>
      <c r="J58" s="6">
        <v>27400</v>
      </c>
      <c r="K58" s="6">
        <v>4076</v>
      </c>
      <c r="L58" s="6">
        <v>4375</v>
      </c>
      <c r="M58" s="6">
        <f t="shared" si="3"/>
        <v>4566.666666666667</v>
      </c>
      <c r="N58" s="6">
        <f t="shared" si="4"/>
        <v>679.33333333333337</v>
      </c>
      <c r="O58" s="8">
        <f t="shared" si="5"/>
        <v>729.16666666666663</v>
      </c>
      <c r="P58" s="6">
        <v>5</v>
      </c>
      <c r="Q58" s="6">
        <v>17322</v>
      </c>
      <c r="R58" s="8">
        <f t="shared" si="14"/>
        <v>3464.4</v>
      </c>
      <c r="S58" s="6">
        <v>1</v>
      </c>
      <c r="T58" s="6">
        <v>22768</v>
      </c>
      <c r="U58" s="8">
        <v>22768</v>
      </c>
    </row>
    <row r="59" spans="1:21" x14ac:dyDescent="0.3">
      <c r="A59" s="9">
        <v>45232</v>
      </c>
      <c r="B59" s="6">
        <v>9</v>
      </c>
      <c r="C59" s="6">
        <v>13042</v>
      </c>
      <c r="D59" s="6">
        <v>11721</v>
      </c>
      <c r="E59" s="6">
        <v>26500</v>
      </c>
      <c r="F59" s="6">
        <f t="shared" si="0"/>
        <v>1449.1111111111111</v>
      </c>
      <c r="G59" s="6">
        <f t="shared" si="1"/>
        <v>1302.3333333333333</v>
      </c>
      <c r="H59" s="8">
        <f t="shared" si="2"/>
        <v>2944.4444444444443</v>
      </c>
      <c r="I59" s="6">
        <v>8</v>
      </c>
      <c r="J59" s="6">
        <v>21600</v>
      </c>
      <c r="K59" s="6">
        <v>3853</v>
      </c>
      <c r="L59" s="6">
        <v>3298</v>
      </c>
      <c r="M59" s="6">
        <f t="shared" si="3"/>
        <v>2700</v>
      </c>
      <c r="N59" s="6">
        <f t="shared" si="4"/>
        <v>481.625</v>
      </c>
      <c r="O59" s="8">
        <f t="shared" si="5"/>
        <v>412.25</v>
      </c>
      <c r="P59" s="6">
        <v>5</v>
      </c>
      <c r="Q59" s="6">
        <v>15517</v>
      </c>
      <c r="R59" s="8">
        <f t="shared" si="14"/>
        <v>3103.4</v>
      </c>
      <c r="S59" s="6">
        <v>0</v>
      </c>
      <c r="T59" s="6">
        <v>0</v>
      </c>
      <c r="U59" s="8">
        <v>0</v>
      </c>
    </row>
    <row r="60" spans="1:21" x14ac:dyDescent="0.3">
      <c r="A60" s="9">
        <v>45233</v>
      </c>
      <c r="B60" s="6">
        <v>10</v>
      </c>
      <c r="C60" s="6">
        <v>6173</v>
      </c>
      <c r="D60" s="6">
        <v>11956</v>
      </c>
      <c r="E60" s="6">
        <v>31200</v>
      </c>
      <c r="F60" s="6">
        <f t="shared" si="0"/>
        <v>617.29999999999995</v>
      </c>
      <c r="G60" s="6">
        <f t="shared" si="1"/>
        <v>1195.5999999999999</v>
      </c>
      <c r="H60" s="8">
        <f t="shared" si="2"/>
        <v>3120</v>
      </c>
      <c r="I60" s="6">
        <v>11</v>
      </c>
      <c r="J60" s="6">
        <v>51700</v>
      </c>
      <c r="K60" s="6">
        <v>9627</v>
      </c>
      <c r="L60" s="6">
        <v>5919</v>
      </c>
      <c r="M60" s="6">
        <f t="shared" si="3"/>
        <v>4700</v>
      </c>
      <c r="N60" s="6">
        <f t="shared" si="4"/>
        <v>875.18181818181813</v>
      </c>
      <c r="O60" s="8">
        <f t="shared" si="5"/>
        <v>538.09090909090912</v>
      </c>
      <c r="P60" s="6">
        <v>7</v>
      </c>
      <c r="Q60" s="6">
        <v>30206</v>
      </c>
      <c r="R60" s="8">
        <f t="shared" si="14"/>
        <v>4315.1428571428569</v>
      </c>
      <c r="S60" s="6">
        <v>3</v>
      </c>
      <c r="T60" s="6">
        <v>29800</v>
      </c>
      <c r="U60" s="8">
        <f>T60/S60</f>
        <v>9933.3333333333339</v>
      </c>
    </row>
    <row r="61" spans="1:21" x14ac:dyDescent="0.3">
      <c r="A61" s="9">
        <v>45234</v>
      </c>
      <c r="B61" s="6">
        <v>6</v>
      </c>
      <c r="C61" s="6">
        <v>6533</v>
      </c>
      <c r="D61" s="6">
        <v>7129</v>
      </c>
      <c r="E61" s="6">
        <v>22200</v>
      </c>
      <c r="F61" s="6">
        <f t="shared" si="0"/>
        <v>1088.8333333333333</v>
      </c>
      <c r="G61" s="6">
        <f t="shared" si="1"/>
        <v>1188.1666666666667</v>
      </c>
      <c r="H61" s="8">
        <f t="shared" si="2"/>
        <v>3700</v>
      </c>
      <c r="I61" s="6">
        <v>11</v>
      </c>
      <c r="J61" s="6">
        <v>43000</v>
      </c>
      <c r="K61" s="6">
        <v>6727</v>
      </c>
      <c r="L61" s="6">
        <v>4880</v>
      </c>
      <c r="M61" s="6">
        <f t="shared" si="3"/>
        <v>3909.090909090909</v>
      </c>
      <c r="N61" s="6">
        <f t="shared" si="4"/>
        <v>611.5454545454545</v>
      </c>
      <c r="O61" s="8">
        <f t="shared" si="5"/>
        <v>443.63636363636363</v>
      </c>
      <c r="P61" s="6">
        <v>5</v>
      </c>
      <c r="Q61" s="6">
        <v>19724</v>
      </c>
      <c r="R61" s="8">
        <f t="shared" si="14"/>
        <v>3944.8</v>
      </c>
      <c r="S61" s="6">
        <v>1</v>
      </c>
      <c r="T61" s="6">
        <v>7100</v>
      </c>
      <c r="U61" s="8">
        <f t="shared" ref="U61:U62" si="15">T61/S61</f>
        <v>7100</v>
      </c>
    </row>
    <row r="62" spans="1:21" x14ac:dyDescent="0.3">
      <c r="A62" s="9">
        <v>45235</v>
      </c>
      <c r="B62" s="6">
        <v>5</v>
      </c>
      <c r="C62" s="6">
        <v>3381</v>
      </c>
      <c r="D62" s="6">
        <v>5203</v>
      </c>
      <c r="E62" s="6">
        <v>14600</v>
      </c>
      <c r="F62" s="6">
        <f t="shared" si="0"/>
        <v>676.2</v>
      </c>
      <c r="G62" s="6">
        <f t="shared" si="1"/>
        <v>1040.5999999999999</v>
      </c>
      <c r="H62" s="8">
        <f t="shared" si="2"/>
        <v>2920</v>
      </c>
      <c r="I62" s="6">
        <v>6</v>
      </c>
      <c r="J62" s="6">
        <v>15400</v>
      </c>
      <c r="K62" s="6">
        <v>2858</v>
      </c>
      <c r="L62" s="6">
        <v>2144</v>
      </c>
      <c r="M62" s="6">
        <f t="shared" si="3"/>
        <v>2566.6666666666665</v>
      </c>
      <c r="N62" s="6">
        <f t="shared" si="4"/>
        <v>476.33333333333331</v>
      </c>
      <c r="O62" s="8">
        <f t="shared" si="5"/>
        <v>357.33333333333331</v>
      </c>
      <c r="P62" s="6">
        <v>5</v>
      </c>
      <c r="Q62" s="6">
        <v>14766</v>
      </c>
      <c r="R62" s="8">
        <f t="shared" si="14"/>
        <v>2953.2</v>
      </c>
      <c r="S62" s="6">
        <v>2</v>
      </c>
      <c r="T62" s="6">
        <v>18776</v>
      </c>
      <c r="U62" s="8">
        <f t="shared" si="15"/>
        <v>9388</v>
      </c>
    </row>
    <row r="63" spans="1:21" x14ac:dyDescent="0.3">
      <c r="A63" s="9">
        <v>45236</v>
      </c>
      <c r="B63" s="6">
        <v>4</v>
      </c>
      <c r="C63" s="6">
        <v>2431</v>
      </c>
      <c r="D63" s="6">
        <v>5200</v>
      </c>
      <c r="E63" s="6">
        <v>11500</v>
      </c>
      <c r="F63" s="6">
        <f t="shared" si="0"/>
        <v>607.75</v>
      </c>
      <c r="G63" s="6">
        <f t="shared" si="1"/>
        <v>1300</v>
      </c>
      <c r="H63" s="8">
        <f t="shared" si="2"/>
        <v>2875</v>
      </c>
      <c r="I63" s="6">
        <v>4</v>
      </c>
      <c r="J63" s="6">
        <v>16400</v>
      </c>
      <c r="K63" s="6">
        <v>2462</v>
      </c>
      <c r="L63" s="6">
        <v>2290</v>
      </c>
      <c r="M63" s="6">
        <f t="shared" si="3"/>
        <v>4100</v>
      </c>
      <c r="N63" s="6">
        <f t="shared" si="4"/>
        <v>615.5</v>
      </c>
      <c r="O63" s="8">
        <f t="shared" si="5"/>
        <v>572.5</v>
      </c>
      <c r="P63" s="6">
        <v>2</v>
      </c>
      <c r="Q63" s="6">
        <v>6106</v>
      </c>
      <c r="R63" s="8">
        <f t="shared" si="14"/>
        <v>3053</v>
      </c>
      <c r="S63" s="6">
        <v>0</v>
      </c>
      <c r="T63" s="6">
        <v>0</v>
      </c>
      <c r="U63" s="8">
        <v>0</v>
      </c>
    </row>
    <row r="64" spans="1:21" x14ac:dyDescent="0.3">
      <c r="A64" s="9">
        <v>45237</v>
      </c>
      <c r="B64" s="6">
        <v>4</v>
      </c>
      <c r="C64" s="6">
        <v>11929</v>
      </c>
      <c r="D64" s="6">
        <v>10700</v>
      </c>
      <c r="E64" s="6">
        <v>25900</v>
      </c>
      <c r="F64" s="6">
        <f t="shared" si="0"/>
        <v>2982.25</v>
      </c>
      <c r="G64" s="6">
        <f t="shared" si="1"/>
        <v>2675</v>
      </c>
      <c r="H64" s="8">
        <f t="shared" si="2"/>
        <v>6475</v>
      </c>
      <c r="I64" s="6">
        <v>7</v>
      </c>
      <c r="J64" s="6">
        <v>29000</v>
      </c>
      <c r="K64" s="6">
        <v>4375</v>
      </c>
      <c r="L64" s="6">
        <v>3659</v>
      </c>
      <c r="M64" s="6">
        <f t="shared" si="3"/>
        <v>4142.8571428571431</v>
      </c>
      <c r="N64" s="6">
        <f t="shared" si="4"/>
        <v>625</v>
      </c>
      <c r="O64" s="8">
        <f t="shared" si="5"/>
        <v>522.71428571428567</v>
      </c>
      <c r="P64" s="6">
        <v>2</v>
      </c>
      <c r="Q64" s="6">
        <v>21428</v>
      </c>
      <c r="R64" s="8">
        <f t="shared" si="14"/>
        <v>10714</v>
      </c>
      <c r="S64" s="6">
        <v>2</v>
      </c>
      <c r="T64" s="6">
        <v>10920</v>
      </c>
      <c r="U64" s="8">
        <f>T64/S64</f>
        <v>5460</v>
      </c>
    </row>
    <row r="65" spans="1:21" x14ac:dyDescent="0.3">
      <c r="A65" s="9">
        <v>45238</v>
      </c>
      <c r="B65" s="6">
        <v>4</v>
      </c>
      <c r="C65" s="6">
        <v>2639</v>
      </c>
      <c r="D65" s="6">
        <v>4800</v>
      </c>
      <c r="E65" s="6">
        <v>11800</v>
      </c>
      <c r="F65" s="6">
        <f t="shared" si="0"/>
        <v>659.75</v>
      </c>
      <c r="G65" s="6">
        <f t="shared" si="1"/>
        <v>1200</v>
      </c>
      <c r="H65" s="8">
        <f t="shared" si="2"/>
        <v>2950</v>
      </c>
      <c r="I65" s="6">
        <v>6</v>
      </c>
      <c r="J65" s="6">
        <v>13900</v>
      </c>
      <c r="K65" s="6">
        <v>2495</v>
      </c>
      <c r="L65" s="6">
        <v>2389</v>
      </c>
      <c r="M65" s="6">
        <f t="shared" si="3"/>
        <v>2316.6666666666665</v>
      </c>
      <c r="N65" s="6">
        <f t="shared" si="4"/>
        <v>415.83333333333331</v>
      </c>
      <c r="O65" s="8">
        <f t="shared" si="5"/>
        <v>398.16666666666669</v>
      </c>
      <c r="P65" s="6">
        <v>2</v>
      </c>
      <c r="Q65" s="6">
        <v>3555</v>
      </c>
      <c r="R65" s="8">
        <f t="shared" si="14"/>
        <v>1777.5</v>
      </c>
      <c r="S65" s="6">
        <v>1</v>
      </c>
      <c r="T65" s="6">
        <v>5800</v>
      </c>
      <c r="U65" s="8">
        <f t="shared" ref="U65:U68" si="16">T65/S65</f>
        <v>5800</v>
      </c>
    </row>
    <row r="66" spans="1:21" x14ac:dyDescent="0.3">
      <c r="A66" s="9">
        <v>45239</v>
      </c>
      <c r="B66" s="6">
        <v>6</v>
      </c>
      <c r="C66" s="6">
        <v>8616</v>
      </c>
      <c r="D66" s="6">
        <v>10461</v>
      </c>
      <c r="E66" s="6">
        <v>27800</v>
      </c>
      <c r="F66" s="6">
        <f t="shared" si="0"/>
        <v>1436</v>
      </c>
      <c r="G66" s="6">
        <f t="shared" si="1"/>
        <v>1743.5</v>
      </c>
      <c r="H66" s="8">
        <f t="shared" si="2"/>
        <v>4633.333333333333</v>
      </c>
      <c r="I66" s="6">
        <v>9</v>
      </c>
      <c r="J66" s="6">
        <v>43100</v>
      </c>
      <c r="K66" s="6">
        <v>6050</v>
      </c>
      <c r="L66" s="6">
        <v>7052</v>
      </c>
      <c r="M66" s="6">
        <f t="shared" si="3"/>
        <v>4788.8888888888887</v>
      </c>
      <c r="N66" s="6">
        <f t="shared" si="4"/>
        <v>672.22222222222217</v>
      </c>
      <c r="O66" s="8">
        <f t="shared" si="5"/>
        <v>783.55555555555554</v>
      </c>
      <c r="P66" s="6">
        <v>5</v>
      </c>
      <c r="Q66" s="6">
        <v>31293</v>
      </c>
      <c r="R66" s="8">
        <f t="shared" si="14"/>
        <v>6258.6</v>
      </c>
      <c r="S66" s="6">
        <v>4</v>
      </c>
      <c r="T66" s="6">
        <v>18395</v>
      </c>
      <c r="U66" s="8">
        <f t="shared" si="16"/>
        <v>4598.75</v>
      </c>
    </row>
    <row r="67" spans="1:21" x14ac:dyDescent="0.3">
      <c r="A67" s="9">
        <v>45240</v>
      </c>
      <c r="B67" s="6">
        <v>9</v>
      </c>
      <c r="C67" s="6">
        <v>5155</v>
      </c>
      <c r="D67" s="6">
        <v>8814</v>
      </c>
      <c r="E67" s="6">
        <v>23400</v>
      </c>
      <c r="F67" s="6">
        <f t="shared" si="0"/>
        <v>572.77777777777783</v>
      </c>
      <c r="G67" s="6">
        <f t="shared" si="1"/>
        <v>979.33333333333337</v>
      </c>
      <c r="H67" s="8">
        <f t="shared" si="2"/>
        <v>2600</v>
      </c>
      <c r="I67" s="6">
        <v>9</v>
      </c>
      <c r="J67" s="6">
        <v>25000</v>
      </c>
      <c r="K67" s="6">
        <v>4005</v>
      </c>
      <c r="L67" s="6">
        <v>3521</v>
      </c>
      <c r="M67" s="6">
        <f t="shared" si="3"/>
        <v>2777.7777777777778</v>
      </c>
      <c r="N67" s="6">
        <f t="shared" si="4"/>
        <v>445</v>
      </c>
      <c r="O67" s="8">
        <f t="shared" si="5"/>
        <v>391.22222222222223</v>
      </c>
      <c r="P67" s="6">
        <v>6</v>
      </c>
      <c r="Q67" s="6">
        <v>18591</v>
      </c>
      <c r="R67" s="8">
        <f t="shared" si="14"/>
        <v>3098.5</v>
      </c>
      <c r="S67" s="6">
        <v>2</v>
      </c>
      <c r="T67" s="6">
        <v>15100</v>
      </c>
      <c r="U67" s="8">
        <f t="shared" si="16"/>
        <v>7550</v>
      </c>
    </row>
    <row r="68" spans="1:21" x14ac:dyDescent="0.3">
      <c r="A68" s="9">
        <v>45241</v>
      </c>
      <c r="B68" s="6">
        <v>6</v>
      </c>
      <c r="C68" s="6">
        <v>3413</v>
      </c>
      <c r="D68" s="6">
        <v>7071</v>
      </c>
      <c r="E68" s="6">
        <v>22100</v>
      </c>
      <c r="F68" s="6">
        <f t="shared" ref="F68:F110" si="17">C68/B68</f>
        <v>568.83333333333337</v>
      </c>
      <c r="G68" s="6">
        <f t="shared" ref="G68:G110" si="18">D68/B68</f>
        <v>1178.5</v>
      </c>
      <c r="H68" s="8">
        <f t="shared" ref="H68:H110" si="19">E68/B68</f>
        <v>3683.3333333333335</v>
      </c>
      <c r="I68" s="6">
        <v>10</v>
      </c>
      <c r="J68" s="6">
        <v>41100</v>
      </c>
      <c r="K68" s="6">
        <v>4753</v>
      </c>
      <c r="L68" s="6">
        <v>4082</v>
      </c>
      <c r="M68" s="6">
        <f t="shared" ref="M68:M92" si="20">J68/I68</f>
        <v>4110</v>
      </c>
      <c r="N68" s="6">
        <f t="shared" ref="N68:N92" si="21">K68/I68</f>
        <v>475.3</v>
      </c>
      <c r="O68" s="8">
        <f t="shared" ref="O68:O92" si="22">L68/I68</f>
        <v>408.2</v>
      </c>
      <c r="P68" s="6">
        <v>8</v>
      </c>
      <c r="Q68" s="6">
        <v>36131</v>
      </c>
      <c r="R68" s="8">
        <f t="shared" si="14"/>
        <v>4516.375</v>
      </c>
      <c r="S68" s="6">
        <v>1</v>
      </c>
      <c r="T68" s="6">
        <v>11000</v>
      </c>
      <c r="U68" s="8">
        <f t="shared" si="16"/>
        <v>11000</v>
      </c>
    </row>
    <row r="69" spans="1:21" x14ac:dyDescent="0.3">
      <c r="A69" s="9">
        <v>45242</v>
      </c>
      <c r="B69" s="6">
        <v>5</v>
      </c>
      <c r="C69" s="6">
        <v>2993</v>
      </c>
      <c r="D69" s="6">
        <v>5318</v>
      </c>
      <c r="E69" s="6">
        <v>16300</v>
      </c>
      <c r="F69" s="6">
        <f t="shared" si="17"/>
        <v>598.6</v>
      </c>
      <c r="G69" s="6">
        <f t="shared" si="18"/>
        <v>1063.5999999999999</v>
      </c>
      <c r="H69" s="8">
        <f t="shared" si="19"/>
        <v>3260</v>
      </c>
      <c r="I69" s="6">
        <v>9</v>
      </c>
      <c r="J69" s="6">
        <v>9989</v>
      </c>
      <c r="K69" s="6">
        <v>1279</v>
      </c>
      <c r="L69" s="6">
        <v>1414</v>
      </c>
      <c r="M69" s="6">
        <f t="shared" si="20"/>
        <v>1109.8888888888889</v>
      </c>
      <c r="N69" s="6">
        <f t="shared" si="21"/>
        <v>142.11111111111111</v>
      </c>
      <c r="O69" s="8">
        <f t="shared" si="22"/>
        <v>157.11111111111111</v>
      </c>
      <c r="P69" s="6">
        <v>8</v>
      </c>
      <c r="Q69" s="6">
        <v>24015</v>
      </c>
      <c r="R69" s="8">
        <f t="shared" si="14"/>
        <v>3001.875</v>
      </c>
      <c r="S69" s="6">
        <v>1</v>
      </c>
      <c r="T69" s="6">
        <v>7800</v>
      </c>
      <c r="U69" s="8">
        <v>7800</v>
      </c>
    </row>
    <row r="70" spans="1:21" x14ac:dyDescent="0.3">
      <c r="A70" s="9">
        <v>45243</v>
      </c>
      <c r="B70" s="6">
        <v>5</v>
      </c>
      <c r="C70" s="6">
        <v>5481</v>
      </c>
      <c r="D70" s="6">
        <v>7662</v>
      </c>
      <c r="E70" s="6">
        <v>26100</v>
      </c>
      <c r="F70" s="6">
        <f t="shared" si="17"/>
        <v>1096.2</v>
      </c>
      <c r="G70" s="6">
        <f t="shared" si="18"/>
        <v>1532.4</v>
      </c>
      <c r="H70" s="8">
        <f t="shared" si="19"/>
        <v>5220</v>
      </c>
      <c r="I70" s="6">
        <v>8</v>
      </c>
      <c r="J70" s="6">
        <v>63274</v>
      </c>
      <c r="K70" s="6">
        <v>4026</v>
      </c>
      <c r="L70" s="6">
        <v>3535</v>
      </c>
      <c r="M70" s="6">
        <f t="shared" si="20"/>
        <v>7909.25</v>
      </c>
      <c r="N70" s="6">
        <f t="shared" si="21"/>
        <v>503.25</v>
      </c>
      <c r="O70" s="8">
        <f t="shared" si="22"/>
        <v>441.875</v>
      </c>
      <c r="P70" s="6">
        <v>5</v>
      </c>
      <c r="Q70" s="6">
        <v>49252</v>
      </c>
      <c r="R70" s="8">
        <f t="shared" si="14"/>
        <v>9850.4</v>
      </c>
      <c r="S70" s="6">
        <v>0</v>
      </c>
      <c r="T70" s="6">
        <v>0</v>
      </c>
      <c r="U70" s="8">
        <v>0</v>
      </c>
    </row>
    <row r="71" spans="1:21" x14ac:dyDescent="0.3">
      <c r="A71" s="9">
        <v>45244</v>
      </c>
      <c r="B71" s="6">
        <v>2</v>
      </c>
      <c r="C71" s="6">
        <v>1140</v>
      </c>
      <c r="D71" s="6">
        <v>2700</v>
      </c>
      <c r="E71" s="6">
        <v>7000</v>
      </c>
      <c r="F71" s="6">
        <f t="shared" si="17"/>
        <v>570</v>
      </c>
      <c r="G71" s="6">
        <f t="shared" si="18"/>
        <v>1350</v>
      </c>
      <c r="H71" s="8">
        <f t="shared" si="19"/>
        <v>3500</v>
      </c>
      <c r="I71" s="6">
        <v>4</v>
      </c>
      <c r="J71" s="6">
        <v>21300</v>
      </c>
      <c r="K71" s="6">
        <v>5857</v>
      </c>
      <c r="L71" s="6">
        <v>2744</v>
      </c>
      <c r="M71" s="6">
        <f t="shared" si="20"/>
        <v>5325</v>
      </c>
      <c r="N71" s="6">
        <f t="shared" si="21"/>
        <v>1464.25</v>
      </c>
      <c r="O71" s="8">
        <f t="shared" si="22"/>
        <v>686</v>
      </c>
      <c r="P71" s="6">
        <v>4</v>
      </c>
      <c r="Q71" s="6">
        <v>46472</v>
      </c>
      <c r="R71" s="8">
        <f t="shared" si="14"/>
        <v>11618</v>
      </c>
      <c r="S71" s="6">
        <v>3</v>
      </c>
      <c r="T71" s="6">
        <v>10468</v>
      </c>
      <c r="U71" s="8">
        <f>T71/S71</f>
        <v>3489.3333333333335</v>
      </c>
    </row>
    <row r="72" spans="1:21" x14ac:dyDescent="0.3">
      <c r="A72" s="9">
        <v>45245</v>
      </c>
      <c r="B72" s="6">
        <v>7</v>
      </c>
      <c r="C72" s="6">
        <v>4413</v>
      </c>
      <c r="D72" s="6">
        <v>8060</v>
      </c>
      <c r="E72" s="6">
        <v>21458</v>
      </c>
      <c r="F72" s="6">
        <f t="shared" si="17"/>
        <v>630.42857142857144</v>
      </c>
      <c r="G72" s="6">
        <f t="shared" si="18"/>
        <v>1151.4285714285713</v>
      </c>
      <c r="H72" s="8">
        <f t="shared" si="19"/>
        <v>3065.4285714285716</v>
      </c>
      <c r="I72" s="6">
        <v>7</v>
      </c>
      <c r="J72" s="6">
        <v>22600</v>
      </c>
      <c r="K72" s="6">
        <v>3366</v>
      </c>
      <c r="L72" s="6">
        <v>3384</v>
      </c>
      <c r="M72" s="6">
        <f t="shared" si="20"/>
        <v>3228.5714285714284</v>
      </c>
      <c r="N72" s="6">
        <f t="shared" si="21"/>
        <v>480.85714285714283</v>
      </c>
      <c r="O72" s="8">
        <f t="shared" si="22"/>
        <v>483.42857142857144</v>
      </c>
      <c r="P72" s="6">
        <v>5</v>
      </c>
      <c r="Q72" s="6">
        <v>20033</v>
      </c>
      <c r="R72" s="8">
        <f t="shared" si="14"/>
        <v>4006.6</v>
      </c>
      <c r="S72" s="6">
        <v>1</v>
      </c>
      <c r="T72" s="6">
        <v>6399</v>
      </c>
      <c r="U72" s="8">
        <f>T72/S72</f>
        <v>6399</v>
      </c>
    </row>
    <row r="73" spans="1:21" x14ac:dyDescent="0.3">
      <c r="A73" s="9">
        <v>45246</v>
      </c>
      <c r="B73" s="6">
        <v>5</v>
      </c>
      <c r="C73" s="6">
        <v>3800</v>
      </c>
      <c r="D73" s="6">
        <v>7467</v>
      </c>
      <c r="E73" s="6">
        <v>23900</v>
      </c>
      <c r="F73" s="6">
        <f t="shared" si="17"/>
        <v>760</v>
      </c>
      <c r="G73" s="6">
        <f t="shared" si="18"/>
        <v>1493.4</v>
      </c>
      <c r="H73" s="8">
        <f t="shared" si="19"/>
        <v>4780</v>
      </c>
      <c r="I73" s="6">
        <v>9</v>
      </c>
      <c r="J73" s="6">
        <v>39600</v>
      </c>
      <c r="K73" s="6">
        <v>5613</v>
      </c>
      <c r="L73" s="6">
        <v>5065</v>
      </c>
      <c r="M73" s="6">
        <f t="shared" si="20"/>
        <v>4400</v>
      </c>
      <c r="N73" s="6">
        <f t="shared" si="21"/>
        <v>623.66666666666663</v>
      </c>
      <c r="O73" s="8">
        <f t="shared" si="22"/>
        <v>562.77777777777783</v>
      </c>
      <c r="P73" s="6">
        <v>6</v>
      </c>
      <c r="Q73" s="6">
        <v>20839</v>
      </c>
      <c r="R73" s="8">
        <f t="shared" si="14"/>
        <v>3473.1666666666665</v>
      </c>
      <c r="S73" s="6">
        <v>0</v>
      </c>
      <c r="T73" s="6">
        <v>0</v>
      </c>
      <c r="U73" s="8">
        <v>0</v>
      </c>
    </row>
    <row r="74" spans="1:21" x14ac:dyDescent="0.3">
      <c r="A74" s="9">
        <v>45247</v>
      </c>
      <c r="B74" s="6">
        <v>1</v>
      </c>
      <c r="C74" s="6">
        <v>6400</v>
      </c>
      <c r="D74" s="6">
        <v>5200</v>
      </c>
      <c r="E74" s="6">
        <v>29000</v>
      </c>
      <c r="F74" s="6">
        <f t="shared" si="17"/>
        <v>6400</v>
      </c>
      <c r="G74" s="6">
        <f t="shared" si="18"/>
        <v>5200</v>
      </c>
      <c r="H74" s="8">
        <f t="shared" si="19"/>
        <v>29000</v>
      </c>
      <c r="I74" s="6">
        <v>2</v>
      </c>
      <c r="J74" s="6">
        <v>85000</v>
      </c>
      <c r="K74" s="6">
        <v>15200</v>
      </c>
      <c r="L74" s="6">
        <v>4300</v>
      </c>
      <c r="M74" s="6">
        <f t="shared" si="20"/>
        <v>42500</v>
      </c>
      <c r="N74" s="6">
        <f t="shared" si="21"/>
        <v>7600</v>
      </c>
      <c r="O74" s="8">
        <f t="shared" si="22"/>
        <v>2150</v>
      </c>
      <c r="P74" s="6">
        <v>2</v>
      </c>
      <c r="Q74" s="6">
        <v>78958</v>
      </c>
      <c r="R74" s="8">
        <f t="shared" si="14"/>
        <v>39479</v>
      </c>
      <c r="S74" s="6">
        <v>0</v>
      </c>
      <c r="T74" s="6">
        <v>0</v>
      </c>
      <c r="U74" s="8">
        <v>0</v>
      </c>
    </row>
    <row r="75" spans="1:21" x14ac:dyDescent="0.3">
      <c r="A75" s="9">
        <v>45248</v>
      </c>
      <c r="B75" s="6">
        <v>6</v>
      </c>
      <c r="C75" s="6">
        <v>2577</v>
      </c>
      <c r="D75" s="6">
        <v>7604</v>
      </c>
      <c r="E75" s="6">
        <v>22500</v>
      </c>
      <c r="F75" s="6">
        <f t="shared" si="17"/>
        <v>429.5</v>
      </c>
      <c r="G75" s="6">
        <f t="shared" si="18"/>
        <v>1267.3333333333333</v>
      </c>
      <c r="H75" s="8">
        <f t="shared" si="19"/>
        <v>3750</v>
      </c>
      <c r="I75" s="6">
        <v>8</v>
      </c>
      <c r="J75" s="6">
        <v>28600</v>
      </c>
      <c r="K75" s="6">
        <v>4245</v>
      </c>
      <c r="L75" s="6">
        <v>3716</v>
      </c>
      <c r="M75" s="6">
        <f t="shared" si="20"/>
        <v>3575</v>
      </c>
      <c r="N75" s="6">
        <f t="shared" si="21"/>
        <v>530.625</v>
      </c>
      <c r="O75" s="8">
        <f t="shared" si="22"/>
        <v>464.5</v>
      </c>
      <c r="P75" s="6">
        <v>10</v>
      </c>
      <c r="Q75" s="6">
        <v>38550</v>
      </c>
      <c r="R75" s="8">
        <f t="shared" si="14"/>
        <v>3855</v>
      </c>
      <c r="S75" s="6">
        <v>4</v>
      </c>
      <c r="T75" s="6">
        <v>28678</v>
      </c>
      <c r="U75" s="8">
        <f t="shared" ref="U75:U89" si="23">T75/S75</f>
        <v>7169.5</v>
      </c>
    </row>
    <row r="76" spans="1:21" x14ac:dyDescent="0.3">
      <c r="A76" s="9">
        <v>45249</v>
      </c>
      <c r="B76" s="6">
        <v>6</v>
      </c>
      <c r="C76" s="6">
        <v>4792</v>
      </c>
      <c r="D76" s="6">
        <v>10300</v>
      </c>
      <c r="E76" s="6">
        <v>26800</v>
      </c>
      <c r="F76" s="6">
        <f t="shared" si="17"/>
        <v>798.66666666666663</v>
      </c>
      <c r="G76" s="6">
        <f t="shared" si="18"/>
        <v>1716.6666666666667</v>
      </c>
      <c r="H76" s="8">
        <f t="shared" si="19"/>
        <v>4466.666666666667</v>
      </c>
      <c r="I76" s="6">
        <v>10</v>
      </c>
      <c r="J76" s="6">
        <v>45500</v>
      </c>
      <c r="K76" s="6">
        <v>6392</v>
      </c>
      <c r="L76" s="6">
        <v>8871</v>
      </c>
      <c r="M76" s="6">
        <f t="shared" si="20"/>
        <v>4550</v>
      </c>
      <c r="N76" s="6">
        <f t="shared" si="21"/>
        <v>639.20000000000005</v>
      </c>
      <c r="O76" s="8">
        <f t="shared" si="22"/>
        <v>887.1</v>
      </c>
      <c r="P76" s="6">
        <v>5</v>
      </c>
      <c r="Q76" s="6">
        <v>31043</v>
      </c>
      <c r="R76" s="8">
        <f t="shared" si="14"/>
        <v>6208.6</v>
      </c>
      <c r="S76" s="6">
        <v>4</v>
      </c>
      <c r="T76" s="6">
        <v>9506</v>
      </c>
      <c r="U76" s="8">
        <f t="shared" si="23"/>
        <v>2376.5</v>
      </c>
    </row>
    <row r="77" spans="1:21" x14ac:dyDescent="0.3">
      <c r="A77" s="9">
        <v>45250</v>
      </c>
      <c r="B77" s="6">
        <v>8</v>
      </c>
      <c r="C77" s="6">
        <v>6140</v>
      </c>
      <c r="D77" s="6">
        <v>13959</v>
      </c>
      <c r="E77" s="6">
        <v>36200</v>
      </c>
      <c r="F77" s="6">
        <f t="shared" si="17"/>
        <v>767.5</v>
      </c>
      <c r="G77" s="6">
        <f t="shared" si="18"/>
        <v>1744.875</v>
      </c>
      <c r="H77" s="8">
        <f t="shared" si="19"/>
        <v>4525</v>
      </c>
      <c r="I77" s="6">
        <v>7</v>
      </c>
      <c r="J77" s="6">
        <v>25900</v>
      </c>
      <c r="K77" s="6">
        <v>4008</v>
      </c>
      <c r="L77" s="6">
        <v>3780</v>
      </c>
      <c r="M77" s="6">
        <f t="shared" si="20"/>
        <v>3700</v>
      </c>
      <c r="N77" s="6">
        <f t="shared" si="21"/>
        <v>572.57142857142856</v>
      </c>
      <c r="O77" s="8">
        <f t="shared" si="22"/>
        <v>540</v>
      </c>
      <c r="P77" s="6">
        <v>11</v>
      </c>
      <c r="Q77" s="6">
        <v>41308</v>
      </c>
      <c r="R77" s="8">
        <f t="shared" si="14"/>
        <v>3755.2727272727275</v>
      </c>
      <c r="S77" s="6">
        <v>3</v>
      </c>
      <c r="T77" s="6">
        <v>425085</v>
      </c>
      <c r="U77" s="8">
        <f t="shared" si="23"/>
        <v>141695</v>
      </c>
    </row>
    <row r="78" spans="1:21" x14ac:dyDescent="0.3">
      <c r="A78" s="9">
        <v>45251</v>
      </c>
      <c r="B78" s="6">
        <v>7</v>
      </c>
      <c r="C78" s="6">
        <v>4046</v>
      </c>
      <c r="D78" s="6">
        <v>11138</v>
      </c>
      <c r="E78" s="6">
        <v>29600</v>
      </c>
      <c r="F78" s="6">
        <f t="shared" si="17"/>
        <v>578</v>
      </c>
      <c r="G78" s="6">
        <f t="shared" si="18"/>
        <v>1591.1428571428571</v>
      </c>
      <c r="H78" s="8">
        <f t="shared" si="19"/>
        <v>4228.5714285714284</v>
      </c>
      <c r="I78" s="6">
        <v>11</v>
      </c>
      <c r="J78" s="6">
        <v>52500</v>
      </c>
      <c r="K78" s="6">
        <v>6793</v>
      </c>
      <c r="L78" s="6">
        <v>6698</v>
      </c>
      <c r="M78" s="6">
        <f t="shared" si="20"/>
        <v>4772.727272727273</v>
      </c>
      <c r="N78" s="6">
        <f t="shared" si="21"/>
        <v>617.5454545454545</v>
      </c>
      <c r="O78" s="8">
        <f t="shared" si="22"/>
        <v>608.90909090909088</v>
      </c>
      <c r="P78" s="6">
        <v>7</v>
      </c>
      <c r="Q78" s="6">
        <v>23178</v>
      </c>
      <c r="R78" s="8">
        <f t="shared" si="14"/>
        <v>3311.1428571428573</v>
      </c>
      <c r="S78" s="6">
        <v>2</v>
      </c>
      <c r="T78" s="6">
        <v>166998</v>
      </c>
      <c r="U78" s="8">
        <f t="shared" si="23"/>
        <v>83499</v>
      </c>
    </row>
    <row r="79" spans="1:21" x14ac:dyDescent="0.3">
      <c r="A79" s="9">
        <v>45252</v>
      </c>
      <c r="B79" s="6">
        <v>7</v>
      </c>
      <c r="C79" s="6">
        <v>4591</v>
      </c>
      <c r="D79" s="6">
        <v>9711</v>
      </c>
      <c r="E79" s="6">
        <v>32000</v>
      </c>
      <c r="F79" s="6">
        <f t="shared" si="17"/>
        <v>655.85714285714289</v>
      </c>
      <c r="G79" s="6">
        <f t="shared" si="18"/>
        <v>1387.2857142857142</v>
      </c>
      <c r="H79" s="8">
        <f t="shared" si="19"/>
        <v>4571.4285714285716</v>
      </c>
      <c r="I79" s="6">
        <v>14</v>
      </c>
      <c r="J79" s="6">
        <v>60800</v>
      </c>
      <c r="K79" s="6">
        <v>7956</v>
      </c>
      <c r="L79" s="6">
        <v>7179</v>
      </c>
      <c r="M79" s="6">
        <f t="shared" si="20"/>
        <v>4342.8571428571431</v>
      </c>
      <c r="N79" s="6">
        <f t="shared" si="21"/>
        <v>568.28571428571433</v>
      </c>
      <c r="O79" s="8">
        <f t="shared" si="22"/>
        <v>512.78571428571433</v>
      </c>
      <c r="P79" s="6">
        <v>3</v>
      </c>
      <c r="Q79" s="6">
        <v>16991</v>
      </c>
      <c r="R79" s="8">
        <f t="shared" si="14"/>
        <v>5663.666666666667</v>
      </c>
      <c r="S79" s="6">
        <v>3</v>
      </c>
      <c r="T79" s="6">
        <v>13294</v>
      </c>
      <c r="U79" s="8">
        <f t="shared" si="23"/>
        <v>4431.333333333333</v>
      </c>
    </row>
    <row r="80" spans="1:21" x14ac:dyDescent="0.3">
      <c r="A80" s="9">
        <v>45253</v>
      </c>
      <c r="B80" s="6">
        <v>7</v>
      </c>
      <c r="C80" s="6">
        <v>2990</v>
      </c>
      <c r="D80" s="6">
        <v>8858</v>
      </c>
      <c r="E80" s="6">
        <v>23600</v>
      </c>
      <c r="F80" s="6">
        <f t="shared" si="17"/>
        <v>427.14285714285717</v>
      </c>
      <c r="G80" s="6">
        <f t="shared" si="18"/>
        <v>1265.4285714285713</v>
      </c>
      <c r="H80" s="8">
        <f t="shared" si="19"/>
        <v>3371.4285714285716</v>
      </c>
      <c r="I80" s="6">
        <v>14</v>
      </c>
      <c r="J80" s="6">
        <v>36000</v>
      </c>
      <c r="K80" s="6">
        <v>5533</v>
      </c>
      <c r="L80" s="6">
        <v>5627</v>
      </c>
      <c r="M80" s="6">
        <f t="shared" si="20"/>
        <v>2571.4285714285716</v>
      </c>
      <c r="N80" s="6">
        <f t="shared" si="21"/>
        <v>395.21428571428572</v>
      </c>
      <c r="O80" s="8">
        <f t="shared" si="22"/>
        <v>401.92857142857144</v>
      </c>
      <c r="P80" s="6">
        <v>9</v>
      </c>
      <c r="Q80" s="6">
        <v>31759</v>
      </c>
      <c r="R80" s="8">
        <f t="shared" si="14"/>
        <v>3528.7777777777778</v>
      </c>
      <c r="S80" s="6">
        <v>2</v>
      </c>
      <c r="T80" s="6">
        <v>4425</v>
      </c>
      <c r="U80" s="8">
        <f t="shared" si="23"/>
        <v>2212.5</v>
      </c>
    </row>
    <row r="81" spans="1:21" x14ac:dyDescent="0.3">
      <c r="A81" s="9">
        <v>45254</v>
      </c>
      <c r="B81" s="6">
        <v>8</v>
      </c>
      <c r="C81" s="6">
        <v>4177</v>
      </c>
      <c r="D81" s="6">
        <v>11439</v>
      </c>
      <c r="E81" s="6">
        <v>33600</v>
      </c>
      <c r="F81" s="6">
        <f t="shared" si="17"/>
        <v>522.125</v>
      </c>
      <c r="G81" s="6">
        <f t="shared" si="18"/>
        <v>1429.875</v>
      </c>
      <c r="H81" s="8">
        <f t="shared" si="19"/>
        <v>4200</v>
      </c>
      <c r="I81" s="6">
        <v>12</v>
      </c>
      <c r="J81" s="6">
        <v>121500</v>
      </c>
      <c r="K81" s="6">
        <v>12820</v>
      </c>
      <c r="L81" s="6">
        <v>7650</v>
      </c>
      <c r="M81" s="6">
        <f t="shared" si="20"/>
        <v>10125</v>
      </c>
      <c r="N81" s="6">
        <f t="shared" si="21"/>
        <v>1068.3333333333333</v>
      </c>
      <c r="O81" s="8">
        <f t="shared" si="22"/>
        <v>637.5</v>
      </c>
      <c r="P81" s="6">
        <v>6</v>
      </c>
      <c r="Q81" s="6">
        <v>24916</v>
      </c>
      <c r="R81" s="8">
        <f t="shared" si="14"/>
        <v>4152.666666666667</v>
      </c>
      <c r="S81" s="6">
        <v>1</v>
      </c>
      <c r="T81" s="6">
        <v>2069</v>
      </c>
      <c r="U81" s="8">
        <f t="shared" si="23"/>
        <v>2069</v>
      </c>
    </row>
    <row r="82" spans="1:21" x14ac:dyDescent="0.3">
      <c r="A82" s="9">
        <v>45255</v>
      </c>
      <c r="B82" s="6">
        <v>10</v>
      </c>
      <c r="C82" s="6">
        <v>3139</v>
      </c>
      <c r="D82" s="6">
        <v>10921</v>
      </c>
      <c r="E82" s="6">
        <v>31700</v>
      </c>
      <c r="F82" s="6">
        <f t="shared" si="17"/>
        <v>313.89999999999998</v>
      </c>
      <c r="G82" s="6">
        <f t="shared" si="18"/>
        <v>1092.0999999999999</v>
      </c>
      <c r="H82" s="8">
        <f t="shared" si="19"/>
        <v>3170</v>
      </c>
      <c r="I82" s="6">
        <v>12</v>
      </c>
      <c r="J82" s="6">
        <v>38400</v>
      </c>
      <c r="K82" s="6">
        <v>5119</v>
      </c>
      <c r="L82" s="6">
        <v>3973</v>
      </c>
      <c r="M82" s="6">
        <f t="shared" si="20"/>
        <v>3200</v>
      </c>
      <c r="N82" s="6">
        <f t="shared" si="21"/>
        <v>426.58333333333331</v>
      </c>
      <c r="O82" s="8">
        <f t="shared" si="22"/>
        <v>331.08333333333331</v>
      </c>
      <c r="P82" s="6">
        <v>12</v>
      </c>
      <c r="Q82" s="6">
        <v>61605</v>
      </c>
      <c r="R82" s="8">
        <f t="shared" si="14"/>
        <v>5133.75</v>
      </c>
      <c r="S82" s="6">
        <v>2</v>
      </c>
      <c r="T82" s="6">
        <v>22156</v>
      </c>
      <c r="U82" s="8">
        <f t="shared" si="23"/>
        <v>11078</v>
      </c>
    </row>
    <row r="83" spans="1:21" x14ac:dyDescent="0.3">
      <c r="A83" s="9">
        <v>45256</v>
      </c>
      <c r="B83" s="6">
        <v>7</v>
      </c>
      <c r="C83" s="6">
        <v>4558</v>
      </c>
      <c r="D83" s="6">
        <v>9407</v>
      </c>
      <c r="E83" s="6">
        <v>28100</v>
      </c>
      <c r="F83" s="6">
        <f t="shared" si="17"/>
        <v>651.14285714285711</v>
      </c>
      <c r="G83" s="6">
        <f t="shared" si="18"/>
        <v>1343.8571428571429</v>
      </c>
      <c r="H83" s="8">
        <f t="shared" si="19"/>
        <v>4014.2857142857142</v>
      </c>
      <c r="I83" s="6">
        <v>12</v>
      </c>
      <c r="J83" s="6">
        <v>81800</v>
      </c>
      <c r="K83" s="6">
        <v>8325</v>
      </c>
      <c r="L83" s="6">
        <v>7049</v>
      </c>
      <c r="M83" s="6">
        <f t="shared" si="20"/>
        <v>6816.666666666667</v>
      </c>
      <c r="N83" s="6">
        <f t="shared" si="21"/>
        <v>693.75</v>
      </c>
      <c r="O83" s="8">
        <f t="shared" si="22"/>
        <v>587.41666666666663</v>
      </c>
      <c r="P83" s="6">
        <v>8</v>
      </c>
      <c r="Q83" s="6">
        <v>37717</v>
      </c>
      <c r="R83" s="8">
        <f t="shared" si="14"/>
        <v>4714.625</v>
      </c>
      <c r="S83" s="6">
        <v>1</v>
      </c>
      <c r="T83" s="6">
        <v>6394</v>
      </c>
      <c r="U83" s="8">
        <f t="shared" si="23"/>
        <v>6394</v>
      </c>
    </row>
    <row r="84" spans="1:21" x14ac:dyDescent="0.3">
      <c r="A84" s="9">
        <v>45257</v>
      </c>
      <c r="B84" s="6">
        <v>5</v>
      </c>
      <c r="C84" s="6">
        <v>6069</v>
      </c>
      <c r="D84" s="6">
        <v>10000</v>
      </c>
      <c r="E84" s="6">
        <v>30000</v>
      </c>
      <c r="F84" s="6">
        <f t="shared" si="17"/>
        <v>1213.8</v>
      </c>
      <c r="G84" s="6">
        <f t="shared" si="18"/>
        <v>2000</v>
      </c>
      <c r="H84" s="8">
        <f t="shared" si="19"/>
        <v>6000</v>
      </c>
      <c r="I84" s="6">
        <v>6</v>
      </c>
      <c r="J84" s="6">
        <v>25800</v>
      </c>
      <c r="K84" s="6">
        <v>4380</v>
      </c>
      <c r="L84" s="6">
        <v>4053</v>
      </c>
      <c r="M84" s="6">
        <f t="shared" si="20"/>
        <v>4300</v>
      </c>
      <c r="N84" s="6">
        <f t="shared" si="21"/>
        <v>730</v>
      </c>
      <c r="O84" s="8">
        <f t="shared" si="22"/>
        <v>675.5</v>
      </c>
      <c r="P84" s="6">
        <v>8</v>
      </c>
      <c r="Q84" s="6">
        <v>42604</v>
      </c>
      <c r="R84" s="8">
        <f t="shared" si="14"/>
        <v>5325.5</v>
      </c>
      <c r="S84" s="6">
        <v>3</v>
      </c>
      <c r="T84" s="6">
        <v>93846</v>
      </c>
      <c r="U84" s="8">
        <f t="shared" si="23"/>
        <v>31282</v>
      </c>
    </row>
    <row r="85" spans="1:21" x14ac:dyDescent="0.3">
      <c r="A85" s="9">
        <v>45258</v>
      </c>
      <c r="B85" s="6">
        <v>3</v>
      </c>
      <c r="C85" s="6">
        <v>4205</v>
      </c>
      <c r="D85" s="6">
        <v>8000</v>
      </c>
      <c r="E85" s="6">
        <v>19700</v>
      </c>
      <c r="F85" s="6">
        <f t="shared" si="17"/>
        <v>1401.6666666666667</v>
      </c>
      <c r="G85" s="6">
        <f t="shared" si="18"/>
        <v>2666.6666666666665</v>
      </c>
      <c r="H85" s="8">
        <f t="shared" si="19"/>
        <v>6566.666666666667</v>
      </c>
      <c r="I85" s="6">
        <v>10</v>
      </c>
      <c r="J85" s="6">
        <v>24300</v>
      </c>
      <c r="K85" s="6">
        <v>3523</v>
      </c>
      <c r="L85" s="6">
        <v>4970</v>
      </c>
      <c r="M85" s="6">
        <f t="shared" si="20"/>
        <v>2430</v>
      </c>
      <c r="N85" s="6">
        <f t="shared" si="21"/>
        <v>352.3</v>
      </c>
      <c r="O85" s="8">
        <f t="shared" si="22"/>
        <v>497</v>
      </c>
      <c r="P85" s="6">
        <v>5</v>
      </c>
      <c r="Q85" s="6">
        <v>26535</v>
      </c>
      <c r="R85" s="8">
        <f t="shared" si="14"/>
        <v>5307</v>
      </c>
      <c r="S85" s="6">
        <v>3</v>
      </c>
      <c r="T85" s="6">
        <v>847671</v>
      </c>
      <c r="U85" s="8">
        <f t="shared" si="23"/>
        <v>282557</v>
      </c>
    </row>
    <row r="86" spans="1:21" x14ac:dyDescent="0.3">
      <c r="A86" s="9">
        <v>45259</v>
      </c>
      <c r="B86" s="6">
        <v>5</v>
      </c>
      <c r="C86" s="6">
        <v>2327</v>
      </c>
      <c r="D86" s="6">
        <v>7220</v>
      </c>
      <c r="E86" s="6">
        <v>20000</v>
      </c>
      <c r="F86" s="6">
        <f t="shared" si="17"/>
        <v>465.4</v>
      </c>
      <c r="G86" s="6">
        <f t="shared" si="18"/>
        <v>1444</v>
      </c>
      <c r="H86" s="8">
        <f t="shared" si="19"/>
        <v>4000</v>
      </c>
      <c r="I86" s="6">
        <v>12</v>
      </c>
      <c r="J86" s="6">
        <v>37100</v>
      </c>
      <c r="K86" s="6">
        <v>6389</v>
      </c>
      <c r="L86" s="6">
        <v>5297</v>
      </c>
      <c r="M86" s="6">
        <f t="shared" si="20"/>
        <v>3091.6666666666665</v>
      </c>
      <c r="N86" s="6">
        <f t="shared" si="21"/>
        <v>532.41666666666663</v>
      </c>
      <c r="O86" s="8">
        <f t="shared" si="22"/>
        <v>441.41666666666669</v>
      </c>
      <c r="P86" s="6">
        <v>8</v>
      </c>
      <c r="Q86" s="6">
        <v>15275</v>
      </c>
      <c r="R86" s="8">
        <f t="shared" si="14"/>
        <v>1909.375</v>
      </c>
      <c r="S86" s="6">
        <v>3</v>
      </c>
      <c r="T86" s="6">
        <v>26570</v>
      </c>
      <c r="U86" s="8">
        <f t="shared" si="23"/>
        <v>8856.6666666666661</v>
      </c>
    </row>
    <row r="87" spans="1:21" x14ac:dyDescent="0.3">
      <c r="A87" s="9">
        <v>45260</v>
      </c>
      <c r="B87" s="6">
        <v>11</v>
      </c>
      <c r="C87" s="6">
        <v>4041</v>
      </c>
      <c r="D87" s="6">
        <v>12614</v>
      </c>
      <c r="E87" s="6">
        <v>37300</v>
      </c>
      <c r="F87" s="6">
        <f t="shared" si="17"/>
        <v>367.36363636363637</v>
      </c>
      <c r="G87" s="6">
        <f t="shared" si="18"/>
        <v>1146.7272727272727</v>
      </c>
      <c r="H87" s="8">
        <f t="shared" si="19"/>
        <v>3390.909090909091</v>
      </c>
      <c r="I87" s="6">
        <v>12</v>
      </c>
      <c r="J87" s="6">
        <v>47900</v>
      </c>
      <c r="K87" s="6">
        <v>7646</v>
      </c>
      <c r="L87" s="6">
        <v>6207</v>
      </c>
      <c r="M87" s="6">
        <f t="shared" si="20"/>
        <v>3991.6666666666665</v>
      </c>
      <c r="N87" s="6">
        <f t="shared" si="21"/>
        <v>637.16666666666663</v>
      </c>
      <c r="O87" s="8">
        <f t="shared" si="22"/>
        <v>517.25</v>
      </c>
      <c r="P87" s="6">
        <v>8</v>
      </c>
      <c r="Q87" s="6">
        <v>114825</v>
      </c>
      <c r="R87" s="8">
        <f t="shared" si="14"/>
        <v>14353.125</v>
      </c>
      <c r="S87" s="6">
        <v>3</v>
      </c>
      <c r="T87" s="6">
        <v>11600</v>
      </c>
      <c r="U87" s="8">
        <f t="shared" si="23"/>
        <v>3866.6666666666665</v>
      </c>
    </row>
    <row r="88" spans="1:21" x14ac:dyDescent="0.3">
      <c r="A88" s="9">
        <v>45261</v>
      </c>
      <c r="B88" s="6">
        <v>11</v>
      </c>
      <c r="C88" s="6">
        <v>5091</v>
      </c>
      <c r="D88" s="6">
        <v>16412</v>
      </c>
      <c r="E88" s="6">
        <v>43400</v>
      </c>
      <c r="F88" s="6">
        <f t="shared" si="17"/>
        <v>462.81818181818181</v>
      </c>
      <c r="G88" s="6">
        <f t="shared" si="18"/>
        <v>1492</v>
      </c>
      <c r="H88" s="8">
        <f t="shared" si="19"/>
        <v>3945.4545454545455</v>
      </c>
      <c r="I88" s="6">
        <v>16</v>
      </c>
      <c r="J88" s="6">
        <v>44800</v>
      </c>
      <c r="K88" s="6">
        <v>6342</v>
      </c>
      <c r="L88" s="6">
        <v>5356</v>
      </c>
      <c r="M88" s="6">
        <f t="shared" si="20"/>
        <v>2800</v>
      </c>
      <c r="N88" s="6">
        <f t="shared" si="21"/>
        <v>396.375</v>
      </c>
      <c r="O88" s="8">
        <f t="shared" si="22"/>
        <v>334.75</v>
      </c>
      <c r="P88" s="6">
        <v>9</v>
      </c>
      <c r="Q88" s="6">
        <v>36339</v>
      </c>
      <c r="R88" s="8">
        <f t="shared" si="14"/>
        <v>4037.6666666666665</v>
      </c>
      <c r="S88" s="6">
        <v>6</v>
      </c>
      <c r="T88" s="6">
        <v>126228</v>
      </c>
      <c r="U88" s="8">
        <f t="shared" si="23"/>
        <v>21038</v>
      </c>
    </row>
    <row r="89" spans="1:21" x14ac:dyDescent="0.3">
      <c r="A89" s="9">
        <v>45262</v>
      </c>
      <c r="B89" s="6">
        <v>9</v>
      </c>
      <c r="C89" s="6">
        <v>4073</v>
      </c>
      <c r="D89" s="6">
        <v>11217</v>
      </c>
      <c r="E89" s="6">
        <v>31100</v>
      </c>
      <c r="F89" s="6">
        <f t="shared" si="17"/>
        <v>452.55555555555554</v>
      </c>
      <c r="G89" s="6">
        <f t="shared" si="18"/>
        <v>1246.3333333333333</v>
      </c>
      <c r="H89" s="8">
        <f t="shared" si="19"/>
        <v>3455.5555555555557</v>
      </c>
      <c r="I89" s="6">
        <v>13</v>
      </c>
      <c r="J89" s="6">
        <v>33400</v>
      </c>
      <c r="K89" s="6">
        <v>5657</v>
      </c>
      <c r="L89" s="6">
        <v>4270</v>
      </c>
      <c r="M89" s="6">
        <f t="shared" si="20"/>
        <v>2569.2307692307691</v>
      </c>
      <c r="N89" s="6">
        <f t="shared" si="21"/>
        <v>435.15384615384613</v>
      </c>
      <c r="O89" s="8">
        <f t="shared" si="22"/>
        <v>328.46153846153845</v>
      </c>
      <c r="P89" s="6">
        <v>7</v>
      </c>
      <c r="Q89" s="6">
        <v>18720</v>
      </c>
      <c r="R89" s="8">
        <f t="shared" si="14"/>
        <v>2674.2857142857142</v>
      </c>
      <c r="S89" s="6">
        <v>3</v>
      </c>
      <c r="T89" s="6">
        <v>363896</v>
      </c>
      <c r="U89" s="8">
        <f t="shared" si="23"/>
        <v>121298.66666666667</v>
      </c>
    </row>
    <row r="90" spans="1:21" x14ac:dyDescent="0.3">
      <c r="A90" s="9">
        <v>45263</v>
      </c>
      <c r="B90" s="6">
        <v>8</v>
      </c>
      <c r="C90" s="6">
        <v>4987</v>
      </c>
      <c r="D90" s="6">
        <v>12205</v>
      </c>
      <c r="E90" s="6">
        <v>30800</v>
      </c>
      <c r="F90" s="6">
        <f t="shared" si="17"/>
        <v>623.375</v>
      </c>
      <c r="G90" s="6">
        <f t="shared" si="18"/>
        <v>1525.625</v>
      </c>
      <c r="H90" s="8">
        <f t="shared" si="19"/>
        <v>3850</v>
      </c>
      <c r="I90" s="6">
        <v>10</v>
      </c>
      <c r="J90" s="6">
        <v>21000</v>
      </c>
      <c r="K90" s="6">
        <v>4854</v>
      </c>
      <c r="L90" s="6">
        <v>3145</v>
      </c>
      <c r="M90" s="6">
        <f t="shared" si="20"/>
        <v>2100</v>
      </c>
      <c r="N90" s="6">
        <f t="shared" si="21"/>
        <v>485.4</v>
      </c>
      <c r="O90" s="8">
        <f t="shared" si="22"/>
        <v>314.5</v>
      </c>
      <c r="P90" s="6">
        <v>7</v>
      </c>
      <c r="Q90" s="6">
        <v>28275</v>
      </c>
      <c r="R90" s="8">
        <f t="shared" si="14"/>
        <v>4039.2857142857142</v>
      </c>
      <c r="S90" s="6">
        <v>0</v>
      </c>
      <c r="T90" s="6">
        <v>0</v>
      </c>
      <c r="U90" s="8">
        <v>0</v>
      </c>
    </row>
    <row r="91" spans="1:21" x14ac:dyDescent="0.3">
      <c r="A91" s="9">
        <v>45264</v>
      </c>
      <c r="B91" s="6">
        <v>8</v>
      </c>
      <c r="C91" s="6">
        <v>5974</v>
      </c>
      <c r="D91" s="6">
        <v>14592</v>
      </c>
      <c r="E91" s="6">
        <v>37813</v>
      </c>
      <c r="F91" s="6">
        <f t="shared" si="17"/>
        <v>746.75</v>
      </c>
      <c r="G91" s="6">
        <f t="shared" si="18"/>
        <v>1824</v>
      </c>
      <c r="H91" s="8">
        <f t="shared" si="19"/>
        <v>4726.625</v>
      </c>
      <c r="I91" s="6">
        <v>12</v>
      </c>
      <c r="J91" s="6">
        <v>51600</v>
      </c>
      <c r="K91" s="6">
        <v>6513</v>
      </c>
      <c r="L91" s="6">
        <v>5787</v>
      </c>
      <c r="M91" s="6">
        <f t="shared" si="20"/>
        <v>4300</v>
      </c>
      <c r="N91" s="6">
        <f t="shared" si="21"/>
        <v>542.75</v>
      </c>
      <c r="O91" s="8">
        <f t="shared" si="22"/>
        <v>482.25</v>
      </c>
      <c r="P91" s="6">
        <v>5</v>
      </c>
      <c r="Q91" s="6">
        <v>43359</v>
      </c>
      <c r="R91" s="8">
        <f t="shared" si="14"/>
        <v>8671.7999999999993</v>
      </c>
      <c r="S91" s="6">
        <v>4</v>
      </c>
      <c r="T91" s="6">
        <v>391211</v>
      </c>
      <c r="U91" s="8">
        <f t="shared" ref="U91:U98" si="24">T91/S91</f>
        <v>97802.75</v>
      </c>
    </row>
    <row r="92" spans="1:21" x14ac:dyDescent="0.3">
      <c r="A92" s="9">
        <v>45265</v>
      </c>
      <c r="B92" s="6">
        <v>7</v>
      </c>
      <c r="C92" s="6">
        <v>3127</v>
      </c>
      <c r="D92" s="6">
        <v>9977</v>
      </c>
      <c r="E92" s="6">
        <v>25300</v>
      </c>
      <c r="F92" s="6">
        <f t="shared" si="17"/>
        <v>446.71428571428572</v>
      </c>
      <c r="G92" s="6">
        <f t="shared" si="18"/>
        <v>1425.2857142857142</v>
      </c>
      <c r="H92" s="8">
        <f t="shared" si="19"/>
        <v>3614.2857142857142</v>
      </c>
      <c r="I92" s="6">
        <v>13</v>
      </c>
      <c r="J92" s="6">
        <v>30500</v>
      </c>
      <c r="K92" s="6">
        <v>5476</v>
      </c>
      <c r="L92" s="6">
        <v>4107</v>
      </c>
      <c r="M92" s="6">
        <f t="shared" si="20"/>
        <v>2346.1538461538462</v>
      </c>
      <c r="N92" s="6">
        <f t="shared" si="21"/>
        <v>421.23076923076923</v>
      </c>
      <c r="O92" s="8">
        <f t="shared" si="22"/>
        <v>315.92307692307691</v>
      </c>
      <c r="P92" s="6">
        <v>9</v>
      </c>
      <c r="Q92" s="6">
        <v>26147</v>
      </c>
      <c r="R92" s="8">
        <f t="shared" si="14"/>
        <v>2905.2222222222222</v>
      </c>
      <c r="S92" s="6">
        <v>7</v>
      </c>
      <c r="T92" s="6">
        <v>311580</v>
      </c>
      <c r="U92" s="8">
        <f t="shared" si="24"/>
        <v>44511.428571428572</v>
      </c>
    </row>
    <row r="93" spans="1:21" x14ac:dyDescent="0.3">
      <c r="A93" s="9">
        <v>45266</v>
      </c>
      <c r="B93" s="6">
        <v>8</v>
      </c>
      <c r="C93" s="6">
        <v>6654</v>
      </c>
      <c r="D93" s="6">
        <v>13647</v>
      </c>
      <c r="E93" s="6">
        <v>31200</v>
      </c>
      <c r="F93" s="6">
        <f t="shared" si="17"/>
        <v>831.75</v>
      </c>
      <c r="G93" s="6">
        <f t="shared" si="18"/>
        <v>1705.875</v>
      </c>
      <c r="H93" s="8">
        <f t="shared" si="19"/>
        <v>3900</v>
      </c>
      <c r="I93" s="6">
        <v>16</v>
      </c>
      <c r="J93" s="6">
        <v>38400</v>
      </c>
      <c r="K93" s="6">
        <v>6504</v>
      </c>
      <c r="L93" s="6">
        <v>5144</v>
      </c>
      <c r="M93" s="6">
        <f>J93/I93</f>
        <v>2400</v>
      </c>
      <c r="N93" s="6">
        <f>K93/I93</f>
        <v>406.5</v>
      </c>
      <c r="O93" s="8">
        <f>L93/I93</f>
        <v>321.5</v>
      </c>
      <c r="P93" s="6">
        <v>8</v>
      </c>
      <c r="Q93" s="6">
        <v>44157</v>
      </c>
      <c r="R93" s="8">
        <f t="shared" si="14"/>
        <v>5519.625</v>
      </c>
      <c r="S93" s="6">
        <v>4</v>
      </c>
      <c r="T93" s="6">
        <v>64328</v>
      </c>
      <c r="U93" s="8">
        <f t="shared" si="24"/>
        <v>16082</v>
      </c>
    </row>
    <row r="94" spans="1:21" x14ac:dyDescent="0.3">
      <c r="A94" s="9">
        <v>45267</v>
      </c>
      <c r="B94" s="6">
        <v>9</v>
      </c>
      <c r="C94" s="6">
        <v>2984</v>
      </c>
      <c r="D94" s="6">
        <v>10250</v>
      </c>
      <c r="E94" s="6">
        <v>28000</v>
      </c>
      <c r="F94" s="6">
        <f t="shared" si="17"/>
        <v>331.55555555555554</v>
      </c>
      <c r="G94" s="6">
        <f t="shared" si="18"/>
        <v>1138.8888888888889</v>
      </c>
      <c r="H94" s="8">
        <f t="shared" si="19"/>
        <v>3111.1111111111113</v>
      </c>
      <c r="I94" s="6">
        <v>16</v>
      </c>
      <c r="J94" s="6">
        <v>32200</v>
      </c>
      <c r="K94" s="6">
        <v>6450</v>
      </c>
      <c r="L94" s="6">
        <v>3828</v>
      </c>
      <c r="M94" s="6">
        <f>J94/I94</f>
        <v>2012.5</v>
      </c>
      <c r="N94" s="6">
        <f>K94/I94</f>
        <v>403.125</v>
      </c>
      <c r="O94" s="8">
        <f>L94/I94</f>
        <v>239.25</v>
      </c>
      <c r="P94" s="6">
        <v>10</v>
      </c>
      <c r="Q94" s="6">
        <v>60920</v>
      </c>
      <c r="R94" s="8">
        <f t="shared" si="14"/>
        <v>6092</v>
      </c>
      <c r="S94" s="6">
        <v>6</v>
      </c>
      <c r="T94" s="6">
        <v>200264</v>
      </c>
      <c r="U94" s="8">
        <f t="shared" si="24"/>
        <v>33377.333333333336</v>
      </c>
    </row>
    <row r="95" spans="1:21" x14ac:dyDescent="0.3">
      <c r="A95" s="9">
        <v>45268</v>
      </c>
      <c r="B95" s="6">
        <v>5</v>
      </c>
      <c r="C95" s="6">
        <v>1474</v>
      </c>
      <c r="D95" s="6">
        <v>5338</v>
      </c>
      <c r="E95" s="6">
        <v>15600</v>
      </c>
      <c r="F95" s="6">
        <f t="shared" si="17"/>
        <v>294.8</v>
      </c>
      <c r="G95" s="6">
        <f t="shared" si="18"/>
        <v>1067.5999999999999</v>
      </c>
      <c r="H95" s="8">
        <f t="shared" si="19"/>
        <v>3120</v>
      </c>
      <c r="I95" s="6">
        <v>15</v>
      </c>
      <c r="J95" s="6">
        <v>36900</v>
      </c>
      <c r="K95" s="6">
        <v>6859</v>
      </c>
      <c r="L95" s="6">
        <v>4800</v>
      </c>
      <c r="M95" s="6">
        <f>J95/I95</f>
        <v>2460</v>
      </c>
      <c r="N95" s="6">
        <f>K95/I95</f>
        <v>457.26666666666665</v>
      </c>
      <c r="O95" s="8">
        <f>L95/I95</f>
        <v>320</v>
      </c>
      <c r="P95" s="6">
        <v>7</v>
      </c>
      <c r="Q95" s="6">
        <v>29783</v>
      </c>
      <c r="R95" s="8">
        <f t="shared" si="14"/>
        <v>4254.7142857142853</v>
      </c>
      <c r="S95" s="6">
        <v>5</v>
      </c>
      <c r="T95" s="6">
        <v>117760</v>
      </c>
      <c r="U95" s="8">
        <f t="shared" si="24"/>
        <v>23552</v>
      </c>
    </row>
    <row r="96" spans="1:21" x14ac:dyDescent="0.3">
      <c r="A96" s="9">
        <v>45269</v>
      </c>
      <c r="B96" s="6">
        <v>5</v>
      </c>
      <c r="C96" s="6">
        <v>2950</v>
      </c>
      <c r="D96" s="6">
        <v>6700</v>
      </c>
      <c r="E96" s="6">
        <v>17900</v>
      </c>
      <c r="F96" s="6">
        <f t="shared" si="17"/>
        <v>590</v>
      </c>
      <c r="G96" s="6">
        <f t="shared" si="18"/>
        <v>1340</v>
      </c>
      <c r="H96" s="8">
        <f t="shared" si="19"/>
        <v>3580</v>
      </c>
      <c r="I96" s="6">
        <v>11</v>
      </c>
      <c r="J96" s="6">
        <v>26500</v>
      </c>
      <c r="K96" s="6">
        <v>2744</v>
      </c>
      <c r="L96" s="6">
        <v>4125</v>
      </c>
      <c r="M96" s="6">
        <f>J96/I96</f>
        <v>2409.090909090909</v>
      </c>
      <c r="N96" s="6">
        <f>K96/I96</f>
        <v>249.45454545454547</v>
      </c>
      <c r="O96" s="8">
        <f>L96/I96</f>
        <v>375</v>
      </c>
      <c r="P96" s="6">
        <v>9</v>
      </c>
      <c r="Q96" s="6">
        <v>29176</v>
      </c>
      <c r="R96" s="8">
        <f t="shared" si="14"/>
        <v>3241.7777777777778</v>
      </c>
      <c r="S96" s="6">
        <v>1</v>
      </c>
      <c r="T96" s="6">
        <v>38032</v>
      </c>
      <c r="U96" s="8">
        <f t="shared" si="24"/>
        <v>38032</v>
      </c>
    </row>
    <row r="97" spans="1:21" x14ac:dyDescent="0.3">
      <c r="A97" s="9">
        <v>45270</v>
      </c>
      <c r="B97" s="6">
        <v>7</v>
      </c>
      <c r="C97" s="6">
        <v>2858</v>
      </c>
      <c r="D97" s="6">
        <v>8892</v>
      </c>
      <c r="E97" s="6">
        <v>22700</v>
      </c>
      <c r="F97" s="6">
        <f t="shared" si="17"/>
        <v>408.28571428571428</v>
      </c>
      <c r="G97" s="6">
        <f t="shared" si="18"/>
        <v>1270.2857142857142</v>
      </c>
      <c r="H97" s="8">
        <f t="shared" si="19"/>
        <v>3242.8571428571427</v>
      </c>
      <c r="I97" s="6">
        <v>11</v>
      </c>
      <c r="J97" s="6">
        <v>32300</v>
      </c>
      <c r="K97" s="6">
        <v>5552</v>
      </c>
      <c r="L97" s="6">
        <v>3657</v>
      </c>
      <c r="M97" s="6">
        <f t="shared" ref="M97:M118" si="25">J97/I97</f>
        <v>2936.3636363636365</v>
      </c>
      <c r="N97" s="6">
        <f t="shared" ref="N97:N118" si="26">K97/I97</f>
        <v>504.72727272727275</v>
      </c>
      <c r="O97" s="8">
        <f t="shared" ref="O97:O118" si="27">L97/I97</f>
        <v>332.45454545454544</v>
      </c>
      <c r="P97" s="6">
        <v>11</v>
      </c>
      <c r="Q97" s="6">
        <v>37036</v>
      </c>
      <c r="R97" s="8">
        <f t="shared" si="14"/>
        <v>3366.909090909091</v>
      </c>
      <c r="S97" s="6">
        <v>1</v>
      </c>
      <c r="T97" s="6">
        <v>15185</v>
      </c>
      <c r="U97" s="8">
        <f t="shared" si="24"/>
        <v>15185</v>
      </c>
    </row>
    <row r="98" spans="1:21" x14ac:dyDescent="0.3">
      <c r="A98" s="9">
        <v>45271</v>
      </c>
      <c r="B98" s="6">
        <v>6</v>
      </c>
      <c r="C98" s="6">
        <v>3745</v>
      </c>
      <c r="D98" s="6">
        <v>8319</v>
      </c>
      <c r="E98" s="6">
        <v>22100</v>
      </c>
      <c r="F98" s="6">
        <f t="shared" si="17"/>
        <v>624.16666666666663</v>
      </c>
      <c r="G98" s="6">
        <f t="shared" si="18"/>
        <v>1386.5</v>
      </c>
      <c r="H98" s="8">
        <f t="shared" si="19"/>
        <v>3683.3333333333335</v>
      </c>
      <c r="I98" s="6">
        <v>12</v>
      </c>
      <c r="J98" s="6">
        <v>72100</v>
      </c>
      <c r="K98" s="6">
        <v>5829</v>
      </c>
      <c r="L98" s="6">
        <v>4231</v>
      </c>
      <c r="M98" s="6">
        <f t="shared" si="25"/>
        <v>6008.333333333333</v>
      </c>
      <c r="N98" s="6">
        <f t="shared" si="26"/>
        <v>485.75</v>
      </c>
      <c r="O98" s="8">
        <f t="shared" si="27"/>
        <v>352.58333333333331</v>
      </c>
      <c r="P98" s="6">
        <v>6</v>
      </c>
      <c r="Q98" s="6">
        <v>17725</v>
      </c>
      <c r="R98" s="8">
        <f t="shared" si="14"/>
        <v>2954.1666666666665</v>
      </c>
      <c r="S98" s="6">
        <v>5</v>
      </c>
      <c r="T98" s="6">
        <v>66000</v>
      </c>
      <c r="U98" s="8">
        <f t="shared" si="24"/>
        <v>13200</v>
      </c>
    </row>
    <row r="99" spans="1:21" x14ac:dyDescent="0.3">
      <c r="A99" s="9">
        <v>45272</v>
      </c>
      <c r="B99" s="6">
        <v>5</v>
      </c>
      <c r="C99" s="6">
        <v>2931</v>
      </c>
      <c r="D99" s="6">
        <v>6900</v>
      </c>
      <c r="E99" s="6">
        <v>17400</v>
      </c>
      <c r="F99" s="6">
        <f t="shared" si="17"/>
        <v>586.20000000000005</v>
      </c>
      <c r="G99" s="6">
        <f t="shared" si="18"/>
        <v>1380</v>
      </c>
      <c r="H99" s="8">
        <f t="shared" si="19"/>
        <v>3480</v>
      </c>
      <c r="I99" s="6">
        <v>7</v>
      </c>
      <c r="J99" s="6">
        <v>15500</v>
      </c>
      <c r="K99" s="6">
        <v>3279</v>
      </c>
      <c r="L99" s="6">
        <v>1980</v>
      </c>
      <c r="M99" s="6">
        <f t="shared" si="25"/>
        <v>2214.2857142857142</v>
      </c>
      <c r="N99" s="6">
        <f t="shared" si="26"/>
        <v>468.42857142857144</v>
      </c>
      <c r="O99" s="8">
        <f t="shared" si="27"/>
        <v>282.85714285714283</v>
      </c>
      <c r="P99" s="6">
        <v>5</v>
      </c>
      <c r="Q99" s="6">
        <v>9983</v>
      </c>
      <c r="R99" s="8">
        <f t="shared" si="14"/>
        <v>1996.6</v>
      </c>
      <c r="S99" s="6">
        <v>4</v>
      </c>
      <c r="T99" s="6">
        <v>7910</v>
      </c>
      <c r="U99" s="8">
        <f>T99/S99</f>
        <v>1977.5</v>
      </c>
    </row>
    <row r="100" spans="1:21" x14ac:dyDescent="0.3">
      <c r="A100" s="9">
        <v>45273</v>
      </c>
      <c r="B100" s="6">
        <v>11</v>
      </c>
      <c r="C100" s="6">
        <v>4716</v>
      </c>
      <c r="D100" s="6">
        <v>12684</v>
      </c>
      <c r="E100" s="6">
        <v>33200</v>
      </c>
      <c r="F100" s="6">
        <f t="shared" si="17"/>
        <v>428.72727272727275</v>
      </c>
      <c r="G100" s="6">
        <f t="shared" si="18"/>
        <v>1153.090909090909</v>
      </c>
      <c r="H100" s="8">
        <f t="shared" si="19"/>
        <v>3018.181818181818</v>
      </c>
      <c r="I100" s="6">
        <v>15</v>
      </c>
      <c r="J100" s="6">
        <v>62100</v>
      </c>
      <c r="K100" s="6">
        <v>8572</v>
      </c>
      <c r="L100" s="6">
        <v>5921</v>
      </c>
      <c r="M100" s="6">
        <f t="shared" si="25"/>
        <v>4140</v>
      </c>
      <c r="N100" s="6">
        <f t="shared" si="26"/>
        <v>571.4666666666667</v>
      </c>
      <c r="O100" s="8">
        <f t="shared" si="27"/>
        <v>394.73333333333335</v>
      </c>
      <c r="P100" s="6">
        <v>12</v>
      </c>
      <c r="Q100" s="6">
        <v>54343</v>
      </c>
      <c r="R100" s="8">
        <f t="shared" si="14"/>
        <v>4528.583333333333</v>
      </c>
      <c r="S100" s="6">
        <v>4</v>
      </c>
      <c r="T100" s="6">
        <v>208576</v>
      </c>
      <c r="U100" s="8">
        <f>T100/S100</f>
        <v>52144</v>
      </c>
    </row>
    <row r="101" spans="1:21" x14ac:dyDescent="0.3">
      <c r="A101" s="9">
        <v>45274</v>
      </c>
      <c r="B101" s="6">
        <v>13</v>
      </c>
      <c r="C101" s="6">
        <v>3917</v>
      </c>
      <c r="D101" s="6">
        <v>11627</v>
      </c>
      <c r="E101" s="6">
        <v>31600</v>
      </c>
      <c r="F101" s="6">
        <f t="shared" si="17"/>
        <v>301.30769230769232</v>
      </c>
      <c r="G101" s="6">
        <f t="shared" si="18"/>
        <v>894.38461538461536</v>
      </c>
      <c r="H101" s="8">
        <f t="shared" si="19"/>
        <v>2430.7692307692309</v>
      </c>
      <c r="I101" s="6">
        <v>13</v>
      </c>
      <c r="J101" s="6">
        <v>39000</v>
      </c>
      <c r="K101" s="6">
        <v>6337</v>
      </c>
      <c r="L101" s="6">
        <v>4295</v>
      </c>
      <c r="M101" s="6">
        <f t="shared" si="25"/>
        <v>3000</v>
      </c>
      <c r="N101" s="6">
        <f t="shared" si="26"/>
        <v>487.46153846153845</v>
      </c>
      <c r="O101" s="8">
        <f t="shared" si="27"/>
        <v>330.38461538461536</v>
      </c>
      <c r="P101" s="6">
        <v>11</v>
      </c>
      <c r="Q101" s="6">
        <v>23848</v>
      </c>
      <c r="R101" s="8">
        <f t="shared" si="14"/>
        <v>2168</v>
      </c>
      <c r="S101" s="6">
        <v>7</v>
      </c>
      <c r="T101" s="6">
        <v>89862</v>
      </c>
      <c r="U101" s="8">
        <f>T101/S101</f>
        <v>12837.428571428571</v>
      </c>
    </row>
    <row r="102" spans="1:21" x14ac:dyDescent="0.3">
      <c r="A102" s="9">
        <v>45275</v>
      </c>
      <c r="B102" s="6">
        <v>7</v>
      </c>
      <c r="C102" s="6">
        <v>3919</v>
      </c>
      <c r="D102" s="6">
        <v>10470</v>
      </c>
      <c r="E102" s="6">
        <v>29800</v>
      </c>
      <c r="F102" s="6">
        <f t="shared" si="17"/>
        <v>559.85714285714289</v>
      </c>
      <c r="G102" s="6">
        <f t="shared" si="18"/>
        <v>1495.7142857142858</v>
      </c>
      <c r="H102" s="8">
        <f t="shared" si="19"/>
        <v>4257.1428571428569</v>
      </c>
      <c r="I102" s="6">
        <v>18</v>
      </c>
      <c r="J102" s="6">
        <v>53100</v>
      </c>
      <c r="K102" s="6">
        <v>11528</v>
      </c>
      <c r="L102" s="6">
        <v>5454</v>
      </c>
      <c r="M102" s="6">
        <f t="shared" si="25"/>
        <v>2950</v>
      </c>
      <c r="N102" s="6">
        <f t="shared" si="26"/>
        <v>640.44444444444446</v>
      </c>
      <c r="O102" s="8">
        <f t="shared" si="27"/>
        <v>303</v>
      </c>
      <c r="P102" s="6">
        <v>7</v>
      </c>
      <c r="Q102" s="6">
        <v>22993</v>
      </c>
      <c r="R102" s="8">
        <f t="shared" si="14"/>
        <v>3284.7142857142858</v>
      </c>
      <c r="S102" s="6">
        <v>6</v>
      </c>
      <c r="T102" s="6">
        <v>54818</v>
      </c>
      <c r="U102" s="8">
        <f>T102/S102</f>
        <v>9136.3333333333339</v>
      </c>
    </row>
    <row r="103" spans="1:21" x14ac:dyDescent="0.3">
      <c r="A103" s="9">
        <v>45276</v>
      </c>
      <c r="B103" s="6">
        <v>4</v>
      </c>
      <c r="C103" s="6">
        <v>2187</v>
      </c>
      <c r="D103" s="6">
        <v>6000</v>
      </c>
      <c r="E103" s="6">
        <v>15400</v>
      </c>
      <c r="F103" s="6">
        <f t="shared" si="17"/>
        <v>546.75</v>
      </c>
      <c r="G103" s="6">
        <f t="shared" si="18"/>
        <v>1500</v>
      </c>
      <c r="H103" s="8">
        <f t="shared" si="19"/>
        <v>3850</v>
      </c>
      <c r="I103" s="6">
        <v>8</v>
      </c>
      <c r="J103" s="6">
        <v>21500</v>
      </c>
      <c r="K103" s="6">
        <v>3617</v>
      </c>
      <c r="L103" s="6">
        <v>2258</v>
      </c>
      <c r="M103" s="6">
        <f t="shared" si="25"/>
        <v>2687.5</v>
      </c>
      <c r="N103" s="6">
        <f t="shared" si="26"/>
        <v>452.125</v>
      </c>
      <c r="O103" s="8">
        <f t="shared" si="27"/>
        <v>282.25</v>
      </c>
      <c r="P103" s="6">
        <v>8</v>
      </c>
      <c r="Q103" s="6">
        <v>21715</v>
      </c>
      <c r="R103" s="8">
        <f t="shared" ref="R103:R118" si="28">Q103/P103</f>
        <v>2714.375</v>
      </c>
      <c r="S103" s="6">
        <v>4</v>
      </c>
      <c r="T103" s="6">
        <v>58300</v>
      </c>
      <c r="U103" s="8">
        <f>T103/S103</f>
        <v>14575</v>
      </c>
    </row>
    <row r="104" spans="1:21" x14ac:dyDescent="0.3">
      <c r="A104" s="9">
        <v>45277</v>
      </c>
      <c r="B104" s="6">
        <v>8</v>
      </c>
      <c r="C104" s="6">
        <v>3156</v>
      </c>
      <c r="D104" s="6">
        <v>8922</v>
      </c>
      <c r="E104" s="6">
        <v>27600</v>
      </c>
      <c r="F104" s="6">
        <f t="shared" si="17"/>
        <v>394.5</v>
      </c>
      <c r="G104" s="6">
        <f t="shared" si="18"/>
        <v>1115.25</v>
      </c>
      <c r="H104" s="8">
        <f t="shared" si="19"/>
        <v>3450</v>
      </c>
      <c r="I104" s="6">
        <v>11</v>
      </c>
      <c r="J104" s="6">
        <v>39800</v>
      </c>
      <c r="K104" s="6">
        <v>4906</v>
      </c>
      <c r="L104" s="6">
        <v>3316</v>
      </c>
      <c r="M104" s="6">
        <f t="shared" si="25"/>
        <v>3618.181818181818</v>
      </c>
      <c r="N104" s="6">
        <f t="shared" si="26"/>
        <v>446</v>
      </c>
      <c r="O104" s="8">
        <f t="shared" si="27"/>
        <v>301.45454545454544</v>
      </c>
      <c r="P104" s="6">
        <v>5</v>
      </c>
      <c r="Q104" s="6">
        <v>18433</v>
      </c>
      <c r="R104" s="8">
        <f t="shared" si="28"/>
        <v>3686.6</v>
      </c>
      <c r="S104" s="6">
        <v>0</v>
      </c>
      <c r="T104" s="6">
        <v>0</v>
      </c>
      <c r="U104" s="8">
        <v>0</v>
      </c>
    </row>
    <row r="105" spans="1:21" x14ac:dyDescent="0.3">
      <c r="A105" s="9">
        <v>45278</v>
      </c>
      <c r="B105" s="6">
        <v>11</v>
      </c>
      <c r="C105" s="6">
        <v>6446</v>
      </c>
      <c r="D105" s="6">
        <v>11053</v>
      </c>
      <c r="E105" s="6">
        <v>32200</v>
      </c>
      <c r="F105" s="6">
        <f t="shared" si="17"/>
        <v>586</v>
      </c>
      <c r="G105" s="6">
        <f t="shared" si="18"/>
        <v>1004.8181818181819</v>
      </c>
      <c r="H105" s="8">
        <f t="shared" si="19"/>
        <v>2927.2727272727275</v>
      </c>
      <c r="I105" s="6">
        <v>14</v>
      </c>
      <c r="J105" s="6">
        <v>117300</v>
      </c>
      <c r="K105" s="6">
        <v>13539</v>
      </c>
      <c r="L105" s="6">
        <v>7040</v>
      </c>
      <c r="M105" s="6">
        <f t="shared" si="25"/>
        <v>8378.5714285714294</v>
      </c>
      <c r="N105" s="6">
        <f t="shared" si="26"/>
        <v>967.07142857142856</v>
      </c>
      <c r="O105" s="8">
        <f t="shared" si="27"/>
        <v>502.85714285714283</v>
      </c>
      <c r="P105" s="6">
        <v>5</v>
      </c>
      <c r="Q105" s="6">
        <v>10880</v>
      </c>
      <c r="R105" s="8">
        <f t="shared" si="28"/>
        <v>2176</v>
      </c>
      <c r="S105" s="6">
        <v>4</v>
      </c>
      <c r="T105" s="6">
        <v>523446</v>
      </c>
      <c r="U105" s="8">
        <f t="shared" ref="U105:U112" si="29">T105/S105</f>
        <v>130861.5</v>
      </c>
    </row>
    <row r="106" spans="1:21" x14ac:dyDescent="0.3">
      <c r="A106" s="9">
        <v>45279</v>
      </c>
      <c r="B106" s="6">
        <v>5</v>
      </c>
      <c r="C106" s="6">
        <v>2226</v>
      </c>
      <c r="D106" s="6">
        <v>6420</v>
      </c>
      <c r="E106" s="6">
        <v>15500</v>
      </c>
      <c r="F106" s="6">
        <f t="shared" si="17"/>
        <v>445.2</v>
      </c>
      <c r="G106" s="6">
        <f t="shared" si="18"/>
        <v>1284</v>
      </c>
      <c r="H106" s="8">
        <f t="shared" si="19"/>
        <v>3100</v>
      </c>
      <c r="I106" s="6">
        <v>7</v>
      </c>
      <c r="J106" s="6">
        <v>28600</v>
      </c>
      <c r="K106" s="6">
        <v>3909</v>
      </c>
      <c r="L106" s="6">
        <v>4035</v>
      </c>
      <c r="M106" s="6">
        <f t="shared" si="25"/>
        <v>4085.7142857142858</v>
      </c>
      <c r="N106" s="6">
        <f t="shared" si="26"/>
        <v>558.42857142857144</v>
      </c>
      <c r="O106" s="8">
        <f t="shared" si="27"/>
        <v>576.42857142857144</v>
      </c>
      <c r="P106" s="6">
        <v>11</v>
      </c>
      <c r="Q106" s="6">
        <v>48094</v>
      </c>
      <c r="R106" s="8">
        <f t="shared" si="28"/>
        <v>4372.181818181818</v>
      </c>
      <c r="S106" s="6">
        <v>6</v>
      </c>
      <c r="T106" s="6">
        <v>92302</v>
      </c>
      <c r="U106" s="8">
        <f t="shared" si="29"/>
        <v>15383.666666666666</v>
      </c>
    </row>
    <row r="107" spans="1:21" x14ac:dyDescent="0.3">
      <c r="A107" s="9">
        <v>45280</v>
      </c>
      <c r="B107" s="6">
        <v>8</v>
      </c>
      <c r="C107" s="6">
        <v>3406</v>
      </c>
      <c r="D107" s="6">
        <v>7956</v>
      </c>
      <c r="E107" s="6">
        <v>19800</v>
      </c>
      <c r="F107" s="6">
        <f t="shared" si="17"/>
        <v>425.75</v>
      </c>
      <c r="G107" s="6">
        <f t="shared" si="18"/>
        <v>994.5</v>
      </c>
      <c r="H107" s="8">
        <f t="shared" si="19"/>
        <v>2475</v>
      </c>
      <c r="I107" s="6">
        <v>16</v>
      </c>
      <c r="J107" s="6">
        <v>82900</v>
      </c>
      <c r="K107" s="6">
        <v>7686</v>
      </c>
      <c r="L107" s="6">
        <v>7971</v>
      </c>
      <c r="M107" s="6">
        <f t="shared" si="25"/>
        <v>5181.25</v>
      </c>
      <c r="N107" s="6">
        <f t="shared" si="26"/>
        <v>480.375</v>
      </c>
      <c r="O107" s="8">
        <f t="shared" si="27"/>
        <v>498.1875</v>
      </c>
      <c r="P107" s="6">
        <v>9</v>
      </c>
      <c r="Q107" s="6">
        <v>24927</v>
      </c>
      <c r="R107" s="8">
        <f t="shared" si="28"/>
        <v>2769.6666666666665</v>
      </c>
      <c r="S107" s="6">
        <v>7</v>
      </c>
      <c r="T107" s="6">
        <v>324982</v>
      </c>
      <c r="U107" s="8">
        <f t="shared" si="29"/>
        <v>46426</v>
      </c>
    </row>
    <row r="108" spans="1:21" x14ac:dyDescent="0.3">
      <c r="A108" s="9">
        <v>45281</v>
      </c>
      <c r="B108" s="6">
        <v>6</v>
      </c>
      <c r="C108" s="6">
        <v>3445</v>
      </c>
      <c r="D108" s="6">
        <v>7194</v>
      </c>
      <c r="E108" s="6">
        <v>21200</v>
      </c>
      <c r="F108" s="6">
        <f t="shared" si="17"/>
        <v>574.16666666666663</v>
      </c>
      <c r="G108" s="6">
        <f t="shared" si="18"/>
        <v>1199</v>
      </c>
      <c r="H108" s="8">
        <f t="shared" si="19"/>
        <v>3533.3333333333335</v>
      </c>
      <c r="I108" s="6">
        <v>9</v>
      </c>
      <c r="J108" s="6">
        <v>24400</v>
      </c>
      <c r="K108" s="6">
        <v>3077</v>
      </c>
      <c r="L108" s="6">
        <v>2337</v>
      </c>
      <c r="M108" s="6">
        <f t="shared" si="25"/>
        <v>2711.1111111111113</v>
      </c>
      <c r="N108" s="6">
        <f t="shared" si="26"/>
        <v>341.88888888888891</v>
      </c>
      <c r="O108" s="8">
        <f t="shared" si="27"/>
        <v>259.66666666666669</v>
      </c>
      <c r="P108" s="6">
        <v>9</v>
      </c>
      <c r="Q108" s="6">
        <v>28016</v>
      </c>
      <c r="R108" s="8">
        <f t="shared" si="28"/>
        <v>3112.8888888888887</v>
      </c>
      <c r="S108" s="6">
        <v>10</v>
      </c>
      <c r="T108" s="6">
        <v>60988</v>
      </c>
      <c r="U108" s="8">
        <f t="shared" si="29"/>
        <v>6098.8</v>
      </c>
    </row>
    <row r="109" spans="1:21" x14ac:dyDescent="0.3">
      <c r="A109" s="9">
        <v>45282</v>
      </c>
      <c r="B109" s="6">
        <v>13</v>
      </c>
      <c r="C109" s="6">
        <v>4572</v>
      </c>
      <c r="D109" s="6">
        <v>10195</v>
      </c>
      <c r="E109" s="6">
        <v>30698</v>
      </c>
      <c r="F109" s="6">
        <f t="shared" si="17"/>
        <v>351.69230769230768</v>
      </c>
      <c r="G109" s="6">
        <f t="shared" si="18"/>
        <v>784.23076923076928</v>
      </c>
      <c r="H109" s="8">
        <f t="shared" si="19"/>
        <v>2361.3846153846152</v>
      </c>
      <c r="I109" s="6">
        <v>16</v>
      </c>
      <c r="J109" s="6">
        <v>55900</v>
      </c>
      <c r="K109" s="6">
        <v>5132</v>
      </c>
      <c r="L109" s="6">
        <v>5056</v>
      </c>
      <c r="M109" s="6">
        <f t="shared" si="25"/>
        <v>3493.75</v>
      </c>
      <c r="N109" s="6">
        <f t="shared" si="26"/>
        <v>320.75</v>
      </c>
      <c r="O109" s="8">
        <f t="shared" si="27"/>
        <v>316</v>
      </c>
      <c r="P109" s="6">
        <v>9</v>
      </c>
      <c r="Q109" s="6">
        <v>25383</v>
      </c>
      <c r="R109" s="8">
        <f t="shared" si="28"/>
        <v>2820.3333333333335</v>
      </c>
      <c r="S109" s="6">
        <v>9</v>
      </c>
      <c r="T109" s="6">
        <v>49012</v>
      </c>
      <c r="U109" s="8">
        <f t="shared" si="29"/>
        <v>5445.7777777777774</v>
      </c>
    </row>
    <row r="110" spans="1:21" x14ac:dyDescent="0.3">
      <c r="A110" s="9">
        <v>45283</v>
      </c>
      <c r="B110" s="6">
        <v>6</v>
      </c>
      <c r="C110" s="6">
        <v>3847</v>
      </c>
      <c r="D110" s="6">
        <v>5133</v>
      </c>
      <c r="E110" s="6">
        <v>17000</v>
      </c>
      <c r="F110" s="6">
        <f t="shared" si="17"/>
        <v>641.16666666666663</v>
      </c>
      <c r="G110" s="6">
        <f t="shared" si="18"/>
        <v>855.5</v>
      </c>
      <c r="H110" s="8">
        <f t="shared" si="19"/>
        <v>2833.3333333333335</v>
      </c>
      <c r="I110" s="6">
        <v>10</v>
      </c>
      <c r="J110" s="6">
        <v>83800</v>
      </c>
      <c r="K110" s="6">
        <v>7603</v>
      </c>
      <c r="L110" s="6">
        <v>6456</v>
      </c>
      <c r="M110" s="6">
        <f t="shared" si="25"/>
        <v>8380</v>
      </c>
      <c r="N110" s="6">
        <f t="shared" si="26"/>
        <v>760.3</v>
      </c>
      <c r="O110" s="8">
        <f t="shared" si="27"/>
        <v>645.6</v>
      </c>
      <c r="P110" s="6">
        <v>10</v>
      </c>
      <c r="Q110" s="6">
        <v>42502</v>
      </c>
      <c r="R110" s="8">
        <f t="shared" si="28"/>
        <v>4250.2</v>
      </c>
      <c r="S110" s="6">
        <v>2</v>
      </c>
      <c r="T110" s="6">
        <v>97350</v>
      </c>
      <c r="U110" s="8">
        <f t="shared" si="29"/>
        <v>48675</v>
      </c>
    </row>
    <row r="111" spans="1:21" x14ac:dyDescent="0.3">
      <c r="A111" s="9">
        <v>45284</v>
      </c>
      <c r="B111" s="6">
        <v>3</v>
      </c>
      <c r="C111" s="6">
        <v>2859</v>
      </c>
      <c r="D111" s="6">
        <v>4100</v>
      </c>
      <c r="E111" s="6">
        <v>13200</v>
      </c>
      <c r="F111" s="6">
        <f>C111/B111</f>
        <v>953</v>
      </c>
      <c r="G111" s="6">
        <f>D111/B111</f>
        <v>1366.6666666666667</v>
      </c>
      <c r="H111" s="8">
        <f>E111/B111</f>
        <v>4400</v>
      </c>
      <c r="I111" s="6">
        <v>3</v>
      </c>
      <c r="J111" s="6">
        <v>10200</v>
      </c>
      <c r="K111" s="6">
        <v>1441</v>
      </c>
      <c r="L111" s="6">
        <v>1204</v>
      </c>
      <c r="M111" s="6">
        <f t="shared" si="25"/>
        <v>3400</v>
      </c>
      <c r="N111" s="6">
        <f t="shared" si="26"/>
        <v>480.33333333333331</v>
      </c>
      <c r="O111" s="8">
        <f t="shared" si="27"/>
        <v>401.33333333333331</v>
      </c>
      <c r="P111" s="6">
        <v>3</v>
      </c>
      <c r="Q111" s="6">
        <v>9404</v>
      </c>
      <c r="R111" s="8">
        <f t="shared" si="28"/>
        <v>3134.6666666666665</v>
      </c>
      <c r="S111" s="6">
        <v>2</v>
      </c>
      <c r="T111" s="6">
        <v>69445</v>
      </c>
      <c r="U111" s="8">
        <f t="shared" si="29"/>
        <v>34722.5</v>
      </c>
    </row>
    <row r="112" spans="1:21" x14ac:dyDescent="0.3">
      <c r="A112" s="9">
        <v>45285</v>
      </c>
      <c r="B112" s="6">
        <v>5</v>
      </c>
      <c r="C112" s="6">
        <v>2873</v>
      </c>
      <c r="D112" s="6">
        <v>4712</v>
      </c>
      <c r="E112" s="6">
        <v>12600</v>
      </c>
      <c r="F112" s="6">
        <f>C112/B112</f>
        <v>574.6</v>
      </c>
      <c r="G112" s="6">
        <f>D112/B112</f>
        <v>942.4</v>
      </c>
      <c r="H112" s="8">
        <f>E112/B112</f>
        <v>2520</v>
      </c>
      <c r="I112" s="6">
        <v>5</v>
      </c>
      <c r="J112" s="6">
        <v>15400</v>
      </c>
      <c r="K112" s="6">
        <v>1744</v>
      </c>
      <c r="L112" s="6">
        <v>1609</v>
      </c>
      <c r="M112" s="6">
        <f t="shared" si="25"/>
        <v>3080</v>
      </c>
      <c r="N112" s="6">
        <f t="shared" si="26"/>
        <v>348.8</v>
      </c>
      <c r="O112" s="8">
        <f t="shared" si="27"/>
        <v>321.8</v>
      </c>
      <c r="P112" s="6">
        <v>5</v>
      </c>
      <c r="Q112" s="6">
        <v>18235</v>
      </c>
      <c r="R112" s="8">
        <f t="shared" si="28"/>
        <v>3647</v>
      </c>
      <c r="S112" s="6">
        <v>2</v>
      </c>
      <c r="T112" s="6">
        <v>108269</v>
      </c>
      <c r="U112" s="8">
        <f t="shared" si="29"/>
        <v>54134.5</v>
      </c>
    </row>
    <row r="113" spans="1:21" x14ac:dyDescent="0.3">
      <c r="A113" s="9">
        <v>45286</v>
      </c>
      <c r="B113" s="6">
        <v>9</v>
      </c>
      <c r="C113" s="6">
        <v>5339</v>
      </c>
      <c r="D113" s="6">
        <v>9457</v>
      </c>
      <c r="E113" s="6">
        <v>27300</v>
      </c>
      <c r="F113" s="6">
        <f>C113/B113</f>
        <v>593.22222222222217</v>
      </c>
      <c r="G113" s="6">
        <f>D113/B113</f>
        <v>1050.7777777777778</v>
      </c>
      <c r="H113" s="8">
        <f>E113/B113</f>
        <v>3033.3333333333335</v>
      </c>
      <c r="I113" s="6">
        <v>12</v>
      </c>
      <c r="J113" s="6">
        <v>121500</v>
      </c>
      <c r="K113" s="6">
        <v>8878</v>
      </c>
      <c r="L113" s="6">
        <v>7395</v>
      </c>
      <c r="M113" s="6">
        <f t="shared" si="25"/>
        <v>10125</v>
      </c>
      <c r="N113" s="6">
        <f t="shared" si="26"/>
        <v>739.83333333333337</v>
      </c>
      <c r="O113" s="8">
        <f t="shared" si="27"/>
        <v>616.25</v>
      </c>
      <c r="P113" s="6">
        <v>7</v>
      </c>
      <c r="Q113" s="6">
        <v>20474</v>
      </c>
      <c r="R113" s="8">
        <f t="shared" si="28"/>
        <v>2924.8571428571427</v>
      </c>
      <c r="S113" s="6">
        <v>13</v>
      </c>
      <c r="T113" s="6">
        <v>167950</v>
      </c>
      <c r="U113" s="8">
        <f t="shared" ref="U113:U118" si="30">T113/S113</f>
        <v>12919.23076923077</v>
      </c>
    </row>
    <row r="114" spans="1:21" x14ac:dyDescent="0.3">
      <c r="A114" s="9">
        <v>45287</v>
      </c>
      <c r="B114" s="6">
        <v>9</v>
      </c>
      <c r="C114" s="6">
        <v>4122</v>
      </c>
      <c r="D114" s="6">
        <v>8430</v>
      </c>
      <c r="E114" s="6">
        <v>23800</v>
      </c>
      <c r="F114" s="6">
        <f>C114/B114</f>
        <v>458</v>
      </c>
      <c r="G114" s="6">
        <f>D114/B114</f>
        <v>936.66666666666663</v>
      </c>
      <c r="H114" s="8">
        <f>E114/B114</f>
        <v>2644.4444444444443</v>
      </c>
      <c r="I114" s="6">
        <v>16</v>
      </c>
      <c r="J114" s="6">
        <v>78200</v>
      </c>
      <c r="K114" s="6">
        <v>7708</v>
      </c>
      <c r="L114" s="6">
        <v>7412</v>
      </c>
      <c r="M114" s="6">
        <f t="shared" si="25"/>
        <v>4887.5</v>
      </c>
      <c r="N114" s="6">
        <f t="shared" si="26"/>
        <v>481.75</v>
      </c>
      <c r="O114" s="8">
        <f t="shared" si="27"/>
        <v>463.25</v>
      </c>
      <c r="P114" s="6">
        <v>12</v>
      </c>
      <c r="Q114" s="6">
        <v>40528</v>
      </c>
      <c r="R114" s="8">
        <f t="shared" si="28"/>
        <v>3377.3333333333335</v>
      </c>
      <c r="S114" s="6">
        <v>8</v>
      </c>
      <c r="T114" s="6">
        <v>105999</v>
      </c>
      <c r="U114" s="8">
        <f t="shared" si="30"/>
        <v>13249.875</v>
      </c>
    </row>
    <row r="115" spans="1:21" x14ac:dyDescent="0.3">
      <c r="A115" s="9">
        <v>45288</v>
      </c>
      <c r="B115" s="6">
        <v>11</v>
      </c>
      <c r="C115" s="6">
        <v>5958</v>
      </c>
      <c r="D115" s="6">
        <v>10204</v>
      </c>
      <c r="E115" s="6">
        <v>28332</v>
      </c>
      <c r="F115" s="6">
        <f t="shared" ref="F115:F118" si="31">C115/B115</f>
        <v>541.63636363636363</v>
      </c>
      <c r="G115" s="6">
        <f t="shared" ref="G115:G118" si="32">D115/B115</f>
        <v>927.63636363636363</v>
      </c>
      <c r="H115" s="8">
        <f t="shared" ref="H115:H118" si="33">E115/B115</f>
        <v>2575.6363636363635</v>
      </c>
      <c r="I115" s="6">
        <v>15</v>
      </c>
      <c r="J115" s="6">
        <v>47500</v>
      </c>
      <c r="K115" s="6">
        <v>5989</v>
      </c>
      <c r="L115" s="6">
        <v>4781</v>
      </c>
      <c r="M115" s="6">
        <f t="shared" si="25"/>
        <v>3166.6666666666665</v>
      </c>
      <c r="N115" s="6">
        <f t="shared" si="26"/>
        <v>399.26666666666665</v>
      </c>
      <c r="O115" s="8">
        <f t="shared" si="27"/>
        <v>318.73333333333335</v>
      </c>
      <c r="P115" s="6">
        <v>13</v>
      </c>
      <c r="Q115" s="6">
        <v>52197</v>
      </c>
      <c r="R115" s="8">
        <f t="shared" si="28"/>
        <v>4015.1538461538462</v>
      </c>
      <c r="S115" s="6">
        <v>8</v>
      </c>
      <c r="T115" s="6">
        <v>477348</v>
      </c>
      <c r="U115" s="8">
        <f t="shared" si="30"/>
        <v>59668.5</v>
      </c>
    </row>
    <row r="116" spans="1:21" x14ac:dyDescent="0.3">
      <c r="A116" s="9">
        <v>45289</v>
      </c>
      <c r="B116" s="6">
        <v>7</v>
      </c>
      <c r="C116" s="6">
        <v>2749</v>
      </c>
      <c r="D116" s="6">
        <v>6535</v>
      </c>
      <c r="E116" s="6">
        <v>18400</v>
      </c>
      <c r="F116" s="6">
        <f t="shared" si="31"/>
        <v>392.71428571428572</v>
      </c>
      <c r="G116" s="6">
        <f t="shared" si="32"/>
        <v>933.57142857142856</v>
      </c>
      <c r="H116" s="8">
        <f t="shared" si="33"/>
        <v>2628.5714285714284</v>
      </c>
      <c r="I116" s="6">
        <v>10</v>
      </c>
      <c r="J116" s="6">
        <v>46300</v>
      </c>
      <c r="K116" s="6">
        <v>5474</v>
      </c>
      <c r="L116" s="6">
        <v>4422</v>
      </c>
      <c r="M116" s="6">
        <f t="shared" si="25"/>
        <v>4630</v>
      </c>
      <c r="N116" s="6">
        <f t="shared" si="26"/>
        <v>547.4</v>
      </c>
      <c r="O116" s="8">
        <f t="shared" si="27"/>
        <v>442.2</v>
      </c>
      <c r="P116" s="6">
        <v>9</v>
      </c>
      <c r="Q116" s="6">
        <v>17067</v>
      </c>
      <c r="R116" s="8">
        <f t="shared" si="28"/>
        <v>1896.3333333333333</v>
      </c>
      <c r="S116" s="6">
        <v>6</v>
      </c>
      <c r="T116" s="6">
        <v>40704</v>
      </c>
      <c r="U116" s="8">
        <f t="shared" si="30"/>
        <v>6784</v>
      </c>
    </row>
    <row r="117" spans="1:21" x14ac:dyDescent="0.3">
      <c r="A117" s="9">
        <v>45290</v>
      </c>
      <c r="B117" s="6">
        <v>5</v>
      </c>
      <c r="C117" s="6">
        <v>4987</v>
      </c>
      <c r="D117" s="6">
        <v>7789</v>
      </c>
      <c r="E117" s="6">
        <v>21600</v>
      </c>
      <c r="F117" s="6">
        <f t="shared" si="31"/>
        <v>997.4</v>
      </c>
      <c r="G117" s="6">
        <f t="shared" si="32"/>
        <v>1557.8</v>
      </c>
      <c r="H117" s="8">
        <f t="shared" si="33"/>
        <v>4320</v>
      </c>
      <c r="I117" s="6">
        <v>6</v>
      </c>
      <c r="J117" s="6">
        <v>151400</v>
      </c>
      <c r="K117" s="6">
        <v>11018</v>
      </c>
      <c r="L117" s="6">
        <v>11169</v>
      </c>
      <c r="M117" s="6">
        <f t="shared" si="25"/>
        <v>25233.333333333332</v>
      </c>
      <c r="N117" s="6">
        <f t="shared" si="26"/>
        <v>1836.3333333333333</v>
      </c>
      <c r="O117" s="8">
        <f t="shared" si="27"/>
        <v>1861.5</v>
      </c>
      <c r="P117" s="6">
        <v>6</v>
      </c>
      <c r="Q117" s="6">
        <v>33916</v>
      </c>
      <c r="R117" s="8">
        <f t="shared" si="28"/>
        <v>5652.666666666667</v>
      </c>
      <c r="S117" s="6">
        <v>3</v>
      </c>
      <c r="T117" s="6">
        <v>510513</v>
      </c>
      <c r="U117" s="8">
        <f t="shared" si="30"/>
        <v>170171</v>
      </c>
    </row>
    <row r="118" spans="1:21" x14ac:dyDescent="0.3">
      <c r="A118" s="9">
        <v>45291</v>
      </c>
      <c r="B118" s="6">
        <v>5</v>
      </c>
      <c r="C118" s="6">
        <v>3461</v>
      </c>
      <c r="D118" s="6">
        <v>6478</v>
      </c>
      <c r="E118" s="6">
        <v>20600</v>
      </c>
      <c r="F118" s="6">
        <f t="shared" si="31"/>
        <v>692.2</v>
      </c>
      <c r="G118" s="6">
        <f t="shared" si="32"/>
        <v>1295.5999999999999</v>
      </c>
      <c r="H118" s="8">
        <f t="shared" si="33"/>
        <v>4120</v>
      </c>
      <c r="I118" s="6">
        <v>6</v>
      </c>
      <c r="J118" s="6">
        <v>25500</v>
      </c>
      <c r="K118" s="6">
        <v>3914</v>
      </c>
      <c r="L118" s="6">
        <v>2411</v>
      </c>
      <c r="M118" s="6">
        <f t="shared" si="25"/>
        <v>4250</v>
      </c>
      <c r="N118" s="6">
        <f t="shared" si="26"/>
        <v>652.33333333333337</v>
      </c>
      <c r="O118" s="8">
        <f t="shared" si="27"/>
        <v>401.83333333333331</v>
      </c>
      <c r="P118" s="6">
        <v>5</v>
      </c>
      <c r="Q118" s="6">
        <v>23237</v>
      </c>
      <c r="R118" s="8">
        <f t="shared" si="28"/>
        <v>4647.3999999999996</v>
      </c>
      <c r="S118" s="6">
        <v>3</v>
      </c>
      <c r="T118" s="6">
        <v>317733</v>
      </c>
      <c r="U118" s="8">
        <f t="shared" si="30"/>
        <v>105911</v>
      </c>
    </row>
    <row r="119" spans="1:21" x14ac:dyDescent="0.3">
      <c r="B119" s="6"/>
      <c r="C119" s="6"/>
      <c r="D119" s="6"/>
      <c r="E119" s="6"/>
      <c r="I119" s="6"/>
      <c r="J119" s="6"/>
      <c r="K119" s="6"/>
      <c r="L119" s="6"/>
      <c r="P119" s="6"/>
      <c r="Q119" s="6"/>
    </row>
    <row r="120" spans="1:21" x14ac:dyDescent="0.3">
      <c r="B120" s="6"/>
      <c r="C120" s="6"/>
      <c r="D120" s="6"/>
      <c r="E120" s="6"/>
      <c r="I120" s="6"/>
      <c r="J120" s="6"/>
      <c r="K120" s="6"/>
      <c r="L120" s="6"/>
      <c r="P120" s="6"/>
      <c r="Q120" s="6"/>
    </row>
    <row r="121" spans="1:21" x14ac:dyDescent="0.3">
      <c r="B121" s="6"/>
      <c r="C121" s="6"/>
      <c r="D121" s="6"/>
      <c r="E121" s="6"/>
      <c r="I121" s="6"/>
      <c r="J121" s="6"/>
      <c r="K121" s="6"/>
      <c r="L121" s="6"/>
      <c r="P121" s="6"/>
      <c r="Q121" s="6"/>
    </row>
    <row r="122" spans="1:21" x14ac:dyDescent="0.3">
      <c r="B122" s="6"/>
      <c r="C122" s="6"/>
      <c r="D122" s="6"/>
      <c r="E122" s="6"/>
      <c r="I122" s="6"/>
      <c r="J122" s="6"/>
      <c r="K122" s="6"/>
      <c r="L122" s="6"/>
      <c r="P122" s="6"/>
      <c r="Q122" s="6"/>
    </row>
    <row r="123" spans="1:21" x14ac:dyDescent="0.3">
      <c r="B123" s="6"/>
      <c r="C123" s="6"/>
      <c r="D123" s="6"/>
      <c r="E123" s="6"/>
      <c r="I123" s="6"/>
      <c r="J123" s="6"/>
      <c r="K123" s="6"/>
      <c r="L123" s="6"/>
      <c r="P123" s="6"/>
      <c r="Q123" s="6"/>
    </row>
    <row r="124" spans="1:21" x14ac:dyDescent="0.3">
      <c r="B124" s="6"/>
      <c r="C124" s="6"/>
      <c r="D124" s="6"/>
      <c r="E124" s="6"/>
      <c r="I124" s="6"/>
      <c r="J124" s="6"/>
      <c r="K124" s="6"/>
      <c r="L124" s="6"/>
      <c r="P124" s="6"/>
      <c r="Q124" s="6"/>
    </row>
    <row r="125" spans="1:21" x14ac:dyDescent="0.3">
      <c r="B125" s="6"/>
      <c r="C125" s="6"/>
      <c r="D125" s="6"/>
      <c r="E125" s="6"/>
      <c r="J125" s="6"/>
      <c r="K125" s="6"/>
      <c r="L125" s="6"/>
      <c r="P125" s="6"/>
      <c r="Q125" s="6"/>
    </row>
    <row r="126" spans="1:21" x14ac:dyDescent="0.3">
      <c r="B126" s="6"/>
      <c r="C126" s="6"/>
      <c r="D126" s="6"/>
      <c r="E126" s="6"/>
      <c r="I126" s="6"/>
      <c r="J126" s="6"/>
      <c r="K126" s="6"/>
      <c r="L126" s="6"/>
      <c r="P126" s="6"/>
      <c r="Q126" s="6"/>
    </row>
    <row r="127" spans="1:21" x14ac:dyDescent="0.3">
      <c r="B127" s="6"/>
      <c r="C127" s="6"/>
      <c r="D127" s="6"/>
      <c r="E127" s="6"/>
      <c r="I127" s="6"/>
      <c r="J127" s="6"/>
      <c r="K127" s="6"/>
      <c r="L127" s="6"/>
      <c r="P127" s="6"/>
      <c r="Q127" s="6"/>
    </row>
    <row r="128" spans="1:21" x14ac:dyDescent="0.3">
      <c r="B128" s="6"/>
      <c r="C128" s="6"/>
      <c r="D128" s="6"/>
      <c r="E128" s="6"/>
      <c r="I128" s="6"/>
      <c r="J128" s="6"/>
      <c r="K128" s="6"/>
      <c r="L128" s="6"/>
      <c r="P128" s="6"/>
      <c r="Q128" s="6"/>
    </row>
    <row r="129" spans="2:17" x14ac:dyDescent="0.3">
      <c r="B129" s="6"/>
      <c r="C129" s="6"/>
      <c r="D129" s="6"/>
      <c r="E129" s="6"/>
      <c r="I129" s="6"/>
      <c r="J129" s="6"/>
      <c r="K129" s="6"/>
      <c r="L129" s="6"/>
      <c r="P129" s="6"/>
      <c r="Q129" s="6"/>
    </row>
    <row r="130" spans="2:17" x14ac:dyDescent="0.3">
      <c r="B130" s="6"/>
      <c r="C130" s="6"/>
      <c r="D130" s="6"/>
      <c r="E130" s="6"/>
      <c r="I130" s="6"/>
      <c r="J130" s="6"/>
      <c r="K130" s="6"/>
      <c r="L130" s="6"/>
      <c r="P130" s="6"/>
      <c r="Q130" s="6"/>
    </row>
    <row r="131" spans="2:17" x14ac:dyDescent="0.3">
      <c r="B131" s="6"/>
      <c r="C131" s="6"/>
      <c r="D131" s="6"/>
      <c r="E131" s="6"/>
      <c r="I131" s="6"/>
      <c r="J131" s="6"/>
      <c r="K131" s="6"/>
      <c r="L131" s="6"/>
      <c r="P131" s="6"/>
      <c r="Q131" s="6"/>
    </row>
    <row r="132" spans="2:17" x14ac:dyDescent="0.3">
      <c r="B132" s="6"/>
      <c r="C132" s="6"/>
      <c r="D132" s="6"/>
      <c r="E132" s="6"/>
      <c r="I132" s="6"/>
      <c r="J132" s="6"/>
      <c r="K132" s="6"/>
      <c r="L132" s="6"/>
      <c r="P132" s="6"/>
      <c r="Q132" s="6"/>
    </row>
    <row r="133" spans="2:17" x14ac:dyDescent="0.3">
      <c r="B133" s="6"/>
      <c r="C133" s="6"/>
      <c r="D133" s="6"/>
      <c r="E133" s="6"/>
      <c r="I133" s="6"/>
      <c r="J133" s="6"/>
      <c r="K133" s="6"/>
      <c r="L133" s="6"/>
      <c r="P133" s="6"/>
      <c r="Q133" s="6"/>
    </row>
    <row r="134" spans="2:17" x14ac:dyDescent="0.3">
      <c r="B134" s="6"/>
      <c r="C134" s="6"/>
      <c r="D134" s="6"/>
      <c r="E134" s="6"/>
      <c r="I134" s="6"/>
      <c r="J134" s="6"/>
      <c r="K134" s="6"/>
      <c r="L134" s="6"/>
      <c r="P134" s="6"/>
      <c r="Q134" s="6"/>
    </row>
    <row r="135" spans="2:17" x14ac:dyDescent="0.3">
      <c r="B135" s="6"/>
      <c r="C135" s="6"/>
      <c r="D135" s="6"/>
      <c r="E135" s="6"/>
      <c r="I135" s="6"/>
      <c r="J135" s="6"/>
      <c r="K135" s="6"/>
      <c r="L135" s="6"/>
      <c r="P135" s="6"/>
      <c r="Q135" s="6"/>
    </row>
    <row r="136" spans="2:17" x14ac:dyDescent="0.3">
      <c r="I136" s="6"/>
      <c r="J136" s="6"/>
      <c r="K136" s="6"/>
      <c r="L136" s="6"/>
      <c r="P136" s="6"/>
      <c r="Q136" s="6"/>
    </row>
    <row r="137" spans="2:17" x14ac:dyDescent="0.3">
      <c r="I137" s="6"/>
      <c r="J137" s="6"/>
      <c r="K137" s="6"/>
      <c r="L137" s="6"/>
      <c r="P137" s="6"/>
      <c r="Q137" s="6"/>
    </row>
    <row r="138" spans="2:17" x14ac:dyDescent="0.3">
      <c r="I138" s="6"/>
      <c r="J138" s="6"/>
      <c r="K138" s="6"/>
      <c r="L138" s="6"/>
      <c r="P138" s="6"/>
      <c r="Q138" s="6"/>
    </row>
    <row r="139" spans="2:17" x14ac:dyDescent="0.3">
      <c r="I139" s="6"/>
      <c r="J139" s="6"/>
      <c r="K139" s="6"/>
      <c r="L139" s="6"/>
      <c r="P139" s="6"/>
      <c r="Q139" s="6"/>
    </row>
    <row r="140" spans="2:17" x14ac:dyDescent="0.3">
      <c r="I140" s="6"/>
      <c r="J140" s="6"/>
      <c r="K140" s="6"/>
      <c r="L140" s="6"/>
      <c r="P140" s="6"/>
      <c r="Q140" s="6"/>
    </row>
    <row r="141" spans="2:17" x14ac:dyDescent="0.3">
      <c r="I141" s="6"/>
      <c r="J141" s="6"/>
      <c r="K141" s="6"/>
      <c r="L141" s="6"/>
      <c r="P141" s="6"/>
      <c r="Q141" s="6"/>
    </row>
    <row r="142" spans="2:17" x14ac:dyDescent="0.3">
      <c r="I142" s="6"/>
      <c r="J142" s="6"/>
      <c r="K142" s="6"/>
      <c r="L142" s="6"/>
      <c r="P142" s="6"/>
      <c r="Q142" s="6"/>
    </row>
    <row r="143" spans="2:17" x14ac:dyDescent="0.3">
      <c r="I143" s="6"/>
      <c r="J143" s="6"/>
      <c r="K143" s="6"/>
      <c r="L143" s="6"/>
      <c r="P143" s="6"/>
      <c r="Q143" s="6"/>
    </row>
    <row r="144" spans="2:17" x14ac:dyDescent="0.3">
      <c r="P144" s="6"/>
    </row>
    <row r="145" spans="16:17" x14ac:dyDescent="0.3">
      <c r="P145" s="6"/>
      <c r="Q145" s="6"/>
    </row>
    <row r="146" spans="16:17" x14ac:dyDescent="0.3">
      <c r="P146" s="6"/>
      <c r="Q146" s="6"/>
    </row>
    <row r="147" spans="16:17" x14ac:dyDescent="0.3">
      <c r="P147" s="6"/>
      <c r="Q147" s="6"/>
    </row>
    <row r="148" spans="16:17" x14ac:dyDescent="0.3">
      <c r="P148" s="6"/>
      <c r="Q148" s="6"/>
    </row>
    <row r="149" spans="16:17" x14ac:dyDescent="0.3">
      <c r="P149" s="6"/>
      <c r="Q149" s="6"/>
    </row>
    <row r="150" spans="16:17" x14ac:dyDescent="0.3">
      <c r="P150" s="6"/>
      <c r="Q150" s="6"/>
    </row>
    <row r="151" spans="16:17" x14ac:dyDescent="0.3">
      <c r="P151" s="6"/>
      <c r="Q151" s="6"/>
    </row>
    <row r="152" spans="16:17" x14ac:dyDescent="0.3">
      <c r="P152" s="6"/>
      <c r="Q152" s="6"/>
    </row>
    <row r="153" spans="16:17" x14ac:dyDescent="0.3">
      <c r="P153" s="6"/>
      <c r="Q153" s="6"/>
    </row>
    <row r="154" spans="16:17" x14ac:dyDescent="0.3">
      <c r="P154" s="6"/>
    </row>
    <row r="155" spans="16:17" x14ac:dyDescent="0.3">
      <c r="P155" s="6"/>
      <c r="Q155" s="6"/>
    </row>
    <row r="156" spans="16:17" x14ac:dyDescent="0.3">
      <c r="P156" s="6"/>
      <c r="Q156" s="6"/>
    </row>
    <row r="157" spans="16:17" x14ac:dyDescent="0.3">
      <c r="P157" s="6"/>
      <c r="Q157" s="6"/>
    </row>
    <row r="158" spans="16:17" x14ac:dyDescent="0.3">
      <c r="P158" s="6"/>
      <c r="Q158" s="6"/>
    </row>
    <row r="159" spans="16:17" x14ac:dyDescent="0.3">
      <c r="P159" s="6"/>
      <c r="Q159" s="6"/>
    </row>
    <row r="160" spans="16:17" x14ac:dyDescent="0.3">
      <c r="P160" s="6"/>
      <c r="Q160" s="6"/>
    </row>
    <row r="161" spans="16:17" x14ac:dyDescent="0.3">
      <c r="P161" s="6"/>
    </row>
    <row r="162" spans="16:17" x14ac:dyDescent="0.3">
      <c r="P162" s="6"/>
      <c r="Q162" s="6"/>
    </row>
    <row r="163" spans="16:17" x14ac:dyDescent="0.3">
      <c r="P163" s="6"/>
      <c r="Q163" s="6"/>
    </row>
    <row r="164" spans="16:17" x14ac:dyDescent="0.3">
      <c r="P164" s="6"/>
      <c r="Q164" s="6"/>
    </row>
    <row r="165" spans="16:17" x14ac:dyDescent="0.3">
      <c r="P165" s="6"/>
      <c r="Q165" s="6"/>
    </row>
    <row r="166" spans="16:17" x14ac:dyDescent="0.3">
      <c r="P166" s="6"/>
      <c r="Q166" s="6"/>
    </row>
    <row r="167" spans="16:17" x14ac:dyDescent="0.3">
      <c r="P167" s="6"/>
      <c r="Q167" s="6"/>
    </row>
    <row r="168" spans="16:17" x14ac:dyDescent="0.3">
      <c r="P168" s="6"/>
      <c r="Q168" s="6"/>
    </row>
    <row r="169" spans="16:17" x14ac:dyDescent="0.3">
      <c r="P169" s="6"/>
      <c r="Q169" s="6"/>
    </row>
    <row r="170" spans="16:17" x14ac:dyDescent="0.3">
      <c r="P170" s="6"/>
      <c r="Q170" s="6"/>
    </row>
    <row r="171" spans="16:17" x14ac:dyDescent="0.3">
      <c r="P171" s="6"/>
      <c r="Q171" s="6"/>
    </row>
    <row r="172" spans="16:17" x14ac:dyDescent="0.3">
      <c r="P172" s="6"/>
      <c r="Q172" s="6"/>
    </row>
    <row r="173" spans="16:17" x14ac:dyDescent="0.3">
      <c r="P173" s="6"/>
      <c r="Q173" s="6"/>
    </row>
    <row r="174" spans="16:17" x14ac:dyDescent="0.3">
      <c r="P174" s="6"/>
      <c r="Q174" s="6"/>
    </row>
  </sheetData>
  <mergeCells count="5">
    <mergeCell ref="B1:H1"/>
    <mergeCell ref="I1:O1"/>
    <mergeCell ref="P1:R1"/>
    <mergeCell ref="S1:U1"/>
    <mergeCell ref="V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1097-4FB7-4052-890B-7AEB04A1F433}">
  <dimension ref="A1:AB3"/>
  <sheetViews>
    <sheetView zoomScale="85" zoomScaleNormal="85" workbookViewId="0">
      <selection activeCell="A7" sqref="A7"/>
    </sheetView>
  </sheetViews>
  <sheetFormatPr baseColWidth="10" defaultRowHeight="15.05" x14ac:dyDescent="0.3"/>
  <cols>
    <col min="1" max="1" width="11.5546875" style="13"/>
    <col min="8" max="8" width="11.5546875" style="2"/>
    <col min="15" max="15" width="11.5546875" style="2"/>
    <col min="18" max="18" width="11.5546875" style="2"/>
    <col min="21" max="21" width="11.5546875" style="2"/>
  </cols>
  <sheetData>
    <row r="1" spans="1:28" x14ac:dyDescent="0.3">
      <c r="A1" s="11"/>
      <c r="B1" s="14" t="s">
        <v>10</v>
      </c>
      <c r="C1" s="15"/>
      <c r="D1" s="15"/>
      <c r="E1" s="15"/>
      <c r="F1" s="15"/>
      <c r="G1" s="15"/>
      <c r="H1" s="16"/>
      <c r="I1" s="15" t="s">
        <v>1</v>
      </c>
      <c r="J1" s="15"/>
      <c r="K1" s="15"/>
      <c r="L1" s="15"/>
      <c r="M1" s="15"/>
      <c r="N1" s="15"/>
      <c r="O1" s="16"/>
      <c r="P1" s="14" t="s">
        <v>2</v>
      </c>
      <c r="Q1" s="15"/>
      <c r="R1" s="15"/>
      <c r="S1" s="14" t="s">
        <v>6</v>
      </c>
      <c r="T1" s="15"/>
      <c r="U1" s="16"/>
      <c r="V1" s="14" t="s">
        <v>7</v>
      </c>
      <c r="W1" s="15"/>
      <c r="X1" s="15"/>
      <c r="Y1" s="15"/>
      <c r="Z1" s="15"/>
      <c r="AA1" s="15"/>
      <c r="AB1" s="16"/>
    </row>
    <row r="2" spans="1:28" x14ac:dyDescent="0.3">
      <c r="A2" s="11" t="s">
        <v>37</v>
      </c>
      <c r="B2" s="4" t="s">
        <v>11</v>
      </c>
      <c r="C2" s="4" t="s">
        <v>12</v>
      </c>
      <c r="D2" s="4" t="s">
        <v>38</v>
      </c>
      <c r="E2" s="4" t="s">
        <v>13</v>
      </c>
      <c r="F2" s="4" t="s">
        <v>14</v>
      </c>
      <c r="G2" s="4" t="s">
        <v>15</v>
      </c>
      <c r="H2" s="5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  <c r="P2" s="4" t="s">
        <v>24</v>
      </c>
      <c r="Q2" s="4" t="s">
        <v>25</v>
      </c>
      <c r="R2" s="5" t="s">
        <v>26</v>
      </c>
      <c r="S2" s="4" t="s">
        <v>27</v>
      </c>
      <c r="T2" s="4" t="s">
        <v>28</v>
      </c>
      <c r="U2" s="5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5" t="s">
        <v>36</v>
      </c>
    </row>
    <row r="3" spans="1:28" x14ac:dyDescent="0.3">
      <c r="A3" s="12">
        <v>45302</v>
      </c>
    </row>
  </sheetData>
  <mergeCells count="5">
    <mergeCell ref="B1:H1"/>
    <mergeCell ref="I1:O1"/>
    <mergeCell ref="P1:R1"/>
    <mergeCell ref="S1:U1"/>
    <mergeCell ref="V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E58A-8A5A-4C93-AE14-DE5004288388}">
  <dimension ref="A1:F4"/>
  <sheetViews>
    <sheetView workbookViewId="0">
      <selection activeCell="C8" sqref="C8"/>
    </sheetView>
  </sheetViews>
  <sheetFormatPr baseColWidth="10" defaultRowHeight="15.05" x14ac:dyDescent="0.3"/>
  <cols>
    <col min="2" max="2" width="15.44140625" customWidth="1"/>
    <col min="3" max="3" width="20.44140625" customWidth="1"/>
    <col min="4" max="4" width="13.21875" customWidth="1"/>
    <col min="5" max="5" width="16.6640625" customWidth="1"/>
    <col min="6" max="6" width="16" customWidth="1"/>
  </cols>
  <sheetData>
    <row r="1" spans="1:6" x14ac:dyDescent="0.3">
      <c r="A1" s="1" t="s">
        <v>0</v>
      </c>
      <c r="B1" s="1" t="s">
        <v>5</v>
      </c>
      <c r="C1" s="1"/>
      <c r="D1" s="1"/>
      <c r="E1" s="1"/>
      <c r="F1" s="1"/>
    </row>
    <row r="2" spans="1:6" x14ac:dyDescent="0.3">
      <c r="A2" t="s">
        <v>3</v>
      </c>
      <c r="B2" t="s">
        <v>8</v>
      </c>
    </row>
    <row r="3" spans="1:6" x14ac:dyDescent="0.3">
      <c r="A3" t="s">
        <v>4</v>
      </c>
      <c r="B3" t="s">
        <v>9</v>
      </c>
    </row>
    <row r="4" spans="1:6" x14ac:dyDescent="0.3">
      <c r="A4" t="s">
        <v>39</v>
      </c>
      <c r="F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3539-067A-49FB-A3DE-0B279692F912}">
  <dimension ref="A1:D16"/>
  <sheetViews>
    <sheetView tabSelected="1" workbookViewId="0">
      <selection activeCell="G11" sqref="G11"/>
    </sheetView>
  </sheetViews>
  <sheetFormatPr baseColWidth="10" defaultRowHeight="15.05" x14ac:dyDescent="0.3"/>
  <cols>
    <col min="1" max="1" width="13.77734375" bestFit="1" customWidth="1"/>
  </cols>
  <sheetData>
    <row r="1" spans="1:4" s="1" customFormat="1" x14ac:dyDescent="0.3">
      <c r="A1" s="1" t="s">
        <v>40</v>
      </c>
      <c r="B1" s="1" t="s">
        <v>37</v>
      </c>
      <c r="C1" s="1" t="s">
        <v>41</v>
      </c>
      <c r="D1" s="1" t="s">
        <v>42</v>
      </c>
    </row>
    <row r="2" spans="1:4" x14ac:dyDescent="0.3">
      <c r="A2" t="s">
        <v>43</v>
      </c>
      <c r="B2" s="17">
        <v>45182</v>
      </c>
      <c r="C2">
        <v>66</v>
      </c>
      <c r="D2">
        <v>26</v>
      </c>
    </row>
    <row r="3" spans="1:4" x14ac:dyDescent="0.3">
      <c r="A3" t="s">
        <v>44</v>
      </c>
      <c r="B3" s="17">
        <v>45184</v>
      </c>
      <c r="C3">
        <f>5+2+53</f>
        <v>60</v>
      </c>
      <c r="D3">
        <f>17+12+3</f>
        <v>32</v>
      </c>
    </row>
    <row r="4" spans="1:4" x14ac:dyDescent="0.3">
      <c r="A4" t="s">
        <v>45</v>
      </c>
      <c r="B4" s="17">
        <v>45214</v>
      </c>
      <c r="C4">
        <f>3+2+63</f>
        <v>68</v>
      </c>
      <c r="D4">
        <f>14+10+2</f>
        <v>26</v>
      </c>
    </row>
    <row r="5" spans="1:4" x14ac:dyDescent="0.3">
      <c r="A5" t="s">
        <v>46</v>
      </c>
      <c r="B5" s="17">
        <v>45214</v>
      </c>
      <c r="C5">
        <f>1+2+52</f>
        <v>55</v>
      </c>
      <c r="D5">
        <f>21+12+2</f>
        <v>35</v>
      </c>
    </row>
    <row r="6" spans="1:4" x14ac:dyDescent="0.3">
      <c r="A6" t="s">
        <v>43</v>
      </c>
      <c r="B6" s="17">
        <v>45230</v>
      </c>
      <c r="C6">
        <f>1+2+59</f>
        <v>62</v>
      </c>
      <c r="D6">
        <f>17+12+2</f>
        <v>31</v>
      </c>
    </row>
    <row r="7" spans="1:4" x14ac:dyDescent="0.3">
      <c r="A7" t="s">
        <v>47</v>
      </c>
      <c r="C7">
        <f>3+4+58</f>
        <v>65</v>
      </c>
      <c r="D7">
        <f>16+12+3</f>
        <v>31</v>
      </c>
    </row>
    <row r="8" spans="1:4" x14ac:dyDescent="0.3">
      <c r="A8" t="s">
        <v>48</v>
      </c>
      <c r="C8">
        <f>2+1+59</f>
        <v>62</v>
      </c>
      <c r="D8">
        <f>17+13+4</f>
        <v>34</v>
      </c>
    </row>
    <row r="9" spans="1:4" x14ac:dyDescent="0.3">
      <c r="A9" t="s">
        <v>46</v>
      </c>
      <c r="C9">
        <f>0+1+53</f>
        <v>54</v>
      </c>
      <c r="D9">
        <f>19+14+2</f>
        <v>35</v>
      </c>
    </row>
    <row r="10" spans="1:4" x14ac:dyDescent="0.3">
      <c r="A10" t="s">
        <v>43</v>
      </c>
      <c r="B10" s="17">
        <v>44927</v>
      </c>
      <c r="C10">
        <f>2+2+55</f>
        <v>59</v>
      </c>
      <c r="D10">
        <f>16+10+2</f>
        <v>28</v>
      </c>
    </row>
    <row r="11" spans="1:4" x14ac:dyDescent="0.3">
      <c r="A11" t="s">
        <v>47</v>
      </c>
      <c r="C11">
        <f>3+4+56</f>
        <v>63</v>
      </c>
      <c r="D11">
        <f>17+12+3</f>
        <v>32</v>
      </c>
    </row>
    <row r="12" spans="1:4" x14ac:dyDescent="0.3">
      <c r="A12" t="s">
        <v>49</v>
      </c>
      <c r="C12">
        <f>2+1+51</f>
        <v>54</v>
      </c>
      <c r="D12">
        <f>20+16+3</f>
        <v>39</v>
      </c>
    </row>
    <row r="13" spans="1:4" x14ac:dyDescent="0.3">
      <c r="A13" t="s">
        <v>44</v>
      </c>
      <c r="B13" s="17">
        <v>45275</v>
      </c>
      <c r="C13">
        <f>6+2+51</f>
        <v>59</v>
      </c>
      <c r="D13">
        <f>20+13+2</f>
        <v>35</v>
      </c>
    </row>
    <row r="14" spans="1:4" x14ac:dyDescent="0.3">
      <c r="A14" t="s">
        <v>47</v>
      </c>
      <c r="C14">
        <f>3+4+56</f>
        <v>63</v>
      </c>
      <c r="D14">
        <f>17+12+3</f>
        <v>32</v>
      </c>
    </row>
    <row r="15" spans="1:4" x14ac:dyDescent="0.3">
      <c r="A15" t="s">
        <v>48</v>
      </c>
      <c r="C15">
        <f>1+2+63</f>
        <v>66</v>
      </c>
      <c r="D15">
        <f>17+9+1</f>
        <v>27</v>
      </c>
    </row>
    <row r="16" spans="1:4" x14ac:dyDescent="0.3">
      <c r="A16" t="s">
        <v>46</v>
      </c>
      <c r="B16" s="17">
        <v>45265</v>
      </c>
      <c r="C16">
        <f>0+2+56</f>
        <v>58</v>
      </c>
      <c r="D16">
        <f>22+12+2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Galvez</vt:lpstr>
      <vt:lpstr>Claudia</vt:lpstr>
      <vt:lpstr>Maynez</vt:lpstr>
      <vt:lpstr>Accounts</vt:lpstr>
      <vt:lpstr>Polls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Abel Gutiérrez Valenzuela</dc:creator>
  <cp:lastModifiedBy>Héctor Abel Gutiérrez Valenzuela</cp:lastModifiedBy>
  <dcterms:created xsi:type="dcterms:W3CDTF">2023-09-06T00:31:47Z</dcterms:created>
  <dcterms:modified xsi:type="dcterms:W3CDTF">2024-01-17T00:04:30Z</dcterms:modified>
</cp:coreProperties>
</file>