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mokaushi\Desktop\IT Cost Optimization Note\Final Cost OP\"/>
    </mc:Choice>
  </mc:AlternateContent>
  <xr:revisionPtr revIDLastSave="0" documentId="13_ncr:1_{1888BDF9-7A1C-4739-9FBC-2FB741626B25}" xr6:coauthVersionLast="47" xr6:coauthVersionMax="47" xr10:uidLastSave="{00000000-0000-0000-0000-000000000000}"/>
  <bookViews>
    <workbookView xWindow="-110" yWindow="-110" windowWidth="19420" windowHeight="10420" xr2:uid="{00000000-000D-0000-FFFF-FFFF00000000}"/>
  </bookViews>
  <sheets>
    <sheet name="GARTNER LEADERS TOOL" sheetId="6" r:id="rId1"/>
    <sheet name="INSTRUCTIONS" sheetId="10" r:id="rId2"/>
    <sheet name="Step 1 - Gartner Ideas" sheetId="1" r:id="rId3"/>
    <sheet name="STEP2 - YOUR IDEAS" sheetId="11" r:id="rId4"/>
    <sheet name="STEP 3-PARAMETER WEIGHTS" sheetId="7" r:id="rId5"/>
    <sheet name="STEP 4a-PRIORITIZATION" sheetId="8" r:id="rId6"/>
    <sheet name="STEP 4b-MAP" sheetId="9" r:id="rId7"/>
    <sheet name="STEP 5 ACTION PLAN" sheetId="12" r:id="rId8"/>
  </sheets>
  <externalReferences>
    <externalReference r:id="rId9"/>
  </externalReferences>
  <definedNames>
    <definedName name="_xlnm._FilterDatabase" localSheetId="5" hidden="1">'STEP 4a-PRIORITIZATION'!$A$2:$S$104</definedName>
    <definedName name="_xlnm._FilterDatabase" localSheetId="3" hidden="1">'STEP2 - YOUR IDEAS'!$B$2:$C$2</definedName>
    <definedName name="CIQWBGuid" hidden="1">"2b4d5ad1-232a-4ad2-aa99-511a7c74980d"</definedName>
    <definedName name="CIQWBInfo" hidden="1">"{ ""CIQVersion"":""9.45.614.5792"" }"</definedName>
    <definedName name="Google_Sheet_Link_1047639213" hidden="1">_xlchart.v1.0</definedName>
    <definedName name="Google_Sheet_Link_139589854" hidden="1">_xlchart.v1.3</definedName>
    <definedName name="Google_Sheet_Link_1948328824" hidden="1">_xlchart.v1.1</definedName>
    <definedName name="Google_Sheet_Link_319435054" hidden="1">_xlchart.v1.2</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44363.2117476852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oSort" localSheetId="1">#REF!</definedName>
    <definedName name="ToSort" localSheetId="4">#REF!</definedName>
    <definedName name="ToSort" localSheetId="5">#REF!</definedName>
    <definedName name="ToSort" localSheetId="6">#REF!</definedName>
    <definedName name="ToSort" localSheetId="7">#REF!</definedName>
    <definedName name="ToSort" localSheetId="3">#REF!</definedName>
    <definedName name="ToSort">#REF!</definedName>
    <definedName name="UpdatePeriodMOYR">[1]Currencies!$E$4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E10" i="7"/>
  <c r="AI14" i="9" l="1" a="1"/>
  <c r="AI14" i="9" s="1"/>
  <c r="AH14" i="9" a="1"/>
  <c r="AH14" i="9" s="1"/>
  <c r="AI13" i="9" a="1"/>
  <c r="AI13" i="9" s="1"/>
  <c r="AH13" i="9" a="1"/>
  <c r="AH13" i="9" s="1"/>
  <c r="AI12" i="9" a="1"/>
  <c r="AI12" i="9" s="1"/>
  <c r="AH12" i="9" a="1"/>
  <c r="AH12" i="9" s="1"/>
  <c r="AI11" i="9" a="1"/>
  <c r="AI11" i="9" s="1"/>
  <c r="AH11" i="9" a="1"/>
  <c r="AH11" i="9" s="1"/>
  <c r="AI10" i="9" a="1"/>
  <c r="AI10" i="9" s="1"/>
  <c r="AH10" i="9" a="1"/>
  <c r="AH10" i="9" s="1"/>
  <c r="AG6" i="9" l="1"/>
  <c r="AF6" i="9"/>
  <c r="AF7" i="9" s="1"/>
  <c r="AG5" i="9"/>
  <c r="Q104" i="8"/>
  <c r="P104" i="8"/>
  <c r="O104" i="8"/>
  <c r="N104" i="8"/>
  <c r="M104" i="8"/>
  <c r="L104" i="8"/>
  <c r="Q103" i="8"/>
  <c r="P103" i="8"/>
  <c r="O103" i="8"/>
  <c r="N103" i="8"/>
  <c r="M103" i="8"/>
  <c r="L103" i="8"/>
  <c r="Q102" i="8"/>
  <c r="P102" i="8"/>
  <c r="O102" i="8"/>
  <c r="N102" i="8"/>
  <c r="M102" i="8"/>
  <c r="L102" i="8"/>
  <c r="Q101" i="8"/>
  <c r="P101" i="8"/>
  <c r="O101" i="8"/>
  <c r="N101" i="8"/>
  <c r="M101" i="8"/>
  <c r="L101" i="8"/>
  <c r="Q100" i="8"/>
  <c r="P100" i="8"/>
  <c r="O100" i="8"/>
  <c r="N100" i="8"/>
  <c r="M100" i="8"/>
  <c r="L100" i="8"/>
  <c r="Q99" i="8"/>
  <c r="P99" i="8"/>
  <c r="O99" i="8"/>
  <c r="N99" i="8"/>
  <c r="M99" i="8"/>
  <c r="L99" i="8"/>
  <c r="Q98" i="8"/>
  <c r="P98" i="8"/>
  <c r="O98" i="8"/>
  <c r="N98" i="8"/>
  <c r="M98" i="8"/>
  <c r="L98" i="8"/>
  <c r="Q97" i="8"/>
  <c r="P97" i="8"/>
  <c r="O97" i="8"/>
  <c r="N97" i="8"/>
  <c r="M97" i="8"/>
  <c r="L97" i="8"/>
  <c r="Q96" i="8"/>
  <c r="P96" i="8"/>
  <c r="O96" i="8"/>
  <c r="N96" i="8"/>
  <c r="M96" i="8"/>
  <c r="L96" i="8"/>
  <c r="Q95" i="8"/>
  <c r="P95" i="8"/>
  <c r="O95" i="8"/>
  <c r="N95" i="8"/>
  <c r="M95" i="8"/>
  <c r="L95" i="8"/>
  <c r="Q94" i="8"/>
  <c r="P94" i="8"/>
  <c r="O94" i="8"/>
  <c r="N94" i="8"/>
  <c r="M94" i="8"/>
  <c r="L94" i="8"/>
  <c r="Q93" i="8"/>
  <c r="P93" i="8"/>
  <c r="O93" i="8"/>
  <c r="N93" i="8"/>
  <c r="M93" i="8"/>
  <c r="L93" i="8"/>
  <c r="Q92" i="8"/>
  <c r="P92" i="8"/>
  <c r="O92" i="8"/>
  <c r="N92" i="8"/>
  <c r="M92" i="8"/>
  <c r="L92" i="8"/>
  <c r="Q91" i="8"/>
  <c r="P91" i="8"/>
  <c r="O91" i="8"/>
  <c r="N91" i="8"/>
  <c r="M91" i="8"/>
  <c r="L91" i="8"/>
  <c r="Q90" i="8"/>
  <c r="P90" i="8"/>
  <c r="O90" i="8"/>
  <c r="N90" i="8"/>
  <c r="M90" i="8"/>
  <c r="L90" i="8"/>
  <c r="Q89" i="8"/>
  <c r="P89" i="8"/>
  <c r="O89" i="8"/>
  <c r="N89" i="8"/>
  <c r="M89" i="8"/>
  <c r="L89" i="8"/>
  <c r="Q88" i="8"/>
  <c r="P88" i="8"/>
  <c r="O88" i="8"/>
  <c r="N88" i="8"/>
  <c r="M88" i="8"/>
  <c r="L88" i="8"/>
  <c r="Q87" i="8"/>
  <c r="P87" i="8"/>
  <c r="O87" i="8"/>
  <c r="N87" i="8"/>
  <c r="M87" i="8"/>
  <c r="L87" i="8"/>
  <c r="Q86" i="8"/>
  <c r="P86" i="8"/>
  <c r="O86" i="8"/>
  <c r="N86" i="8"/>
  <c r="M86" i="8"/>
  <c r="L86" i="8"/>
  <c r="Q85" i="8"/>
  <c r="P85" i="8"/>
  <c r="O85" i="8"/>
  <c r="N85" i="8"/>
  <c r="M85" i="8"/>
  <c r="L85" i="8"/>
  <c r="Q84" i="8"/>
  <c r="P84" i="8"/>
  <c r="O84" i="8"/>
  <c r="N84" i="8"/>
  <c r="M84" i="8"/>
  <c r="L84" i="8"/>
  <c r="Q83" i="8"/>
  <c r="P83" i="8"/>
  <c r="O83" i="8"/>
  <c r="N83" i="8"/>
  <c r="M83" i="8"/>
  <c r="L83" i="8"/>
  <c r="Q82" i="8"/>
  <c r="P82" i="8"/>
  <c r="O82" i="8"/>
  <c r="N82" i="8"/>
  <c r="M82" i="8"/>
  <c r="L82" i="8"/>
  <c r="Q81" i="8"/>
  <c r="P81" i="8"/>
  <c r="O81" i="8"/>
  <c r="N81" i="8"/>
  <c r="M81" i="8"/>
  <c r="L81" i="8"/>
  <c r="Q80" i="8"/>
  <c r="P80" i="8"/>
  <c r="O80" i="8"/>
  <c r="N80" i="8"/>
  <c r="M80" i="8"/>
  <c r="L80" i="8"/>
  <c r="Q79" i="8"/>
  <c r="P79" i="8"/>
  <c r="O79" i="8"/>
  <c r="N79" i="8"/>
  <c r="M79" i="8"/>
  <c r="L79" i="8"/>
  <c r="Q78" i="8"/>
  <c r="P78" i="8"/>
  <c r="O78" i="8"/>
  <c r="N78" i="8"/>
  <c r="M78" i="8"/>
  <c r="L78" i="8"/>
  <c r="Q77" i="8"/>
  <c r="P77" i="8"/>
  <c r="O77" i="8"/>
  <c r="N77" i="8"/>
  <c r="M77" i="8"/>
  <c r="L77" i="8"/>
  <c r="Q76" i="8"/>
  <c r="P76" i="8"/>
  <c r="O76" i="8"/>
  <c r="N76" i="8"/>
  <c r="M76" i="8"/>
  <c r="L76" i="8"/>
  <c r="Q75" i="8"/>
  <c r="P75" i="8"/>
  <c r="O75" i="8"/>
  <c r="N75" i="8"/>
  <c r="M75" i="8"/>
  <c r="L75" i="8"/>
  <c r="Q74" i="8"/>
  <c r="P74" i="8"/>
  <c r="O74" i="8"/>
  <c r="N74" i="8"/>
  <c r="M74" i="8"/>
  <c r="L74" i="8"/>
  <c r="Q73" i="8"/>
  <c r="P73" i="8"/>
  <c r="O73" i="8"/>
  <c r="N73" i="8"/>
  <c r="M73" i="8"/>
  <c r="L73" i="8"/>
  <c r="Q72" i="8"/>
  <c r="P72" i="8"/>
  <c r="O72" i="8"/>
  <c r="N72" i="8"/>
  <c r="M72" i="8"/>
  <c r="L72" i="8"/>
  <c r="Q71" i="8"/>
  <c r="P71" i="8"/>
  <c r="O71" i="8"/>
  <c r="N71" i="8"/>
  <c r="M71" i="8"/>
  <c r="L71" i="8"/>
  <c r="Q70" i="8"/>
  <c r="P70" i="8"/>
  <c r="O70" i="8"/>
  <c r="N70" i="8"/>
  <c r="M70" i="8"/>
  <c r="L70" i="8"/>
  <c r="Q69" i="8"/>
  <c r="P69" i="8"/>
  <c r="O69" i="8"/>
  <c r="N69" i="8"/>
  <c r="M69" i="8"/>
  <c r="L69" i="8"/>
  <c r="Q68" i="8"/>
  <c r="P68" i="8"/>
  <c r="O68" i="8"/>
  <c r="N68" i="8"/>
  <c r="M68" i="8"/>
  <c r="L68" i="8"/>
  <c r="Q67" i="8"/>
  <c r="P67" i="8"/>
  <c r="O67" i="8"/>
  <c r="N67" i="8"/>
  <c r="M67" i="8"/>
  <c r="L67" i="8"/>
  <c r="Q66" i="8"/>
  <c r="P66" i="8"/>
  <c r="O66" i="8"/>
  <c r="N66" i="8"/>
  <c r="M66" i="8"/>
  <c r="L66" i="8"/>
  <c r="Q65" i="8"/>
  <c r="P65" i="8"/>
  <c r="O65" i="8"/>
  <c r="N65" i="8"/>
  <c r="M65" i="8"/>
  <c r="L65" i="8"/>
  <c r="Q64" i="8"/>
  <c r="P64" i="8"/>
  <c r="O64" i="8"/>
  <c r="N64" i="8"/>
  <c r="M64" i="8"/>
  <c r="L64" i="8"/>
  <c r="Q63" i="8"/>
  <c r="P63" i="8"/>
  <c r="O63" i="8"/>
  <c r="N63" i="8"/>
  <c r="M63" i="8"/>
  <c r="L63" i="8"/>
  <c r="Q62" i="8"/>
  <c r="P62" i="8"/>
  <c r="O62" i="8"/>
  <c r="N62" i="8"/>
  <c r="M62" i="8"/>
  <c r="L62" i="8"/>
  <c r="Q61" i="8"/>
  <c r="P61" i="8"/>
  <c r="O61" i="8"/>
  <c r="N61" i="8"/>
  <c r="M61" i="8"/>
  <c r="L61" i="8"/>
  <c r="Q60" i="8"/>
  <c r="P60" i="8"/>
  <c r="O60" i="8"/>
  <c r="N60" i="8"/>
  <c r="M60" i="8"/>
  <c r="L60" i="8"/>
  <c r="Q59" i="8"/>
  <c r="P59" i="8"/>
  <c r="O59" i="8"/>
  <c r="N59" i="8"/>
  <c r="M59" i="8"/>
  <c r="L59" i="8"/>
  <c r="Q58" i="8"/>
  <c r="P58" i="8"/>
  <c r="O58" i="8"/>
  <c r="N58" i="8"/>
  <c r="M58" i="8"/>
  <c r="L58" i="8"/>
  <c r="Q57" i="8"/>
  <c r="P57" i="8"/>
  <c r="O57" i="8"/>
  <c r="N57" i="8"/>
  <c r="M57" i="8"/>
  <c r="L57" i="8"/>
  <c r="Q56" i="8"/>
  <c r="P56" i="8"/>
  <c r="O56" i="8"/>
  <c r="N56" i="8"/>
  <c r="M56" i="8"/>
  <c r="L56" i="8"/>
  <c r="Q55" i="8"/>
  <c r="P55" i="8"/>
  <c r="O55" i="8"/>
  <c r="N55" i="8"/>
  <c r="M55" i="8"/>
  <c r="L55" i="8"/>
  <c r="Q54" i="8"/>
  <c r="P54" i="8"/>
  <c r="O54" i="8"/>
  <c r="N54" i="8"/>
  <c r="M54" i="8"/>
  <c r="L54" i="8"/>
  <c r="Q53" i="8"/>
  <c r="P53" i="8"/>
  <c r="O53" i="8"/>
  <c r="N53" i="8"/>
  <c r="M53" i="8"/>
  <c r="L53" i="8"/>
  <c r="Q52" i="8"/>
  <c r="P52" i="8"/>
  <c r="O52" i="8"/>
  <c r="N52" i="8"/>
  <c r="M52" i="8"/>
  <c r="L52" i="8"/>
  <c r="Q51" i="8"/>
  <c r="P51" i="8"/>
  <c r="O51" i="8"/>
  <c r="N51" i="8"/>
  <c r="M51" i="8"/>
  <c r="L51" i="8"/>
  <c r="Q50" i="8"/>
  <c r="P50" i="8"/>
  <c r="O50" i="8"/>
  <c r="N50" i="8"/>
  <c r="M50" i="8"/>
  <c r="L50" i="8"/>
  <c r="Q49" i="8"/>
  <c r="P49" i="8"/>
  <c r="O49" i="8"/>
  <c r="N49" i="8"/>
  <c r="M49" i="8"/>
  <c r="L49" i="8"/>
  <c r="Q48" i="8"/>
  <c r="P48" i="8"/>
  <c r="O48" i="8"/>
  <c r="N48" i="8"/>
  <c r="M48" i="8"/>
  <c r="L48" i="8"/>
  <c r="Q47" i="8"/>
  <c r="P47" i="8"/>
  <c r="O47" i="8"/>
  <c r="N47" i="8"/>
  <c r="M47" i="8"/>
  <c r="L47" i="8"/>
  <c r="Q46" i="8"/>
  <c r="P46" i="8"/>
  <c r="O46" i="8"/>
  <c r="N46" i="8"/>
  <c r="M46" i="8"/>
  <c r="L46" i="8"/>
  <c r="Q45" i="8"/>
  <c r="P45" i="8"/>
  <c r="O45" i="8"/>
  <c r="N45" i="8"/>
  <c r="M45" i="8"/>
  <c r="L45" i="8"/>
  <c r="Q44" i="8"/>
  <c r="P44" i="8"/>
  <c r="O44" i="8"/>
  <c r="N44" i="8"/>
  <c r="M44" i="8"/>
  <c r="L44" i="8"/>
  <c r="Q43" i="8"/>
  <c r="P43" i="8"/>
  <c r="O43" i="8"/>
  <c r="N43" i="8"/>
  <c r="M43" i="8"/>
  <c r="L43" i="8"/>
  <c r="Q42" i="8"/>
  <c r="P42" i="8"/>
  <c r="O42" i="8"/>
  <c r="N42" i="8"/>
  <c r="M42" i="8"/>
  <c r="L42" i="8"/>
  <c r="Q41" i="8"/>
  <c r="P41" i="8"/>
  <c r="O41" i="8"/>
  <c r="N41" i="8"/>
  <c r="M41" i="8"/>
  <c r="L41" i="8"/>
  <c r="Q40" i="8"/>
  <c r="P40" i="8"/>
  <c r="O40" i="8"/>
  <c r="N40" i="8"/>
  <c r="M40" i="8"/>
  <c r="L40" i="8"/>
  <c r="Q39" i="8"/>
  <c r="P39" i="8"/>
  <c r="O39" i="8"/>
  <c r="N39" i="8"/>
  <c r="M39" i="8"/>
  <c r="L39" i="8"/>
  <c r="Q38" i="8"/>
  <c r="P38" i="8"/>
  <c r="O38" i="8"/>
  <c r="N38" i="8"/>
  <c r="M38" i="8"/>
  <c r="L38" i="8"/>
  <c r="Q37" i="8"/>
  <c r="P37" i="8"/>
  <c r="O37" i="8"/>
  <c r="N37" i="8"/>
  <c r="M37" i="8"/>
  <c r="L37" i="8"/>
  <c r="Q36" i="8"/>
  <c r="P36" i="8"/>
  <c r="O36" i="8"/>
  <c r="N36" i="8"/>
  <c r="M36" i="8"/>
  <c r="L36" i="8"/>
  <c r="Q35" i="8"/>
  <c r="P35" i="8"/>
  <c r="O35" i="8"/>
  <c r="N35" i="8"/>
  <c r="M35" i="8"/>
  <c r="L35" i="8"/>
  <c r="Q34" i="8"/>
  <c r="P34" i="8"/>
  <c r="O34" i="8"/>
  <c r="N34" i="8"/>
  <c r="M34" i="8"/>
  <c r="L34" i="8"/>
  <c r="Q33" i="8"/>
  <c r="P33" i="8"/>
  <c r="O33" i="8"/>
  <c r="N33" i="8"/>
  <c r="M33" i="8"/>
  <c r="L33" i="8"/>
  <c r="Q32" i="8"/>
  <c r="P32" i="8"/>
  <c r="O32" i="8"/>
  <c r="N32" i="8"/>
  <c r="M32" i="8"/>
  <c r="L32" i="8"/>
  <c r="Q31" i="8"/>
  <c r="P31" i="8"/>
  <c r="O31" i="8"/>
  <c r="N31" i="8"/>
  <c r="M31" i="8"/>
  <c r="L31" i="8"/>
  <c r="Q30" i="8"/>
  <c r="P30" i="8"/>
  <c r="O30" i="8"/>
  <c r="N30" i="8"/>
  <c r="M30" i="8"/>
  <c r="L30" i="8"/>
  <c r="Q29" i="8"/>
  <c r="P29" i="8"/>
  <c r="O29" i="8"/>
  <c r="N29" i="8"/>
  <c r="M29" i="8"/>
  <c r="L29" i="8"/>
  <c r="Q28" i="8"/>
  <c r="P28" i="8"/>
  <c r="O28" i="8"/>
  <c r="N28" i="8"/>
  <c r="M28" i="8"/>
  <c r="L28" i="8"/>
  <c r="Q27" i="8"/>
  <c r="P27" i="8"/>
  <c r="O27" i="8"/>
  <c r="N27" i="8"/>
  <c r="M27" i="8"/>
  <c r="L27" i="8"/>
  <c r="Q26" i="8"/>
  <c r="P26" i="8"/>
  <c r="O26" i="8"/>
  <c r="N26" i="8"/>
  <c r="M26" i="8"/>
  <c r="L26" i="8"/>
  <c r="Q25" i="8"/>
  <c r="P25" i="8"/>
  <c r="O25" i="8"/>
  <c r="N25" i="8"/>
  <c r="M25" i="8"/>
  <c r="L25" i="8"/>
  <c r="Q24" i="8"/>
  <c r="P24" i="8"/>
  <c r="O24" i="8"/>
  <c r="N24" i="8"/>
  <c r="M24" i="8"/>
  <c r="L24" i="8"/>
  <c r="Q23" i="8"/>
  <c r="P23" i="8"/>
  <c r="O23" i="8"/>
  <c r="N23" i="8"/>
  <c r="M23" i="8"/>
  <c r="L23" i="8"/>
  <c r="Q22" i="8"/>
  <c r="P22" i="8"/>
  <c r="O22" i="8"/>
  <c r="N22" i="8"/>
  <c r="M22" i="8"/>
  <c r="L22" i="8"/>
  <c r="Q21" i="8"/>
  <c r="P21" i="8"/>
  <c r="O21" i="8"/>
  <c r="N21" i="8"/>
  <c r="M21" i="8"/>
  <c r="L21" i="8"/>
  <c r="Q20" i="8"/>
  <c r="P20" i="8"/>
  <c r="O20" i="8"/>
  <c r="N20" i="8"/>
  <c r="M20" i="8"/>
  <c r="L20" i="8"/>
  <c r="Q19" i="8"/>
  <c r="P19" i="8"/>
  <c r="O19" i="8"/>
  <c r="N19" i="8"/>
  <c r="M19" i="8"/>
  <c r="L19" i="8"/>
  <c r="Q18" i="8"/>
  <c r="P18" i="8"/>
  <c r="O18" i="8"/>
  <c r="N18" i="8"/>
  <c r="M18" i="8"/>
  <c r="L18" i="8"/>
  <c r="Q17" i="8"/>
  <c r="P17" i="8"/>
  <c r="O17" i="8"/>
  <c r="N17" i="8"/>
  <c r="M17" i="8"/>
  <c r="L17" i="8"/>
  <c r="Q16" i="8"/>
  <c r="P16" i="8"/>
  <c r="O16" i="8"/>
  <c r="N16" i="8"/>
  <c r="M16" i="8"/>
  <c r="L16" i="8"/>
  <c r="Q15" i="8"/>
  <c r="P15" i="8"/>
  <c r="O15" i="8"/>
  <c r="N15" i="8"/>
  <c r="M15" i="8"/>
  <c r="L15" i="8"/>
  <c r="Q14" i="8"/>
  <c r="P14" i="8"/>
  <c r="O14" i="8"/>
  <c r="N14" i="8"/>
  <c r="M14" i="8"/>
  <c r="L14" i="8"/>
  <c r="Q13" i="8"/>
  <c r="P13" i="8"/>
  <c r="O13" i="8"/>
  <c r="N13" i="8"/>
  <c r="M13" i="8"/>
  <c r="L13" i="8"/>
  <c r="Q12" i="8"/>
  <c r="P12" i="8"/>
  <c r="O12" i="8"/>
  <c r="N12" i="8"/>
  <c r="M12" i="8"/>
  <c r="L12" i="8"/>
  <c r="Q11" i="8"/>
  <c r="P11" i="8"/>
  <c r="O11" i="8"/>
  <c r="N11" i="8"/>
  <c r="M11" i="8"/>
  <c r="L11" i="8"/>
  <c r="Q10" i="8"/>
  <c r="P10" i="8"/>
  <c r="O10" i="8"/>
  <c r="N10" i="8"/>
  <c r="M10" i="8"/>
  <c r="L10" i="8"/>
  <c r="Q9" i="8"/>
  <c r="P9" i="8"/>
  <c r="O9" i="8"/>
  <c r="N9" i="8"/>
  <c r="M9" i="8"/>
  <c r="L9" i="8"/>
  <c r="Q8" i="8"/>
  <c r="P8" i="8"/>
  <c r="O8" i="8"/>
  <c r="N8" i="8"/>
  <c r="M8" i="8"/>
  <c r="L8" i="8"/>
  <c r="Q7" i="8"/>
  <c r="P7" i="8"/>
  <c r="O7" i="8"/>
  <c r="N7" i="8"/>
  <c r="M7" i="8"/>
  <c r="L7" i="8"/>
  <c r="Q6" i="8"/>
  <c r="P6" i="8"/>
  <c r="O6" i="8"/>
  <c r="N6" i="8"/>
  <c r="M6" i="8"/>
  <c r="L6" i="8"/>
  <c r="Q5" i="8"/>
  <c r="P5" i="8"/>
  <c r="O5" i="8"/>
  <c r="N5" i="8"/>
  <c r="M5" i="8"/>
  <c r="L5" i="8"/>
  <c r="K4" i="8"/>
  <c r="E26" i="7"/>
  <c r="R10" i="8" l="1"/>
  <c r="R14" i="8"/>
  <c r="R18" i="8"/>
  <c r="R22" i="8"/>
  <c r="R26" i="8"/>
  <c r="R30" i="8"/>
  <c r="R34" i="8"/>
  <c r="R38" i="8"/>
  <c r="R42" i="8"/>
  <c r="S44" i="8"/>
  <c r="S76" i="8"/>
  <c r="S6" i="8"/>
  <c r="AI6" i="9" s="1" a="1"/>
  <c r="AI6" i="9" s="1"/>
  <c r="S34" i="8"/>
  <c r="S54" i="8"/>
  <c r="S74" i="8"/>
  <c r="S94" i="8"/>
  <c r="S22" i="8"/>
  <c r="S38" i="8"/>
  <c r="S50" i="8"/>
  <c r="S66" i="8"/>
  <c r="S86" i="8"/>
  <c r="S90" i="8"/>
  <c r="S18" i="8"/>
  <c r="S30" i="8"/>
  <c r="S42" i="8"/>
  <c r="S58" i="8"/>
  <c r="S70" i="8"/>
  <c r="S78" i="8"/>
  <c r="S98" i="8"/>
  <c r="S26" i="8"/>
  <c r="S46" i="8"/>
  <c r="S62" i="8"/>
  <c r="S82" i="8"/>
  <c r="S102" i="8"/>
  <c r="S9" i="8"/>
  <c r="AI9" i="9" s="1" a="1"/>
  <c r="AI9" i="9" s="1"/>
  <c r="S21" i="8"/>
  <c r="S33" i="8"/>
  <c r="S37" i="8"/>
  <c r="S41" i="8"/>
  <c r="S45" i="8"/>
  <c r="S49" i="8"/>
  <c r="S53" i="8"/>
  <c r="S57" i="8"/>
  <c r="S61" i="8"/>
  <c r="S65" i="8"/>
  <c r="S69" i="8"/>
  <c r="S73" i="8"/>
  <c r="S77" i="8"/>
  <c r="S81" i="8"/>
  <c r="S85" i="8"/>
  <c r="S89" i="8"/>
  <c r="S5" i="8"/>
  <c r="AI5" i="9" s="1" a="1"/>
  <c r="AI5" i="9" s="1"/>
  <c r="S13" i="8"/>
  <c r="S17" i="8"/>
  <c r="S25" i="8"/>
  <c r="S29" i="8"/>
  <c r="R7" i="8"/>
  <c r="AH7" i="9" s="1" a="1"/>
  <c r="AH7" i="9" s="1"/>
  <c r="R11" i="8"/>
  <c r="R15" i="8"/>
  <c r="R19" i="8"/>
  <c r="R23" i="8"/>
  <c r="R27" i="8"/>
  <c r="R31" i="8"/>
  <c r="R35" i="8"/>
  <c r="R39" i="8"/>
  <c r="S20" i="8"/>
  <c r="S24" i="8"/>
  <c r="S28" i="8"/>
  <c r="S32" i="8"/>
  <c r="S36" i="8"/>
  <c r="S40" i="8"/>
  <c r="S48" i="8"/>
  <c r="S52" i="8"/>
  <c r="S56" i="8"/>
  <c r="S60" i="8"/>
  <c r="S64" i="8"/>
  <c r="S68" i="8"/>
  <c r="S72" i="8"/>
  <c r="S80" i="8"/>
  <c r="S84" i="8"/>
  <c r="S88" i="8"/>
  <c r="S92" i="8"/>
  <c r="S96" i="8"/>
  <c r="S100" i="8"/>
  <c r="S104" i="8"/>
  <c r="S7" i="8"/>
  <c r="AI7" i="9" s="1" a="1"/>
  <c r="AI7" i="9" s="1"/>
  <c r="R9" i="8"/>
  <c r="AH9" i="9" s="1" a="1"/>
  <c r="AH9" i="9" s="1"/>
  <c r="R13" i="8"/>
  <c r="R17" i="8"/>
  <c r="R21" i="8"/>
  <c r="R25" i="8"/>
  <c r="R29" i="8"/>
  <c r="R33" i="8"/>
  <c r="R37" i="8"/>
  <c r="R41" i="8"/>
  <c r="R45" i="8"/>
  <c r="R49" i="8"/>
  <c r="R53" i="8"/>
  <c r="R57" i="8"/>
  <c r="R61" i="8"/>
  <c r="R65" i="8"/>
  <c r="R69" i="8"/>
  <c r="R73" i="8"/>
  <c r="R77" i="8"/>
  <c r="R81" i="8"/>
  <c r="R85" i="8"/>
  <c r="R89" i="8"/>
  <c r="R93" i="8"/>
  <c r="R97" i="8"/>
  <c r="R101" i="8"/>
  <c r="S31" i="8"/>
  <c r="S47" i="8"/>
  <c r="S51" i="8"/>
  <c r="S67" i="8"/>
  <c r="S71" i="8"/>
  <c r="S75" i="8"/>
  <c r="S79" i="8"/>
  <c r="S83" i="8"/>
  <c r="S87" i="8"/>
  <c r="S91" i="8"/>
  <c r="S95" i="8"/>
  <c r="S99" i="8"/>
  <c r="S103" i="8"/>
  <c r="S23" i="8"/>
  <c r="S39" i="8"/>
  <c r="S43" i="8"/>
  <c r="S55" i="8"/>
  <c r="S59" i="8"/>
  <c r="S63" i="8"/>
  <c r="R8" i="8"/>
  <c r="AH8" i="9" s="1" a="1"/>
  <c r="AH8" i="9" s="1"/>
  <c r="R20" i="8"/>
  <c r="R24" i="8"/>
  <c r="R28" i="8"/>
  <c r="R32" i="8"/>
  <c r="R36" i="8"/>
  <c r="R40" i="8"/>
  <c r="R44" i="8"/>
  <c r="R52" i="8"/>
  <c r="R60" i="8"/>
  <c r="R68" i="8"/>
  <c r="R72" i="8"/>
  <c r="R76" i="8"/>
  <c r="R84" i="8"/>
  <c r="R92" i="8"/>
  <c r="R100" i="8"/>
  <c r="S19" i="8"/>
  <c r="S27" i="8"/>
  <c r="S35" i="8"/>
  <c r="J60" i="8"/>
  <c r="J92" i="8"/>
  <c r="S93" i="8"/>
  <c r="S97" i="8"/>
  <c r="S101" i="8"/>
  <c r="R43" i="8"/>
  <c r="R47" i="8"/>
  <c r="R71" i="8"/>
  <c r="R79" i="8"/>
  <c r="R91" i="8"/>
  <c r="R103" i="8"/>
  <c r="S8" i="8"/>
  <c r="AI8" i="9" s="1" a="1"/>
  <c r="AI8" i="9" s="1"/>
  <c r="J51" i="8"/>
  <c r="J55" i="8"/>
  <c r="J59" i="8"/>
  <c r="J63" i="8"/>
  <c r="J67" i="8"/>
  <c r="J75" i="8"/>
  <c r="J83" i="8"/>
  <c r="J87" i="8"/>
  <c r="J95" i="8"/>
  <c r="J99" i="8"/>
  <c r="J7" i="8"/>
  <c r="S12" i="8"/>
  <c r="S16" i="8"/>
  <c r="J91" i="8"/>
  <c r="J52" i="8"/>
  <c r="J6" i="8"/>
  <c r="J46" i="8"/>
  <c r="J50" i="8"/>
  <c r="J54" i="8"/>
  <c r="J58" i="8"/>
  <c r="J62" i="8"/>
  <c r="J66" i="8"/>
  <c r="J70" i="8"/>
  <c r="J74" i="8"/>
  <c r="J78" i="8"/>
  <c r="J82" i="8"/>
  <c r="J86" i="8"/>
  <c r="J90" i="8"/>
  <c r="J94" i="8"/>
  <c r="J98" i="8"/>
  <c r="J102" i="8"/>
  <c r="J84" i="8"/>
  <c r="R46" i="8"/>
  <c r="R50" i="8"/>
  <c r="R54" i="8"/>
  <c r="R58" i="8"/>
  <c r="R62" i="8"/>
  <c r="R66" i="8"/>
  <c r="R70" i="8"/>
  <c r="R74" i="8"/>
  <c r="R78" i="8"/>
  <c r="R82" i="8"/>
  <c r="R86" i="8"/>
  <c r="R90" i="8"/>
  <c r="R94" i="8"/>
  <c r="R98" i="8"/>
  <c r="R102" i="8"/>
  <c r="S11" i="8"/>
  <c r="S15" i="8"/>
  <c r="J44" i="8"/>
  <c r="J76" i="8"/>
  <c r="J5" i="8"/>
  <c r="J25" i="8"/>
  <c r="J29" i="8"/>
  <c r="J45" i="8"/>
  <c r="J49" i="8"/>
  <c r="J53" i="8"/>
  <c r="J57" i="8"/>
  <c r="J61" i="8"/>
  <c r="J65" i="8"/>
  <c r="J69" i="8"/>
  <c r="J73" i="8"/>
  <c r="J77" i="8"/>
  <c r="J81" i="8"/>
  <c r="J85" i="8"/>
  <c r="J89" i="8"/>
  <c r="J93" i="8"/>
  <c r="J97" i="8"/>
  <c r="J101" i="8"/>
  <c r="R5" i="8"/>
  <c r="AH5" i="9" s="1" a="1"/>
  <c r="AH5" i="9" s="1"/>
  <c r="R51" i="8"/>
  <c r="R55" i="8"/>
  <c r="R59" i="8"/>
  <c r="R63" i="8"/>
  <c r="R67" i="8"/>
  <c r="R75" i="8"/>
  <c r="R83" i="8"/>
  <c r="R87" i="8"/>
  <c r="R95" i="8"/>
  <c r="R99" i="8"/>
  <c r="J8" i="8"/>
  <c r="S10" i="8"/>
  <c r="J12" i="8"/>
  <c r="S14" i="8"/>
  <c r="J48" i="8"/>
  <c r="J56" i="8"/>
  <c r="J64" i="8"/>
  <c r="J80" i="8"/>
  <c r="J88" i="8"/>
  <c r="J96" i="8"/>
  <c r="J104" i="8"/>
  <c r="R6" i="8"/>
  <c r="AH6" i="9" s="1" a="1"/>
  <c r="AH6" i="9" s="1"/>
  <c r="R48" i="8"/>
  <c r="R56" i="8"/>
  <c r="R64" i="8"/>
  <c r="R80" i="8"/>
  <c r="R88" i="8"/>
  <c r="R96" i="8"/>
  <c r="R104" i="8"/>
  <c r="J16" i="8"/>
  <c r="J14" i="8"/>
  <c r="J13" i="8"/>
  <c r="R12" i="8"/>
  <c r="R16" i="8"/>
  <c r="J9" i="8"/>
  <c r="J68" i="8"/>
  <c r="J100" i="8"/>
  <c r="J33" i="8"/>
  <c r="J37" i="8"/>
  <c r="J41" i="8"/>
  <c r="J11" i="8"/>
  <c r="J20" i="8"/>
  <c r="J19" i="8"/>
  <c r="J28" i="8"/>
  <c r="J32" i="8"/>
  <c r="J36" i="8"/>
  <c r="J40" i="8"/>
  <c r="J47" i="8"/>
  <c r="J71" i="8"/>
  <c r="J79" i="8"/>
  <c r="J103" i="8"/>
  <c r="J72" i="8"/>
  <c r="J18" i="8"/>
  <c r="J21" i="8"/>
  <c r="J27" i="8"/>
  <c r="J31" i="8"/>
  <c r="J35" i="8"/>
  <c r="J43" i="8"/>
  <c r="J15" i="8"/>
  <c r="J22" i="8"/>
  <c r="J26" i="8"/>
  <c r="J17" i="8"/>
  <c r="J30" i="8"/>
  <c r="J34" i="8"/>
  <c r="J38" i="8"/>
  <c r="J42" i="8"/>
  <c r="J23" i="8"/>
  <c r="J39" i="8"/>
  <c r="J24" i="8"/>
  <c r="AF8" i="9"/>
  <c r="AG7" i="9"/>
  <c r="AG8" i="9" l="1"/>
  <c r="AF9" i="9"/>
  <c r="AF10" i="9" l="1"/>
  <c r="AG9" i="9"/>
  <c r="AG10" i="9" l="1"/>
  <c r="AF11" i="9"/>
  <c r="AF12" i="9" l="1"/>
  <c r="AG11" i="9"/>
  <c r="AG12" i="9" l="1"/>
  <c r="AF13" i="9"/>
  <c r="AF14" i="9" l="1"/>
  <c r="AG13" i="9"/>
  <c r="AG14" i="9" l="1"/>
  <c r="A5" i="8" l="1" a="1"/>
  <c r="C10" i="8" l="1"/>
  <c r="B6" i="8"/>
  <c r="B7" i="8"/>
  <c r="C7" i="8"/>
  <c r="B8" i="8"/>
  <c r="C8" i="8"/>
  <c r="C6" i="8"/>
  <c r="A5" i="8"/>
  <c r="C62" i="8"/>
  <c r="C77" i="8"/>
  <c r="C42" i="8"/>
  <c r="C33" i="8"/>
  <c r="B36" i="8"/>
  <c r="B22" i="8"/>
  <c r="C82" i="8"/>
  <c r="B71" i="8"/>
  <c r="C22" i="8"/>
  <c r="B78" i="8"/>
  <c r="C92" i="8"/>
  <c r="C36" i="8"/>
  <c r="C75" i="8"/>
  <c r="C41" i="8"/>
  <c r="B70" i="8"/>
  <c r="B31" i="8"/>
  <c r="B84" i="8"/>
  <c r="B80" i="8"/>
  <c r="C18" i="8"/>
  <c r="C97" i="8"/>
  <c r="C79" i="8"/>
  <c r="B60" i="8"/>
  <c r="B79" i="8"/>
  <c r="B34" i="8"/>
  <c r="B19" i="8"/>
  <c r="C76" i="8"/>
  <c r="C69" i="8"/>
  <c r="C56" i="8"/>
  <c r="B29" i="8"/>
  <c r="C60" i="8"/>
  <c r="C37" i="8"/>
  <c r="C84" i="8"/>
  <c r="C78" i="8"/>
  <c r="C67" i="8"/>
  <c r="C85" i="8"/>
  <c r="C23" i="8"/>
  <c r="C64" i="8"/>
  <c r="C28" i="8"/>
  <c r="B89" i="8"/>
  <c r="C86" i="8"/>
  <c r="B44" i="8"/>
  <c r="B35" i="8"/>
  <c r="B52" i="8"/>
  <c r="C102" i="8"/>
  <c r="B30" i="8"/>
  <c r="B77" i="8"/>
  <c r="C38" i="8"/>
  <c r="C24" i="8"/>
  <c r="B51" i="8"/>
  <c r="B87" i="8"/>
  <c r="C27" i="8"/>
  <c r="C49" i="8"/>
  <c r="B50" i="8"/>
  <c r="B85" i="8"/>
  <c r="B56" i="8"/>
  <c r="B62" i="8"/>
  <c r="B65" i="8"/>
  <c r="C80" i="8"/>
  <c r="B49" i="8"/>
  <c r="B27" i="8"/>
  <c r="B97" i="8"/>
  <c r="C40" i="8"/>
  <c r="C55" i="8"/>
  <c r="B100" i="8"/>
  <c r="C57" i="8"/>
  <c r="C101" i="8"/>
  <c r="B61" i="8"/>
  <c r="B81" i="8"/>
  <c r="C81" i="8"/>
  <c r="C74" i="8"/>
  <c r="C43" i="8"/>
  <c r="B18" i="8"/>
  <c r="B58" i="8"/>
  <c r="C19" i="8"/>
  <c r="C100" i="8"/>
  <c r="C72" i="8"/>
  <c r="B67" i="8"/>
  <c r="B32" i="8"/>
  <c r="B66" i="8"/>
  <c r="B45" i="8"/>
  <c r="B63" i="8"/>
  <c r="C30" i="8"/>
  <c r="B28" i="8"/>
  <c r="B39" i="8"/>
  <c r="C87" i="8"/>
  <c r="B69" i="8"/>
  <c r="B33" i="8"/>
  <c r="B92" i="8"/>
  <c r="B73" i="8"/>
  <c r="B43" i="8"/>
  <c r="C65" i="8"/>
  <c r="B102" i="8"/>
  <c r="C58" i="8"/>
  <c r="C59" i="8"/>
  <c r="C26" i="8"/>
  <c r="C39" i="8"/>
  <c r="C48" i="8"/>
  <c r="B21" i="8"/>
  <c r="B104" i="8"/>
  <c r="B53" i="8"/>
  <c r="C34" i="8"/>
  <c r="C20" i="8"/>
  <c r="B47" i="8"/>
  <c r="C104" i="8"/>
  <c r="B82" i="8"/>
  <c r="C83" i="8"/>
  <c r="C91" i="8"/>
  <c r="B86" i="8"/>
  <c r="C70" i="8"/>
  <c r="C25" i="8"/>
  <c r="C21" i="8"/>
  <c r="B25" i="8"/>
  <c r="B99" i="8"/>
  <c r="B26" i="8"/>
  <c r="B72" i="8"/>
  <c r="C99" i="8"/>
  <c r="B23" i="8"/>
  <c r="B54" i="8"/>
  <c r="C90" i="8"/>
  <c r="B40" i="8"/>
  <c r="B41" i="8"/>
  <c r="B42" i="8"/>
  <c r="B74" i="8"/>
  <c r="C73" i="8"/>
  <c r="C96" i="8"/>
  <c r="B98" i="8"/>
  <c r="C51" i="8"/>
  <c r="C54" i="8"/>
  <c r="C63" i="8"/>
  <c r="B48" i="8"/>
  <c r="B95" i="8"/>
  <c r="B93" i="8"/>
  <c r="C66" i="8"/>
  <c r="C98" i="8"/>
  <c r="B64" i="8"/>
  <c r="B75" i="8"/>
  <c r="B59" i="8"/>
  <c r="C89" i="8"/>
  <c r="C29" i="8"/>
  <c r="B24" i="8"/>
  <c r="C35" i="8"/>
  <c r="B38" i="8"/>
  <c r="C45" i="8"/>
  <c r="C31" i="8"/>
  <c r="B91" i="8"/>
  <c r="C46" i="8"/>
  <c r="B76" i="8"/>
  <c r="C68" i="8"/>
  <c r="B103" i="8"/>
  <c r="C15" i="8"/>
  <c r="C44" i="8"/>
  <c r="C53" i="8"/>
  <c r="B88" i="8"/>
  <c r="C50" i="8"/>
  <c r="C71" i="8"/>
  <c r="B96" i="8"/>
  <c r="C94" i="8"/>
  <c r="B55" i="8"/>
  <c r="B83" i="8"/>
  <c r="B20" i="8"/>
  <c r="B90" i="8"/>
  <c r="C88" i="8"/>
  <c r="B37" i="8"/>
  <c r="B46" i="8"/>
  <c r="B94" i="8"/>
  <c r="C52" i="8"/>
  <c r="C61" i="8"/>
  <c r="B101" i="8"/>
  <c r="C103" i="8"/>
  <c r="C32" i="8"/>
  <c r="C93" i="8"/>
  <c r="B57" i="8"/>
  <c r="C95" i="8"/>
  <c r="C47" i="8"/>
  <c r="B68" i="8"/>
  <c r="C13" i="8"/>
  <c r="B14" i="8"/>
  <c r="C16" i="8"/>
  <c r="B13" i="8"/>
  <c r="C17" i="8"/>
  <c r="B17" i="8"/>
  <c r="C9" i="8"/>
  <c r="B11" i="8"/>
  <c r="C14" i="8"/>
  <c r="B10" i="8"/>
  <c r="C12" i="8"/>
  <c r="B9" i="8"/>
  <c r="B15" i="8"/>
  <c r="B16" i="8"/>
  <c r="B12" i="8"/>
  <c r="C11" i="8"/>
  <c r="C5" i="8" l="1"/>
  <c r="B5" i="8"/>
  <c r="AB5" i="9" a="1"/>
  <c r="AC13" i="9"/>
  <c r="AC10" i="9"/>
  <c r="AD13" i="9"/>
  <c r="AC14" i="9"/>
  <c r="AD11" i="9"/>
  <c r="AD9" i="9"/>
  <c r="AD12" i="9"/>
  <c r="AC11" i="9"/>
  <c r="AC12" i="9"/>
  <c r="AC9" i="9"/>
  <c r="AD10" i="9"/>
  <c r="AE11" i="9" l="1"/>
  <c r="AE10" i="9"/>
  <c r="AE9" i="9"/>
  <c r="AE13" i="9"/>
  <c r="AD14" i="9"/>
  <c r="AE14" i="9" s="1"/>
  <c r="AB5" i="9"/>
  <c r="AC6" i="9"/>
  <c r="AD6" i="9"/>
  <c r="AE6" i="9" s="1"/>
  <c r="AC8" i="9"/>
  <c r="AD8" i="9"/>
  <c r="AD7" i="9"/>
  <c r="AC7" i="9"/>
  <c r="AE12" i="9"/>
  <c r="AE7" i="9" l="1"/>
  <c r="AE8" i="9"/>
  <c r="AC5" i="9"/>
  <c r="AD5" i="9"/>
  <c r="AE5"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<sst xmlns="http://schemas.openxmlformats.org/spreadsheetml/2006/main" count="337" uniqueCount="250">
  <si>
    <t>IT Cost Optimization Ideas</t>
  </si>
  <si>
    <t>Cost Optimization Approach</t>
  </si>
  <si>
    <t>Domain</t>
  </si>
  <si>
    <t>Sr No</t>
  </si>
  <si>
    <t>Network</t>
  </si>
  <si>
    <t>Negotiate more bandwidth for the same price</t>
  </si>
  <si>
    <t>Conduct sourcing events to select service providers providing the best overall value</t>
  </si>
  <si>
    <t>Analyze contracts to seek more bandwidth at the same price points</t>
  </si>
  <si>
    <t>Network consolidation and automation</t>
  </si>
  <si>
    <t>Consider acquiring new unified communications as a service (UCaaS)</t>
  </si>
  <si>
    <t>Consolidate data centers</t>
  </si>
  <si>
    <t>Data Center</t>
  </si>
  <si>
    <t>Improve data center efficiency(e.g., refresh older equipment)</t>
  </si>
  <si>
    <t>Address physical space, cooling and power systems (in that order) to maximize data center efficiency. It will help by lowering power, consumption and support costs while maximizing existing square footage.</t>
  </si>
  <si>
    <t>Co-locate data center to share real estate cost with other businesses environment</t>
  </si>
  <si>
    <t>Using public cloud services for DR in order to cut back or replace large DR contracts/providers</t>
  </si>
  <si>
    <t>Find new consolidation opportunities around colocation, managed services and cloud providers</t>
  </si>
  <si>
    <t>IT leaders can obtain greater agility and cost-efficiency from public cloud service providers whose capabilities cover the spectrum from infrastructure as a service through platform as a service.</t>
  </si>
  <si>
    <t>Review existing applications to determine whether they are suitable for migration to public cloud services, if other service models would be more appropriate or whether they should stay in-house. As organizations begin this evaluation process, many find that they have never thoroughly assessed their applications against confidentiality and availability requirements.</t>
  </si>
  <si>
    <t>Leverage methodologies such as joint-VM provisioning rather than individual VM capacity allocations. This enables both more efficient use of unused capacity and allocates resources where and when most needed.</t>
  </si>
  <si>
    <t>Virtualize IT servers, storage and networks to accelerate and simplify DR and improve IT service availability. Leverage virtualization to automate DR plans as much as possible.</t>
  </si>
  <si>
    <t>Explore colocation of data center</t>
  </si>
  <si>
    <t>To avoid costly user downtime and nonsecure work-arounds, end-user computing and service desk managers must ensure self-help options are available. Employ innovative, nontraditional approaches such as social media, liberal use of video, rich mobile self-help apps and regularly scheduled walk-up events.</t>
  </si>
  <si>
    <t>Add self-service features to service desk capabilities</t>
  </si>
  <si>
    <t>Outsourcing the service desk frees your organization from necessary infrastructure support costs, training and recruiting for high-attrition positions.</t>
  </si>
  <si>
    <t>Service desk consolidation</t>
  </si>
  <si>
    <t>Renegotiating service desk contract</t>
  </si>
  <si>
    <t>Determine what can be eliminated via workload simplification, what can be automated via self-service/chatbots/virtual assistants (potentially AIOps with virtual support agents and artificial intelligence [AI] for certain use cases), and refocusing.</t>
  </si>
  <si>
    <t>Cloud office products offer more than just the same functions from a different platform at a lower cost. Making full use of the cloud makes it possible to offer analytical, mobile and large-scale capabilities that would not be possible or practical using on-premises tools.</t>
  </si>
  <si>
    <t>Utilize cloud based solutions to access large-scale capabilities</t>
  </si>
  <si>
    <t>IT Management</t>
  </si>
  <si>
    <t>By migrating to hybrid WANs using multiple transports (including the internet, Multiprotocol Label Switching [MPLS], LTE and other transports) and using software-defined WAN.</t>
  </si>
  <si>
    <t>Data copy management</t>
  </si>
  <si>
    <t>In order to address bloated storage consumption and increased storage and software licensing costs associated with sprawl across backup, archiving, disaster recovery, dev/test, etc.</t>
  </si>
  <si>
    <t>Service Desk</t>
  </si>
  <si>
    <t>Explore how robobosses could enhance management capabilities. Observing how employees and their managers interact in various parts of your organization will help you assess the potential impact of, and need for, smart machines.</t>
  </si>
  <si>
    <t>Use smart machine and predictive capabilities for automated personnel</t>
  </si>
  <si>
    <t>End-user</t>
  </si>
  <si>
    <t>Consolidate application instances to drive down licensing and maintenance costs. Streamline the application portfolio by mapping applications to business processes and limit current and future duplicity of application function.</t>
  </si>
  <si>
    <t>Responsive web apps instead of native mobile apps</t>
  </si>
  <si>
    <t>Consider revaluation of existing application support service levels. Many non-mission-critical applications receive more support than is required, thereby increasing support costs. Conversely, it ensures that each application support service level is appropriate given its current importance to the organization.</t>
  </si>
  <si>
    <t>Evaluate and rationalize application support service levels</t>
  </si>
  <si>
    <t>Organizations are under tremendous pressure to reduce the cost and complexity of their application portfolios. Rationalization of software maintenance is a good opportunity to create cost savings and reduce future risk. Look at the possibility of radically changing how applications are supported and used to target more significant cost savings.</t>
  </si>
  <si>
    <t>Reduce or eliminate maintenance on noncritical apps</t>
  </si>
  <si>
    <t>As organizations move toward agile and DevOps cultures, supporting collaboration tools enables a more efficient development environment.</t>
  </si>
  <si>
    <t>Improve application development coordination and efficiency via more collaborative tools that fit into developer work styles (e.g., Slack)</t>
  </si>
  <si>
    <t>Replatform to cheaper, more widely used technology</t>
  </si>
  <si>
    <t>Many legacy applications are running on expensive, out-of-date platforms. However, opportunities exist for the application layer to leverage faster, better, cheaper and more widely used platforms that are less expensive to support.</t>
  </si>
  <si>
    <t>Co-creation is an initiative in which multiple parties (in the case here, the service provider and its enterprise customers) come together and jointly produce or develop an outcome (for example, a product or a solution) that has economic value and is mutually beneficial to the parties involved. Co-creation usually is targeted at business challenges that are not met by current products or solutions.</t>
  </si>
  <si>
    <t>Co-development and/or co-innovation with partners</t>
  </si>
  <si>
    <t>Consolidate application instances</t>
  </si>
  <si>
    <t>Shift to self-service for applications where business community can access data without IT or perform business configuration tasks</t>
  </si>
  <si>
    <t>Identify the most frequent, routine data calls to provide an understanding of where IT self-service will have the most profound impact.</t>
  </si>
  <si>
    <t>Decommission legacy systems and retire obsolete applications</t>
  </si>
  <si>
    <t>Implement shared services</t>
  </si>
  <si>
    <t>Centralize IT purchases to ensure accurate asset tracking both physically and financially. Avoid pitfalls of "rogue" IT purchase aftermath and drive accountability and transparency to the IT procurement.</t>
  </si>
  <si>
    <t>Many organizations operate with outdated organizational structures that are tied to technology silos (e.g., networking, desktop, service desk). These traditional structures often tie individual IT staff to single functions, or even technology platforms. Reconfiguring the staff (and breaking down technology silos) can often lead to better efficiency and improved outcomes.</t>
  </si>
  <si>
    <t>Providing transparency to total vendor costs often produces unidentified areas for price leverage and consolidation. Organizations should consider strategically reprioritizing vendor spend against tactical and strategic goals.</t>
  </si>
  <si>
    <t>Draw clear and practical lines of responsibility to avoid resource duplication and excessive integration costs</t>
  </si>
  <si>
    <t>Establish a clear path of accountability and responsibility for key tasks and areas prior to engaging in significant integration initiatives. Failure to do so can result in duplicate or conflicting initiatives, all with good intent.</t>
  </si>
  <si>
    <t>Eliminate unused software and hardware</t>
  </si>
  <si>
    <t>Define the business outcomes desired as early as possible in the sourcing process by proposing specific business outcomes, metrics and the target levels that your business would like to achieve. Ensure that business and IT stakeholders have accepted the same goals and targets.</t>
  </si>
  <si>
    <t>IoT solutions can contribute to cost optimization initiatives, such as improving consumable item utilization and asset productivity efforts, to make enterprises more competitive.</t>
  </si>
  <si>
    <t>Leverage Internet of Things (IoT) to enable increased business/process efficiency and asset utilization</t>
  </si>
  <si>
    <t>As CIOs look to manage and optimize costs in their IT organizations, they must take care to ensure services being provided are cost-effective. A careful evaluation of moving services offshore could achieve cost savings and improve efficiency throughout the enterprise.</t>
  </si>
  <si>
    <t>Offshore services</t>
  </si>
  <si>
    <t>Engage application leaders and enterprise architects to initiate an application modernization initiative</t>
  </si>
  <si>
    <t>Reduce service levels for noncritical products and services</t>
  </si>
  <si>
    <t>In order to lower costs so they are more aligned with the levels the consumers of your service are willing/able to pay.</t>
  </si>
  <si>
    <t>Cloud services are essential for emerging digital business use cases, next-generation applications and initiatives like the Internet of Things (IoT). The cloud is also a viable hosting alternative for traditional on-premises applications. Operational efficiencies in the form of reduced real estate footprint, hardware purchasing needs are some of potential benefits.</t>
  </si>
  <si>
    <t>IT staff reorganization and shared services</t>
  </si>
  <si>
    <t>Comparison of bundled contracts versus dual suppliers, pooling of data charges, multi-year contracts etc. will help to obtain better contract terms</t>
  </si>
  <si>
    <t>Compare contract terms, prices, rates and volumes to identify best service providers offering bundled offerings</t>
  </si>
  <si>
    <t>Synopsis</t>
  </si>
  <si>
    <t>Consolidate service desk to create a centralized service desk catering to business requirements</t>
  </si>
  <si>
    <t>The application portfolio represents a large part of the IT budget and a major opportunity for cost savings by lowering redundancy, diversity and complexity. Changes in the application portfolio must be led by a business initiative to change, standardize or simplify the business processes.  By standardizing applications across the enterprise allows CIOs to reduce and control costs by simplifying the application landscape with a handful of resources multiple end-users can leverage.</t>
  </si>
  <si>
    <t>Total cost of ownership (TCO) encompasses post acquisition costs and management overheads on enterprise devices, software and services. To better manage IT assets, CIOs should provide the true costs from initial implementation to decommissioning.</t>
  </si>
  <si>
    <t>Regularly check license usage and do not renew unused annual licenses (or related support costs)</t>
  </si>
  <si>
    <t>In order to rightsized application requirements that could in turn lower infrastructure costs. The other benefit is that the roadmap that results will help determine where I&amp;O should invest. Examples that could have potential payoff at the infrastructure level include those running on legacy infrastructure where total cost of ownership (TCO) of support, disaster recovery, etc., are high (but leading with an infrastructure TCO reduction view won't advance that discussion).</t>
  </si>
  <si>
    <t>Organizations often don't spend time to rebid existing contracts, as they believe they wouldn't change providers. However, nothing stifles a competitive bidding war like having no competition. Unless you are doing substantial outsourcing, your largest opportunity for reducing costs likely will be in your contracts with telecom service providers. Although network contracts are typically multiyear, they can usually be renegotiated on an annual basis in exchange for extending the contract, say, another year.</t>
  </si>
  <si>
    <t>Approved for external reuse — not for resale.</t>
  </si>
  <si>
    <t>Criteria Weighting</t>
  </si>
  <si>
    <t>Benefit</t>
  </si>
  <si>
    <t>What is the opportunity's upside?</t>
  </si>
  <si>
    <t>Weight</t>
  </si>
  <si>
    <t>Potential Financial Benefit:</t>
  </si>
  <si>
    <t>• How much will the enterprise save if the action is implemented?</t>
  </si>
  <si>
    <t>• How does the action affect cash flow?</t>
  </si>
  <si>
    <t>Business Impact:</t>
  </si>
  <si>
    <t>• What impact will this initiative have on business unit leaders or their staff?</t>
  </si>
  <si>
    <t>• Will this initiative adversely affect business units' day-to-day activities or operations?</t>
  </si>
  <si>
    <t>Total</t>
  </si>
  <si>
    <t>Should add up to 100%</t>
  </si>
  <si>
    <t>Cost, Time, Risk</t>
  </si>
  <si>
    <t>Is the opportunity worth the effort?</t>
  </si>
  <si>
    <t>Investment Requirement:</t>
  </si>
  <si>
    <t>• Does the initiative require a large, upfront investment before savings can be realized?</t>
  </si>
  <si>
    <t>• Is the enterprise willing to make an investment at all?</t>
  </si>
  <si>
    <t>Time Requirement:</t>
  </si>
  <si>
    <t>• Can we capture and realize cost savings within this fiscal year?</t>
  </si>
  <si>
    <t>• How do we measure soft savings with this initiative?</t>
  </si>
  <si>
    <t>Degree of Organizational Risk:</t>
  </si>
  <si>
    <t>• Will our business unit leaders ensure the changes are made?</t>
  </si>
  <si>
    <t>• Is our enterprise capable of adapting to the changes?</t>
  </si>
  <si>
    <t>Degree of IT Technical Risk:</t>
  </si>
  <si>
    <t>• Will the change undermine the ability of our systems to deliver services?</t>
  </si>
  <si>
    <t>• Will this change cause delays in enterprise operations impacting few or many components of the architecture?</t>
  </si>
  <si>
    <t>IDEA PRIORITIZATION</t>
  </si>
  <si>
    <t>Unweighted Criteria Scores</t>
  </si>
  <si>
    <t>Average Category Score</t>
  </si>
  <si>
    <t>Idea #</t>
  </si>
  <si>
    <t>Idea</t>
  </si>
  <si>
    <t>Potential Financial Benefit</t>
  </si>
  <si>
    <t>Business Impact</t>
  </si>
  <si>
    <t>Investment Requirement
(Cost)</t>
  </si>
  <si>
    <t xml:space="preserve">Time Requirement
</t>
  </si>
  <si>
    <t>Degree of Organizational Risk</t>
  </si>
  <si>
    <t>Degree of 
IT Technical Risk</t>
  </si>
  <si>
    <t>Top 10
Priorities</t>
  </si>
  <si>
    <t>Financial Benefit Unweighted score</t>
  </si>
  <si>
    <t>Business Impact Score</t>
  </si>
  <si>
    <t>Cost
Score</t>
  </si>
  <si>
    <t>Time Req Score</t>
  </si>
  <si>
    <t>Org Risk Score</t>
  </si>
  <si>
    <t>Tech Risk Score</t>
  </si>
  <si>
    <t>Average Benefit Score</t>
  </si>
  <si>
    <t>Average Cost, Time, Risk Score</t>
  </si>
  <si>
    <t xml:space="preserve"> Selected:</t>
  </si>
  <si>
    <t>Large</t>
  </si>
  <si>
    <t>None</t>
  </si>
  <si>
    <t>Low</t>
  </si>
  <si>
    <t>Intermediate term</t>
  </si>
  <si>
    <t>Y</t>
  </si>
  <si>
    <t>Moderate</t>
  </si>
  <si>
    <t>Positive</t>
  </si>
  <si>
    <t>Short term</t>
  </si>
  <si>
    <t>Score</t>
  </si>
  <si>
    <t>Idea Name</t>
  </si>
  <si>
    <t>Data Label</t>
  </si>
  <si>
    <t>X Offset</t>
  </si>
  <si>
    <t>Y
Offset</t>
  </si>
  <si>
    <t>Map X Axis</t>
  </si>
  <si>
    <t>Map Y Axis</t>
  </si>
  <si>
    <t>Yes</t>
  </si>
  <si>
    <t>Telecom Expense Management</t>
  </si>
  <si>
    <t>Use cloud for peak consumption rather than keeping unused capacity to cover few peaks</t>
  </si>
  <si>
    <t>Increase service desk efficiency via automation</t>
  </si>
  <si>
    <t>Price and rate renegotiation of PCs</t>
  </si>
  <si>
    <t>Rationalize and standardize applications across the business</t>
  </si>
  <si>
    <t>Applications</t>
  </si>
  <si>
    <t>Consumer app fatigue is forcing application leaders to revisit strategies and use cases of web apps vs. native mobile apps. Application leaders should work with designers to reassess mobile websites and apply more app-oriented user experience.</t>
  </si>
  <si>
    <t>Centers of Excellence for better governance</t>
  </si>
  <si>
    <t>Benchmark both rates and volumes associated with IT services; start with the Gartner IT Budget &amp; Efficiency Benchmark assessment</t>
  </si>
  <si>
    <t>Analyzing both rates and volumes of IT services allows CIOs to better optimize supply (per-unit cost) and demand (volume) of IT spending and staffing. Benchmarking is a fundamental and critical first step for IT cost optimization campaigns. CIOs will improve their IT cost optimization efforts by benchmarking IT spending and staffing levels to identify additional areas of opportunity.</t>
  </si>
  <si>
    <t>Institute zero-based budgeting to rightsize budgets</t>
  </si>
  <si>
    <t>Utilize ZBB to Drive Efficiency and Business Value With Financial Transparency and Focus on Business Outcomes</t>
  </si>
  <si>
    <r>
      <t xml:space="preserve">Weighted Prioritization Score 
</t>
    </r>
    <r>
      <rPr>
        <b/>
        <sz val="12"/>
        <color rgb="FFFFFFFF"/>
        <rFont val="Arial"/>
        <family val="2"/>
      </rPr>
      <t>(Out of 100)</t>
    </r>
  </si>
  <si>
    <r>
      <rPr>
        <b/>
        <sz val="9"/>
        <rFont val="Arial"/>
        <family val="2"/>
      </rPr>
      <t>Small</t>
    </r>
    <r>
      <rPr>
        <sz val="9"/>
        <rFont val="Arial"/>
        <family val="2"/>
      </rPr>
      <t xml:space="preserve">
Potential to minimally improve cash flow or generate hard/soft savings</t>
    </r>
  </si>
  <si>
    <r>
      <rPr>
        <b/>
        <sz val="9"/>
        <rFont val="Arial"/>
        <family val="2"/>
      </rPr>
      <t>Medium</t>
    </r>
    <r>
      <rPr>
        <sz val="9"/>
        <rFont val="Arial"/>
        <family val="2"/>
      </rPr>
      <t xml:space="preserve">
Potential to moderately improve cash or generate hard/soft savings</t>
    </r>
  </si>
  <si>
    <r>
      <rPr>
        <b/>
        <sz val="9"/>
        <rFont val="Arial"/>
        <family val="2"/>
      </rPr>
      <t>Large</t>
    </r>
    <r>
      <rPr>
        <sz val="9"/>
        <rFont val="Arial"/>
        <family val="2"/>
      </rPr>
      <t xml:space="preserve">
Potential to significantly improve cash flow and generate hard/soft savings</t>
    </r>
  </si>
  <si>
    <r>
      <rPr>
        <b/>
        <sz val="9"/>
        <rFont val="Arial"/>
        <family val="2"/>
      </rPr>
      <t>Negative</t>
    </r>
    <r>
      <rPr>
        <sz val="9"/>
        <rFont val="Arial"/>
        <family val="2"/>
      </rPr>
      <t xml:space="preserve">
The initiative will have an adverse impact on business operations</t>
    </r>
  </si>
  <si>
    <r>
      <rPr>
        <b/>
        <sz val="9"/>
        <rFont val="Arial"/>
        <family val="2"/>
      </rPr>
      <t>None</t>
    </r>
    <r>
      <rPr>
        <sz val="9"/>
        <rFont val="Arial"/>
        <family val="2"/>
      </rPr>
      <t xml:space="preserve">
The initiative will neither have a positive nor negative impact on business operations</t>
    </r>
  </si>
  <si>
    <r>
      <rPr>
        <b/>
        <sz val="9"/>
        <rFont val="Arial"/>
        <family val="2"/>
      </rPr>
      <t>Positive</t>
    </r>
    <r>
      <rPr>
        <sz val="9"/>
        <rFont val="Arial"/>
        <family val="2"/>
      </rPr>
      <t xml:space="preserve">
The initiative will have a positive impact on business operations</t>
    </r>
  </si>
  <si>
    <r>
      <rPr>
        <b/>
        <sz val="9"/>
        <rFont val="Arial"/>
        <family val="2"/>
      </rPr>
      <t>High</t>
    </r>
    <r>
      <rPr>
        <sz val="9"/>
        <rFont val="Arial"/>
        <family val="2"/>
      </rPr>
      <t xml:space="preserve">
The initiative requires a large, upfront investment before savings can be realized</t>
    </r>
  </si>
  <si>
    <r>
      <rPr>
        <b/>
        <sz val="9"/>
        <rFont val="Arial"/>
        <family val="2"/>
      </rPr>
      <t>Moderate</t>
    </r>
    <r>
      <rPr>
        <sz val="9"/>
        <rFont val="Arial"/>
        <family val="2"/>
      </rPr>
      <t xml:space="preserve">
The initiative requires a moderate, upfront investment before savings can be realized</t>
    </r>
  </si>
  <si>
    <r>
      <rPr>
        <b/>
        <sz val="9"/>
        <rFont val="Arial"/>
        <family val="2"/>
      </rPr>
      <t>Low/None</t>
    </r>
    <r>
      <rPr>
        <sz val="9"/>
        <rFont val="Arial"/>
        <family val="2"/>
      </rPr>
      <t xml:space="preserve">
The initiative requires little to no upfront investment before savings can be realized</t>
    </r>
  </si>
  <si>
    <r>
      <rPr>
        <b/>
        <sz val="9"/>
        <rFont val="Arial"/>
        <family val="2"/>
      </rPr>
      <t>Long term</t>
    </r>
    <r>
      <rPr>
        <sz val="9"/>
        <rFont val="Arial"/>
        <family val="2"/>
      </rPr>
      <t xml:space="preserve">
Savings may be realized either within months or not at all upon full implementation</t>
    </r>
  </si>
  <si>
    <r>
      <rPr>
        <b/>
        <sz val="9"/>
        <rFont val="Arial"/>
        <family val="2"/>
      </rPr>
      <t>Intermediate term</t>
    </r>
    <r>
      <rPr>
        <sz val="9"/>
        <rFont val="Arial"/>
        <family val="2"/>
      </rPr>
      <t xml:space="preserve">
Expect savings can be realized within months of full implementation</t>
    </r>
  </si>
  <si>
    <r>
      <rPr>
        <b/>
        <sz val="9"/>
        <rFont val="Arial"/>
        <family val="2"/>
      </rPr>
      <t>Short term</t>
    </r>
    <r>
      <rPr>
        <sz val="9"/>
        <rFont val="Arial"/>
        <family val="2"/>
      </rPr>
      <t xml:space="preserve">
Expect savings can be realized within weeks of full implementation</t>
    </r>
  </si>
  <si>
    <r>
      <rPr>
        <b/>
        <sz val="9"/>
        <rFont val="Arial"/>
        <family val="2"/>
      </rPr>
      <t>High</t>
    </r>
    <r>
      <rPr>
        <sz val="9"/>
        <rFont val="Arial"/>
        <family val="2"/>
      </rPr>
      <t xml:space="preserve">
Staff redundancies; re-engineering of processes and structures</t>
    </r>
  </si>
  <si>
    <r>
      <rPr>
        <b/>
        <sz val="9"/>
        <rFont val="Arial"/>
        <family val="2"/>
      </rPr>
      <t>Moderate</t>
    </r>
    <r>
      <rPr>
        <sz val="9"/>
        <rFont val="Arial"/>
        <family val="2"/>
      </rPr>
      <t xml:space="preserve">
Limited changes in roles, structures and processes</t>
    </r>
  </si>
  <si>
    <r>
      <rPr>
        <b/>
        <sz val="9"/>
        <rFont val="Arial"/>
        <family val="2"/>
      </rPr>
      <t>Low</t>
    </r>
    <r>
      <rPr>
        <sz val="9"/>
        <rFont val="Arial"/>
        <family val="2"/>
      </rPr>
      <t xml:space="preserve">
No staff reduction nor changes in organization and processes</t>
    </r>
  </si>
  <si>
    <r>
      <rPr>
        <b/>
        <sz val="9"/>
        <rFont val="Arial"/>
        <family val="2"/>
      </rPr>
      <t>High</t>
    </r>
    <r>
      <rPr>
        <sz val="9"/>
        <rFont val="Arial"/>
        <family val="2"/>
      </rPr>
      <t xml:space="preserve">
Impacts OS, DB, middleware and applications</t>
    </r>
  </si>
  <si>
    <r>
      <rPr>
        <b/>
        <sz val="9"/>
        <rFont val="Arial"/>
        <family val="2"/>
      </rPr>
      <t>Moderate</t>
    </r>
    <r>
      <rPr>
        <sz val="9"/>
        <rFont val="Arial"/>
        <family val="2"/>
      </rPr>
      <t xml:space="preserve">
Impacts few components of the architecture</t>
    </r>
  </si>
  <si>
    <r>
      <rPr>
        <b/>
        <sz val="9"/>
        <rFont val="Arial"/>
        <family val="2"/>
      </rPr>
      <t>Low</t>
    </r>
    <r>
      <rPr>
        <sz val="9"/>
        <rFont val="Arial"/>
        <family val="2"/>
      </rPr>
      <t xml:space="preserve">
Little more than "moving boxes"</t>
    </r>
  </si>
  <si>
    <t>Selected</t>
  </si>
  <si>
    <t>Legend: Top Cost Optimization Ideas</t>
  </si>
  <si>
    <t>Instructions</t>
  </si>
  <si>
    <t>Step 2</t>
  </si>
  <si>
    <t xml:space="preserve">Generate additional ideas from team input </t>
  </si>
  <si>
    <t>Step 3</t>
  </si>
  <si>
    <t>Establishing Prioritization Parameter Weights</t>
  </si>
  <si>
    <t>Step 4</t>
  </si>
  <si>
    <t>Prioritization Exercise</t>
  </si>
  <si>
    <t>Step 5</t>
  </si>
  <si>
    <t>Action Plan</t>
  </si>
  <si>
    <t>-Using the Step 5 Action Plan tab as a guide, develop an action plan for your organization, assigning ownership, targets, and timeframes for each high priority idea.</t>
  </si>
  <si>
    <t>Notes</t>
  </si>
  <si>
    <t>- Some Sheets (Cover, Step 3, 4a, and 4b) are protected, and some fields locked and/or hidden, to prevent accidental disruption of formulas, calculations, or mapping.  There is no password required to unprotect the sheets.</t>
  </si>
  <si>
    <t>- If more than ten ideas are flagged as Top 10 Priorities in Step 4a, only the first ten ideas flagged with a "Y" will appear on the Step 4b map and summary table</t>
  </si>
  <si>
    <t>- The mapping algorithm for Step 4b includes an offset function to avoid overlapping data points, so positional accuracy is not exact</t>
  </si>
  <si>
    <t>Leverage Gartner identified common IT Cost Optimization ideas</t>
  </si>
  <si>
    <t>Your Organization's Ideas</t>
  </si>
  <si>
    <t xml:space="preserve">- Either through group discussion or individual submission, identify or brainstorm additional ideas that your team may have.  Enter idea #'s for each idea in Step 2 
</t>
  </si>
  <si>
    <t>- Tab "Step 3" outlines decision framework parameters for prioritizing cost optimization initiatives based on benefit, cost, time, and risk.
- Parameters can be "weighted".  Enter in a % weighting for each benefit parameter , and for each of the Cost, Time, Risk parameters (total in each category should be 100%).</t>
  </si>
  <si>
    <t>Priority</t>
  </si>
  <si>
    <t>Owner / Lead</t>
  </si>
  <si>
    <t>Actual
Savings</t>
  </si>
  <si>
    <t>Start 
Date</t>
  </si>
  <si>
    <t>Completion 
Date</t>
  </si>
  <si>
    <t>Resources and Links</t>
  </si>
  <si>
    <t>Step 1</t>
  </si>
  <si>
    <t>- Use the filters and select the relevant ideas you want to shortlist by using the dropdown (Yes or No)</t>
  </si>
  <si>
    <t>- Finalize the list of ~10 ideas, or a manageable subset that can be subsequently prioritized</t>
  </si>
  <si>
    <t xml:space="preserve">- All ideas marked as "Yes" in Step 1 will be auto-populated in Step 4 (Note: Currently Step 4a and 4b have sample data to demonstrate how the tool works).
- Prioritize each initiative by rating each parameter according to the rating criteria in Step 3.
- Review Prioritization "scores" in column J and through team discussion identify which are the "top priorities" to include in your cost optimization roadmap.
- Review Prioritization "map" which illustrates benefit vs. time/risk/cost for each opportunity. </t>
  </si>
  <si>
    <t>Reduce unified communications and collaboration expenses by using Office 365/Skype4Business/Teams entitlements</t>
  </si>
  <si>
    <t>Leverage existing entitlements in order to reduce unified communications and collaboration expenses. Cloud-sourced UC solutions are becoming increasingly viable for many midsize and large end-user organizations. Implement a bimodal approach to UC in order to augment the organization's UC capabilities through the use of differentiated or specialized tools that improve users' collaboration workflows.</t>
  </si>
  <si>
    <t>Consider providing TCO costs to business unit (BU) leaders and the CFO from initial implementation to decommissioning.</t>
  </si>
  <si>
    <t>Use No-code/Low-code approaches to build and test applications</t>
  </si>
  <si>
    <t>Model-driven development/no-code/low-code business application approaches helps the business to quickly develop applications to cater to business needs.</t>
  </si>
  <si>
    <t>Leverage Gartner TIME (tolerate, invest, migrate and eliminate) model for application portfolio management and put a heavy focus on the "E" section to eliminate underutilized and unnecessary apps</t>
  </si>
  <si>
    <t>Outsourcing the service desk (Level 1)</t>
  </si>
  <si>
    <t>Application portfolio management can assess the business value and technology risks and effectiveness of applications based on the tolerate, invest, migrate and eliminate categories. Revisit assessments as business needs and technologies change over time. 
Refer the research "Using TIME for Application and Product Portfolio Triage: Data From the Field"</t>
  </si>
  <si>
    <t>Analyze contracts and obtain bids to help in negotiation and get better contract terms.</t>
  </si>
  <si>
    <t>Medium</t>
  </si>
  <si>
    <t>Long term</t>
  </si>
  <si>
    <t>- The "Step 1" Tab has a list of common cost optimization ideas gained through experience split across these categories :
1. Application
2. Data Center
3. End-user services
4. IT Management
5. Network
6. Service Desk</t>
  </si>
  <si>
    <t>Replacing in-house cloud operations with a 3rd part managed cloud service provider can save cost because the enterprise does not have to hire and maintain their own cloud staffing for every cloud-related role. The need to fully staff even for small cloud environments is expensive, and using a MSP can be cost-effective for mid-market enterprises or enterprises with a smaller cloud footprint.</t>
  </si>
  <si>
    <t>Use Gartner's migration framework by selecting the best fit from five strategies : (rehost, revise, rearchitect, rebuild or replace) when moving on-premises applications to the cloud to ensure each application is transformed in the manner most conducive to lower long-term TCO</t>
  </si>
  <si>
    <t>Consolidate your cloud spending and sign a volume discount agreement.</t>
  </si>
  <si>
    <t>By consolidating all your billing with a provider under a single Master Payer account, you can sign a "private purchasing agreement" (PPA) and obtain discount in exchange for committing to spend a certain amount each year with the provider</t>
  </si>
  <si>
    <t>Identify vendor contracts eligible for competitive bidding</t>
  </si>
  <si>
    <t>Evaluate existing contracts for opportunities to improve rates through negotiating multiyear deals</t>
  </si>
  <si>
    <t>Third-party maintenance for software</t>
  </si>
  <si>
    <t xml:space="preserve">Re-evaluate and renegotiate PC maintenance contracts. </t>
  </si>
  <si>
    <t>Identify, track, and report spend by vendor and type of contract as part of strategic sourcing process</t>
  </si>
  <si>
    <t>Identify software that can be used without support or move to a lower level of support (e.g. platinum to silver, or premium to basis, 24/7 to 8/5)</t>
  </si>
  <si>
    <t>Identify software that can be used with minimal support cost</t>
  </si>
  <si>
    <t>Improve negotiation process by tailoring negotiation playbook to be vendor and deal-specific</t>
  </si>
  <si>
    <t>Extend life of assets that are providing adequate performance</t>
  </si>
  <si>
    <t>Implementing cost showback reports to tenants of shared IT infrastructure</t>
  </si>
  <si>
    <t>Build hybrid WANs. Selecting SD-WAN to manage branch network connectivity for more rapid network deployment, agility and operational efficiency.</t>
  </si>
  <si>
    <t>Operating on public cloud , IaaS  and leveraging a PaaS and native cloud microservice architecture</t>
  </si>
  <si>
    <t>Explore the option of replacing in-house cloud operations with 3rd party managed cloud service provider (MSP)</t>
  </si>
  <si>
    <t>Reduce capital expenses by acquiring new unified communications as a service (UCaaS) from cloud-based providers with operating expenditure (opex) payment models. Choose consumption-based billing where available and when unsure of future consumption levels</t>
  </si>
  <si>
    <t>For many organizations, using a TEM provider is the only cost-effective way to get the program management capabilities needed to control spending on telecommunications services. Reviewing contracts, negotiating the terms and pricing to understand the TEM Provider rates and how savings is achieved.</t>
  </si>
  <si>
    <t>Application portfolios are bloated, expensive and slow to change, and they are unsustainable in the medium to long term without substantial decommissioning. Rather than continue to pay for hardware for applications being slowly decommissioned, move them to the cloud and slowly reduce their footprint and their cost as they incur less and less usage.</t>
  </si>
  <si>
    <t>Leverage data about asset and application use to eliminate costs when possible on applications that aren't being used. Retire unused hardware assets off of the general ledger to eliminate property taxes. Consider moving an application that is gradually being decommissioned into the public cloud, where (as the application is used less and less) your infrastructure costs can decline along with its use</t>
  </si>
  <si>
    <t>CIOs should use this tool to refer common cost optimization ideas and how to prioritize the opportunity areas. This Tool provides an objective, visual representation driven by scoring around benefit, cost, time, and risk allowing CIOs to prioritize IT cost optimization initiatives.</t>
  </si>
  <si>
    <t xml:space="preserve">Unless otherwise marked for external use, the items in this Gartner Toolkit are for internal noncommercial use by the licensed Gartner client. The materials contained in this Toolkit may not be repackaged or resold. Gartner makes no representations or warranties as to the suitability of this Toolkit for any particular purpose, and disclaims all liabilities for any damages, whether direct, consequential, incidental or special, arising out of the use of or inability to use this material or the information provided herein. The instructions, intent and objective of this template are contained in the source document. Please refer back to that document for details. </t>
  </si>
  <si>
    <t>Consolidation can lead to buying power to negotiate better rates, while minimizing cross-provider integration costs. Automation brings cost optimization from the following :
1. Improved business performance — A reliable enterprise network maximizes uptime, which minimizes lost revenue and lost productivity.
2. Speed — An automated network change or operational activity should occur at least 90% faster (and likely more) than one that is manually operated
3.Less resources — By deploying network automation, enterprises can deploy and maintain larger networks with fewer networking staff, resulting in significantly lower operational expense.</t>
  </si>
  <si>
    <t>With cloud-first strategies, IT organizations can consolidate multiple data centers with overlapping service offerings. As a result, IT organizations try to rightsized their applications and services, and as traditional design approaches shift to accommodate hybrid environments.</t>
  </si>
  <si>
    <t>Analyze performance and extend life of assets that are providing adequate performance; increase flexibility for device selection and buy from key OEM vendors in order to maximize discounts by selecting models with higher levels of availability</t>
  </si>
  <si>
    <t>Deploy centers of excellence (COEs) or expertise to maintain app governance, capping additional development to only the essential enhancements. Application governance and center of excellence help organizations to more effectively and efficiently allocate resources to achieve business results, using a set of policies, procedures and rules to ensure application enhancement prioritization</t>
  </si>
  <si>
    <t xml:space="preserve">Conduct a regular review of application license inventory and reduce or eliminate those that are underutilized. Be sure to discover and assess your licensing of SaaS applications in addition to those you operate in your own datacenters. Shadow SaaS is a common missed opportunity for cost optimization. This saves both licensing and related support costs. </t>
  </si>
  <si>
    <t>Centralize IT purchases and engrain it in company  policy and procedure</t>
  </si>
  <si>
    <t>In order to standardize, create greater economies of scale, and lower costs in the shorter term, while improving areas possibly lagging over the longer horizon. It should be noted that organizations have focused on improving quality of service in place of cost savings by implementing shared services.</t>
  </si>
  <si>
    <t>During a migration to cloud, when phasing out some or all of the megavendor software portfolio is part of the migration plan, perpetual software licenses can continue to be used. When version upgrades are no longer needed during these cloud migrations, the TPSS providers can offer technical support for the customer-entitled version so organizations can realize the cost reduction noted above. This analysis should be part of the cloud migration planning checklist and total cost of ownership (TCO) analysis.</t>
  </si>
  <si>
    <t>Implementing cost showback report raises awareness of cost among business stakeholders and encouraging them to be efficient in their usage of IT services</t>
  </si>
  <si>
    <t>Target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</si>
</sst>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42">
    <font>
      <sz val="11"/>
      <color theme="1"/>
      <name val="Calibri"/>
      <family val="2"/>
      <scheme val="minor"/>
    </font>
    <font>
      <sz val="10"/>
      <color theme="1"/>
      <name val="Arial"/>
      <family val="2"/>
    </font>
    <font>
      <sz val="10"/>
      <color theme="1"/>
      <name val="Arial"/>
      <family val="2"/>
    </font>
    <font>
      <sz val="11"/>
      <color theme="1"/>
      <name val="Arial"/>
      <family val="2"/>
    </font>
    <font>
      <b/>
      <sz val="10"/>
      <color theme="0"/>
      <name val="Arial"/>
      <family val="2"/>
    </font>
    <font>
      <sz val="22"/>
      <color theme="1"/>
      <name val="Arial"/>
      <family val="2"/>
    </font>
    <font>
      <sz val="10"/>
      <color rgb="FF000000"/>
      <name val="Arial"/>
      <family val="2"/>
    </font>
    <font>
      <b/>
      <sz val="14"/>
      <color theme="4"/>
      <name val="Arial Black"/>
      <family val="2"/>
    </font>
    <font>
      <sz val="10"/>
      <name val="Arial"/>
      <family val="2"/>
    </font>
    <font>
      <sz val="22"/>
      <color theme="7"/>
      <name val="Arial Black"/>
      <family val="2"/>
    </font>
    <font>
      <sz val="9"/>
      <color rgb="FF002856"/>
      <name val="Noto Sans Symbols"/>
    </font>
    <font>
      <sz val="12"/>
      <color rgb="FF000000"/>
      <name val="Arial"/>
      <family val="2"/>
    </font>
    <font>
      <b/>
      <sz val="10"/>
      <color rgb="FFFF0000"/>
      <name val="Arial"/>
      <family val="2"/>
    </font>
    <font>
      <b/>
      <sz val="11"/>
      <color theme="0"/>
      <name val="Arial"/>
      <family val="2"/>
    </font>
    <font>
      <b/>
      <sz val="10"/>
      <name val="Arial"/>
      <family val="2"/>
    </font>
    <font>
      <b/>
      <sz val="12"/>
      <name val="Arial"/>
      <family val="2"/>
    </font>
    <font>
      <b/>
      <sz val="11"/>
      <name val="Arial"/>
      <family val="2"/>
    </font>
    <font>
      <b/>
      <sz val="9.5"/>
      <color rgb="FF00B0F0"/>
      <name val="Arial"/>
      <family val="2"/>
    </font>
    <font>
      <sz val="11"/>
      <name val="Arial"/>
      <family val="2"/>
    </font>
    <font>
      <b/>
      <sz val="24"/>
      <color theme="4" tint="-0.499984740745262"/>
      <name val="Calibri"/>
      <family val="2"/>
      <scheme val="minor"/>
    </font>
    <font>
      <b/>
      <sz val="16"/>
      <color theme="0"/>
      <name val="Arial"/>
      <family val="2"/>
    </font>
    <font>
      <b/>
      <sz val="12"/>
      <color theme="0"/>
      <name val="Arial"/>
      <family val="2"/>
    </font>
    <font>
      <sz val="12"/>
      <color theme="1"/>
      <name val="Arial"/>
      <family val="2"/>
    </font>
    <font>
      <b/>
      <sz val="11"/>
      <color theme="1"/>
      <name val="Calibri"/>
      <family val="2"/>
      <scheme val="minor"/>
    </font>
    <font>
      <b/>
      <u/>
      <sz val="11"/>
      <color theme="1"/>
      <name val="Calibri"/>
      <family val="2"/>
      <scheme val="minor"/>
    </font>
    <font>
      <b/>
      <sz val="16"/>
      <color indexed="9"/>
      <name val="Arial"/>
      <family val="2"/>
    </font>
    <font>
      <sz val="12"/>
      <color theme="1"/>
      <name val="Calibri"/>
      <family val="2"/>
      <scheme val="minor"/>
    </font>
    <font>
      <b/>
      <sz val="12"/>
      <color indexed="9"/>
      <name val="Arial"/>
      <family val="2"/>
    </font>
    <font>
      <b/>
      <sz val="12"/>
      <color rgb="FFFFFFFF"/>
      <name val="Arial"/>
      <family val="2"/>
    </font>
    <font>
      <b/>
      <sz val="24"/>
      <color rgb="FF002060"/>
      <name val="Arial"/>
      <family val="2"/>
    </font>
    <font>
      <sz val="9"/>
      <name val="Arial"/>
      <family val="2"/>
    </font>
    <font>
      <b/>
      <sz val="9"/>
      <name val="Arial"/>
      <family val="2"/>
    </font>
    <font>
      <b/>
      <sz val="9"/>
      <color theme="0"/>
      <name val="Arial"/>
      <family val="2"/>
    </font>
    <font>
      <sz val="9"/>
      <color theme="1"/>
      <name val="Arial"/>
      <family val="2"/>
    </font>
    <font>
      <b/>
      <sz val="9"/>
      <color theme="1"/>
      <name val="Arial"/>
      <family val="2"/>
    </font>
    <font>
      <sz val="18"/>
      <color theme="1"/>
      <name val="Arial"/>
      <family val="2"/>
    </font>
    <font>
      <b/>
      <sz val="18"/>
      <color theme="0"/>
      <name val="Arial"/>
      <family val="2"/>
    </font>
    <font>
      <b/>
      <sz val="12"/>
      <color theme="1"/>
      <name val="Arial"/>
      <family val="2"/>
    </font>
    <font>
      <b/>
      <i/>
      <sz val="10"/>
      <color theme="1"/>
      <name val="Arial"/>
      <family val="2"/>
    </font>
    <font>
      <i/>
      <sz val="10"/>
      <color theme="1"/>
      <name val="Arial"/>
      <family val="2"/>
    </font>
    <font>
      <u/>
      <sz val="11"/>
      <color theme="10"/>
      <name val="Calibri"/>
      <family val="2"/>
      <scheme val="minor"/>
    </font>
    <font>
      <u/>
      <sz val="11"/>
      <color theme="1"/>
      <name val="Arial"/>
      <family val="2"/>
    </font>
  </fonts>
  <fills count="17">
    <fill>
      <patternFill patternType="none"/>
    </fill>
    <fill>
      <patternFill patternType="gray125"/>
    </fill>
    <fill>
      <patternFill patternType="solid">
        <fgColor rgb="FF002060"/>
        <bgColor indexed="64"/>
      </patternFill>
    </fill>
    <fill>
      <patternFill patternType="solid">
        <fgColor rgb="FFFFFFFF"/>
        <bgColor rgb="FFFFFFFF"/>
      </patternFill>
    </fill>
    <fill>
      <patternFill patternType="solid">
        <fgColor theme="0"/>
        <bgColor indexed="64"/>
      </patternFill>
    </fill>
    <fill>
      <patternFill patternType="solid">
        <fgColor theme="4" tint="0.79998168889431442"/>
        <bgColor indexed="64"/>
      </patternFill>
    </fill>
    <fill>
      <patternFill patternType="solid">
        <fgColor rgb="FFFFFFCC"/>
        <bgColor indexed="64"/>
      </patternFill>
    </fill>
    <fill>
      <patternFill patternType="solid">
        <fgColor theme="6" tint="0.79998168889431442"/>
        <bgColor indexed="64"/>
      </patternFill>
    </fill>
    <fill>
      <patternFill patternType="solid">
        <fgColor rgb="FFEFF6FB"/>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2F7FC"/>
        <bgColor indexed="64"/>
      </patternFill>
    </fill>
    <fill>
      <patternFill patternType="solid">
        <fgColor rgb="FFFFF8E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2"/>
        <bgColor indexed="64"/>
      </patternFill>
    </fill>
  </fills>
  <borders count="47">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thin">
        <color theme="0"/>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auto="1"/>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style="hair">
        <color indexed="64"/>
      </top>
      <bottom/>
      <diagonal/>
    </border>
    <border>
      <left style="thin">
        <color indexed="64"/>
      </left>
      <right style="thin">
        <color indexed="64"/>
      </right>
      <top style="medium">
        <color indexed="64"/>
      </top>
      <bottom style="thin">
        <color indexed="64"/>
      </bottom>
      <diagonal/>
    </border>
    <border>
      <left/>
      <right style="thin">
        <color indexed="64"/>
      </right>
      <top/>
      <bottom style="thin">
        <color theme="0"/>
      </bottom>
      <diagonal/>
    </border>
    <border>
      <left style="thin">
        <color indexed="64"/>
      </left>
      <right/>
      <top style="thin">
        <color theme="0"/>
      </top>
      <bottom/>
      <diagonal/>
    </border>
    <border>
      <left/>
      <right/>
      <top style="thin">
        <color theme="0"/>
      </top>
      <bottom/>
      <diagonal/>
    </border>
    <border>
      <left/>
      <right style="thin">
        <color indexed="64"/>
      </right>
      <top style="thin">
        <color theme="0"/>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bottom style="hair">
        <color indexed="64"/>
      </bottom>
      <diagonal/>
    </border>
    <border>
      <left style="thin">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style="thin">
        <color theme="0"/>
      </top>
      <bottom/>
      <diagonal/>
    </border>
    <border>
      <left/>
      <right/>
      <top style="thin">
        <color theme="0"/>
      </top>
      <bottom style="hair">
        <color indexed="64"/>
      </bottom>
      <diagonal/>
    </border>
    <border>
      <left/>
      <right style="hair">
        <color indexed="64"/>
      </right>
      <top style="thin">
        <color theme="0"/>
      </top>
      <bottom style="hair">
        <color indexed="64"/>
      </bottom>
      <diagonal/>
    </border>
  </borders>
  <cellStyleXfs count="4">
    <xf numFmtId="0" fontId="0" fillId="0" borderId="0"/>
    <xf numFmtId="0" fontId="2" fillId="0" borderId="0"/>
    <xf numFmtId="0" fontId="8" fillId="0" borderId="0"/>
    <xf numFmtId="0" fontId="40" fillId="0" borderId="0" applyNumberFormat="0" applyFill="0" applyBorder="0" applyAlignment="0" applyProtection="0"/>
  </cellStyleXfs>
  <cellXfs count="195">
    <xf numFmtId="0" fontId="0" fillId="0" borderId="0" xfId="0"/>
    <xf numFmtId="0" fontId="3" fillId="0" borderId="0" xfId="0" applyFont="1"/>
    <xf numFmtId="0" fontId="3"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0" borderId="4" xfId="0" applyFont="1" applyBorder="1" applyAlignment="1">
      <alignment horizontal="left" vertical="center"/>
    </xf>
    <xf numFmtId="0" fontId="3" fillId="0" borderId="5" xfId="0" applyFont="1" applyBorder="1" applyAlignment="1">
      <alignment vertical="center" wrapText="1"/>
    </xf>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horizontal="left" vertical="center"/>
    </xf>
    <xf numFmtId="0" fontId="3" fillId="0" borderId="8" xfId="0" applyFont="1" applyBorder="1" applyAlignment="1">
      <alignment vertical="center"/>
    </xf>
    <xf numFmtId="0" fontId="3" fillId="0" borderId="8" xfId="0" applyFont="1" applyBorder="1" applyAlignment="1">
      <alignment vertical="center" wrapText="1"/>
    </xf>
    <xf numFmtId="0" fontId="3" fillId="0" borderId="9" xfId="0" applyFont="1" applyBorder="1" applyAlignment="1">
      <alignment vertical="center"/>
    </xf>
    <xf numFmtId="0" fontId="5" fillId="3" borderId="0" xfId="1" applyFont="1" applyFill="1"/>
    <xf numFmtId="0" fontId="6" fillId="0" borderId="0" xfId="1" applyFont="1"/>
    <xf numFmtId="0" fontId="2" fillId="0" borderId="0" xfId="1"/>
    <xf numFmtId="0" fontId="2" fillId="3" borderId="0" xfId="1" applyFill="1"/>
    <xf numFmtId="0" fontId="9" fillId="3" borderId="0" xfId="1" applyFont="1" applyFill="1" applyAlignment="1">
      <alignment wrapText="1"/>
    </xf>
    <xf numFmtId="0" fontId="10" fillId="0" borderId="0" xfId="1" applyFont="1" applyAlignment="1">
      <alignment horizontal="left" vertical="center" readingOrder="1"/>
    </xf>
    <xf numFmtId="0" fontId="11" fillId="3" borderId="0" xfId="1" applyFont="1" applyFill="1" applyAlignment="1">
      <alignment vertical="top" wrapText="1"/>
    </xf>
    <xf numFmtId="0" fontId="12" fillId="3" borderId="0" xfId="1" applyFont="1" applyFill="1" applyAlignment="1">
      <alignment vertical="top" wrapText="1"/>
    </xf>
    <xf numFmtId="0" fontId="6" fillId="3" borderId="0" xfId="1" applyFont="1" applyFill="1" applyAlignment="1">
      <alignment horizontal="left" vertical="top" wrapText="1"/>
    </xf>
    <xf numFmtId="0" fontId="8" fillId="4" borderId="0" xfId="2" applyFill="1"/>
    <xf numFmtId="0" fontId="8" fillId="4" borderId="0" xfId="2" applyFill="1" applyAlignment="1">
      <alignment horizontal="center"/>
    </xf>
    <xf numFmtId="3" fontId="17" fillId="11" borderId="1" xfId="2" applyNumberFormat="1" applyFont="1" applyFill="1" applyBorder="1" applyAlignment="1">
      <alignment horizontal="center" vertical="center" wrapText="1"/>
    </xf>
    <xf numFmtId="0" fontId="18" fillId="14" borderId="35" xfId="2" applyFont="1" applyFill="1" applyBorder="1" applyAlignment="1" applyProtection="1">
      <alignment horizontal="center" vertical="center"/>
      <protection hidden="1"/>
    </xf>
    <xf numFmtId="0" fontId="18" fillId="14" borderId="36" xfId="2" applyFont="1" applyFill="1" applyBorder="1" applyAlignment="1" applyProtection="1">
      <alignment horizontal="center" vertical="center"/>
      <protection hidden="1"/>
    </xf>
    <xf numFmtId="0" fontId="18" fillId="14" borderId="37" xfId="2" applyFont="1" applyFill="1" applyBorder="1" applyAlignment="1" applyProtection="1">
      <alignment horizontal="center" vertical="center"/>
      <protection hidden="1"/>
    </xf>
    <xf numFmtId="2" fontId="18" fillId="14" borderId="35" xfId="2" applyNumberFormat="1" applyFont="1" applyFill="1" applyBorder="1" applyAlignment="1" applyProtection="1">
      <alignment horizontal="center" vertical="center"/>
      <protection hidden="1"/>
    </xf>
    <xf numFmtId="2" fontId="18" fillId="14" borderId="37" xfId="2" applyNumberFormat="1" applyFont="1" applyFill="1" applyBorder="1" applyAlignment="1" applyProtection="1">
      <alignment horizontal="center" vertical="center"/>
      <protection hidden="1"/>
    </xf>
    <xf numFmtId="0" fontId="3" fillId="9" borderId="38" xfId="0" applyFont="1" applyFill="1" applyBorder="1" applyAlignment="1" applyProtection="1">
      <alignment horizontal="center" vertical="center" wrapText="1"/>
      <protection locked="0"/>
    </xf>
    <xf numFmtId="0" fontId="3" fillId="9" borderId="38" xfId="0" applyFont="1" applyFill="1" applyBorder="1" applyAlignment="1" applyProtection="1">
      <alignment vertical="center" wrapText="1"/>
      <protection locked="0"/>
    </xf>
    <xf numFmtId="0" fontId="18" fillId="12" borderId="38" xfId="2" applyFont="1" applyFill="1" applyBorder="1" applyAlignment="1" applyProtection="1">
      <alignment horizontal="center" vertical="center" wrapText="1"/>
      <protection locked="0"/>
    </xf>
    <xf numFmtId="1" fontId="16" fillId="13" borderId="39" xfId="2" applyNumberFormat="1" applyFont="1" applyFill="1" applyBorder="1" applyAlignment="1">
      <alignment horizontal="center" vertical="center"/>
    </xf>
    <xf numFmtId="164" fontId="16" fillId="0" borderId="40" xfId="2" applyNumberFormat="1" applyFont="1" applyBorder="1" applyAlignment="1" applyProtection="1">
      <alignment horizontal="center" vertical="center"/>
      <protection locked="0"/>
    </xf>
    <xf numFmtId="0" fontId="18" fillId="9" borderId="38" xfId="2" applyFont="1" applyFill="1" applyBorder="1" applyAlignment="1" applyProtection="1">
      <alignment horizontal="center" vertical="center" wrapText="1"/>
      <protection locked="0"/>
    </xf>
    <xf numFmtId="0" fontId="18" fillId="9" borderId="38" xfId="2" applyFont="1" applyFill="1" applyBorder="1" applyAlignment="1" applyProtection="1">
      <alignment vertical="center" wrapText="1"/>
      <protection locked="0"/>
    </xf>
    <xf numFmtId="0" fontId="3" fillId="9" borderId="41" xfId="0" applyFont="1" applyFill="1" applyBorder="1" applyAlignment="1" applyProtection="1">
      <alignment horizontal="center" vertical="center" wrapText="1"/>
      <protection locked="0"/>
    </xf>
    <xf numFmtId="0" fontId="3" fillId="9" borderId="41" xfId="0" applyFont="1" applyFill="1" applyBorder="1" applyAlignment="1" applyProtection="1">
      <alignment vertical="center" wrapText="1"/>
      <protection locked="0"/>
    </xf>
    <xf numFmtId="0" fontId="18" fillId="12" borderId="41" xfId="2" applyFont="1" applyFill="1" applyBorder="1" applyAlignment="1" applyProtection="1">
      <alignment horizontal="center" vertical="center" wrapText="1"/>
      <protection locked="0"/>
    </xf>
    <xf numFmtId="1" fontId="16" fillId="13" borderId="42" xfId="2" applyNumberFormat="1" applyFont="1" applyFill="1" applyBorder="1" applyAlignment="1">
      <alignment horizontal="center" vertical="center"/>
    </xf>
    <xf numFmtId="164" fontId="16" fillId="0" borderId="43" xfId="2" applyNumberFormat="1" applyFont="1" applyBorder="1" applyAlignment="1" applyProtection="1">
      <alignment horizontal="center" vertical="center"/>
      <protection locked="0"/>
    </xf>
    <xf numFmtId="0" fontId="3" fillId="0" borderId="0" xfId="0" applyFont="1" applyAlignment="1">
      <alignment horizontal="center" vertical="center"/>
    </xf>
    <xf numFmtId="0" fontId="8" fillId="4" borderId="0" xfId="2" applyFill="1" applyProtection="1">
      <protection locked="0"/>
    </xf>
    <xf numFmtId="0" fontId="8" fillId="4" borderId="0" xfId="2" applyFill="1" applyAlignment="1" applyProtection="1">
      <alignment wrapText="1"/>
      <protection locked="0"/>
    </xf>
    <xf numFmtId="1" fontId="8" fillId="0" borderId="0" xfId="2" applyNumberFormat="1"/>
    <xf numFmtId="164" fontId="8" fillId="4" borderId="0" xfId="2" applyNumberFormat="1" applyFill="1"/>
    <xf numFmtId="0" fontId="8" fillId="0" borderId="0" xfId="2"/>
    <xf numFmtId="2" fontId="8" fillId="4" borderId="0" xfId="2" applyNumberFormat="1" applyFill="1"/>
    <xf numFmtId="0" fontId="19" fillId="0" borderId="0" xfId="0" applyFont="1"/>
    <xf numFmtId="1" fontId="0" fillId="0" borderId="0" xfId="0" applyNumberFormat="1"/>
    <xf numFmtId="1" fontId="3" fillId="0" borderId="0" xfId="0" applyNumberFormat="1" applyFont="1"/>
    <xf numFmtId="0" fontId="21" fillId="15" borderId="0" xfId="0" applyFont="1" applyFill="1" applyAlignment="1">
      <alignment horizontal="left" vertical="center" wrapText="1"/>
    </xf>
    <xf numFmtId="0" fontId="3" fillId="14" borderId="5" xfId="0" applyFont="1" applyFill="1" applyBorder="1" applyAlignment="1">
      <alignment horizontal="left"/>
    </xf>
    <xf numFmtId="2" fontId="0" fillId="0" borderId="0" xfId="0" applyNumberFormat="1"/>
    <xf numFmtId="0" fontId="23" fillId="0" borderId="0" xfId="0" applyFont="1"/>
    <xf numFmtId="0" fontId="24" fillId="0" borderId="0" xfId="0" applyFont="1"/>
    <xf numFmtId="164" fontId="1" fillId="11" borderId="15" xfId="2" applyNumberFormat="1" applyFont="1" applyFill="1" applyBorder="1" applyAlignment="1">
      <alignment horizontal="center" vertical="center" wrapText="1"/>
    </xf>
    <xf numFmtId="164" fontId="27" fillId="2" borderId="25" xfId="2" applyNumberFormat="1" applyFont="1" applyFill="1" applyBorder="1" applyAlignment="1">
      <alignment horizontal="center" vertical="center" wrapText="1"/>
    </xf>
    <xf numFmtId="0" fontId="29" fillId="0" borderId="0" xfId="0" applyFont="1"/>
    <xf numFmtId="0" fontId="14" fillId="5" borderId="0" xfId="2" applyFont="1" applyFill="1" applyAlignment="1">
      <alignment vertical="center" wrapText="1"/>
    </xf>
    <xf numFmtId="0" fontId="8" fillId="5" borderId="0" xfId="2" applyFont="1" applyFill="1" applyAlignment="1">
      <alignment vertical="center"/>
    </xf>
    <xf numFmtId="0" fontId="30" fillId="4" borderId="0" xfId="2" applyFont="1" applyFill="1" applyAlignment="1">
      <alignment vertical="center"/>
    </xf>
    <xf numFmtId="0" fontId="30" fillId="5" borderId="0" xfId="2" applyFont="1" applyFill="1" applyAlignment="1">
      <alignment vertical="center"/>
    </xf>
    <xf numFmtId="9" fontId="30" fillId="6" borderId="5" xfId="2" applyNumberFormat="1" applyFont="1" applyFill="1" applyBorder="1" applyAlignment="1" applyProtection="1">
      <alignment horizontal="center" vertical="center" wrapText="1"/>
      <protection locked="0"/>
    </xf>
    <xf numFmtId="0" fontId="30" fillId="7" borderId="12" xfId="2" applyFont="1" applyFill="1" applyBorder="1" applyAlignment="1">
      <alignment horizontal="left" vertical="center" wrapText="1"/>
    </xf>
    <xf numFmtId="9" fontId="33" fillId="7" borderId="13" xfId="0" applyNumberFormat="1" applyFont="1" applyFill="1" applyBorder="1" applyAlignment="1">
      <alignment horizontal="center" vertical="center" wrapText="1"/>
    </xf>
    <xf numFmtId="9" fontId="30" fillId="4" borderId="0" xfId="2" applyNumberFormat="1" applyFont="1" applyFill="1" applyAlignment="1">
      <alignment vertical="center"/>
    </xf>
    <xf numFmtId="0" fontId="30" fillId="7" borderId="3" xfId="2" applyFont="1" applyFill="1" applyBorder="1" applyAlignment="1">
      <alignment horizontal="left" vertical="center" wrapText="1"/>
    </xf>
    <xf numFmtId="9" fontId="33" fillId="7" borderId="2" xfId="0" applyNumberFormat="1" applyFont="1" applyFill="1" applyBorder="1" applyAlignment="1">
      <alignment horizontal="center" vertical="center" wrapText="1"/>
    </xf>
    <xf numFmtId="0" fontId="30" fillId="0" borderId="0" xfId="2" applyFont="1" applyAlignment="1">
      <alignment horizontal="left" vertical="center" wrapText="1"/>
    </xf>
    <xf numFmtId="0" fontId="33" fillId="0" borderId="0" xfId="0" applyFont="1" applyAlignment="1">
      <alignment horizontal="center" vertical="center" wrapText="1"/>
    </xf>
    <xf numFmtId="0" fontId="34" fillId="8" borderId="2" xfId="0" applyFont="1" applyFill="1" applyBorder="1" applyAlignment="1">
      <alignment horizontal="center" vertical="center" wrapText="1"/>
    </xf>
    <xf numFmtId="9" fontId="33" fillId="9" borderId="2" xfId="0" applyNumberFormat="1" applyFont="1" applyFill="1" applyBorder="1" applyAlignment="1">
      <alignment horizontal="center" vertical="center" wrapText="1"/>
    </xf>
    <xf numFmtId="0" fontId="30" fillId="0" borderId="0" xfId="2" applyFont="1" applyAlignment="1">
      <alignment vertical="center"/>
    </xf>
    <xf numFmtId="9" fontId="33" fillId="0" borderId="0" xfId="0" applyNumberFormat="1" applyFont="1" applyAlignment="1">
      <alignment horizontal="center" vertical="center" wrapText="1"/>
    </xf>
    <xf numFmtId="0" fontId="33" fillId="5" borderId="0" xfId="0" applyFont="1" applyFill="1" applyAlignment="1">
      <alignment horizontal="center" vertical="center" wrapText="1"/>
    </xf>
    <xf numFmtId="9" fontId="33" fillId="5" borderId="0" xfId="0" applyNumberFormat="1" applyFont="1" applyFill="1" applyAlignment="1">
      <alignment horizontal="center" vertical="center" wrapText="1"/>
    </xf>
    <xf numFmtId="0" fontId="30" fillId="7" borderId="17" xfId="2" applyFont="1" applyFill="1" applyBorder="1" applyAlignment="1">
      <alignment horizontal="left" vertical="center" wrapText="1"/>
    </xf>
    <xf numFmtId="0" fontId="33" fillId="0" borderId="0" xfId="0" applyFont="1" applyAlignment="1">
      <alignment vertical="center"/>
    </xf>
    <xf numFmtId="0" fontId="34" fillId="8" borderId="21" xfId="0" applyFont="1" applyFill="1" applyBorder="1" applyAlignment="1">
      <alignment horizontal="center" vertical="center" wrapText="1"/>
    </xf>
    <xf numFmtId="9" fontId="33" fillId="9" borderId="21" xfId="0" applyNumberFormat="1" applyFont="1" applyFill="1" applyBorder="1" applyAlignment="1">
      <alignment horizontal="center" vertical="center" wrapText="1"/>
    </xf>
    <xf numFmtId="0" fontId="35" fillId="0" borderId="0" xfId="0" applyFont="1"/>
    <xf numFmtId="0" fontId="13" fillId="2" borderId="6" xfId="2" applyFont="1" applyFill="1" applyBorder="1" applyAlignment="1">
      <alignment horizontal="left" vertical="center" wrapText="1"/>
    </xf>
    <xf numFmtId="0" fontId="30" fillId="2" borderId="14" xfId="2" applyFont="1" applyFill="1" applyBorder="1" applyAlignment="1">
      <alignment horizontal="center" vertical="center" wrapText="1"/>
    </xf>
    <xf numFmtId="0" fontId="4" fillId="2" borderId="9" xfId="2" applyFont="1" applyFill="1" applyBorder="1" applyAlignment="1">
      <alignment horizontal="left" vertical="center" wrapText="1"/>
    </xf>
    <xf numFmtId="0" fontId="30" fillId="2" borderId="11" xfId="2" applyFont="1" applyFill="1" applyBorder="1" applyAlignment="1">
      <alignment horizontal="center" vertical="center" wrapText="1"/>
    </xf>
    <xf numFmtId="0" fontId="4" fillId="2" borderId="12" xfId="2" applyFont="1" applyFill="1" applyBorder="1" applyAlignment="1">
      <alignment horizontal="left" vertical="center" wrapText="1"/>
    </xf>
    <xf numFmtId="0" fontId="30" fillId="2" borderId="20" xfId="2" applyFont="1" applyFill="1" applyBorder="1" applyAlignment="1">
      <alignment horizontal="center" vertical="center" wrapText="1"/>
    </xf>
    <xf numFmtId="0" fontId="32" fillId="2" borderId="5" xfId="2" applyFont="1" applyFill="1" applyBorder="1" applyAlignment="1">
      <alignment horizontal="center" vertical="center" wrapText="1"/>
    </xf>
    <xf numFmtId="0" fontId="32" fillId="2" borderId="8" xfId="2" applyFont="1" applyFill="1" applyBorder="1" applyAlignment="1">
      <alignment horizontal="center" vertical="center" wrapText="1"/>
    </xf>
    <xf numFmtId="2" fontId="3" fillId="14" borderId="5" xfId="0" applyNumberFormat="1" applyFont="1" applyFill="1" applyBorder="1" applyAlignment="1">
      <alignment horizontal="left"/>
    </xf>
    <xf numFmtId="165" fontId="3" fillId="14" borderId="5" xfId="0" applyNumberFormat="1" applyFont="1" applyFill="1" applyBorder="1" applyAlignment="1">
      <alignment horizontal="left"/>
    </xf>
    <xf numFmtId="0" fontId="22" fillId="0" borderId="0" xfId="0" applyFont="1" applyAlignment="1">
      <alignment horizontal="left" vertical="top"/>
    </xf>
    <xf numFmtId="0" fontId="39" fillId="0" borderId="0" xfId="0" applyFont="1" applyAlignment="1">
      <alignment horizontal="left" vertical="top"/>
    </xf>
    <xf numFmtId="0" fontId="39" fillId="0" borderId="0" xfId="0" applyFont="1"/>
    <xf numFmtId="0" fontId="3" fillId="0" borderId="0" xfId="0" applyFont="1" applyAlignment="1">
      <alignment horizontal="left" vertical="center"/>
    </xf>
    <xf numFmtId="0" fontId="16" fillId="0" borderId="0" xfId="0" applyFont="1" applyAlignment="1">
      <alignment horizontal="left" vertical="center"/>
    </xf>
    <xf numFmtId="0" fontId="3" fillId="9" borderId="36" xfId="0" applyFont="1" applyFill="1" applyBorder="1" applyAlignment="1">
      <alignment horizontal="center" vertical="center"/>
    </xf>
    <xf numFmtId="0" fontId="3" fillId="9" borderId="36" xfId="0" applyFont="1" applyFill="1" applyBorder="1" applyAlignment="1">
      <alignment horizontal="left" vertical="center"/>
    </xf>
    <xf numFmtId="0" fontId="3" fillId="9" borderId="38" xfId="0" applyFont="1" applyFill="1" applyBorder="1" applyAlignment="1">
      <alignment horizontal="center" vertical="center"/>
    </xf>
    <xf numFmtId="0" fontId="3" fillId="9" borderId="38" xfId="0" applyFont="1" applyFill="1" applyBorder="1" applyAlignment="1">
      <alignment horizontal="left" vertical="center"/>
    </xf>
    <xf numFmtId="0" fontId="13" fillId="2" borderId="0" xfId="0" applyFont="1" applyFill="1" applyAlignment="1">
      <alignment vertical="center"/>
    </xf>
    <xf numFmtId="0" fontId="3" fillId="2" borderId="0" xfId="0" applyFont="1" applyFill="1"/>
    <xf numFmtId="0" fontId="13" fillId="2" borderId="24" xfId="0" applyFont="1" applyFill="1" applyBorder="1" applyAlignment="1">
      <alignment horizontal="center" vertical="center" wrapText="1"/>
    </xf>
    <xf numFmtId="0" fontId="13" fillId="2" borderId="24" xfId="0" applyFont="1" applyFill="1" applyBorder="1" applyAlignment="1">
      <alignment horizontal="center" vertical="center"/>
    </xf>
    <xf numFmtId="0" fontId="3" fillId="16" borderId="36" xfId="0" applyFont="1" applyFill="1" applyBorder="1" applyAlignment="1">
      <alignment vertical="center"/>
    </xf>
    <xf numFmtId="0" fontId="3" fillId="16" borderId="38" xfId="0" applyFont="1" applyFill="1" applyBorder="1" applyAlignment="1">
      <alignment vertical="center"/>
    </xf>
    <xf numFmtId="0" fontId="3" fillId="0" borderId="0" xfId="0" applyFont="1" applyAlignment="1">
      <alignment vertical="center"/>
    </xf>
    <xf numFmtId="0" fontId="13" fillId="2" borderId="44" xfId="0" applyFont="1" applyFill="1" applyBorder="1" applyAlignment="1">
      <alignment horizontal="center" vertical="center"/>
    </xf>
    <xf numFmtId="0" fontId="13" fillId="2" borderId="45" xfId="0" applyFont="1" applyFill="1" applyBorder="1" applyAlignment="1">
      <alignment horizontal="center" vertical="center" wrapText="1"/>
    </xf>
    <xf numFmtId="0" fontId="13" fillId="2" borderId="46" xfId="0" applyFont="1" applyFill="1" applyBorder="1" applyAlignment="1">
      <alignment horizontal="center" vertical="center" wrapText="1"/>
    </xf>
    <xf numFmtId="0" fontId="36" fillId="2" borderId="12" xfId="0" applyFont="1" applyFill="1" applyBorder="1" applyAlignment="1">
      <alignment vertical="center"/>
    </xf>
    <xf numFmtId="0" fontId="20" fillId="2" borderId="15" xfId="0" applyFont="1" applyFill="1" applyBorder="1" applyAlignment="1">
      <alignment vertical="center"/>
    </xf>
    <xf numFmtId="0" fontId="22" fillId="0" borderId="15" xfId="0" applyFont="1" applyBorder="1" applyAlignment="1">
      <alignment horizontal="left" vertical="top"/>
    </xf>
    <xf numFmtId="0" fontId="37" fillId="0" borderId="15" xfId="0" applyFont="1" applyBorder="1" applyAlignment="1">
      <alignment horizontal="left" vertical="top"/>
    </xf>
    <xf numFmtId="0" fontId="22" fillId="0" borderId="15" xfId="0" quotePrefix="1" applyFont="1" applyBorder="1" applyAlignment="1">
      <alignment horizontal="left" vertical="top" wrapText="1"/>
    </xf>
    <xf numFmtId="0" fontId="37" fillId="0" borderId="15" xfId="0" quotePrefix="1" applyFont="1" applyBorder="1" applyAlignment="1">
      <alignment horizontal="left" vertical="top" wrapText="1"/>
    </xf>
    <xf numFmtId="0" fontId="22" fillId="0" borderId="15" xfId="0" quotePrefix="1" applyFont="1" applyBorder="1" applyAlignment="1">
      <alignment horizontal="left" vertical="top"/>
    </xf>
    <xf numFmtId="0" fontId="39" fillId="0" borderId="7" xfId="0" quotePrefix="1" applyFont="1" applyBorder="1" applyAlignment="1">
      <alignment horizontal="left" vertical="top"/>
    </xf>
    <xf numFmtId="0" fontId="39" fillId="0" borderId="15" xfId="0" quotePrefix="1" applyFont="1" applyBorder="1" applyAlignment="1">
      <alignment horizontal="left" vertical="top"/>
    </xf>
    <xf numFmtId="0" fontId="39" fillId="0" borderId="15" xfId="0" quotePrefix="1" applyFont="1" applyBorder="1"/>
    <xf numFmtId="0" fontId="22" fillId="0" borderId="1" xfId="0" quotePrefix="1" applyFont="1" applyBorder="1" applyAlignment="1">
      <alignment horizontal="left" vertical="top" wrapText="1"/>
    </xf>
    <xf numFmtId="0" fontId="39" fillId="0" borderId="1" xfId="0" quotePrefix="1" applyFont="1" applyBorder="1"/>
    <xf numFmtId="0" fontId="14" fillId="3" borderId="0" xfId="1" applyFont="1" applyFill="1" applyAlignment="1">
      <alignment vertical="top" wrapText="1"/>
    </xf>
    <xf numFmtId="0" fontId="3" fillId="2" borderId="2" xfId="0" applyFont="1" applyFill="1" applyBorder="1" applyAlignment="1">
      <alignment vertical="center" wrapText="1"/>
    </xf>
    <xf numFmtId="0" fontId="3" fillId="0" borderId="0" xfId="0" applyFont="1" applyAlignment="1">
      <alignment wrapText="1"/>
    </xf>
    <xf numFmtId="0" fontId="3" fillId="4" borderId="5" xfId="0" applyFont="1" applyFill="1" applyBorder="1" applyAlignment="1">
      <alignment vertical="center" wrapText="1"/>
    </xf>
    <xf numFmtId="0" fontId="41" fillId="0" borderId="5" xfId="3" applyFont="1" applyBorder="1" applyAlignment="1">
      <alignment vertical="center" wrapText="1"/>
    </xf>
    <xf numFmtId="0" fontId="36" fillId="2" borderId="5" xfId="0" applyFont="1" applyFill="1" applyBorder="1" applyAlignment="1">
      <alignment horizontal="left" vertical="center"/>
    </xf>
    <xf numFmtId="1" fontId="36" fillId="2" borderId="5" xfId="0" applyNumberFormat="1" applyFont="1" applyFill="1" applyBorder="1" applyAlignment="1">
      <alignment horizontal="left" vertical="center"/>
    </xf>
    <xf numFmtId="0" fontId="35" fillId="0" borderId="5" xfId="0" applyFont="1" applyBorder="1" applyAlignment="1">
      <alignment horizontal="center" vertical="center"/>
    </xf>
    <xf numFmtId="1" fontId="35" fillId="0" borderId="5" xfId="0" applyNumberFormat="1" applyFont="1" applyBorder="1" applyAlignment="1">
      <alignment horizontal="center" vertical="center"/>
    </xf>
    <xf numFmtId="0" fontId="35" fillId="0" borderId="5" xfId="0" applyFont="1" applyBorder="1" applyAlignment="1">
      <alignment horizontal="left" vertical="center"/>
    </xf>
    <xf numFmtId="0" fontId="35" fillId="0" borderId="0" xfId="0" applyFont="1" applyAlignment="1">
      <alignment wrapText="1"/>
    </xf>
    <xf numFmtId="0" fontId="41" fillId="0" borderId="8" xfId="3" applyFont="1" applyBorder="1" applyAlignment="1">
      <alignment vertical="center" wrapText="1"/>
    </xf>
    <xf numFmtId="0" fontId="7" fillId="3" borderId="0" xfId="1" applyFont="1" applyFill="1" applyAlignment="1">
      <alignment horizontal="left"/>
    </xf>
    <xf numFmtId="0" fontId="8" fillId="0" borderId="0" xfId="1" applyFont="1"/>
    <xf numFmtId="0" fontId="38" fillId="0" borderId="8" xfId="0" applyFont="1" applyBorder="1" applyAlignment="1">
      <alignment horizontal="center" vertical="center"/>
    </xf>
    <xf numFmtId="0" fontId="38" fillId="0" borderId="13" xfId="0" applyFont="1" applyBorder="1" applyAlignment="1">
      <alignment horizontal="center" vertical="center"/>
    </xf>
    <xf numFmtId="0" fontId="38" fillId="0" borderId="2" xfId="0" applyFont="1" applyBorder="1" applyAlignment="1">
      <alignment horizontal="center" vertical="center"/>
    </xf>
    <xf numFmtId="0" fontId="37" fillId="0" borderId="13" xfId="0" applyFont="1" applyBorder="1" applyAlignment="1">
      <alignment horizontal="center" vertical="center"/>
    </xf>
    <xf numFmtId="0" fontId="37" fillId="0" borderId="2" xfId="0" applyFont="1" applyBorder="1" applyAlignment="1">
      <alignment horizontal="center" vertical="center"/>
    </xf>
    <xf numFmtId="0" fontId="37" fillId="0" borderId="8" xfId="0" applyFont="1" applyBorder="1" applyAlignment="1">
      <alignment horizontal="center" vertical="center"/>
    </xf>
    <xf numFmtId="0" fontId="36" fillId="2" borderId="0" xfId="0" applyFont="1" applyFill="1" applyAlignment="1">
      <alignment horizontal="center" vertical="center"/>
    </xf>
    <xf numFmtId="0" fontId="27" fillId="2" borderId="10" xfId="2" applyFont="1" applyFill="1" applyBorder="1" applyAlignment="1">
      <alignment horizontal="center" vertical="center" wrapText="1"/>
    </xf>
    <xf numFmtId="0" fontId="30" fillId="7" borderId="0" xfId="2" applyFont="1" applyFill="1" applyAlignment="1">
      <alignment horizontal="center" vertical="center" wrapText="1"/>
    </xf>
    <xf numFmtId="0" fontId="33" fillId="7" borderId="18" xfId="0" applyFont="1" applyFill="1" applyBorder="1" applyAlignment="1">
      <alignment horizontal="center" vertical="center" wrapText="1"/>
    </xf>
    <xf numFmtId="0" fontId="30" fillId="7" borderId="15" xfId="2" applyFont="1" applyFill="1" applyBorder="1" applyAlignment="1">
      <alignment horizontal="center" vertical="center" wrapText="1"/>
    </xf>
    <xf numFmtId="0" fontId="33" fillId="7" borderId="19" xfId="0" applyFont="1" applyFill="1" applyBorder="1" applyAlignment="1">
      <alignment horizontal="center" vertical="center" wrapText="1"/>
    </xf>
    <xf numFmtId="0" fontId="33" fillId="7" borderId="16" xfId="0" applyFont="1" applyFill="1" applyBorder="1" applyAlignment="1">
      <alignment horizontal="center" vertical="center" wrapText="1"/>
    </xf>
    <xf numFmtId="0" fontId="33" fillId="7" borderId="1" xfId="0" applyFont="1" applyFill="1" applyBorder="1" applyAlignment="1">
      <alignment horizontal="center" vertical="center" wrapText="1"/>
    </xf>
    <xf numFmtId="0" fontId="30" fillId="7" borderId="18" xfId="2" applyFont="1" applyFill="1" applyBorder="1" applyAlignment="1">
      <alignment horizontal="center" vertical="center" wrapText="1"/>
    </xf>
    <xf numFmtId="0" fontId="30" fillId="7" borderId="19" xfId="2" applyFont="1" applyFill="1" applyBorder="1" applyAlignment="1">
      <alignment horizontal="center" vertical="center" wrapText="1"/>
    </xf>
    <xf numFmtId="0" fontId="30" fillId="7" borderId="13" xfId="2" applyFont="1" applyFill="1" applyBorder="1" applyAlignment="1">
      <alignment horizontal="center" vertical="center" wrapText="1"/>
    </xf>
    <xf numFmtId="0" fontId="33" fillId="7" borderId="2" xfId="0" applyFont="1" applyFill="1" applyBorder="1" applyAlignment="1">
      <alignment horizontal="center" vertical="center" wrapText="1"/>
    </xf>
    <xf numFmtId="0" fontId="4" fillId="2" borderId="9" xfId="2" applyFont="1" applyFill="1" applyBorder="1" applyAlignment="1">
      <alignment horizontal="left" vertical="center" wrapText="1"/>
    </xf>
    <xf numFmtId="0" fontId="1" fillId="2" borderId="11" xfId="0" applyFont="1" applyFill="1" applyBorder="1" applyAlignment="1">
      <alignment vertical="center" wrapText="1"/>
    </xf>
    <xf numFmtId="0" fontId="30" fillId="7" borderId="8" xfId="2" applyFont="1" applyFill="1" applyBorder="1" applyAlignment="1">
      <alignment horizontal="center" vertical="center" wrapText="1"/>
    </xf>
    <xf numFmtId="0" fontId="33" fillId="7" borderId="13" xfId="0" applyFont="1" applyFill="1" applyBorder="1" applyAlignment="1">
      <alignment horizontal="center" vertical="center" wrapText="1"/>
    </xf>
    <xf numFmtId="0" fontId="4" fillId="2" borderId="6" xfId="2" applyFont="1" applyFill="1" applyBorder="1" applyAlignment="1">
      <alignment horizontal="left" vertical="center" wrapText="1"/>
    </xf>
    <xf numFmtId="0" fontId="1" fillId="2" borderId="14" xfId="0" applyFont="1" applyFill="1" applyBorder="1" applyAlignment="1">
      <alignment vertical="center" wrapText="1"/>
    </xf>
    <xf numFmtId="0" fontId="16" fillId="10" borderId="28" xfId="2" applyFont="1" applyFill="1" applyBorder="1" applyAlignment="1" applyProtection="1">
      <alignment horizontal="center" vertical="center" wrapText="1"/>
      <protection hidden="1"/>
    </xf>
    <xf numFmtId="0" fontId="0" fillId="0" borderId="31" xfId="0" applyBorder="1" applyAlignment="1">
      <alignment horizontal="center" vertical="center" wrapText="1"/>
    </xf>
    <xf numFmtId="0" fontId="0" fillId="0" borderId="34" xfId="0" applyBorder="1" applyAlignment="1">
      <alignment horizontal="center" vertical="center" wrapText="1"/>
    </xf>
    <xf numFmtId="2" fontId="16" fillId="10" borderId="26" xfId="2" applyNumberFormat="1" applyFont="1" applyFill="1" applyBorder="1" applyAlignment="1" applyProtection="1">
      <alignment horizontal="center" vertical="center" wrapText="1"/>
      <protection hidden="1"/>
    </xf>
    <xf numFmtId="2" fontId="0" fillId="0" borderId="29" xfId="0" applyNumberFormat="1" applyBorder="1" applyAlignment="1">
      <alignment horizontal="center" vertical="center" wrapText="1"/>
    </xf>
    <xf numFmtId="2" fontId="0" fillId="0" borderId="32" xfId="0" applyNumberFormat="1" applyBorder="1" applyAlignment="1">
      <alignment horizontal="center" vertical="center" wrapText="1"/>
    </xf>
    <xf numFmtId="2" fontId="16" fillId="10" borderId="28" xfId="2" applyNumberFormat="1" applyFont="1" applyFill="1" applyBorder="1" applyAlignment="1" applyProtection="1">
      <alignment horizontal="center" vertical="center" wrapText="1"/>
      <protection hidden="1"/>
    </xf>
    <xf numFmtId="2" fontId="0" fillId="0" borderId="31" xfId="0" applyNumberFormat="1" applyBorder="1" applyAlignment="1">
      <alignment horizontal="center" vertical="center" wrapText="1"/>
    </xf>
    <xf numFmtId="2" fontId="0" fillId="0" borderId="34" xfId="0" applyNumberFormat="1" applyBorder="1" applyAlignment="1">
      <alignment horizontal="center" vertical="center" wrapText="1"/>
    </xf>
    <xf numFmtId="0" fontId="16" fillId="10" borderId="27" xfId="2" applyFont="1" applyFill="1" applyBorder="1" applyAlignment="1" applyProtection="1">
      <alignment horizontal="center" vertical="center" wrapText="1"/>
      <protection hidden="1"/>
    </xf>
    <xf numFmtId="0" fontId="0" fillId="0" borderId="30" xfId="0" applyBorder="1" applyAlignment="1">
      <alignment horizontal="center" vertical="center" wrapText="1"/>
    </xf>
    <xf numFmtId="0" fontId="0" fillId="0" borderId="33" xfId="0" applyBorder="1" applyAlignment="1">
      <alignment horizontal="center" vertical="center" wrapText="1"/>
    </xf>
    <xf numFmtId="0" fontId="25" fillId="2" borderId="10" xfId="2" applyFont="1" applyFill="1" applyBorder="1" applyAlignment="1">
      <alignment horizontal="center" vertical="center"/>
    </xf>
    <xf numFmtId="0" fontId="25" fillId="2" borderId="22" xfId="2" applyFont="1" applyFill="1" applyBorder="1" applyAlignment="1">
      <alignment horizontal="center" vertical="center"/>
    </xf>
    <xf numFmtId="0" fontId="15" fillId="10" borderId="6" xfId="2" applyFont="1" applyFill="1" applyBorder="1" applyAlignment="1">
      <alignment horizontal="center" vertical="center"/>
    </xf>
    <xf numFmtId="0" fontId="0" fillId="0" borderId="14" xfId="0" applyBorder="1" applyAlignment="1">
      <alignment horizontal="center" vertical="center"/>
    </xf>
    <xf numFmtId="0" fontId="0" fillId="0" borderId="4" xfId="0" applyBorder="1" applyAlignment="1">
      <alignment horizontal="center" vertical="center"/>
    </xf>
    <xf numFmtId="2" fontId="15" fillId="10" borderId="6" xfId="2" applyNumberFormat="1" applyFont="1" applyFill="1" applyBorder="1" applyAlignment="1">
      <alignment horizontal="center" vertical="center"/>
    </xf>
    <xf numFmtId="2" fontId="0" fillId="0" borderId="4" xfId="0" applyNumberFormat="1" applyBorder="1" applyAlignment="1">
      <alignment horizontal="center" vertical="center"/>
    </xf>
    <xf numFmtId="0" fontId="21" fillId="2" borderId="23" xfId="0" applyFont="1" applyFill="1" applyBorder="1" applyAlignment="1">
      <alignment horizontal="center" vertical="center" wrapText="1"/>
    </xf>
    <xf numFmtId="0" fontId="26" fillId="2" borderId="12" xfId="0" applyFont="1" applyFill="1" applyBorder="1" applyAlignment="1">
      <alignment horizontal="center" vertical="center"/>
    </xf>
    <xf numFmtId="0" fontId="26" fillId="2" borderId="3" xfId="0" applyFont="1" applyFill="1" applyBorder="1" applyAlignment="1">
      <alignment horizontal="center" vertical="center"/>
    </xf>
    <xf numFmtId="0" fontId="21" fillId="2" borderId="24" xfId="0" applyFont="1" applyFill="1" applyBorder="1" applyAlignment="1">
      <alignment horizontal="center" vertical="center"/>
    </xf>
    <xf numFmtId="0" fontId="26" fillId="2" borderId="0" xfId="0" applyFont="1" applyFill="1" applyAlignment="1">
      <alignment horizontal="center" vertical="center"/>
    </xf>
    <xf numFmtId="0" fontId="26" fillId="2" borderId="16" xfId="0" applyFont="1" applyFill="1" applyBorder="1" applyAlignment="1">
      <alignment horizontal="center" vertical="center"/>
    </xf>
    <xf numFmtId="0" fontId="27" fillId="2" borderId="24" xfId="2" applyFont="1" applyFill="1" applyBorder="1" applyAlignment="1">
      <alignment horizontal="center" vertical="center" wrapText="1"/>
    </xf>
    <xf numFmtId="1" fontId="27" fillId="2" borderId="24" xfId="2" applyNumberFormat="1" applyFont="1" applyFill="1" applyBorder="1" applyAlignment="1">
      <alignment horizontal="center" vertical="center" wrapText="1"/>
    </xf>
    <xf numFmtId="0" fontId="16" fillId="10" borderId="26" xfId="2" applyFont="1" applyFill="1" applyBorder="1" applyAlignment="1" applyProtection="1">
      <alignment horizontal="center" vertical="center" wrapText="1"/>
      <protection hidden="1"/>
    </xf>
    <xf numFmtId="0" fontId="0" fillId="0" borderId="29" xfId="0" applyBorder="1" applyAlignment="1">
      <alignment horizontal="center" vertical="center" wrapText="1"/>
    </xf>
    <xf numFmtId="0" fontId="0" fillId="0" borderId="32" xfId="0" applyBorder="1" applyAlignment="1">
      <alignment horizontal="center" vertical="center" wrapText="1"/>
    </xf>
    <xf numFmtId="0" fontId="36" fillId="2" borderId="10" xfId="0" applyFont="1" applyFill="1" applyBorder="1" applyAlignment="1">
      <alignment vertical="center"/>
    </xf>
    <xf numFmtId="0" fontId="3" fillId="2" borderId="10" xfId="0" applyFont="1" applyFill="1" applyBorder="1" applyAlignment="1">
      <alignment vertical="center"/>
    </xf>
    <xf numFmtId="0" fontId="3" fillId="4" borderId="8" xfId="0" applyFont="1" applyFill="1" applyBorder="1" applyAlignment="1">
      <alignment vertical="center" wrapText="1"/>
    </xf>
  </cellXfs>
  <cellStyles count="4">
    <cellStyle name="Hyperlink" xfId="3" builtinId="8"/>
    <cellStyle name="Normal" xfId="0" builtinId="0"/>
    <cellStyle name="Normal 2" xfId="1" xr:uid="{C8B3A9E6-767A-4032-BF84-83D7F6F5FE7B}"/>
    <cellStyle name="Normal 3 2" xfId="2" xr:uid="{1543D247-BFD6-496F-8E32-86C2C43FA627}"/>
  </cellStyles>
  <dxfs count="20">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border diagonalUp="0" diagonalDown="0" outline="0">
        <left style="thin">
          <color auto="1"/>
        </left>
        <right/>
        <top style="thin">
          <color auto="1"/>
        </top>
        <bottom/>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border diagonalUp="0" diagonalDown="0" outline="0">
        <left style="thin">
          <color auto="1"/>
        </left>
        <right/>
        <top style="thin">
          <color auto="1"/>
        </top>
        <bottom style="thin">
          <color auto="1"/>
        </bottom>
      </border>
    </dxf>
    <dxf>
      <font>
        <b/>
        <i val="0"/>
        <strike val="0"/>
        <condense val="0"/>
        <extend val="0"/>
        <outline val="0"/>
        <shadow val="0"/>
        <u val="none"/>
        <vertAlign val="baseline"/>
        <sz val="11"/>
        <color theme="1"/>
        <name val="Arial"/>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border>
    </dxf>
    <dxf>
      <font>
        <strike val="0"/>
        <outline val="0"/>
        <shadow val="0"/>
        <vertAlign val="baseline"/>
        <sz val="11"/>
        <color theme="1"/>
        <name val="Arial"/>
        <family val="2"/>
        <scheme val="none"/>
      </font>
    </dxf>
    <dxf>
      <font>
        <b/>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theme="9"/>
        <name val="Arial"/>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Arial"/>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border diagonalUp="0" diagonalDown="0" outline="0">
        <left/>
        <right style="thin">
          <color auto="1"/>
        </right>
        <top style="thin">
          <color auto="1"/>
        </top>
        <bottom/>
      </border>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bottom/>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dxf>
    <dxf>
      <border>
        <bottom style="thin">
          <color auto="1"/>
        </bottom>
      </border>
    </dxf>
    <dxf>
      <font>
        <b val="0"/>
        <i val="0"/>
        <strike val="0"/>
        <condense val="0"/>
        <extend val="0"/>
        <outline val="0"/>
        <shadow val="0"/>
        <u val="none"/>
        <vertAlign val="baseline"/>
        <sz val="11"/>
        <color theme="1"/>
        <name val="Arial"/>
        <family val="2"/>
        <scheme val="none"/>
      </font>
      <fill>
        <patternFill patternType="solid">
          <fgColor indexed="64"/>
          <bgColor rgb="FF002060"/>
        </patternFill>
      </fill>
      <alignment horizontal="general"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985627687424591E-2"/>
          <c:y val="6.7208138382377436E-2"/>
          <c:w val="0.90850667245107719"/>
          <c:h val="0.83309874817867591"/>
        </c:manualLayout>
      </c:layout>
      <c:bubbleChart>
        <c:varyColors val="0"/>
        <c:ser>
          <c:idx val="0"/>
          <c:order val="0"/>
          <c:spPr>
            <a:solidFill>
              <a:schemeClr val="accent1">
                <a:lumMod val="40000"/>
                <a:lumOff val="60000"/>
              </a:schemeClr>
            </a:solidFill>
            <a:ln w="25400">
              <a:solidFill>
                <a:schemeClr val="tx2"/>
              </a:solidFill>
            </a:ln>
            <a:effectLst/>
          </c:spPr>
          <c:invertIfNegative val="0"/>
          <c:dLbls>
            <c:dLbl>
              <c:idx val="0"/>
              <c:tx>
                <c:rich>
                  <a:bodyPr/>
                  <a:lstStyle/>
                  <a:p>
                    <a:fld id="{26CE4F2E-5A99-480E-BC39-25B4C26DCEE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8582-402C-BD07-42DC2FF2B5CC}"/>
                </c:ext>
              </c:extLst>
            </c:dLbl>
            <c:dLbl>
              <c:idx val="1"/>
              <c:tx>
                <c:rich>
                  <a:bodyPr/>
                  <a:lstStyle/>
                  <a:p>
                    <a:fld id="{041E6631-D509-4914-9F8D-E788A761D7A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582-402C-BD07-42DC2FF2B5CC}"/>
                </c:ext>
              </c:extLst>
            </c:dLbl>
            <c:dLbl>
              <c:idx val="2"/>
              <c:layout>
                <c:manualLayout>
                  <c:x val="-2.4554223232948237E-3"/>
                  <c:y val="3.4355829548556198E-2"/>
                </c:manualLayout>
              </c:layout>
              <c:tx>
                <c:rich>
                  <a:bodyPr/>
                  <a:lstStyle/>
                  <a:p>
                    <a:fld id="{C74EDF24-FC2A-48BA-9312-B6CCD0A4252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8582-402C-BD07-42DC2FF2B5CC}"/>
                </c:ext>
              </c:extLst>
            </c:dLbl>
            <c:dLbl>
              <c:idx val="3"/>
              <c:layout>
                <c:manualLayout>
                  <c:x val="-1.4177214561847479E-2"/>
                  <c:y val="-2.7937917693867883E-2"/>
                </c:manualLayout>
              </c:layout>
              <c:tx>
                <c:rich>
                  <a:bodyPr/>
                  <a:lstStyle/>
                  <a:p>
                    <a:fld id="{8497A2A6-A968-4E77-837D-D1B3E9F5984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8582-402C-BD07-42DC2FF2B5CC}"/>
                </c:ext>
              </c:extLst>
            </c:dLbl>
            <c:dLbl>
              <c:idx val="4"/>
              <c:tx>
                <c:rich>
                  <a:bodyPr/>
                  <a:lstStyle/>
                  <a:p>
                    <a:fld id="{2859A8B1-E681-4EE7-B84D-4389F7BC60C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582-402C-BD07-42DC2FF2B5CC}"/>
                </c:ext>
              </c:extLst>
            </c:dLbl>
            <c:dLbl>
              <c:idx val="5"/>
              <c:layout>
                <c:manualLayout>
                  <c:x val="-8.1847410776494725E-3"/>
                  <c:y val="4.008180113998229E-2"/>
                </c:manualLayout>
              </c:layout>
              <c:tx>
                <c:rich>
                  <a:bodyPr/>
                  <a:lstStyle/>
                  <a:p>
                    <a:fld id="{2B705E1D-21DF-4129-A787-B6F830E2BA0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8582-402C-BD07-42DC2FF2B5CC}"/>
                </c:ext>
              </c:extLst>
            </c:dLbl>
            <c:dLbl>
              <c:idx val="6"/>
              <c:layout>
                <c:manualLayout>
                  <c:x val="-1.7187956263063766E-2"/>
                  <c:y val="-3.664621818512679E-2"/>
                </c:manualLayout>
              </c:layout>
              <c:tx>
                <c:rich>
                  <a:bodyPr/>
                  <a:lstStyle/>
                  <a:p>
                    <a:fld id="{E6A37190-5113-445E-ABBB-4929D4C3D98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8582-402C-BD07-42DC2FF2B5CC}"/>
                </c:ext>
              </c:extLst>
            </c:dLbl>
            <c:dLbl>
              <c:idx val="7"/>
              <c:layout>
                <c:manualLayout>
                  <c:x val="-1.2004148240940971E-16"/>
                  <c:y val="-2.9775052275415447E-2"/>
                </c:manualLayout>
              </c:layout>
              <c:tx>
                <c:rich>
                  <a:bodyPr/>
                  <a:lstStyle/>
                  <a:p>
                    <a:fld id="{69A4E697-FBE8-4D2E-8177-B951CD6276A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8582-402C-BD07-42DC2FF2B5CC}"/>
                </c:ext>
              </c:extLst>
            </c:dLbl>
            <c:dLbl>
              <c:idx val="8"/>
              <c:tx>
                <c:rich>
                  <a:bodyPr/>
                  <a:lstStyle/>
                  <a:p>
                    <a:fld id="{C04F5725-58A2-4EC0-B5B8-D93B60904BB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582-402C-BD07-42DC2FF2B5CC}"/>
                </c:ext>
              </c:extLst>
            </c:dLbl>
            <c:dLbl>
              <c:idx val="9"/>
              <c:tx>
                <c:rich>
                  <a:bodyPr/>
                  <a:lstStyle/>
                  <a:p>
                    <a:fld id="{35E5F2C4-6354-4AF9-B29E-1394F3BA6F4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582-402C-BD07-42DC2FF2B5CC}"/>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xVal>
            <c:numRef>
              <c:f>'STEP 4b-MAP'!$AH$5:$AH$14</c:f>
              <c:numCache>
                <c:formatCode>General</c:formatCode>
                <c:ptCount val="10"/>
                <c:pt idx="0" formatCode="0.0">
                  <c:v>2.6</c:v>
                </c:pt>
                <c:pt idx="1">
                  <c:v>3.0750000000000002</c:v>
                </c:pt>
                <c:pt idx="2">
                  <c:v>2.0499999999999998</c:v>
                </c:pt>
                <c:pt idx="3">
                  <c:v>2.5249999999999999</c:v>
                </c:pt>
                <c:pt idx="4">
                  <c:v>0</c:v>
                </c:pt>
                <c:pt idx="5">
                  <c:v>0</c:v>
                </c:pt>
                <c:pt idx="6">
                  <c:v>0</c:v>
                </c:pt>
                <c:pt idx="7">
                  <c:v>0</c:v>
                </c:pt>
                <c:pt idx="8">
                  <c:v>0</c:v>
                </c:pt>
                <c:pt idx="9">
                  <c:v>0</c:v>
                </c:pt>
              </c:numCache>
            </c:numRef>
          </c:xVal>
          <c:yVal>
            <c:numRef>
              <c:f>'STEP 4b-MAP'!$AI$5:$AI$14</c:f>
              <c:numCache>
                <c:formatCode>General</c:formatCode>
                <c:ptCount val="10"/>
                <c:pt idx="0" formatCode="0.00">
                  <c:v>3.1</c:v>
                </c:pt>
                <c:pt idx="1">
                  <c:v>1.825</c:v>
                </c:pt>
                <c:pt idx="2">
                  <c:v>2.5499999999999998</c:v>
                </c:pt>
                <c:pt idx="3">
                  <c:v>1.7749999999999999</c:v>
                </c:pt>
                <c:pt idx="4">
                  <c:v>0</c:v>
                </c:pt>
                <c:pt idx="5">
                  <c:v>0</c:v>
                </c:pt>
                <c:pt idx="6">
                  <c:v>0</c:v>
                </c:pt>
                <c:pt idx="7">
                  <c:v>0</c:v>
                </c:pt>
                <c:pt idx="8">
                  <c:v>0</c:v>
                </c:pt>
                <c:pt idx="9">
                  <c:v>0</c:v>
                </c:pt>
              </c:numCache>
            </c:numRef>
          </c:yVal>
          <c:bubbleSize>
            <c:numRef>
              <c:f>'STEP 4b-MAP'!$AC$5:$AC$14</c:f>
              <c:numCache>
                <c:formatCode>0</c:formatCode>
                <c:ptCount val="10"/>
                <c:pt idx="0">
                  <c:v>87.5</c:v>
                </c:pt>
                <c:pt idx="1">
                  <c:v>68.75</c:v>
                </c:pt>
                <c:pt idx="2">
                  <c:v>62.5</c:v>
                </c:pt>
                <c:pt idx="3">
                  <c:v>56.25</c:v>
                </c:pt>
                <c:pt idx="4">
                  <c:v>0</c:v>
                </c:pt>
                <c:pt idx="5">
                  <c:v>0</c:v>
                </c:pt>
                <c:pt idx="6">
                  <c:v>0</c:v>
                </c:pt>
                <c:pt idx="7">
                  <c:v>0</c:v>
                </c:pt>
                <c:pt idx="8">
                  <c:v>0</c:v>
                </c:pt>
                <c:pt idx="9">
                  <c:v>0</c:v>
                </c:pt>
              </c:numCache>
            </c:numRef>
          </c:bubbleSize>
          <c:bubble3D val="0"/>
          <c:extLst>
            <c:ext xmlns:c15="http://schemas.microsoft.com/office/drawing/2012/chart" uri="{02D57815-91ED-43cb-92C2-25804820EDAC}">
              <c15:datalabelsRange>
                <c15:f>'STEP 4b-MAP'!$AE$5:$AE$14</c15:f>
                <c15:dlblRangeCache>
                  <c:ptCount val="10"/>
                  <c:pt idx="0">
                    <c:v>Idea 2, Evaluate existi…,Score 88</c:v>
                  </c:pt>
                  <c:pt idx="1">
                    <c:v>Idea 10, Consolidate dat…,Score 69</c:v>
                  </c:pt>
                  <c:pt idx="2">
                    <c:v>Idea 21, Increase servic…,Score 63</c:v>
                  </c:pt>
                  <c:pt idx="3">
                    <c:v>Idea 34, Decommission le…,Score 56</c:v>
                  </c:pt>
                  <c:pt idx="4">
                    <c:v>#VALUE!</c:v>
                  </c:pt>
                  <c:pt idx="5">
                    <c:v>#VALUE!</c:v>
                  </c:pt>
                  <c:pt idx="6">
                    <c:v>#VALUE!</c:v>
                  </c:pt>
                  <c:pt idx="7">
                    <c:v>#VALUE!</c:v>
                  </c:pt>
                  <c:pt idx="8">
                    <c:v>#VALUE!</c:v>
                  </c:pt>
                  <c:pt idx="9">
                    <c:v>#VALUE!</c:v>
                  </c:pt>
                </c15:dlblRangeCache>
              </c15:datalabelsRange>
            </c:ext>
            <c:ext xmlns:c16="http://schemas.microsoft.com/office/drawing/2014/chart" uri="{C3380CC4-5D6E-409C-BE32-E72D297353CC}">
              <c16:uniqueId val="{0000000A-8582-402C-BD07-42DC2FF2B5CC}"/>
            </c:ext>
          </c:extLst>
        </c:ser>
        <c:dLbls>
          <c:showLegendKey val="0"/>
          <c:showVal val="0"/>
          <c:showCatName val="0"/>
          <c:showSerName val="0"/>
          <c:showPercent val="0"/>
          <c:showBubbleSize val="0"/>
        </c:dLbls>
        <c:bubbleScale val="13"/>
        <c:showNegBubbles val="0"/>
        <c:sizeRepresents val="w"/>
        <c:axId val="585940392"/>
        <c:axId val="585942688"/>
      </c:bubbleChart>
      <c:valAx>
        <c:axId val="585940392"/>
        <c:scaling>
          <c:orientation val="minMax"/>
          <c:max val="3.5"/>
          <c:min val="0.5"/>
        </c:scaling>
        <c:delete val="0"/>
        <c:axPos val="t"/>
        <c:majorGridlines>
          <c:spPr>
            <a:ln w="9525" cap="flat" cmpd="sng" algn="ctr">
              <a:noFill/>
              <a:round/>
            </a:ln>
            <a:effectLst/>
          </c:spPr>
        </c:majorGridlines>
        <c:title>
          <c:tx>
            <c:rich>
              <a:bodyPr rot="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2000" b="1">
                    <a:latin typeface="Arial" panose="020B0604020202020204" pitchFamily="34" charset="0"/>
                    <a:cs typeface="Arial" panose="020B0604020202020204" pitchFamily="34" charset="0"/>
                  </a:rPr>
                  <a:t>Benefit (Financial,</a:t>
                </a:r>
                <a:r>
                  <a:rPr lang="en-US" sz="2000" b="1" baseline="0">
                    <a:latin typeface="Arial" panose="020B0604020202020204" pitchFamily="34" charset="0"/>
                    <a:cs typeface="Arial" panose="020B0604020202020204" pitchFamily="34" charset="0"/>
                  </a:rPr>
                  <a:t> Business Impact)</a:t>
                </a:r>
                <a:endParaRPr lang="en-US" sz="2000" b="1">
                  <a:latin typeface="Arial" panose="020B0604020202020204" pitchFamily="34" charset="0"/>
                  <a:cs typeface="Arial" panose="020B0604020202020204" pitchFamily="34" charset="0"/>
                </a:endParaRPr>
              </a:p>
            </c:rich>
          </c:tx>
          <c:layout>
            <c:manualLayout>
              <c:xMode val="edge"/>
              <c:yMode val="edge"/>
              <c:x val="0.41088592137521757"/>
              <c:y val="0.90427638399250332"/>
            </c:manualLayout>
          </c:layout>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5942688"/>
        <c:crosses val="autoZero"/>
        <c:crossBetween val="midCat"/>
        <c:majorUnit val="1"/>
        <c:minorUnit val="1"/>
      </c:valAx>
      <c:valAx>
        <c:axId val="585942688"/>
        <c:scaling>
          <c:orientation val="maxMin"/>
          <c:max val="3.5"/>
          <c:min val="0.5"/>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2000" b="1">
                    <a:latin typeface="Arial" panose="020B0604020202020204" pitchFamily="34" charset="0"/>
                    <a:cs typeface="Arial" panose="020B0604020202020204" pitchFamily="34" charset="0"/>
                  </a:rPr>
                  <a:t>Cost, Time, Risk</a:t>
                </a:r>
                <a:endParaRPr lang="en-US" sz="2000" b="1" baseline="0">
                  <a:latin typeface="Arial" panose="020B0604020202020204" pitchFamily="34" charset="0"/>
                  <a:cs typeface="Arial" panose="020B0604020202020204" pitchFamily="34" charset="0"/>
                </a:endParaRPr>
              </a:p>
            </c:rich>
          </c:tx>
          <c:layout>
            <c:manualLayout>
              <c:xMode val="edge"/>
              <c:yMode val="edge"/>
              <c:x val="1.2923965594613382E-2"/>
              <c:y val="0.41968737198276462"/>
            </c:manualLayout>
          </c:layout>
          <c:overlay val="0"/>
          <c:spPr>
            <a:noFill/>
            <a:ln>
              <a:noFill/>
            </a:ln>
            <a:effectLst/>
          </c:spPr>
          <c:txPr>
            <a:bodyPr rot="-540000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0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5940392"/>
        <c:crossesAt val="0"/>
        <c:crossBetween val="midCat"/>
        <c:majorUnit val="1"/>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19050</xdr:colOff>
      <xdr:row>10</xdr:row>
      <xdr:rowOff>85374</xdr:rowOff>
    </xdr:from>
    <xdr:ext cx="9350728" cy="542571"/>
    <xdr:sp macro="" textlink="">
      <xdr:nvSpPr>
        <xdr:cNvPr id="2" name="Shape 3">
          <a:extLst>
            <a:ext uri="{FF2B5EF4-FFF2-40B4-BE49-F238E27FC236}">
              <a16:creationId xmlns:a16="http://schemas.microsoft.com/office/drawing/2014/main" id="{480E45C2-1493-4A32-B0EE-53363F075EDA}"/>
            </a:ext>
          </a:extLst>
        </xdr:cNvPr>
        <xdr:cNvSpPr txBox="1"/>
      </xdr:nvSpPr>
      <xdr:spPr>
        <a:xfrm>
          <a:off x="273050" y="4078818"/>
          <a:ext cx="9350728" cy="542571"/>
        </a:xfrm>
        <a:prstGeom prst="rect">
          <a:avLst/>
        </a:prstGeom>
        <a:noFill/>
        <a:ln>
          <a:noFill/>
        </a:ln>
      </xdr:spPr>
      <xdr:txBody>
        <a:bodyPr spcFirstLastPara="1" wrap="square" lIns="0" tIns="0" rIns="0" bIns="0" anchor="t" anchorCtr="0">
          <a:noAutofit/>
        </a:bodyPr>
        <a:lstStyle/>
        <a:p>
          <a:pPr marL="0" lvl="0" indent="0" algn="l" rtl="0">
            <a:lnSpc>
              <a:spcPct val="100000"/>
            </a:lnSpc>
            <a:spcBef>
              <a:spcPts val="0"/>
            </a:spcBef>
            <a:spcAft>
              <a:spcPts val="0"/>
            </a:spcAft>
            <a:buClr>
              <a:schemeClr val="dk1"/>
            </a:buClr>
            <a:buSzPts val="700"/>
            <a:buFont typeface="Arial"/>
            <a:buNone/>
          </a:pPr>
          <a:r>
            <a:rPr lang="en-US" sz="700" b="0" i="0" u="none" strike="noStrike">
              <a:solidFill>
                <a:schemeClr val="dk1"/>
              </a:solidFill>
              <a:latin typeface="Arial"/>
              <a:ea typeface="Arial"/>
              <a:cs typeface="Arial"/>
              <a:sym typeface="Arial"/>
            </a:rPr>
            <a:t>© 2022 Gartner, Inc. and/or its affiliates. All rights reserved. Gartner is a registered trademark of Gartner, Inc. or its affiliates. This presentation, including all supporting materials, is proprietary to Gartner, Inc. and/or its affiliates and is for the sole internal use of the intended recipients. Because this presentation may contain information that is confidential, proprietary or otherwise legally protected, it may not be further copied, distributed or publicly displayed without the express written permission of Gartner, Inc. or its affiliates.</a:t>
          </a:r>
          <a:endParaRPr sz="700">
            <a:solidFill>
              <a:schemeClr val="dk1"/>
            </a:solidFill>
          </a:endParaRPr>
        </a:p>
      </xdr:txBody>
    </xdr:sp>
    <xdr:clientData fLocksWithSheet="0"/>
  </xdr:oneCellAnchor>
  <xdr:oneCellAnchor>
    <xdr:from>
      <xdr:col>1</xdr:col>
      <xdr:colOff>0</xdr:colOff>
      <xdr:row>1</xdr:row>
      <xdr:rowOff>0</xdr:rowOff>
    </xdr:from>
    <xdr:ext cx="5753100" cy="2524125"/>
    <xdr:grpSp>
      <xdr:nvGrpSpPr>
        <xdr:cNvPr id="3" name="Shape 2">
          <a:extLst>
            <a:ext uri="{FF2B5EF4-FFF2-40B4-BE49-F238E27FC236}">
              <a16:creationId xmlns:a16="http://schemas.microsoft.com/office/drawing/2014/main" id="{8E74B35D-F127-47F9-BDA1-7AAA6DD89F0F}"/>
            </a:ext>
          </a:extLst>
        </xdr:cNvPr>
        <xdr:cNvGrpSpPr/>
      </xdr:nvGrpSpPr>
      <xdr:grpSpPr>
        <a:xfrm>
          <a:off x="254000" y="98778"/>
          <a:ext cx="5753100" cy="2524125"/>
          <a:chOff x="2469450" y="2517938"/>
          <a:chExt cx="5753100" cy="2524125"/>
        </a:xfrm>
      </xdr:grpSpPr>
      <xdr:grpSp>
        <xdr:nvGrpSpPr>
          <xdr:cNvPr id="4" name="Shape 4">
            <a:extLst>
              <a:ext uri="{FF2B5EF4-FFF2-40B4-BE49-F238E27FC236}">
                <a16:creationId xmlns:a16="http://schemas.microsoft.com/office/drawing/2014/main" id="{3E0AB67F-C3D5-44E3-B505-D235A6EF03CD}"/>
              </a:ext>
            </a:extLst>
          </xdr:cNvPr>
          <xdr:cNvGrpSpPr/>
        </xdr:nvGrpSpPr>
        <xdr:grpSpPr>
          <a:xfrm>
            <a:off x="2469450" y="2517938"/>
            <a:ext cx="5753100" cy="2524125"/>
            <a:chOff x="2469450" y="2517938"/>
            <a:chExt cx="5753100" cy="2524125"/>
          </a:xfrm>
        </xdr:grpSpPr>
        <xdr:sp macro="" textlink="">
          <xdr:nvSpPr>
            <xdr:cNvPr id="5" name="Shape 5">
              <a:extLst>
                <a:ext uri="{FF2B5EF4-FFF2-40B4-BE49-F238E27FC236}">
                  <a16:creationId xmlns:a16="http://schemas.microsoft.com/office/drawing/2014/main" id="{ADDCC871-42D7-47F2-811F-888D474AE4DE}"/>
                </a:ext>
              </a:extLst>
            </xdr:cNvPr>
            <xdr:cNvSpPr/>
          </xdr:nvSpPr>
          <xdr:spPr>
            <a:xfrm>
              <a:off x="2469450" y="2517938"/>
              <a:ext cx="5753100" cy="25241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6" name="Shape 6">
              <a:extLst>
                <a:ext uri="{FF2B5EF4-FFF2-40B4-BE49-F238E27FC236}">
                  <a16:creationId xmlns:a16="http://schemas.microsoft.com/office/drawing/2014/main" id="{73F37872-231B-4189-ADB2-EA1B1C467504}"/>
                </a:ext>
              </a:extLst>
            </xdr:cNvPr>
            <xdr:cNvGrpSpPr/>
          </xdr:nvGrpSpPr>
          <xdr:grpSpPr>
            <a:xfrm>
              <a:off x="2469450" y="2517938"/>
              <a:ext cx="5753100" cy="2524125"/>
              <a:chOff x="460256" y="1282497"/>
              <a:chExt cx="5760347" cy="2769237"/>
            </a:xfrm>
          </xdr:grpSpPr>
          <xdr:sp macro="" textlink="">
            <xdr:nvSpPr>
              <xdr:cNvPr id="7" name="Shape 7">
                <a:extLst>
                  <a:ext uri="{FF2B5EF4-FFF2-40B4-BE49-F238E27FC236}">
                    <a16:creationId xmlns:a16="http://schemas.microsoft.com/office/drawing/2014/main" id="{14D3A552-607E-489D-A81D-28DCCA6DCDC2}"/>
                  </a:ext>
                </a:extLst>
              </xdr:cNvPr>
              <xdr:cNvSpPr/>
            </xdr:nvSpPr>
            <xdr:spPr>
              <a:xfrm>
                <a:off x="460256" y="1282497"/>
                <a:ext cx="5760325" cy="2769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8" name="Shape 8">
                <a:extLst>
                  <a:ext uri="{FF2B5EF4-FFF2-40B4-BE49-F238E27FC236}">
                    <a16:creationId xmlns:a16="http://schemas.microsoft.com/office/drawing/2014/main" id="{80FC8AFB-A9AA-48CB-9162-ECCEE8FC896A}"/>
                  </a:ext>
                </a:extLst>
              </xdr:cNvPr>
              <xdr:cNvSpPr/>
            </xdr:nvSpPr>
            <xdr:spPr>
              <a:xfrm>
                <a:off x="6085640" y="1282497"/>
                <a:ext cx="134963" cy="2769237"/>
              </a:xfrm>
              <a:prstGeom prst="rect">
                <a:avLst/>
              </a:prstGeom>
              <a:solidFill>
                <a:srgbClr val="009AD7"/>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SzPts val="1800"/>
                  <a:buFont typeface="Arial"/>
                  <a:buNone/>
                </a:pPr>
                <a:endParaRPr sz="1800">
                  <a:solidFill>
                    <a:srgbClr val="000000"/>
                  </a:solidFill>
                </a:endParaRPr>
              </a:p>
            </xdr:txBody>
          </xdr:sp>
          <xdr:sp macro="" textlink="">
            <xdr:nvSpPr>
              <xdr:cNvPr id="9" name="Shape 9">
                <a:extLst>
                  <a:ext uri="{FF2B5EF4-FFF2-40B4-BE49-F238E27FC236}">
                    <a16:creationId xmlns:a16="http://schemas.microsoft.com/office/drawing/2014/main" id="{0D2CFA6B-E20C-48F5-AC54-769DE099D632}"/>
                  </a:ext>
                </a:extLst>
              </xdr:cNvPr>
              <xdr:cNvSpPr/>
            </xdr:nvSpPr>
            <xdr:spPr>
              <a:xfrm>
                <a:off x="460256" y="1282497"/>
                <a:ext cx="134963" cy="2769237"/>
              </a:xfrm>
              <a:prstGeom prst="rect">
                <a:avLst/>
              </a:prstGeom>
              <a:solidFill>
                <a:srgbClr val="009AD7"/>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SzPts val="1800"/>
                  <a:buFont typeface="Arial"/>
                  <a:buNone/>
                </a:pPr>
                <a:endParaRPr sz="1800">
                  <a:solidFill>
                    <a:srgbClr val="000000"/>
                  </a:solidFill>
                </a:endParaRPr>
              </a:p>
            </xdr:txBody>
          </xdr:sp>
        </xdr:grpSp>
      </xdr:grpSp>
    </xdr:grpSp>
    <xdr:clientData fLocksWithSheet="0"/>
  </xdr:oneCellAnchor>
  <xdr:oneCellAnchor>
    <xdr:from>
      <xdr:col>1</xdr:col>
      <xdr:colOff>219075</xdr:colOff>
      <xdr:row>1</xdr:row>
      <xdr:rowOff>98774</xdr:rowOff>
    </xdr:from>
    <xdr:ext cx="5314950" cy="295275"/>
    <xdr:sp macro="" textlink="">
      <xdr:nvSpPr>
        <xdr:cNvPr id="10" name="Shape 10">
          <a:extLst>
            <a:ext uri="{FF2B5EF4-FFF2-40B4-BE49-F238E27FC236}">
              <a16:creationId xmlns:a16="http://schemas.microsoft.com/office/drawing/2014/main" id="{B9BEA396-D316-4E0B-93C8-BB9F3CFFE1BC}"/>
            </a:ext>
          </a:extLst>
        </xdr:cNvPr>
        <xdr:cNvSpPr/>
      </xdr:nvSpPr>
      <xdr:spPr>
        <a:xfrm>
          <a:off x="473075" y="197552"/>
          <a:ext cx="5314950" cy="295275"/>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SzPts val="1600"/>
            <a:buFont typeface="Arial"/>
            <a:buNone/>
          </a:pPr>
          <a:r>
            <a:rPr lang="en-US" sz="1600" b="1">
              <a:latin typeface="Arial" panose="020B0604020202020204" pitchFamily="34" charset="0"/>
              <a:cs typeface="Arial" panose="020B0604020202020204" pitchFamily="34" charset="0"/>
            </a:rPr>
            <a:t>Gartner for IT Leaders Tool</a:t>
          </a:r>
        </a:p>
      </xdr:txBody>
    </xdr:sp>
    <xdr:clientData fLocksWithSheet="0"/>
  </xdr:oneCellAnchor>
  <xdr:oneCellAnchor>
    <xdr:from>
      <xdr:col>1</xdr:col>
      <xdr:colOff>219075</xdr:colOff>
      <xdr:row>4</xdr:row>
      <xdr:rowOff>57150</xdr:rowOff>
    </xdr:from>
    <xdr:ext cx="5314950" cy="1657350"/>
    <xdr:sp macro="" textlink="">
      <xdr:nvSpPr>
        <xdr:cNvPr id="11" name="Shape 11">
          <a:extLst>
            <a:ext uri="{FF2B5EF4-FFF2-40B4-BE49-F238E27FC236}">
              <a16:creationId xmlns:a16="http://schemas.microsoft.com/office/drawing/2014/main" id="{3C3E0B1F-7CB5-40CA-A6AC-17C828015CDD}"/>
            </a:ext>
          </a:extLst>
        </xdr:cNvPr>
        <xdr:cNvSpPr/>
      </xdr:nvSpPr>
      <xdr:spPr>
        <a:xfrm>
          <a:off x="473075" y="628650"/>
          <a:ext cx="5314950" cy="165735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Clr>
              <a:srgbClr val="002856"/>
            </a:buClr>
            <a:buSzPts val="2800"/>
            <a:buFont typeface="Arial Black"/>
            <a:buNone/>
          </a:pPr>
          <a:r>
            <a:rPr lang="en-US" sz="2800" b="0" i="0" u="none" strike="noStrike" cap="none">
              <a:solidFill>
                <a:srgbClr val="002856"/>
              </a:solidFill>
              <a:latin typeface="Arial Black"/>
              <a:sym typeface="Arial Black"/>
            </a:rPr>
            <a:t>Tool : Gartner’s</a:t>
          </a:r>
          <a:r>
            <a:rPr lang="en-US" sz="2800" b="0" i="0" u="none" strike="noStrike" cap="none" baseline="0">
              <a:solidFill>
                <a:srgbClr val="002856"/>
              </a:solidFill>
              <a:latin typeface="Arial Black"/>
              <a:sym typeface="Arial Black"/>
            </a:rPr>
            <a:t> Top </a:t>
          </a:r>
          <a:r>
            <a:rPr lang="en-US" sz="2800" b="0" i="0" u="none" strike="noStrike" cap="none">
              <a:solidFill>
                <a:srgbClr val="002856"/>
              </a:solidFill>
              <a:latin typeface="Arial Black"/>
              <a:sym typeface="Arial Black"/>
            </a:rPr>
            <a:t>IT Cost Optimization Ideas</a:t>
          </a:r>
          <a:endParaRPr sz="1400"/>
        </a:p>
      </xdr:txBody>
    </xdr:sp>
    <xdr:clientData fLocksWithSheet="0"/>
  </xdr:oneCellAnchor>
  <xdr:oneCellAnchor>
    <xdr:from>
      <xdr:col>1</xdr:col>
      <xdr:colOff>6667500</xdr:colOff>
      <xdr:row>12</xdr:row>
      <xdr:rowOff>76200</xdr:rowOff>
    </xdr:from>
    <xdr:ext cx="1285875" cy="295275"/>
    <xdr:pic>
      <xdr:nvPicPr>
        <xdr:cNvPr id="12" name="image1.png">
          <a:extLst>
            <a:ext uri="{FF2B5EF4-FFF2-40B4-BE49-F238E27FC236}">
              <a16:creationId xmlns:a16="http://schemas.microsoft.com/office/drawing/2014/main" id="{928576FF-D4F0-4072-8425-F7DFD8B86512}"/>
            </a:ext>
          </a:extLst>
        </xdr:cNvPr>
        <xdr:cNvPicPr preferRelativeResize="0"/>
      </xdr:nvPicPr>
      <xdr:blipFill>
        <a:blip xmlns:r="http://schemas.openxmlformats.org/officeDocument/2006/relationships" r:embed="rId1" cstate="print"/>
        <a:stretch>
          <a:fillRect/>
        </a:stretch>
      </xdr:blipFill>
      <xdr:spPr>
        <a:xfrm>
          <a:off x="6921500" y="4210050"/>
          <a:ext cx="1285875" cy="2952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xdr:col>
      <xdr:colOff>0</xdr:colOff>
      <xdr:row>36</xdr:row>
      <xdr:rowOff>114300</xdr:rowOff>
    </xdr:from>
    <xdr:to>
      <xdr:col>1</xdr:col>
      <xdr:colOff>76200</xdr:colOff>
      <xdr:row>38</xdr:row>
      <xdr:rowOff>28575</xdr:rowOff>
    </xdr:to>
    <xdr:sp macro="" textlink="">
      <xdr:nvSpPr>
        <xdr:cNvPr id="2" name="Rectangle 1">
          <a:extLst>
            <a:ext uri="{FF2B5EF4-FFF2-40B4-BE49-F238E27FC236}">
              <a16:creationId xmlns:a16="http://schemas.microsoft.com/office/drawing/2014/main" id="{6D29E0D3-DD7D-4CC3-8A14-E15B45632B62}"/>
            </a:ext>
          </a:extLst>
        </xdr:cNvPr>
        <xdr:cNvSpPr/>
      </xdr:nvSpPr>
      <xdr:spPr>
        <a:xfrm>
          <a:off x="0" y="8439150"/>
          <a:ext cx="76200" cy="2190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419100</xdr:colOff>
      <xdr:row>36</xdr:row>
      <xdr:rowOff>171450</xdr:rowOff>
    </xdr:from>
    <xdr:to>
      <xdr:col>5</xdr:col>
      <xdr:colOff>590550</xdr:colOff>
      <xdr:row>38</xdr:row>
      <xdr:rowOff>85725</xdr:rowOff>
    </xdr:to>
    <xdr:sp macro="" textlink="">
      <xdr:nvSpPr>
        <xdr:cNvPr id="3" name="Rectangle 2">
          <a:extLst>
            <a:ext uri="{FF2B5EF4-FFF2-40B4-BE49-F238E27FC236}">
              <a16:creationId xmlns:a16="http://schemas.microsoft.com/office/drawing/2014/main" id="{E6A7C022-7D9E-4A3D-81D2-33A5D9784B8A}"/>
            </a:ext>
          </a:extLst>
        </xdr:cNvPr>
        <xdr:cNvSpPr/>
      </xdr:nvSpPr>
      <xdr:spPr>
        <a:xfrm>
          <a:off x="2984500" y="8477250"/>
          <a:ext cx="171450" cy="2381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400050</xdr:colOff>
      <xdr:row>36</xdr:row>
      <xdr:rowOff>142875</xdr:rowOff>
    </xdr:from>
    <xdr:to>
      <xdr:col>10</xdr:col>
      <xdr:colOff>571500</xdr:colOff>
      <xdr:row>38</xdr:row>
      <xdr:rowOff>57150</xdr:rowOff>
    </xdr:to>
    <xdr:sp macro="" textlink="">
      <xdr:nvSpPr>
        <xdr:cNvPr id="4" name="Rectangle 3">
          <a:extLst>
            <a:ext uri="{FF2B5EF4-FFF2-40B4-BE49-F238E27FC236}">
              <a16:creationId xmlns:a16="http://schemas.microsoft.com/office/drawing/2014/main" id="{0028C2D5-2221-4B72-AA3F-AFBB9B25CB45}"/>
            </a:ext>
          </a:extLst>
        </xdr:cNvPr>
        <xdr:cNvSpPr/>
      </xdr:nvSpPr>
      <xdr:spPr>
        <a:xfrm>
          <a:off x="6172200" y="8467725"/>
          <a:ext cx="171450" cy="2190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266700</xdr:colOff>
      <xdr:row>36</xdr:row>
      <xdr:rowOff>161925</xdr:rowOff>
    </xdr:from>
    <xdr:to>
      <xdr:col>15</xdr:col>
      <xdr:colOff>438150</xdr:colOff>
      <xdr:row>38</xdr:row>
      <xdr:rowOff>76200</xdr:rowOff>
    </xdr:to>
    <xdr:sp macro="" textlink="">
      <xdr:nvSpPr>
        <xdr:cNvPr id="5" name="Rectangle 4">
          <a:extLst>
            <a:ext uri="{FF2B5EF4-FFF2-40B4-BE49-F238E27FC236}">
              <a16:creationId xmlns:a16="http://schemas.microsoft.com/office/drawing/2014/main" id="{CA7F9535-CA4B-4F7F-A511-35DFAEDC1E67}"/>
            </a:ext>
          </a:extLst>
        </xdr:cNvPr>
        <xdr:cNvSpPr/>
      </xdr:nvSpPr>
      <xdr:spPr>
        <a:xfrm>
          <a:off x="9245600" y="8474075"/>
          <a:ext cx="171450" cy="231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528511</xdr:colOff>
      <xdr:row>9</xdr:row>
      <xdr:rowOff>36107</xdr:rowOff>
    </xdr:from>
    <xdr:to>
      <xdr:col>3</xdr:col>
      <xdr:colOff>34563</xdr:colOff>
      <xdr:row>10</xdr:row>
      <xdr:rowOff>165971</xdr:rowOff>
    </xdr:to>
    <xdr:sp macro="" textlink="">
      <xdr:nvSpPr>
        <xdr:cNvPr id="26" name="TextBox 25">
          <a:extLst>
            <a:ext uri="{FF2B5EF4-FFF2-40B4-BE49-F238E27FC236}">
              <a16:creationId xmlns:a16="http://schemas.microsoft.com/office/drawing/2014/main" id="{EC6114D9-4038-408E-A524-06538824994D}"/>
            </a:ext>
          </a:extLst>
        </xdr:cNvPr>
        <xdr:cNvSpPr txBox="1"/>
      </xdr:nvSpPr>
      <xdr:spPr>
        <a:xfrm>
          <a:off x="528511" y="3141257"/>
          <a:ext cx="788752" cy="510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High</a:t>
          </a:r>
        </a:p>
        <a:p>
          <a:endParaRPr lang="en-US" sz="1100"/>
        </a:p>
      </xdr:txBody>
    </xdr:sp>
    <xdr:clientData/>
  </xdr:twoCellAnchor>
  <xdr:twoCellAnchor>
    <xdr:from>
      <xdr:col>2</xdr:col>
      <xdr:colOff>476250</xdr:colOff>
      <xdr:row>50</xdr:row>
      <xdr:rowOff>31750</xdr:rowOff>
    </xdr:from>
    <xdr:to>
      <xdr:col>28</xdr:col>
      <xdr:colOff>142875</xdr:colOff>
      <xdr:row>51</xdr:row>
      <xdr:rowOff>79375</xdr:rowOff>
    </xdr:to>
    <xdr:sp macro="" textlink="">
      <xdr:nvSpPr>
        <xdr:cNvPr id="28" name="TextBox 27">
          <a:extLst>
            <a:ext uri="{FF2B5EF4-FFF2-40B4-BE49-F238E27FC236}">
              <a16:creationId xmlns:a16="http://schemas.microsoft.com/office/drawing/2014/main" id="{6E5C1DBD-0428-43A5-928D-5A41F7800A4B}"/>
            </a:ext>
          </a:extLst>
        </xdr:cNvPr>
        <xdr:cNvSpPr txBox="1"/>
      </xdr:nvSpPr>
      <xdr:spPr>
        <a:xfrm>
          <a:off x="1117600" y="10553700"/>
          <a:ext cx="16411575" cy="231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i="1"/>
            <a:t>*Note:</a:t>
          </a:r>
          <a:r>
            <a:rPr lang="en-US" sz="1400" i="1" baseline="0"/>
            <a:t> Size of the data label (circle) is relative to the cost optimization idea score </a:t>
          </a:r>
          <a:endParaRPr lang="en-US" sz="1400" i="1"/>
        </a:p>
      </xdr:txBody>
    </xdr:sp>
    <xdr:clientData/>
  </xdr:twoCellAnchor>
  <xdr:twoCellAnchor>
    <xdr:from>
      <xdr:col>2</xdr:col>
      <xdr:colOff>18762</xdr:colOff>
      <xdr:row>2</xdr:row>
      <xdr:rowOff>176642</xdr:rowOff>
    </xdr:from>
    <xdr:to>
      <xdr:col>26</xdr:col>
      <xdr:colOff>206376</xdr:colOff>
      <xdr:row>47</xdr:row>
      <xdr:rowOff>0</xdr:rowOff>
    </xdr:to>
    <xdr:grpSp>
      <xdr:nvGrpSpPr>
        <xdr:cNvPr id="6" name="Group 5">
          <a:extLst>
            <a:ext uri="{FF2B5EF4-FFF2-40B4-BE49-F238E27FC236}">
              <a16:creationId xmlns:a16="http://schemas.microsoft.com/office/drawing/2014/main" id="{776B64E9-8448-41BD-8583-ACDEAE273AEB}"/>
            </a:ext>
          </a:extLst>
        </xdr:cNvPr>
        <xdr:cNvGrpSpPr/>
      </xdr:nvGrpSpPr>
      <xdr:grpSpPr>
        <a:xfrm>
          <a:off x="653762" y="811642"/>
          <a:ext cx="15427614" cy="9411858"/>
          <a:chOff x="2243666" y="2105024"/>
          <a:chExt cx="9240628" cy="5501258"/>
        </a:xfrm>
      </xdr:grpSpPr>
      <xdr:grpSp>
        <xdr:nvGrpSpPr>
          <xdr:cNvPr id="7" name="Group 6">
            <a:extLst>
              <a:ext uri="{FF2B5EF4-FFF2-40B4-BE49-F238E27FC236}">
                <a16:creationId xmlns:a16="http://schemas.microsoft.com/office/drawing/2014/main" id="{0E757A57-E9C1-40CE-AAD8-4CF6F9FF63F4}"/>
              </a:ext>
            </a:extLst>
          </xdr:cNvPr>
          <xdr:cNvGrpSpPr/>
        </xdr:nvGrpSpPr>
        <xdr:grpSpPr>
          <a:xfrm>
            <a:off x="2285943" y="2105024"/>
            <a:ext cx="9198351" cy="5501258"/>
            <a:chOff x="2285943" y="2105024"/>
            <a:chExt cx="9198351" cy="5501258"/>
          </a:xfrm>
        </xdr:grpSpPr>
        <xdr:grpSp>
          <xdr:nvGrpSpPr>
            <xdr:cNvPr id="9" name="Group 8">
              <a:extLst>
                <a:ext uri="{FF2B5EF4-FFF2-40B4-BE49-F238E27FC236}">
                  <a16:creationId xmlns:a16="http://schemas.microsoft.com/office/drawing/2014/main" id="{EF2E6068-D99B-4B8F-86D5-958BDA4C4190}"/>
                </a:ext>
              </a:extLst>
            </xdr:cNvPr>
            <xdr:cNvGrpSpPr/>
          </xdr:nvGrpSpPr>
          <xdr:grpSpPr>
            <a:xfrm>
              <a:off x="2624569" y="2105024"/>
              <a:ext cx="8859725" cy="5501258"/>
              <a:chOff x="2624569" y="2105024"/>
              <a:chExt cx="8859725" cy="5501258"/>
            </a:xfrm>
          </xdr:grpSpPr>
          <xdr:sp macro="" textlink="">
            <xdr:nvSpPr>
              <xdr:cNvPr id="11" name="TextBox 10">
                <a:extLst>
                  <a:ext uri="{FF2B5EF4-FFF2-40B4-BE49-F238E27FC236}">
                    <a16:creationId xmlns:a16="http://schemas.microsoft.com/office/drawing/2014/main" id="{D959EBBF-B2F2-4C83-8469-8556EB643820}"/>
                  </a:ext>
                </a:extLst>
              </xdr:cNvPr>
              <xdr:cNvSpPr txBox="1"/>
            </xdr:nvSpPr>
            <xdr:spPr>
              <a:xfrm>
                <a:off x="3602182" y="7387207"/>
                <a:ext cx="453736"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Low</a:t>
                </a:r>
              </a:p>
              <a:p>
                <a:endParaRPr lang="en-US" sz="1100"/>
              </a:p>
            </xdr:txBody>
          </xdr:sp>
          <xdr:grpSp>
            <xdr:nvGrpSpPr>
              <xdr:cNvPr id="12" name="Group 11">
                <a:extLst>
                  <a:ext uri="{FF2B5EF4-FFF2-40B4-BE49-F238E27FC236}">
                    <a16:creationId xmlns:a16="http://schemas.microsoft.com/office/drawing/2014/main" id="{5A7FD666-B206-4B51-879F-19EA13EACE9C}"/>
                  </a:ext>
                </a:extLst>
              </xdr:cNvPr>
              <xdr:cNvGrpSpPr/>
            </xdr:nvGrpSpPr>
            <xdr:grpSpPr>
              <a:xfrm>
                <a:off x="2624569" y="2105024"/>
                <a:ext cx="8859725" cy="5491135"/>
                <a:chOff x="2624569" y="2105024"/>
                <a:chExt cx="8859725" cy="5491135"/>
              </a:xfrm>
            </xdr:grpSpPr>
            <xdr:sp macro="" textlink="">
              <xdr:nvSpPr>
                <xdr:cNvPr id="13" name="TextBox 12">
                  <a:extLst>
                    <a:ext uri="{FF2B5EF4-FFF2-40B4-BE49-F238E27FC236}">
                      <a16:creationId xmlns:a16="http://schemas.microsoft.com/office/drawing/2014/main" id="{6F70D17C-290E-48B2-935E-86A41C0D2A7B}"/>
                    </a:ext>
                  </a:extLst>
                </xdr:cNvPr>
                <xdr:cNvSpPr txBox="1"/>
              </xdr:nvSpPr>
              <xdr:spPr>
                <a:xfrm>
                  <a:off x="6470939" y="7377084"/>
                  <a:ext cx="869372"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Med</a:t>
                  </a:r>
                </a:p>
                <a:p>
                  <a:endParaRPr lang="en-US" sz="1100"/>
                </a:p>
              </xdr:txBody>
            </xdr:sp>
            <xdr:grpSp>
              <xdr:nvGrpSpPr>
                <xdr:cNvPr id="14" name="Group 13">
                  <a:extLst>
                    <a:ext uri="{FF2B5EF4-FFF2-40B4-BE49-F238E27FC236}">
                      <a16:creationId xmlns:a16="http://schemas.microsoft.com/office/drawing/2014/main" id="{B6EBA7A6-A328-4AD1-8EBA-145FC64B62A7}"/>
                    </a:ext>
                  </a:extLst>
                </xdr:cNvPr>
                <xdr:cNvGrpSpPr/>
              </xdr:nvGrpSpPr>
              <xdr:grpSpPr>
                <a:xfrm>
                  <a:off x="2624569" y="2105024"/>
                  <a:ext cx="8859725" cy="5473881"/>
                  <a:chOff x="2624569" y="2105024"/>
                  <a:chExt cx="8859725" cy="5473881"/>
                </a:xfrm>
              </xdr:grpSpPr>
              <xdr:grpSp>
                <xdr:nvGrpSpPr>
                  <xdr:cNvPr id="15" name="Group 14">
                    <a:extLst>
                      <a:ext uri="{FF2B5EF4-FFF2-40B4-BE49-F238E27FC236}">
                        <a16:creationId xmlns:a16="http://schemas.microsoft.com/office/drawing/2014/main" id="{0AF88845-104D-43E0-9DB6-3E1B33C4F3B5}"/>
                      </a:ext>
                    </a:extLst>
                  </xdr:cNvPr>
                  <xdr:cNvGrpSpPr/>
                </xdr:nvGrpSpPr>
                <xdr:grpSpPr>
                  <a:xfrm>
                    <a:off x="2624569" y="2105024"/>
                    <a:ext cx="8859725" cy="5230757"/>
                    <a:chOff x="2624569" y="2105024"/>
                    <a:chExt cx="8859725" cy="5230757"/>
                  </a:xfrm>
                </xdr:grpSpPr>
                <xdr:sp macro="" textlink="">
                  <xdr:nvSpPr>
                    <xdr:cNvPr id="17" name="Rectangle 16">
                      <a:extLst>
                        <a:ext uri="{FF2B5EF4-FFF2-40B4-BE49-F238E27FC236}">
                          <a16:creationId xmlns:a16="http://schemas.microsoft.com/office/drawing/2014/main" id="{E23D0404-42DD-41D7-A7D3-EB666D965BAE}"/>
                        </a:ext>
                      </a:extLst>
                    </xdr:cNvPr>
                    <xdr:cNvSpPr/>
                  </xdr:nvSpPr>
                  <xdr:spPr>
                    <a:xfrm>
                      <a:off x="2624569" y="2105025"/>
                      <a:ext cx="2944957" cy="1743075"/>
                    </a:xfrm>
                    <a:prstGeom prst="rect">
                      <a:avLst/>
                    </a:prstGeom>
                    <a:solidFill>
                      <a:srgbClr val="FF0000">
                        <a:alpha val="25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7ABEA69A-9B51-495C-8F60-0CCE6D6C5579}"/>
                        </a:ext>
                      </a:extLst>
                    </xdr:cNvPr>
                    <xdr:cNvSpPr/>
                  </xdr:nvSpPr>
                  <xdr:spPr>
                    <a:xfrm>
                      <a:off x="2624569" y="3848100"/>
                      <a:ext cx="2944957" cy="1743075"/>
                    </a:xfrm>
                    <a:prstGeom prst="rect">
                      <a:avLst/>
                    </a:prstGeom>
                    <a:solidFill>
                      <a:srgbClr val="FFC000">
                        <a:alpha val="25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A58A4C70-35B7-4B33-833A-1FE8EE5B81F9}"/>
                        </a:ext>
                      </a:extLst>
                    </xdr:cNvPr>
                    <xdr:cNvSpPr/>
                  </xdr:nvSpPr>
                  <xdr:spPr>
                    <a:xfrm>
                      <a:off x="2624569" y="5591175"/>
                      <a:ext cx="2944957" cy="1743075"/>
                    </a:xfrm>
                    <a:prstGeom prst="rect">
                      <a:avLst/>
                    </a:prstGeom>
                    <a:solidFill>
                      <a:schemeClr val="accent4">
                        <a:lumMod val="40000"/>
                        <a:lumOff val="60000"/>
                        <a:alpha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9E89C3DA-8AD5-43D7-914D-DCD0073E4542}"/>
                        </a:ext>
                      </a:extLst>
                    </xdr:cNvPr>
                    <xdr:cNvSpPr/>
                  </xdr:nvSpPr>
                  <xdr:spPr>
                    <a:xfrm>
                      <a:off x="5569526" y="2105025"/>
                      <a:ext cx="2954483" cy="1743075"/>
                    </a:xfrm>
                    <a:prstGeom prst="rect">
                      <a:avLst/>
                    </a:prstGeom>
                    <a:solidFill>
                      <a:srgbClr val="FFC000">
                        <a:alpha val="25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0C3496D8-3308-45B1-A192-B6F5AD984C16}"/>
                        </a:ext>
                      </a:extLst>
                    </xdr:cNvPr>
                    <xdr:cNvSpPr/>
                  </xdr:nvSpPr>
                  <xdr:spPr>
                    <a:xfrm>
                      <a:off x="5569526" y="3848100"/>
                      <a:ext cx="2954483" cy="1743075"/>
                    </a:xfrm>
                    <a:prstGeom prst="rect">
                      <a:avLst/>
                    </a:prstGeom>
                    <a:solidFill>
                      <a:schemeClr val="accent4">
                        <a:lumMod val="40000"/>
                        <a:lumOff val="60000"/>
                        <a:alpha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ectangle 21">
                      <a:extLst>
                        <a:ext uri="{FF2B5EF4-FFF2-40B4-BE49-F238E27FC236}">
                          <a16:creationId xmlns:a16="http://schemas.microsoft.com/office/drawing/2014/main" id="{6CF657A1-9938-4CBB-B561-48E6CA0C2521}"/>
                        </a:ext>
                      </a:extLst>
                    </xdr:cNvPr>
                    <xdr:cNvSpPr/>
                  </xdr:nvSpPr>
                  <xdr:spPr>
                    <a:xfrm>
                      <a:off x="5569526" y="5591175"/>
                      <a:ext cx="2954483" cy="1743075"/>
                    </a:xfrm>
                    <a:prstGeom prst="rect">
                      <a:avLst/>
                    </a:prstGeom>
                    <a:solidFill>
                      <a:srgbClr val="66FF66">
                        <a:alpha val="25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90DAEC03-D216-488A-82AD-15BB1690F481}"/>
                        </a:ext>
                      </a:extLst>
                    </xdr:cNvPr>
                    <xdr:cNvSpPr/>
                  </xdr:nvSpPr>
                  <xdr:spPr>
                    <a:xfrm>
                      <a:off x="8524008" y="3847475"/>
                      <a:ext cx="2957947" cy="1743820"/>
                    </a:xfrm>
                    <a:prstGeom prst="rect">
                      <a:avLst/>
                    </a:prstGeom>
                    <a:solidFill>
                      <a:srgbClr val="66FF66">
                        <a:alpha val="25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1FD808E0-986B-4A5C-A8AE-EE948630E230}"/>
                        </a:ext>
                      </a:extLst>
                    </xdr:cNvPr>
                    <xdr:cNvSpPr/>
                  </xdr:nvSpPr>
                  <xdr:spPr>
                    <a:xfrm>
                      <a:off x="8524008" y="2105024"/>
                      <a:ext cx="2957947" cy="1743843"/>
                    </a:xfrm>
                    <a:prstGeom prst="rect">
                      <a:avLst/>
                    </a:prstGeom>
                    <a:solidFill>
                      <a:schemeClr val="bg1">
                        <a:lumMod val="75000"/>
                        <a:alpha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481C84E1-3019-462A-B421-96403F82E717}"/>
                        </a:ext>
                      </a:extLst>
                    </xdr:cNvPr>
                    <xdr:cNvSpPr/>
                  </xdr:nvSpPr>
                  <xdr:spPr>
                    <a:xfrm>
                      <a:off x="8523125" y="5591294"/>
                      <a:ext cx="2961169" cy="1744487"/>
                    </a:xfrm>
                    <a:prstGeom prst="rect">
                      <a:avLst/>
                    </a:prstGeom>
                    <a:solidFill>
                      <a:srgbClr val="00B050">
                        <a:alpha val="25000"/>
                      </a:srgb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6" name="TextBox 15">
                    <a:extLst>
                      <a:ext uri="{FF2B5EF4-FFF2-40B4-BE49-F238E27FC236}">
                        <a16:creationId xmlns:a16="http://schemas.microsoft.com/office/drawing/2014/main" id="{925541FF-F088-4474-83E7-DE146D233558}"/>
                      </a:ext>
                    </a:extLst>
                  </xdr:cNvPr>
                  <xdr:cNvSpPr txBox="1"/>
                </xdr:nvSpPr>
                <xdr:spPr>
                  <a:xfrm>
                    <a:off x="9444470" y="7359830"/>
                    <a:ext cx="869373"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High</a:t>
                    </a:r>
                  </a:p>
                  <a:p>
                    <a:endParaRPr lang="en-US" sz="1100"/>
                  </a:p>
                </xdr:txBody>
              </xdr:sp>
            </xdr:grpSp>
          </xdr:grpSp>
        </xdr:grpSp>
        <xdr:sp macro="" textlink="">
          <xdr:nvSpPr>
            <xdr:cNvPr id="10" name="TextBox 9">
              <a:extLst>
                <a:ext uri="{FF2B5EF4-FFF2-40B4-BE49-F238E27FC236}">
                  <a16:creationId xmlns:a16="http://schemas.microsoft.com/office/drawing/2014/main" id="{AA78F79E-2992-4F58-8A31-F064B740EA19}"/>
                </a:ext>
              </a:extLst>
            </xdr:cNvPr>
            <xdr:cNvSpPr txBox="1"/>
          </xdr:nvSpPr>
          <xdr:spPr>
            <a:xfrm>
              <a:off x="2285943" y="6476720"/>
              <a:ext cx="453736"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Low</a:t>
              </a:r>
            </a:p>
            <a:p>
              <a:endParaRPr lang="en-US" sz="1100"/>
            </a:p>
          </xdr:txBody>
        </xdr:sp>
      </xdr:grpSp>
      <xdr:sp macro="" textlink="">
        <xdr:nvSpPr>
          <xdr:cNvPr id="8" name="TextBox 7">
            <a:extLst>
              <a:ext uri="{FF2B5EF4-FFF2-40B4-BE49-F238E27FC236}">
                <a16:creationId xmlns:a16="http://schemas.microsoft.com/office/drawing/2014/main" id="{199AD59A-0944-44B5-82A5-3F51F04922FC}"/>
              </a:ext>
            </a:extLst>
          </xdr:cNvPr>
          <xdr:cNvSpPr txBox="1"/>
        </xdr:nvSpPr>
        <xdr:spPr>
          <a:xfrm>
            <a:off x="2243666" y="4695825"/>
            <a:ext cx="453736"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Med</a:t>
            </a:r>
          </a:p>
          <a:p>
            <a:endParaRPr lang="en-US" sz="1100"/>
          </a:p>
        </xdr:txBody>
      </xdr:sp>
    </xdr:grpSp>
    <xdr:clientData/>
  </xdr:twoCellAnchor>
  <xdr:twoCellAnchor>
    <xdr:from>
      <xdr:col>0</xdr:col>
      <xdr:colOff>0</xdr:colOff>
      <xdr:row>0</xdr:row>
      <xdr:rowOff>95250</xdr:rowOff>
    </xdr:from>
    <xdr:to>
      <xdr:col>26</xdr:col>
      <xdr:colOff>435429</xdr:colOff>
      <xdr:row>52</xdr:row>
      <xdr:rowOff>0</xdr:rowOff>
    </xdr:to>
    <xdr:graphicFrame macro="">
      <xdr:nvGraphicFramePr>
        <xdr:cNvPr id="27" name="Chart 26">
          <a:extLst>
            <a:ext uri="{FF2B5EF4-FFF2-40B4-BE49-F238E27FC236}">
              <a16:creationId xmlns:a16="http://schemas.microsoft.com/office/drawing/2014/main" id="{4769FAB0-795C-44C9-ACB0-CA0F7B344B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0.37384</cdr:x>
      <cdr:y>0.00222</cdr:y>
    </cdr:from>
    <cdr:to>
      <cdr:x>0.72658</cdr:x>
      <cdr:y>0.05507</cdr:y>
    </cdr:to>
    <cdr:sp macro="" textlink="">
      <cdr:nvSpPr>
        <cdr:cNvPr id="2" name="TextBox 1">
          <a:extLst xmlns:a="http://schemas.openxmlformats.org/drawingml/2006/main">
            <a:ext uri="{FF2B5EF4-FFF2-40B4-BE49-F238E27FC236}">
              <a16:creationId xmlns:a16="http://schemas.microsoft.com/office/drawing/2014/main" id="{37C0BB84-7F6A-4FD5-B134-CFB72D10CB76}"/>
            </a:ext>
          </a:extLst>
        </cdr:cNvPr>
        <cdr:cNvSpPr txBox="1"/>
      </cdr:nvSpPr>
      <cdr:spPr>
        <a:xfrm xmlns:a="http://schemas.openxmlformats.org/drawingml/2006/main">
          <a:off x="5977111" y="25675"/>
          <a:ext cx="5639746" cy="61198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3600" b="1">
              <a:solidFill>
                <a:srgbClr val="002060"/>
              </a:solidFill>
              <a:latin typeface="Arial" panose="020B0604020202020204" pitchFamily="34" charset="0"/>
              <a:cs typeface="Arial" panose="020B0604020202020204" pitchFamily="34" charset="0"/>
            </a:rPr>
            <a:t>Cost Optimization Map</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aswilso/AppData/Local/Temp/Temp1_ITS_ServiceLine_Forecast_2018Q1.zip/ITS_ServiceLine_Forecast_2018Q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ervice Segment"/>
      <sheetName val="Service Type"/>
      <sheetName val="Geography"/>
      <sheetName val="Revenue_Table"/>
      <sheetName val="Revenue Flow by Segment"/>
      <sheetName val="Revenue Flow by Measure"/>
      <sheetName val="Pivot_Table"/>
      <sheetName val="Data_Structure"/>
      <sheetName val="Exchange_Rates"/>
      <sheetName val="Pivot_Table_Tips"/>
      <sheetName val="IT_Table"/>
      <sheetName val="HelperData"/>
      <sheetName val="Currenci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E4" t="str">
            <v>March 2018</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52F139-E5C9-4812-982E-F9850F9BF909}" name="Table1" displayName="Table1" ref="A2:E62" headerRowDxfId="19" dataDxfId="17" headerRowBorderDxfId="18" tableBorderDxfId="16" totalsRowBorderDxfId="15">
  <autoFilter ref="A2:E62" xr:uid="{E452F139-E5C9-4812-982E-F9850F9BF909}"/>
  <tableColumns count="5">
    <tableColumn id="1" xr3:uid="{DC0956F5-2817-4D78-9D56-119020A7DF68}" name="Sr No" dataDxfId="14" totalsRowDxfId="13"/>
    <tableColumn id="2" xr3:uid="{C0ADCA74-BF0C-4598-A5D9-D7B664FB6181}" name="Cost Optimization Approach" totalsRowLabel="Third-party maintenance for software" dataDxfId="12" totalsRowDxfId="11"/>
    <tableColumn id="3" xr3:uid="{2EB8192B-9A31-4861-9A64-576221E76B11}" name="Domain" totalsRowLabel="IT Management" dataDxfId="10" totalsRowDxfId="9"/>
    <tableColumn id="4" xr3:uid="{C0EC753B-B224-4227-9359-94FEE551AE75}" name="Synopsis" totalsRowLabel="During a migration to cloud, when phasing out some or all of the megavendor software portfolio is part of the migration plan, perpetual software licenses can continue to be used.When version upgrades are no longer needed during these cloud migrations, the TPSS providers can offer technical support for the customer-entitled version so organizations can realize the cost reduction noted above. This analysis should be part of the cloud migration planning checklist and total cost of ownership (TCO) analysis." dataDxfId="8" totalsRowDxfId="7"/>
    <tableColumn id="5" xr3:uid="{28C9D7E0-424B-49B2-955A-540C4A20CA20}" name="Selected" dataDxfId="6" totalsRow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gartner.com/document/3994952?ref=solrAll&amp;refval=322026933" TargetMode="External"/><Relationship Id="rId2" Type="http://schemas.openxmlformats.org/officeDocument/2006/relationships/hyperlink" Target="https://www.gartner.com/document/3996992?ref=TypeAheadSearch" TargetMode="External"/><Relationship Id="rId1" Type="http://schemas.openxmlformats.org/officeDocument/2006/relationships/hyperlink" Target="https://www.gartner.com/document/4006458?ref=solrImgSearch&amp;refval=322509508" TargetMode="External"/><Relationship Id="rId6" Type="http://schemas.openxmlformats.org/officeDocument/2006/relationships/table" Target="../tables/table1.xml"/><Relationship Id="rId5" Type="http://schemas.openxmlformats.org/officeDocument/2006/relationships/printerSettings" Target="../printerSettings/printerSettings3.bin"/><Relationship Id="rId4" Type="http://schemas.openxmlformats.org/officeDocument/2006/relationships/hyperlink" Target="https://www.gartner.com/document/4005027?ref=solrAll&amp;refval=32486957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0DC12-A157-46ED-979B-AD5B8AAADA11}">
  <dimension ref="A1:Z996"/>
  <sheetViews>
    <sheetView tabSelected="1" zoomScale="90" zoomScaleNormal="90" workbookViewId="0"/>
  </sheetViews>
  <sheetFormatPr defaultColWidth="14.453125" defaultRowHeight="15" customHeight="1"/>
  <cols>
    <col min="1" max="1" width="3.6328125" style="15" customWidth="1"/>
    <col min="2" max="2" width="134.81640625" style="15" customWidth="1"/>
    <col min="3" max="22" width="9.08984375" style="15" customWidth="1"/>
    <col min="23" max="16384" width="14.453125" style="15"/>
  </cols>
  <sheetData>
    <row r="1" spans="1:26" ht="7.5" customHeight="1">
      <c r="A1" s="13"/>
      <c r="B1" s="13"/>
      <c r="C1" s="13"/>
      <c r="D1" s="13"/>
      <c r="E1" s="13"/>
      <c r="F1" s="13"/>
      <c r="G1" s="13"/>
      <c r="H1" s="13"/>
      <c r="I1" s="13"/>
      <c r="J1" s="13"/>
      <c r="K1" s="13"/>
      <c r="L1" s="13"/>
      <c r="M1" s="13"/>
      <c r="N1" s="13"/>
      <c r="O1" s="13"/>
      <c r="P1" s="13"/>
      <c r="Q1" s="13"/>
      <c r="R1" s="13"/>
      <c r="S1" s="13"/>
      <c r="T1" s="13"/>
      <c r="U1" s="13"/>
      <c r="V1" s="14"/>
      <c r="W1" s="14"/>
      <c r="X1" s="14"/>
      <c r="Y1" s="14"/>
      <c r="Z1" s="14"/>
    </row>
    <row r="2" spans="1:26" ht="12.75" customHeight="1">
      <c r="A2" s="16"/>
      <c r="B2" s="16"/>
      <c r="C2" s="16"/>
      <c r="D2" s="16"/>
      <c r="E2" s="16"/>
      <c r="F2" s="16"/>
      <c r="G2" s="16"/>
      <c r="H2" s="16"/>
      <c r="I2" s="16"/>
      <c r="J2" s="16"/>
      <c r="K2" s="16"/>
      <c r="L2" s="16"/>
      <c r="M2" s="16"/>
      <c r="N2" s="16"/>
      <c r="O2" s="16"/>
      <c r="P2" s="16"/>
      <c r="Q2" s="16"/>
      <c r="R2" s="16"/>
      <c r="S2" s="16"/>
      <c r="T2" s="16"/>
      <c r="U2" s="16"/>
      <c r="V2" s="14"/>
      <c r="W2" s="14"/>
      <c r="X2" s="14"/>
      <c r="Y2" s="14"/>
      <c r="Z2" s="14"/>
    </row>
    <row r="3" spans="1:26" ht="12.75" customHeight="1">
      <c r="A3" s="16"/>
      <c r="B3" s="16"/>
      <c r="C3" s="16"/>
      <c r="D3" s="16"/>
      <c r="E3" s="16"/>
      <c r="F3" s="16"/>
      <c r="G3" s="16"/>
      <c r="H3" s="16"/>
      <c r="I3" s="16"/>
      <c r="J3" s="16"/>
      <c r="K3" s="16"/>
      <c r="L3" s="16"/>
      <c r="M3" s="16"/>
      <c r="N3" s="16"/>
      <c r="O3" s="16"/>
      <c r="P3" s="16"/>
      <c r="Q3" s="16"/>
      <c r="R3" s="16"/>
      <c r="S3" s="16"/>
      <c r="T3" s="16"/>
      <c r="U3" s="16"/>
      <c r="V3" s="14"/>
      <c r="W3" s="14"/>
      <c r="X3" s="14"/>
      <c r="Y3" s="14"/>
      <c r="Z3" s="14"/>
    </row>
    <row r="4" spans="1:26" ht="12.75" customHeight="1">
      <c r="A4" s="16"/>
      <c r="B4" s="16"/>
      <c r="C4" s="16"/>
      <c r="D4" s="16"/>
      <c r="E4" s="16"/>
      <c r="F4" s="16"/>
      <c r="G4" s="16"/>
      <c r="H4" s="16"/>
      <c r="I4" s="16"/>
      <c r="J4" s="16"/>
      <c r="K4" s="16"/>
      <c r="L4" s="16"/>
      <c r="M4" s="16"/>
      <c r="N4" s="16"/>
      <c r="O4" s="16"/>
      <c r="P4" s="16"/>
      <c r="Q4" s="16"/>
      <c r="R4" s="16"/>
      <c r="S4" s="16"/>
      <c r="T4" s="16"/>
      <c r="U4" s="16"/>
      <c r="V4" s="14"/>
      <c r="W4" s="14"/>
      <c r="X4" s="14"/>
      <c r="Y4" s="14"/>
      <c r="Z4" s="14"/>
    </row>
    <row r="5" spans="1:26" ht="12.75" customHeight="1">
      <c r="A5" s="16"/>
      <c r="B5" s="136"/>
      <c r="C5" s="137"/>
      <c r="D5" s="137"/>
      <c r="E5" s="137"/>
      <c r="F5" s="137"/>
      <c r="G5" s="137"/>
      <c r="H5" s="137"/>
      <c r="I5" s="137"/>
      <c r="J5" s="137"/>
      <c r="K5" s="16"/>
      <c r="L5" s="16"/>
      <c r="M5" s="16"/>
      <c r="N5" s="16"/>
      <c r="O5" s="16"/>
      <c r="P5" s="16"/>
      <c r="Q5" s="16"/>
      <c r="R5" s="16"/>
      <c r="S5" s="16"/>
      <c r="T5" s="16"/>
      <c r="U5" s="16"/>
      <c r="V5" s="14"/>
      <c r="W5" s="14"/>
      <c r="X5" s="14"/>
      <c r="Y5" s="14"/>
      <c r="Z5" s="14"/>
    </row>
    <row r="6" spans="1:26" ht="105" customHeight="1">
      <c r="A6" s="16"/>
      <c r="B6" s="17"/>
      <c r="C6" s="17"/>
      <c r="D6" s="17"/>
      <c r="E6" s="18"/>
      <c r="F6" s="17"/>
      <c r="G6" s="17"/>
      <c r="H6" s="17"/>
      <c r="I6" s="17"/>
      <c r="J6" s="17"/>
      <c r="K6" s="16"/>
      <c r="L6" s="16"/>
      <c r="M6" s="16"/>
      <c r="N6" s="16"/>
      <c r="O6" s="16"/>
      <c r="P6" s="16"/>
      <c r="Q6" s="16"/>
      <c r="R6" s="16"/>
      <c r="S6" s="16"/>
      <c r="T6" s="16"/>
      <c r="U6" s="16"/>
      <c r="V6" s="14"/>
      <c r="W6" s="14"/>
      <c r="X6" s="14"/>
      <c r="Y6" s="14"/>
      <c r="Z6" s="14"/>
    </row>
    <row r="7" spans="1:26" ht="55.5" customHeight="1">
      <c r="A7" s="16"/>
      <c r="B7" s="16"/>
      <c r="C7" s="16"/>
      <c r="D7" s="16"/>
      <c r="E7" s="16"/>
      <c r="F7" s="16"/>
      <c r="G7" s="16"/>
      <c r="H7" s="16"/>
      <c r="I7" s="16"/>
      <c r="J7" s="16"/>
      <c r="K7" s="16"/>
      <c r="L7" s="16"/>
      <c r="M7" s="16"/>
      <c r="N7" s="16"/>
      <c r="O7" s="16"/>
      <c r="P7" s="16"/>
      <c r="Q7" s="16"/>
      <c r="R7" s="16"/>
      <c r="S7" s="16"/>
      <c r="T7" s="16"/>
      <c r="U7" s="16"/>
      <c r="V7" s="16"/>
      <c r="W7" s="14"/>
      <c r="X7" s="14"/>
      <c r="Y7" s="14"/>
      <c r="Z7" s="14"/>
    </row>
    <row r="8" spans="1:26" ht="29.5" customHeight="1">
      <c r="A8" s="16"/>
      <c r="B8" s="124" t="s">
        <v>238</v>
      </c>
      <c r="C8" s="19"/>
      <c r="D8" s="19"/>
      <c r="E8" s="19"/>
      <c r="F8" s="19"/>
      <c r="G8" s="19"/>
      <c r="H8" s="19"/>
      <c r="I8" s="19"/>
      <c r="J8" s="19"/>
      <c r="K8" s="16"/>
      <c r="L8" s="16"/>
      <c r="M8" s="16"/>
      <c r="N8" s="16"/>
      <c r="O8" s="16"/>
      <c r="P8" s="16"/>
      <c r="Q8" s="16"/>
      <c r="R8" s="16"/>
      <c r="S8" s="16"/>
      <c r="T8" s="16"/>
      <c r="U8" s="16"/>
      <c r="V8" s="16"/>
      <c r="W8" s="14"/>
      <c r="X8" s="14"/>
      <c r="Y8" s="14"/>
      <c r="Z8" s="14"/>
    </row>
    <row r="9" spans="1:26" ht="15.5">
      <c r="A9" s="16"/>
      <c r="B9" s="20" t="s">
        <v>80</v>
      </c>
      <c r="C9" s="19"/>
      <c r="D9" s="19"/>
      <c r="E9" s="19"/>
      <c r="F9" s="19"/>
      <c r="G9" s="19"/>
      <c r="H9" s="19"/>
      <c r="I9" s="19"/>
      <c r="J9" s="19"/>
      <c r="K9" s="16"/>
      <c r="L9" s="16"/>
      <c r="M9" s="16"/>
      <c r="N9" s="16"/>
      <c r="O9" s="16"/>
      <c r="P9" s="16"/>
      <c r="Q9" s="16"/>
      <c r="R9" s="16"/>
      <c r="S9" s="16"/>
      <c r="T9" s="16"/>
      <c r="U9" s="16"/>
      <c r="V9" s="16"/>
      <c r="W9" s="14"/>
      <c r="X9" s="14"/>
      <c r="Y9" s="14"/>
      <c r="Z9" s="14"/>
    </row>
    <row r="10" spans="1:26" ht="50">
      <c r="A10" s="16"/>
      <c r="B10" s="21" t="s">
        <v>239</v>
      </c>
      <c r="C10" s="21"/>
      <c r="D10" s="21"/>
      <c r="E10" s="21"/>
      <c r="F10" s="21"/>
      <c r="G10" s="21"/>
      <c r="H10" s="21"/>
      <c r="I10" s="21"/>
      <c r="J10" s="21"/>
      <c r="K10" s="16"/>
      <c r="L10" s="16"/>
      <c r="M10" s="16"/>
      <c r="N10" s="16"/>
      <c r="O10" s="16"/>
      <c r="P10" s="16"/>
      <c r="Q10" s="16"/>
      <c r="R10" s="16"/>
      <c r="S10" s="16"/>
      <c r="T10" s="16"/>
      <c r="U10" s="16"/>
      <c r="V10" s="16"/>
      <c r="W10" s="14"/>
      <c r="X10" s="14"/>
      <c r="Y10" s="14"/>
      <c r="Z10" s="14"/>
    </row>
    <row r="11" spans="1:26" ht="12.75" customHeight="1">
      <c r="A11" s="16"/>
      <c r="B11" s="16"/>
      <c r="C11" s="16"/>
      <c r="D11" s="16"/>
      <c r="E11" s="16"/>
      <c r="F11" s="16"/>
      <c r="G11" s="16"/>
      <c r="H11" s="16"/>
      <c r="I11" s="16"/>
      <c r="J11" s="16"/>
      <c r="K11" s="16"/>
      <c r="L11" s="16"/>
      <c r="M11" s="16"/>
      <c r="N11" s="16"/>
      <c r="O11" s="16"/>
      <c r="P11" s="16"/>
      <c r="Q11" s="16"/>
      <c r="R11" s="16"/>
      <c r="S11" s="16"/>
      <c r="T11" s="16"/>
      <c r="U11" s="16"/>
      <c r="V11" s="16"/>
      <c r="W11" s="14"/>
      <c r="X11" s="14"/>
      <c r="Y11" s="14"/>
      <c r="Z11" s="14"/>
    </row>
    <row r="12" spans="1:26" ht="12.75" customHeight="1">
      <c r="A12" s="16"/>
      <c r="B12" s="16"/>
      <c r="C12" s="16"/>
      <c r="D12" s="16"/>
      <c r="E12" s="16"/>
      <c r="F12" s="16"/>
      <c r="G12" s="16"/>
      <c r="H12" s="16"/>
      <c r="I12" s="16"/>
      <c r="J12" s="16"/>
      <c r="K12" s="16"/>
      <c r="L12" s="16"/>
      <c r="M12" s="16"/>
      <c r="N12" s="16"/>
      <c r="O12" s="16"/>
      <c r="P12" s="16"/>
      <c r="Q12" s="16"/>
      <c r="R12" s="16"/>
      <c r="S12" s="16"/>
      <c r="T12" s="16"/>
      <c r="U12" s="16"/>
      <c r="V12" s="16"/>
      <c r="W12" s="14"/>
      <c r="X12" s="14"/>
      <c r="Y12" s="14"/>
      <c r="Z12" s="14"/>
    </row>
    <row r="13" spans="1:26" ht="12.75" customHeight="1">
      <c r="A13" s="16"/>
      <c r="B13" s="16"/>
      <c r="C13" s="16"/>
      <c r="D13" s="16"/>
      <c r="E13" s="16"/>
      <c r="F13" s="16"/>
      <c r="G13" s="16"/>
      <c r="H13" s="16"/>
      <c r="I13" s="16"/>
      <c r="J13" s="16"/>
      <c r="K13" s="16"/>
      <c r="L13" s="16"/>
      <c r="M13" s="16"/>
      <c r="N13" s="16"/>
      <c r="O13" s="16"/>
      <c r="P13" s="16"/>
      <c r="Q13" s="16"/>
      <c r="R13" s="16"/>
      <c r="S13" s="16"/>
      <c r="T13" s="16"/>
      <c r="U13" s="16"/>
      <c r="V13" s="16"/>
      <c r="W13" s="14"/>
      <c r="X13" s="14"/>
      <c r="Y13" s="14"/>
      <c r="Z13" s="14"/>
    </row>
    <row r="14" spans="1:26" ht="12.75" customHeight="1">
      <c r="A14" s="16"/>
      <c r="B14" s="16"/>
      <c r="C14" s="16"/>
      <c r="D14" s="16"/>
      <c r="E14" s="16"/>
      <c r="F14" s="16"/>
      <c r="G14" s="16"/>
      <c r="H14" s="16"/>
      <c r="I14" s="16"/>
      <c r="J14" s="16"/>
      <c r="K14" s="16"/>
      <c r="L14" s="16"/>
      <c r="M14" s="16"/>
      <c r="N14" s="16"/>
      <c r="O14" s="16"/>
      <c r="P14" s="16"/>
      <c r="Q14" s="16"/>
      <c r="R14" s="16"/>
      <c r="S14" s="16"/>
      <c r="T14" s="16"/>
      <c r="U14" s="16"/>
      <c r="V14" s="16"/>
      <c r="W14" s="14"/>
      <c r="X14" s="14"/>
      <c r="Y14" s="14"/>
      <c r="Z14" s="14"/>
    </row>
    <row r="15" spans="1:26" ht="12.75" customHeight="1">
      <c r="A15" s="16"/>
      <c r="B15" s="16"/>
      <c r="C15" s="16"/>
      <c r="D15" s="16"/>
      <c r="E15" s="16"/>
      <c r="F15" s="16"/>
      <c r="G15" s="16"/>
      <c r="H15" s="16"/>
      <c r="I15" s="16"/>
      <c r="J15" s="16"/>
      <c r="K15" s="16"/>
      <c r="L15" s="16"/>
      <c r="M15" s="16"/>
      <c r="N15" s="16"/>
      <c r="O15" s="16"/>
      <c r="P15" s="16"/>
      <c r="Q15" s="16"/>
      <c r="R15" s="16"/>
      <c r="S15" s="16"/>
      <c r="T15" s="16"/>
      <c r="U15" s="16"/>
      <c r="V15" s="16"/>
      <c r="W15" s="14"/>
      <c r="X15" s="14"/>
      <c r="Y15" s="14"/>
      <c r="Z15" s="14"/>
    </row>
    <row r="16" spans="1:26" ht="12.75" customHeight="1">
      <c r="A16" s="16"/>
      <c r="B16" s="16"/>
      <c r="C16" s="16"/>
      <c r="D16" s="16"/>
      <c r="E16" s="16"/>
      <c r="F16" s="16"/>
      <c r="G16" s="16"/>
      <c r="H16" s="16"/>
      <c r="I16" s="16"/>
      <c r="J16" s="16"/>
      <c r="K16" s="16"/>
      <c r="L16" s="16"/>
      <c r="M16" s="16"/>
      <c r="N16" s="16"/>
      <c r="O16" s="16"/>
      <c r="P16" s="16"/>
      <c r="Q16" s="16"/>
      <c r="R16" s="16"/>
      <c r="S16" s="16"/>
      <c r="T16" s="16"/>
      <c r="U16" s="16"/>
      <c r="V16" s="16"/>
      <c r="W16" s="14"/>
      <c r="X16" s="14"/>
      <c r="Y16" s="14"/>
      <c r="Z16" s="14"/>
    </row>
    <row r="17" spans="1:26" ht="12.75" customHeight="1">
      <c r="A17" s="16"/>
      <c r="B17" s="16"/>
      <c r="C17" s="16"/>
      <c r="D17" s="16"/>
      <c r="E17" s="16"/>
      <c r="F17" s="16"/>
      <c r="G17" s="16"/>
      <c r="H17" s="16"/>
      <c r="I17" s="16"/>
      <c r="J17" s="16"/>
      <c r="K17" s="16"/>
      <c r="L17" s="16"/>
      <c r="M17" s="16"/>
      <c r="N17" s="16"/>
      <c r="O17" s="16"/>
      <c r="P17" s="16"/>
      <c r="Q17" s="16"/>
      <c r="R17" s="16"/>
      <c r="S17" s="16"/>
      <c r="T17" s="16"/>
      <c r="U17" s="16"/>
      <c r="V17" s="16"/>
      <c r="W17" s="14"/>
      <c r="X17" s="14"/>
      <c r="Y17" s="14"/>
      <c r="Z17" s="14"/>
    </row>
    <row r="18" spans="1:26" ht="12.75" customHeight="1">
      <c r="A18" s="16"/>
      <c r="B18" s="16"/>
      <c r="C18" s="16"/>
      <c r="D18" s="16"/>
      <c r="E18" s="16"/>
      <c r="F18" s="16"/>
      <c r="G18" s="16"/>
      <c r="H18" s="16"/>
      <c r="I18" s="16"/>
      <c r="J18" s="16"/>
      <c r="K18" s="16"/>
      <c r="L18" s="16"/>
      <c r="M18" s="16"/>
      <c r="N18" s="16"/>
      <c r="O18" s="16"/>
      <c r="P18" s="16"/>
      <c r="Q18" s="16"/>
      <c r="R18" s="16"/>
      <c r="S18" s="16"/>
      <c r="T18" s="16"/>
      <c r="U18" s="16"/>
      <c r="V18" s="16"/>
      <c r="W18" s="14"/>
      <c r="X18" s="14"/>
      <c r="Y18" s="14"/>
      <c r="Z18" s="14"/>
    </row>
    <row r="19" spans="1:26" ht="12.75" customHeight="1">
      <c r="A19" s="16"/>
      <c r="B19" s="16"/>
      <c r="C19" s="16"/>
      <c r="D19" s="16"/>
      <c r="E19" s="16"/>
      <c r="F19" s="16"/>
      <c r="G19" s="16"/>
      <c r="H19" s="16"/>
      <c r="I19" s="16"/>
      <c r="J19" s="16"/>
      <c r="K19" s="16"/>
      <c r="L19" s="16"/>
      <c r="M19" s="16"/>
      <c r="N19" s="16"/>
      <c r="O19" s="16"/>
      <c r="P19" s="16"/>
      <c r="Q19" s="16"/>
      <c r="R19" s="16"/>
      <c r="S19" s="16"/>
      <c r="T19" s="16"/>
      <c r="U19" s="16"/>
      <c r="V19" s="16"/>
      <c r="W19" s="14"/>
      <c r="X19" s="14"/>
      <c r="Y19" s="14"/>
      <c r="Z19" s="14"/>
    </row>
    <row r="20" spans="1:26" ht="12.75" customHeight="1">
      <c r="A20" s="16"/>
      <c r="B20" s="16"/>
      <c r="C20" s="16"/>
      <c r="D20" s="16"/>
      <c r="E20" s="16"/>
      <c r="F20" s="16"/>
      <c r="G20" s="16"/>
      <c r="H20" s="16"/>
      <c r="I20" s="16"/>
      <c r="J20" s="16"/>
      <c r="K20" s="16"/>
      <c r="L20" s="16"/>
      <c r="M20" s="16"/>
      <c r="N20" s="16"/>
      <c r="O20" s="16"/>
      <c r="P20" s="16"/>
      <c r="Q20" s="16"/>
      <c r="R20" s="16"/>
      <c r="S20" s="16"/>
      <c r="T20" s="16"/>
      <c r="U20" s="16"/>
      <c r="V20" s="16"/>
      <c r="W20" s="14"/>
      <c r="X20" s="14"/>
      <c r="Y20" s="14"/>
      <c r="Z20" s="14"/>
    </row>
    <row r="21" spans="1:26" ht="12.75" customHeight="1">
      <c r="A21" s="16"/>
      <c r="B21" s="16"/>
      <c r="C21" s="16"/>
      <c r="D21" s="16"/>
      <c r="E21" s="16"/>
      <c r="F21" s="16"/>
      <c r="G21" s="16"/>
      <c r="H21" s="16"/>
      <c r="I21" s="16"/>
      <c r="J21" s="16"/>
      <c r="K21" s="16"/>
      <c r="L21" s="16"/>
      <c r="M21" s="16"/>
      <c r="N21" s="16"/>
      <c r="O21" s="16"/>
      <c r="P21" s="16"/>
      <c r="Q21" s="16"/>
      <c r="R21" s="16"/>
      <c r="S21" s="16"/>
      <c r="T21" s="16"/>
      <c r="U21" s="16"/>
      <c r="V21" s="16"/>
      <c r="W21" s="14"/>
      <c r="X21" s="14"/>
      <c r="Y21" s="14"/>
      <c r="Z21" s="14"/>
    </row>
    <row r="22" spans="1:26" ht="12.75" customHeight="1">
      <c r="A22" s="16"/>
      <c r="B22" s="16"/>
      <c r="C22" s="16"/>
      <c r="D22" s="16"/>
      <c r="E22" s="16"/>
      <c r="F22" s="16"/>
      <c r="G22" s="16"/>
      <c r="H22" s="16"/>
      <c r="I22" s="16"/>
      <c r="J22" s="16"/>
      <c r="K22" s="16"/>
      <c r="L22" s="16"/>
      <c r="M22" s="16"/>
      <c r="N22" s="16"/>
      <c r="O22" s="16"/>
      <c r="P22" s="16"/>
      <c r="Q22" s="16"/>
      <c r="R22" s="16"/>
      <c r="S22" s="16"/>
      <c r="T22" s="16"/>
      <c r="U22" s="16"/>
      <c r="V22" s="16"/>
      <c r="W22" s="14"/>
      <c r="X22" s="14"/>
      <c r="Y22" s="14"/>
      <c r="Z22" s="14"/>
    </row>
    <row r="23" spans="1:26" ht="12.75" customHeight="1">
      <c r="A23" s="16"/>
      <c r="B23" s="16"/>
      <c r="C23" s="16"/>
      <c r="D23" s="16"/>
      <c r="E23" s="16"/>
      <c r="F23" s="16"/>
      <c r="G23" s="16"/>
      <c r="H23" s="16"/>
      <c r="I23" s="16"/>
      <c r="J23" s="16"/>
      <c r="K23" s="16"/>
      <c r="L23" s="16"/>
      <c r="M23" s="16"/>
      <c r="N23" s="16"/>
      <c r="O23" s="16"/>
      <c r="P23" s="16"/>
      <c r="Q23" s="16"/>
      <c r="R23" s="16"/>
      <c r="S23" s="16"/>
      <c r="T23" s="16"/>
      <c r="U23" s="16"/>
      <c r="V23" s="16"/>
      <c r="W23" s="14"/>
      <c r="X23" s="14"/>
      <c r="Y23" s="14"/>
      <c r="Z23" s="14"/>
    </row>
    <row r="24" spans="1:26" ht="12.75" customHeight="1">
      <c r="A24" s="16"/>
      <c r="B24" s="16"/>
      <c r="C24" s="16"/>
      <c r="D24" s="16"/>
      <c r="E24" s="16"/>
      <c r="F24" s="16"/>
      <c r="G24" s="16"/>
      <c r="H24" s="16"/>
      <c r="I24" s="16"/>
      <c r="J24" s="16"/>
      <c r="K24" s="16"/>
      <c r="L24" s="16"/>
      <c r="M24" s="16"/>
      <c r="N24" s="16"/>
      <c r="O24" s="16"/>
      <c r="P24" s="16"/>
      <c r="Q24" s="16"/>
      <c r="R24" s="16"/>
      <c r="S24" s="16"/>
      <c r="T24" s="16"/>
      <c r="U24" s="16"/>
      <c r="V24" s="16"/>
      <c r="W24" s="14"/>
      <c r="X24" s="14"/>
      <c r="Y24" s="14"/>
      <c r="Z24" s="14"/>
    </row>
    <row r="25" spans="1:26" ht="12.75" customHeight="1">
      <c r="A25" s="16"/>
      <c r="B25" s="16"/>
      <c r="C25" s="16"/>
      <c r="D25" s="16"/>
      <c r="E25" s="16"/>
      <c r="F25" s="16"/>
      <c r="G25" s="16"/>
      <c r="H25" s="16"/>
      <c r="I25" s="16"/>
      <c r="J25" s="16"/>
      <c r="K25" s="16"/>
      <c r="L25" s="16"/>
      <c r="M25" s="16"/>
      <c r="N25" s="16"/>
      <c r="O25" s="16"/>
      <c r="P25" s="16"/>
      <c r="Q25" s="16"/>
      <c r="R25" s="16"/>
      <c r="S25" s="16"/>
      <c r="T25" s="16"/>
      <c r="U25" s="16"/>
      <c r="V25" s="16"/>
      <c r="W25" s="14"/>
      <c r="X25" s="14"/>
      <c r="Y25" s="14"/>
      <c r="Z25" s="14"/>
    </row>
    <row r="26" spans="1:26" ht="12.75" customHeight="1">
      <c r="A26" s="16"/>
      <c r="B26" s="16"/>
      <c r="C26" s="16"/>
      <c r="D26" s="16"/>
      <c r="E26" s="16"/>
      <c r="F26" s="16"/>
      <c r="G26" s="16"/>
      <c r="H26" s="16"/>
      <c r="I26" s="16"/>
      <c r="J26" s="16"/>
      <c r="K26" s="16"/>
      <c r="L26" s="16"/>
      <c r="M26" s="16"/>
      <c r="N26" s="16"/>
      <c r="O26" s="16"/>
      <c r="P26" s="16"/>
      <c r="Q26" s="16"/>
      <c r="R26" s="16"/>
      <c r="S26" s="16"/>
      <c r="T26" s="16"/>
      <c r="U26" s="16"/>
      <c r="V26" s="16"/>
      <c r="W26" s="14"/>
      <c r="X26" s="14"/>
      <c r="Y26" s="14"/>
      <c r="Z26" s="14"/>
    </row>
    <row r="27" spans="1:26" ht="12.75" customHeight="1">
      <c r="A27" s="16"/>
      <c r="B27" s="16"/>
      <c r="C27" s="16"/>
      <c r="D27" s="16"/>
      <c r="E27" s="16"/>
      <c r="F27" s="16"/>
      <c r="G27" s="16"/>
      <c r="H27" s="16"/>
      <c r="I27" s="16"/>
      <c r="J27" s="16"/>
      <c r="K27" s="16"/>
      <c r="L27" s="16"/>
      <c r="M27" s="16"/>
      <c r="N27" s="16"/>
      <c r="O27" s="16"/>
      <c r="P27" s="16"/>
      <c r="Q27" s="16"/>
      <c r="R27" s="16"/>
      <c r="S27" s="16"/>
      <c r="T27" s="16"/>
      <c r="U27" s="16"/>
      <c r="V27" s="16"/>
      <c r="W27" s="14"/>
      <c r="X27" s="14"/>
      <c r="Y27" s="14"/>
      <c r="Z27" s="14"/>
    </row>
    <row r="28" spans="1:26" ht="12.75" customHeight="1">
      <c r="A28" s="16"/>
      <c r="B28" s="16"/>
      <c r="C28" s="16"/>
      <c r="D28" s="16"/>
      <c r="E28" s="16"/>
      <c r="F28" s="16"/>
      <c r="G28" s="16"/>
      <c r="H28" s="16"/>
      <c r="I28" s="16"/>
      <c r="J28" s="16"/>
      <c r="K28" s="16"/>
      <c r="L28" s="16"/>
      <c r="M28" s="16"/>
      <c r="N28" s="16"/>
      <c r="O28" s="16"/>
      <c r="P28" s="16"/>
      <c r="Q28" s="16"/>
      <c r="R28" s="16"/>
      <c r="S28" s="16"/>
      <c r="T28" s="16"/>
      <c r="U28" s="16"/>
      <c r="V28" s="16"/>
      <c r="W28" s="14"/>
      <c r="X28" s="14"/>
      <c r="Y28" s="14"/>
      <c r="Z28" s="14"/>
    </row>
    <row r="29" spans="1:26" ht="12.75" customHeight="1">
      <c r="A29" s="16"/>
      <c r="B29" s="16"/>
      <c r="C29" s="16"/>
      <c r="D29" s="16"/>
      <c r="E29" s="16"/>
      <c r="F29" s="16"/>
      <c r="G29" s="16"/>
      <c r="H29" s="16"/>
      <c r="I29" s="16"/>
      <c r="J29" s="16"/>
      <c r="K29" s="16"/>
      <c r="L29" s="16"/>
      <c r="M29" s="16"/>
      <c r="N29" s="16"/>
      <c r="O29" s="16"/>
      <c r="P29" s="16"/>
      <c r="Q29" s="16"/>
      <c r="R29" s="16"/>
      <c r="S29" s="16"/>
      <c r="T29" s="16"/>
      <c r="U29" s="16"/>
      <c r="V29" s="16"/>
      <c r="W29" s="14"/>
      <c r="X29" s="14"/>
      <c r="Y29" s="14"/>
      <c r="Z29" s="14"/>
    </row>
    <row r="30" spans="1:26" ht="12.75" customHeight="1">
      <c r="A30" s="16"/>
      <c r="B30" s="16"/>
      <c r="C30" s="16"/>
      <c r="D30" s="16"/>
      <c r="E30" s="16"/>
      <c r="F30" s="16"/>
      <c r="G30" s="16"/>
      <c r="H30" s="16"/>
      <c r="I30" s="16"/>
      <c r="J30" s="16"/>
      <c r="K30" s="16"/>
      <c r="L30" s="16"/>
      <c r="M30" s="16"/>
      <c r="N30" s="16"/>
      <c r="O30" s="16"/>
      <c r="P30" s="16"/>
      <c r="Q30" s="16"/>
      <c r="R30" s="16"/>
      <c r="S30" s="16"/>
      <c r="T30" s="16"/>
      <c r="U30" s="16"/>
      <c r="V30" s="16"/>
      <c r="W30" s="14"/>
      <c r="X30" s="14"/>
      <c r="Y30" s="14"/>
      <c r="Z30" s="14"/>
    </row>
    <row r="31" spans="1:26" ht="12.75" customHeight="1">
      <c r="A31" s="16"/>
      <c r="B31" s="16"/>
      <c r="C31" s="16"/>
      <c r="D31" s="16"/>
      <c r="E31" s="16"/>
      <c r="F31" s="16"/>
      <c r="G31" s="16"/>
      <c r="H31" s="16"/>
      <c r="I31" s="16"/>
      <c r="J31" s="16"/>
      <c r="K31" s="16"/>
      <c r="L31" s="16"/>
      <c r="M31" s="16"/>
      <c r="N31" s="16"/>
      <c r="O31" s="16"/>
      <c r="P31" s="16"/>
      <c r="Q31" s="16"/>
      <c r="R31" s="16"/>
      <c r="S31" s="16"/>
      <c r="T31" s="16"/>
      <c r="U31" s="16"/>
      <c r="V31" s="16"/>
      <c r="W31" s="14"/>
      <c r="X31" s="14"/>
      <c r="Y31" s="14"/>
      <c r="Z31" s="14"/>
    </row>
    <row r="32" spans="1:26" ht="12.75" customHeight="1">
      <c r="A32" s="16"/>
      <c r="B32" s="16"/>
      <c r="C32" s="16"/>
      <c r="D32" s="16"/>
      <c r="E32" s="16"/>
      <c r="F32" s="16"/>
      <c r="G32" s="16"/>
      <c r="H32" s="16"/>
      <c r="I32" s="16"/>
      <c r="J32" s="16"/>
      <c r="K32" s="16"/>
      <c r="L32" s="16"/>
      <c r="M32" s="16"/>
      <c r="N32" s="16"/>
      <c r="O32" s="16"/>
      <c r="P32" s="16"/>
      <c r="Q32" s="16"/>
      <c r="R32" s="16"/>
      <c r="S32" s="16"/>
      <c r="T32" s="16"/>
      <c r="U32" s="16"/>
      <c r="V32" s="16"/>
      <c r="W32" s="14"/>
      <c r="X32" s="14"/>
      <c r="Y32" s="14"/>
      <c r="Z32" s="14"/>
    </row>
    <row r="33" spans="1:26" ht="12.75" customHeight="1">
      <c r="A33" s="16"/>
      <c r="B33" s="16"/>
      <c r="C33" s="16"/>
      <c r="D33" s="16"/>
      <c r="E33" s="16"/>
      <c r="F33" s="16"/>
      <c r="G33" s="16"/>
      <c r="H33" s="16"/>
      <c r="I33" s="16"/>
      <c r="J33" s="16"/>
      <c r="K33" s="16"/>
      <c r="L33" s="16"/>
      <c r="M33" s="16"/>
      <c r="N33" s="16"/>
      <c r="O33" s="16"/>
      <c r="P33" s="16"/>
      <c r="Q33" s="16"/>
      <c r="R33" s="16"/>
      <c r="S33" s="16"/>
      <c r="T33" s="16"/>
      <c r="U33" s="16"/>
      <c r="V33" s="16"/>
      <c r="W33" s="14"/>
      <c r="X33" s="14"/>
      <c r="Y33" s="14"/>
      <c r="Z33" s="14"/>
    </row>
    <row r="34" spans="1:26" ht="12.75" customHeight="1">
      <c r="A34" s="16"/>
      <c r="B34" s="16"/>
      <c r="C34" s="16"/>
      <c r="D34" s="16"/>
      <c r="E34" s="16"/>
      <c r="F34" s="16"/>
      <c r="G34" s="16"/>
      <c r="H34" s="16"/>
      <c r="I34" s="16"/>
      <c r="J34" s="16"/>
      <c r="K34" s="16"/>
      <c r="L34" s="16"/>
      <c r="M34" s="16"/>
      <c r="N34" s="16"/>
      <c r="O34" s="16"/>
      <c r="P34" s="16"/>
      <c r="Q34" s="16"/>
      <c r="R34" s="16"/>
      <c r="S34" s="16"/>
      <c r="T34" s="16"/>
      <c r="U34" s="16"/>
      <c r="V34" s="16"/>
      <c r="W34" s="14"/>
      <c r="X34" s="14"/>
      <c r="Y34" s="14"/>
      <c r="Z34" s="14"/>
    </row>
    <row r="35" spans="1:26" ht="12.75" customHeight="1">
      <c r="A35" s="16"/>
      <c r="B35" s="16"/>
      <c r="C35" s="16"/>
      <c r="D35" s="16"/>
      <c r="E35" s="16"/>
      <c r="F35" s="16"/>
      <c r="G35" s="16"/>
      <c r="H35" s="16"/>
      <c r="I35" s="16"/>
      <c r="J35" s="16"/>
      <c r="K35" s="16"/>
      <c r="L35" s="16"/>
      <c r="M35" s="16"/>
      <c r="N35" s="16"/>
      <c r="O35" s="16"/>
      <c r="P35" s="16"/>
      <c r="Q35" s="16"/>
      <c r="R35" s="16"/>
      <c r="S35" s="16"/>
      <c r="T35" s="16"/>
      <c r="U35" s="16"/>
      <c r="V35" s="16"/>
      <c r="W35" s="14"/>
      <c r="X35" s="14"/>
      <c r="Y35" s="14"/>
      <c r="Z35" s="14"/>
    </row>
    <row r="36" spans="1:26" ht="12.75" customHeight="1">
      <c r="A36" s="16"/>
      <c r="B36" s="16"/>
      <c r="C36" s="16"/>
      <c r="D36" s="16"/>
      <c r="E36" s="16"/>
      <c r="F36" s="16"/>
      <c r="G36" s="16"/>
      <c r="H36" s="16"/>
      <c r="I36" s="16"/>
      <c r="J36" s="16"/>
      <c r="K36" s="16"/>
      <c r="L36" s="16"/>
      <c r="M36" s="16"/>
      <c r="N36" s="16"/>
      <c r="O36" s="16"/>
      <c r="P36" s="16"/>
      <c r="Q36" s="16"/>
      <c r="R36" s="16"/>
      <c r="S36" s="16"/>
      <c r="T36" s="16"/>
      <c r="U36" s="16"/>
      <c r="V36" s="16"/>
      <c r="W36" s="14"/>
      <c r="X36" s="14"/>
      <c r="Y36" s="14"/>
      <c r="Z36" s="14"/>
    </row>
    <row r="37" spans="1:26" ht="12.75" customHeight="1">
      <c r="A37" s="16"/>
      <c r="B37" s="16"/>
      <c r="C37" s="16"/>
      <c r="D37" s="16"/>
      <c r="E37" s="16"/>
      <c r="F37" s="16"/>
      <c r="G37" s="16"/>
      <c r="H37" s="16"/>
      <c r="I37" s="16"/>
      <c r="J37" s="16"/>
      <c r="K37" s="16"/>
      <c r="L37" s="16"/>
      <c r="M37" s="16"/>
      <c r="N37" s="16"/>
      <c r="O37" s="16"/>
      <c r="P37" s="16"/>
      <c r="Q37" s="16"/>
      <c r="R37" s="16"/>
      <c r="S37" s="16"/>
      <c r="T37" s="16"/>
      <c r="U37" s="16"/>
      <c r="V37" s="16"/>
      <c r="W37" s="14"/>
      <c r="X37" s="14"/>
      <c r="Y37" s="14"/>
      <c r="Z37" s="14"/>
    </row>
    <row r="38" spans="1:26" ht="12.75" customHeight="1">
      <c r="A38" s="16"/>
      <c r="B38" s="16"/>
      <c r="C38" s="16"/>
      <c r="D38" s="16"/>
      <c r="E38" s="16"/>
      <c r="F38" s="16"/>
      <c r="G38" s="16"/>
      <c r="H38" s="16"/>
      <c r="I38" s="16"/>
      <c r="J38" s="16"/>
      <c r="K38" s="16"/>
      <c r="L38" s="16"/>
      <c r="M38" s="16"/>
      <c r="N38" s="16"/>
      <c r="O38" s="16"/>
      <c r="P38" s="16"/>
      <c r="Q38" s="16"/>
      <c r="R38" s="16"/>
      <c r="S38" s="16"/>
      <c r="T38" s="16"/>
      <c r="U38" s="16"/>
      <c r="V38" s="16"/>
      <c r="W38" s="14"/>
      <c r="X38" s="14"/>
      <c r="Y38" s="14"/>
      <c r="Z38" s="14"/>
    </row>
    <row r="39" spans="1:26" ht="12.75" customHeight="1">
      <c r="A39" s="16"/>
      <c r="B39" s="16"/>
      <c r="C39" s="16"/>
      <c r="D39" s="16"/>
      <c r="E39" s="16"/>
      <c r="F39" s="16"/>
      <c r="G39" s="16"/>
      <c r="H39" s="16"/>
      <c r="I39" s="16"/>
      <c r="J39" s="16"/>
      <c r="K39" s="16"/>
      <c r="L39" s="16"/>
      <c r="M39" s="16"/>
      <c r="N39" s="16"/>
      <c r="O39" s="16"/>
      <c r="P39" s="16"/>
      <c r="Q39" s="16"/>
      <c r="R39" s="16"/>
      <c r="S39" s="16"/>
      <c r="T39" s="16"/>
      <c r="U39" s="16"/>
      <c r="V39" s="16"/>
      <c r="W39" s="14"/>
      <c r="X39" s="14"/>
      <c r="Y39" s="14"/>
      <c r="Z39" s="14"/>
    </row>
    <row r="40" spans="1:26" ht="12.75" customHeight="1">
      <c r="A40" s="16"/>
      <c r="B40" s="16"/>
      <c r="C40" s="16"/>
      <c r="D40" s="16"/>
      <c r="E40" s="16"/>
      <c r="F40" s="16"/>
      <c r="G40" s="16"/>
      <c r="H40" s="16"/>
      <c r="I40" s="16"/>
      <c r="J40" s="16"/>
      <c r="K40" s="16"/>
      <c r="L40" s="16"/>
      <c r="M40" s="16"/>
      <c r="N40" s="16"/>
      <c r="O40" s="16"/>
      <c r="P40" s="16"/>
      <c r="Q40" s="16"/>
      <c r="R40" s="16"/>
      <c r="S40" s="16"/>
      <c r="T40" s="16"/>
      <c r="U40" s="16"/>
      <c r="V40" s="16"/>
      <c r="W40" s="14"/>
      <c r="X40" s="14"/>
      <c r="Y40" s="14"/>
      <c r="Z40" s="14"/>
    </row>
    <row r="41" spans="1:26" ht="12.75" customHeight="1">
      <c r="A41" s="16"/>
      <c r="B41" s="16"/>
      <c r="C41" s="16"/>
      <c r="D41" s="16"/>
      <c r="E41" s="16"/>
      <c r="F41" s="16"/>
      <c r="G41" s="16"/>
      <c r="H41" s="16"/>
      <c r="I41" s="16"/>
      <c r="J41" s="16"/>
      <c r="K41" s="16"/>
      <c r="L41" s="16"/>
      <c r="M41" s="16"/>
      <c r="N41" s="16"/>
      <c r="O41" s="16"/>
      <c r="P41" s="16"/>
      <c r="Q41" s="16"/>
      <c r="R41" s="16"/>
      <c r="S41" s="16"/>
      <c r="T41" s="16"/>
      <c r="U41" s="16"/>
      <c r="V41" s="16"/>
      <c r="W41" s="14"/>
      <c r="X41" s="14"/>
      <c r="Y41" s="14"/>
      <c r="Z41" s="14"/>
    </row>
    <row r="42" spans="1:26" ht="12.75" customHeight="1">
      <c r="A42" s="16"/>
      <c r="B42" s="16"/>
      <c r="C42" s="16"/>
      <c r="D42" s="16"/>
      <c r="E42" s="16"/>
      <c r="F42" s="16"/>
      <c r="G42" s="16"/>
      <c r="H42" s="16"/>
      <c r="I42" s="16"/>
      <c r="J42" s="16"/>
      <c r="K42" s="16"/>
      <c r="L42" s="16"/>
      <c r="M42" s="16"/>
      <c r="N42" s="16"/>
      <c r="O42" s="16"/>
      <c r="P42" s="16"/>
      <c r="Q42" s="16"/>
      <c r="R42" s="16"/>
      <c r="S42" s="16"/>
      <c r="T42" s="16"/>
      <c r="U42" s="16"/>
      <c r="V42" s="16"/>
      <c r="W42" s="14"/>
      <c r="X42" s="14"/>
      <c r="Y42" s="14"/>
      <c r="Z42" s="14"/>
    </row>
    <row r="43" spans="1:26" ht="12.75" customHeight="1">
      <c r="A43" s="16"/>
      <c r="B43" s="16"/>
      <c r="C43" s="16"/>
      <c r="D43" s="16"/>
      <c r="E43" s="16"/>
      <c r="F43" s="16"/>
      <c r="G43" s="16"/>
      <c r="H43" s="16"/>
      <c r="I43" s="16"/>
      <c r="J43" s="16"/>
      <c r="K43" s="16"/>
      <c r="L43" s="16"/>
      <c r="M43" s="16"/>
      <c r="N43" s="16"/>
      <c r="O43" s="16"/>
      <c r="P43" s="16"/>
      <c r="Q43" s="16"/>
      <c r="R43" s="16"/>
      <c r="S43" s="16"/>
      <c r="T43" s="16"/>
      <c r="U43" s="16"/>
      <c r="V43" s="16"/>
      <c r="W43" s="14"/>
      <c r="X43" s="14"/>
      <c r="Y43" s="14"/>
      <c r="Z43" s="14"/>
    </row>
    <row r="44" spans="1:26" ht="12.75" customHeight="1">
      <c r="A44" s="16"/>
      <c r="B44" s="16"/>
      <c r="C44" s="16"/>
      <c r="D44" s="16"/>
      <c r="E44" s="16"/>
      <c r="F44" s="16"/>
      <c r="G44" s="16"/>
      <c r="H44" s="16"/>
      <c r="I44" s="16"/>
      <c r="J44" s="16"/>
      <c r="K44" s="16"/>
      <c r="L44" s="16"/>
      <c r="M44" s="16"/>
      <c r="N44" s="16"/>
      <c r="O44" s="16"/>
      <c r="P44" s="16"/>
      <c r="Q44" s="16"/>
      <c r="R44" s="16"/>
      <c r="S44" s="16"/>
      <c r="T44" s="16"/>
      <c r="U44" s="16"/>
      <c r="V44" s="16"/>
      <c r="W44" s="14"/>
      <c r="X44" s="14"/>
      <c r="Y44" s="14"/>
      <c r="Z44" s="14"/>
    </row>
    <row r="45" spans="1:26" ht="12.75" customHeight="1">
      <c r="A45" s="16"/>
      <c r="B45" s="16"/>
      <c r="C45" s="16"/>
      <c r="D45" s="16"/>
      <c r="E45" s="16"/>
      <c r="F45" s="16"/>
      <c r="G45" s="16"/>
      <c r="H45" s="16"/>
      <c r="I45" s="16"/>
      <c r="J45" s="16"/>
      <c r="K45" s="16"/>
      <c r="L45" s="16"/>
      <c r="M45" s="16"/>
      <c r="N45" s="16"/>
      <c r="O45" s="16"/>
      <c r="P45" s="16"/>
      <c r="Q45" s="16"/>
      <c r="R45" s="16"/>
      <c r="S45" s="16"/>
      <c r="T45" s="16"/>
      <c r="U45" s="16"/>
      <c r="V45" s="16"/>
      <c r="W45" s="14"/>
      <c r="X45" s="14"/>
      <c r="Y45" s="14"/>
      <c r="Z45" s="14"/>
    </row>
    <row r="46" spans="1:26" ht="12.75" customHeight="1">
      <c r="A46" s="16"/>
      <c r="B46" s="16"/>
      <c r="C46" s="16"/>
      <c r="D46" s="16"/>
      <c r="E46" s="16"/>
      <c r="F46" s="16"/>
      <c r="G46" s="16"/>
      <c r="H46" s="16"/>
      <c r="I46" s="16"/>
      <c r="J46" s="16"/>
      <c r="K46" s="16"/>
      <c r="L46" s="16"/>
      <c r="M46" s="16"/>
      <c r="N46" s="16"/>
      <c r="O46" s="16"/>
      <c r="P46" s="16"/>
      <c r="Q46" s="16"/>
      <c r="R46" s="16"/>
      <c r="S46" s="16"/>
      <c r="T46" s="16"/>
      <c r="U46" s="16"/>
      <c r="V46" s="16"/>
      <c r="W46" s="14"/>
      <c r="X46" s="14"/>
      <c r="Y46" s="14"/>
      <c r="Z46" s="14"/>
    </row>
    <row r="47" spans="1:26" ht="12.75" customHeight="1">
      <c r="A47" s="16"/>
      <c r="B47" s="16"/>
      <c r="C47" s="16"/>
      <c r="D47" s="16"/>
      <c r="E47" s="16"/>
      <c r="F47" s="16"/>
      <c r="G47" s="16"/>
      <c r="H47" s="16"/>
      <c r="I47" s="16"/>
      <c r="J47" s="16"/>
      <c r="K47" s="16"/>
      <c r="L47" s="16"/>
      <c r="M47" s="16"/>
      <c r="N47" s="16"/>
      <c r="O47" s="16"/>
      <c r="P47" s="16"/>
      <c r="Q47" s="16"/>
      <c r="R47" s="16"/>
      <c r="S47" s="16"/>
      <c r="T47" s="16"/>
      <c r="U47" s="16"/>
      <c r="V47" s="16"/>
      <c r="W47" s="14"/>
      <c r="X47" s="14"/>
      <c r="Y47" s="14"/>
      <c r="Z47" s="14"/>
    </row>
    <row r="48" spans="1:26" ht="12.75" customHeight="1">
      <c r="A48" s="16"/>
      <c r="B48" s="16"/>
      <c r="C48" s="16"/>
      <c r="D48" s="16"/>
      <c r="E48" s="16"/>
      <c r="F48" s="16"/>
      <c r="G48" s="16"/>
      <c r="H48" s="16"/>
      <c r="I48" s="16"/>
      <c r="J48" s="16"/>
      <c r="K48" s="16"/>
      <c r="L48" s="16"/>
      <c r="M48" s="16"/>
      <c r="N48" s="16"/>
      <c r="O48" s="16"/>
      <c r="P48" s="16"/>
      <c r="Q48" s="16"/>
      <c r="R48" s="16"/>
      <c r="S48" s="16"/>
      <c r="T48" s="16"/>
      <c r="U48" s="16"/>
      <c r="V48" s="16"/>
      <c r="W48" s="14"/>
      <c r="X48" s="14"/>
      <c r="Y48" s="14"/>
      <c r="Z48" s="14"/>
    </row>
    <row r="49" spans="1:26" ht="12.75" customHeight="1">
      <c r="A49" s="16"/>
      <c r="B49" s="16"/>
      <c r="C49" s="16"/>
      <c r="D49" s="16"/>
      <c r="E49" s="16"/>
      <c r="F49" s="16"/>
      <c r="G49" s="16"/>
      <c r="H49" s="16"/>
      <c r="I49" s="16"/>
      <c r="J49" s="16"/>
      <c r="K49" s="16"/>
      <c r="L49" s="16"/>
      <c r="M49" s="16"/>
      <c r="N49" s="16"/>
      <c r="O49" s="16"/>
      <c r="P49" s="16"/>
      <c r="Q49" s="16"/>
      <c r="R49" s="16"/>
      <c r="S49" s="16"/>
      <c r="T49" s="16"/>
      <c r="U49" s="16"/>
      <c r="V49" s="16"/>
      <c r="W49" s="14"/>
      <c r="X49" s="14"/>
      <c r="Y49" s="14"/>
      <c r="Z49" s="14"/>
    </row>
    <row r="50" spans="1:26" ht="12.75" customHeight="1">
      <c r="A50" s="16"/>
      <c r="B50" s="16"/>
      <c r="C50" s="16"/>
      <c r="D50" s="16"/>
      <c r="E50" s="16"/>
      <c r="F50" s="16"/>
      <c r="G50" s="16"/>
      <c r="H50" s="16"/>
      <c r="I50" s="16"/>
      <c r="J50" s="16"/>
      <c r="K50" s="16"/>
      <c r="L50" s="16"/>
      <c r="M50" s="16"/>
      <c r="N50" s="16"/>
      <c r="O50" s="16"/>
      <c r="P50" s="16"/>
      <c r="Q50" s="16"/>
      <c r="R50" s="16"/>
      <c r="S50" s="16"/>
      <c r="T50" s="16"/>
      <c r="U50" s="16"/>
      <c r="V50" s="16"/>
      <c r="W50" s="14"/>
      <c r="X50" s="14"/>
      <c r="Y50" s="14"/>
      <c r="Z50" s="14"/>
    </row>
    <row r="51" spans="1:26" ht="12.75" customHeight="1">
      <c r="A51" s="16"/>
      <c r="B51" s="16"/>
      <c r="C51" s="16"/>
      <c r="D51" s="16"/>
      <c r="E51" s="16"/>
      <c r="F51" s="16"/>
      <c r="G51" s="16"/>
      <c r="H51" s="16"/>
      <c r="I51" s="16"/>
      <c r="J51" s="16"/>
      <c r="K51" s="16"/>
      <c r="L51" s="16"/>
      <c r="M51" s="16"/>
      <c r="N51" s="16"/>
      <c r="O51" s="16"/>
      <c r="P51" s="16"/>
      <c r="Q51" s="16"/>
      <c r="R51" s="16"/>
      <c r="S51" s="16"/>
      <c r="T51" s="16"/>
      <c r="U51" s="16"/>
      <c r="V51" s="16"/>
      <c r="W51" s="14"/>
      <c r="X51" s="14"/>
      <c r="Y51" s="14"/>
      <c r="Z51" s="14"/>
    </row>
    <row r="52" spans="1:26" ht="12.75" customHeight="1">
      <c r="A52" s="16"/>
      <c r="B52" s="16"/>
      <c r="C52" s="16"/>
      <c r="D52" s="16"/>
      <c r="E52" s="16"/>
      <c r="F52" s="16"/>
      <c r="G52" s="16"/>
      <c r="H52" s="16"/>
      <c r="I52" s="16"/>
      <c r="J52" s="16"/>
      <c r="K52" s="16"/>
      <c r="L52" s="16"/>
      <c r="M52" s="16"/>
      <c r="N52" s="16"/>
      <c r="O52" s="16"/>
      <c r="P52" s="16"/>
      <c r="Q52" s="16"/>
      <c r="R52" s="16"/>
      <c r="S52" s="16"/>
      <c r="T52" s="16"/>
      <c r="U52" s="16"/>
      <c r="V52" s="16"/>
      <c r="W52" s="14"/>
      <c r="X52" s="14"/>
      <c r="Y52" s="14"/>
      <c r="Z52" s="14"/>
    </row>
    <row r="53" spans="1:26" ht="12.75" customHeight="1">
      <c r="A53" s="16"/>
      <c r="B53" s="16"/>
      <c r="C53" s="16"/>
      <c r="D53" s="16"/>
      <c r="E53" s="16"/>
      <c r="F53" s="16"/>
      <c r="G53" s="16"/>
      <c r="H53" s="16"/>
      <c r="I53" s="16"/>
      <c r="J53" s="16"/>
      <c r="K53" s="16"/>
      <c r="L53" s="16"/>
      <c r="M53" s="16"/>
      <c r="N53" s="16"/>
      <c r="O53" s="16"/>
      <c r="P53" s="16"/>
      <c r="Q53" s="16"/>
      <c r="R53" s="16"/>
      <c r="S53" s="16"/>
      <c r="T53" s="16"/>
      <c r="U53" s="16"/>
      <c r="V53" s="16"/>
      <c r="W53" s="14"/>
      <c r="X53" s="14"/>
      <c r="Y53" s="14"/>
      <c r="Z53" s="14"/>
    </row>
    <row r="54" spans="1:26" ht="12.75" customHeight="1">
      <c r="A54" s="16"/>
      <c r="B54" s="16"/>
      <c r="C54" s="16"/>
      <c r="D54" s="16"/>
      <c r="E54" s="16"/>
      <c r="F54" s="16"/>
      <c r="G54" s="16"/>
      <c r="H54" s="16"/>
      <c r="I54" s="16"/>
      <c r="J54" s="16"/>
      <c r="K54" s="16"/>
      <c r="L54" s="16"/>
      <c r="M54" s="16"/>
      <c r="N54" s="16"/>
      <c r="O54" s="16"/>
      <c r="P54" s="16"/>
      <c r="Q54" s="16"/>
      <c r="R54" s="16"/>
      <c r="S54" s="16"/>
      <c r="T54" s="16"/>
      <c r="U54" s="16"/>
      <c r="V54" s="16"/>
      <c r="W54" s="14"/>
      <c r="X54" s="14"/>
      <c r="Y54" s="14"/>
      <c r="Z54" s="14"/>
    </row>
    <row r="55" spans="1:26" ht="12.75" customHeight="1">
      <c r="A55" s="16"/>
      <c r="B55" s="16"/>
      <c r="C55" s="16"/>
      <c r="D55" s="16"/>
      <c r="E55" s="16"/>
      <c r="F55" s="16"/>
      <c r="G55" s="16"/>
      <c r="H55" s="16"/>
      <c r="I55" s="16"/>
      <c r="J55" s="16"/>
      <c r="K55" s="16"/>
      <c r="L55" s="16"/>
      <c r="M55" s="16"/>
      <c r="N55" s="16"/>
      <c r="O55" s="16"/>
      <c r="P55" s="16"/>
      <c r="Q55" s="16"/>
      <c r="R55" s="16"/>
      <c r="S55" s="16"/>
      <c r="T55" s="16"/>
      <c r="U55" s="16"/>
      <c r="V55" s="16"/>
      <c r="W55" s="14"/>
      <c r="X55" s="14"/>
      <c r="Y55" s="14"/>
      <c r="Z55" s="14"/>
    </row>
    <row r="56" spans="1:26" ht="12.75" customHeight="1">
      <c r="A56" s="16"/>
      <c r="B56" s="16"/>
      <c r="C56" s="16"/>
      <c r="D56" s="16"/>
      <c r="E56" s="16"/>
      <c r="F56" s="16"/>
      <c r="G56" s="16"/>
      <c r="H56" s="16"/>
      <c r="I56" s="16"/>
      <c r="J56" s="16"/>
      <c r="K56" s="16"/>
      <c r="L56" s="16"/>
      <c r="M56" s="16"/>
      <c r="N56" s="16"/>
      <c r="O56" s="16"/>
      <c r="P56" s="16"/>
      <c r="Q56" s="16"/>
      <c r="R56" s="16"/>
      <c r="S56" s="16"/>
      <c r="T56" s="16"/>
      <c r="U56" s="16"/>
      <c r="V56" s="16"/>
      <c r="W56" s="14"/>
      <c r="X56" s="14"/>
      <c r="Y56" s="14"/>
      <c r="Z56" s="14"/>
    </row>
    <row r="57" spans="1:26" ht="12.75" customHeight="1">
      <c r="A57" s="16"/>
      <c r="B57" s="16"/>
      <c r="C57" s="16"/>
      <c r="D57" s="16"/>
      <c r="E57" s="16"/>
      <c r="F57" s="16"/>
      <c r="G57" s="16"/>
      <c r="H57" s="16"/>
      <c r="I57" s="16"/>
      <c r="J57" s="16"/>
      <c r="K57" s="16"/>
      <c r="L57" s="16"/>
      <c r="M57" s="16"/>
      <c r="N57" s="16"/>
      <c r="O57" s="16"/>
      <c r="P57" s="16"/>
      <c r="Q57" s="16"/>
      <c r="R57" s="16"/>
      <c r="S57" s="16"/>
      <c r="T57" s="16"/>
      <c r="U57" s="16"/>
      <c r="V57" s="16"/>
      <c r="W57" s="14"/>
      <c r="X57" s="14"/>
      <c r="Y57" s="14"/>
      <c r="Z57" s="14"/>
    </row>
    <row r="58" spans="1:26" ht="12.75" customHeight="1">
      <c r="A58" s="16"/>
      <c r="B58" s="16"/>
      <c r="C58" s="16"/>
      <c r="D58" s="16"/>
      <c r="E58" s="16"/>
      <c r="F58" s="16"/>
      <c r="G58" s="16"/>
      <c r="H58" s="16"/>
      <c r="I58" s="16"/>
      <c r="J58" s="16"/>
      <c r="K58" s="16"/>
      <c r="L58" s="16"/>
      <c r="M58" s="16"/>
      <c r="N58" s="16"/>
      <c r="O58" s="16"/>
      <c r="P58" s="16"/>
      <c r="Q58" s="16"/>
      <c r="R58" s="16"/>
      <c r="S58" s="16"/>
      <c r="T58" s="16"/>
      <c r="U58" s="16"/>
      <c r="V58" s="16"/>
      <c r="W58" s="14"/>
      <c r="X58" s="14"/>
      <c r="Y58" s="14"/>
      <c r="Z58" s="14"/>
    </row>
    <row r="59" spans="1:26" ht="12.75" customHeight="1">
      <c r="A59" s="16"/>
      <c r="B59" s="16"/>
      <c r="C59" s="16"/>
      <c r="D59" s="16"/>
      <c r="E59" s="16"/>
      <c r="F59" s="16"/>
      <c r="G59" s="16"/>
      <c r="H59" s="16"/>
      <c r="I59" s="16"/>
      <c r="J59" s="16"/>
      <c r="K59" s="16"/>
      <c r="L59" s="16"/>
      <c r="M59" s="16"/>
      <c r="N59" s="16"/>
      <c r="O59" s="16"/>
      <c r="P59" s="16"/>
      <c r="Q59" s="16"/>
      <c r="R59" s="16"/>
      <c r="S59" s="16"/>
      <c r="T59" s="16"/>
      <c r="U59" s="16"/>
      <c r="V59" s="16"/>
      <c r="W59" s="14"/>
      <c r="X59" s="14"/>
      <c r="Y59" s="14"/>
      <c r="Z59" s="14"/>
    </row>
    <row r="60" spans="1:26" ht="12.75" customHeight="1">
      <c r="A60" s="16"/>
      <c r="B60" s="16"/>
      <c r="C60" s="16"/>
      <c r="D60" s="16"/>
      <c r="E60" s="16"/>
      <c r="F60" s="16"/>
      <c r="G60" s="16"/>
      <c r="H60" s="16"/>
      <c r="I60" s="16"/>
      <c r="J60" s="16"/>
      <c r="K60" s="16"/>
      <c r="L60" s="16"/>
      <c r="M60" s="16"/>
      <c r="N60" s="16"/>
      <c r="O60" s="16"/>
      <c r="P60" s="16"/>
      <c r="Q60" s="16"/>
      <c r="R60" s="16"/>
      <c r="S60" s="16"/>
      <c r="T60" s="16"/>
      <c r="U60" s="16"/>
      <c r="V60" s="16"/>
      <c r="W60" s="14"/>
      <c r="X60" s="14"/>
      <c r="Y60" s="14"/>
      <c r="Z60" s="14"/>
    </row>
    <row r="61" spans="1:26" ht="12.75" customHeight="1">
      <c r="A61" s="16"/>
      <c r="B61" s="16"/>
      <c r="C61" s="16"/>
      <c r="D61" s="16"/>
      <c r="E61" s="16"/>
      <c r="F61" s="16"/>
      <c r="G61" s="16"/>
      <c r="H61" s="16"/>
      <c r="I61" s="16"/>
      <c r="J61" s="16"/>
      <c r="K61" s="16"/>
      <c r="L61" s="16"/>
      <c r="M61" s="16"/>
      <c r="N61" s="16"/>
      <c r="O61" s="16"/>
      <c r="P61" s="16"/>
      <c r="Q61" s="16"/>
      <c r="R61" s="16"/>
      <c r="S61" s="16"/>
      <c r="T61" s="16"/>
      <c r="U61" s="16"/>
      <c r="V61" s="16"/>
      <c r="W61" s="14"/>
      <c r="X61" s="14"/>
      <c r="Y61" s="14"/>
      <c r="Z61" s="14"/>
    </row>
    <row r="62" spans="1:26" ht="12.75" customHeight="1">
      <c r="A62" s="16"/>
      <c r="B62" s="16"/>
      <c r="C62" s="16"/>
      <c r="D62" s="16"/>
      <c r="E62" s="16"/>
      <c r="F62" s="16"/>
      <c r="G62" s="16"/>
      <c r="H62" s="16"/>
      <c r="I62" s="16"/>
      <c r="J62" s="16"/>
      <c r="K62" s="16"/>
      <c r="L62" s="16"/>
      <c r="M62" s="16"/>
      <c r="N62" s="16"/>
      <c r="O62" s="16"/>
      <c r="P62" s="16"/>
      <c r="Q62" s="16"/>
      <c r="R62" s="16"/>
      <c r="S62" s="16"/>
      <c r="T62" s="16"/>
      <c r="U62" s="16"/>
      <c r="V62" s="16"/>
      <c r="W62" s="14"/>
      <c r="X62" s="14"/>
      <c r="Y62" s="14"/>
      <c r="Z62" s="14"/>
    </row>
    <row r="63" spans="1:26" ht="12.75" customHeight="1">
      <c r="A63" s="16"/>
      <c r="B63" s="16"/>
      <c r="C63" s="16"/>
      <c r="D63" s="16"/>
      <c r="E63" s="16"/>
      <c r="F63" s="16"/>
      <c r="G63" s="16"/>
      <c r="H63" s="16"/>
      <c r="I63" s="16"/>
      <c r="J63" s="16"/>
      <c r="K63" s="16"/>
      <c r="L63" s="16"/>
      <c r="M63" s="16"/>
      <c r="N63" s="16"/>
      <c r="O63" s="16"/>
      <c r="P63" s="16"/>
      <c r="Q63" s="16"/>
      <c r="R63" s="16"/>
      <c r="S63" s="16"/>
      <c r="T63" s="16"/>
      <c r="U63" s="16"/>
      <c r="V63" s="16"/>
      <c r="W63" s="14"/>
      <c r="X63" s="14"/>
      <c r="Y63" s="14"/>
      <c r="Z63" s="14"/>
    </row>
    <row r="64" spans="1:26" ht="12.75" customHeight="1">
      <c r="A64" s="16"/>
      <c r="B64" s="16"/>
      <c r="C64" s="16"/>
      <c r="D64" s="16"/>
      <c r="E64" s="16"/>
      <c r="F64" s="16"/>
      <c r="G64" s="16"/>
      <c r="H64" s="16"/>
      <c r="I64" s="16"/>
      <c r="J64" s="16"/>
      <c r="K64" s="16"/>
      <c r="L64" s="16"/>
      <c r="M64" s="16"/>
      <c r="N64" s="16"/>
      <c r="O64" s="16"/>
      <c r="P64" s="16"/>
      <c r="Q64" s="16"/>
      <c r="R64" s="16"/>
      <c r="S64" s="16"/>
      <c r="T64" s="16"/>
      <c r="U64" s="16"/>
      <c r="V64" s="16"/>
      <c r="W64" s="14"/>
      <c r="X64" s="14"/>
      <c r="Y64" s="14"/>
      <c r="Z64" s="14"/>
    </row>
    <row r="65" spans="1:26" ht="12.75" customHeight="1">
      <c r="A65" s="16"/>
      <c r="B65" s="16"/>
      <c r="C65" s="16"/>
      <c r="D65" s="16"/>
      <c r="E65" s="16"/>
      <c r="F65" s="16"/>
      <c r="G65" s="16"/>
      <c r="H65" s="16"/>
      <c r="I65" s="16"/>
      <c r="J65" s="16"/>
      <c r="K65" s="16"/>
      <c r="L65" s="16"/>
      <c r="M65" s="16"/>
      <c r="N65" s="16"/>
      <c r="O65" s="16"/>
      <c r="P65" s="16"/>
      <c r="Q65" s="16"/>
      <c r="R65" s="16"/>
      <c r="S65" s="16"/>
      <c r="T65" s="16"/>
      <c r="U65" s="16"/>
      <c r="V65" s="16"/>
      <c r="W65" s="14"/>
      <c r="X65" s="14"/>
      <c r="Y65" s="14"/>
      <c r="Z65" s="14"/>
    </row>
    <row r="66" spans="1:26" ht="12.75" customHeight="1">
      <c r="A66" s="16"/>
      <c r="B66" s="16"/>
      <c r="C66" s="16"/>
      <c r="D66" s="16"/>
      <c r="E66" s="16"/>
      <c r="F66" s="16"/>
      <c r="G66" s="16"/>
      <c r="H66" s="16"/>
      <c r="I66" s="16"/>
      <c r="J66" s="16"/>
      <c r="K66" s="16"/>
      <c r="L66" s="16"/>
      <c r="M66" s="16"/>
      <c r="N66" s="16"/>
      <c r="O66" s="16"/>
      <c r="P66" s="16"/>
      <c r="Q66" s="16"/>
      <c r="R66" s="16"/>
      <c r="S66" s="16"/>
      <c r="T66" s="16"/>
      <c r="U66" s="16"/>
      <c r="V66" s="16"/>
      <c r="W66" s="14"/>
      <c r="X66" s="14"/>
      <c r="Y66" s="14"/>
      <c r="Z66" s="14"/>
    </row>
    <row r="67" spans="1:26" ht="12.75" customHeight="1">
      <c r="A67" s="16"/>
      <c r="B67" s="16"/>
      <c r="C67" s="16"/>
      <c r="D67" s="16"/>
      <c r="E67" s="16"/>
      <c r="F67" s="16"/>
      <c r="G67" s="16"/>
      <c r="H67" s="16"/>
      <c r="I67" s="16"/>
      <c r="J67" s="16"/>
      <c r="K67" s="16"/>
      <c r="L67" s="16"/>
      <c r="M67" s="16"/>
      <c r="N67" s="16"/>
      <c r="O67" s="16"/>
      <c r="P67" s="16"/>
      <c r="Q67" s="16"/>
      <c r="R67" s="16"/>
      <c r="S67" s="16"/>
      <c r="T67" s="16"/>
      <c r="U67" s="16"/>
      <c r="V67" s="16"/>
      <c r="W67" s="14"/>
      <c r="X67" s="14"/>
      <c r="Y67" s="14"/>
      <c r="Z67" s="14"/>
    </row>
    <row r="68" spans="1:26" ht="12.75" customHeight="1">
      <c r="A68" s="16"/>
      <c r="B68" s="16"/>
      <c r="C68" s="16"/>
      <c r="D68" s="16"/>
      <c r="E68" s="16"/>
      <c r="F68" s="16"/>
      <c r="G68" s="16"/>
      <c r="H68" s="16"/>
      <c r="I68" s="16"/>
      <c r="J68" s="16"/>
      <c r="K68" s="16"/>
      <c r="L68" s="16"/>
      <c r="M68" s="16"/>
      <c r="N68" s="16"/>
      <c r="O68" s="16"/>
      <c r="P68" s="16"/>
      <c r="Q68" s="16"/>
      <c r="R68" s="16"/>
      <c r="S68" s="16"/>
      <c r="T68" s="16"/>
      <c r="U68" s="16"/>
      <c r="V68" s="16"/>
      <c r="W68" s="14"/>
      <c r="X68" s="14"/>
      <c r="Y68" s="14"/>
      <c r="Z68" s="14"/>
    </row>
    <row r="69" spans="1:26" ht="12.75" customHeight="1">
      <c r="A69" s="16"/>
      <c r="B69" s="16"/>
      <c r="C69" s="16"/>
      <c r="D69" s="16"/>
      <c r="E69" s="16"/>
      <c r="F69" s="16"/>
      <c r="G69" s="16"/>
      <c r="H69" s="16"/>
      <c r="I69" s="16"/>
      <c r="J69" s="16"/>
      <c r="K69" s="16"/>
      <c r="L69" s="16"/>
      <c r="M69" s="16"/>
      <c r="N69" s="16"/>
      <c r="O69" s="16"/>
      <c r="P69" s="16"/>
      <c r="Q69" s="16"/>
      <c r="R69" s="16"/>
      <c r="S69" s="16"/>
      <c r="T69" s="16"/>
      <c r="U69" s="16"/>
      <c r="V69" s="16"/>
      <c r="W69" s="14"/>
      <c r="X69" s="14"/>
      <c r="Y69" s="14"/>
      <c r="Z69" s="14"/>
    </row>
    <row r="70" spans="1:26" ht="12.75" customHeight="1">
      <c r="A70" s="16"/>
      <c r="B70" s="16"/>
      <c r="C70" s="16"/>
      <c r="D70" s="16"/>
      <c r="E70" s="16"/>
      <c r="F70" s="16"/>
      <c r="G70" s="16"/>
      <c r="H70" s="16"/>
      <c r="I70" s="16"/>
      <c r="J70" s="16"/>
      <c r="K70" s="16"/>
      <c r="L70" s="16"/>
      <c r="M70" s="16"/>
      <c r="N70" s="16"/>
      <c r="O70" s="16"/>
      <c r="P70" s="16"/>
      <c r="Q70" s="16"/>
      <c r="R70" s="16"/>
      <c r="S70" s="16"/>
      <c r="T70" s="16"/>
      <c r="U70" s="16"/>
      <c r="V70" s="16"/>
      <c r="W70" s="14"/>
      <c r="X70" s="14"/>
      <c r="Y70" s="14"/>
      <c r="Z70" s="14"/>
    </row>
    <row r="71" spans="1:26" ht="12.75" customHeight="1">
      <c r="A71" s="16"/>
      <c r="B71" s="16"/>
      <c r="C71" s="16"/>
      <c r="D71" s="16"/>
      <c r="E71" s="16"/>
      <c r="F71" s="16"/>
      <c r="G71" s="16"/>
      <c r="H71" s="16"/>
      <c r="I71" s="16"/>
      <c r="J71" s="16"/>
      <c r="K71" s="16"/>
      <c r="L71" s="16"/>
      <c r="M71" s="16"/>
      <c r="N71" s="16"/>
      <c r="O71" s="16"/>
      <c r="P71" s="16"/>
      <c r="Q71" s="16"/>
      <c r="R71" s="16"/>
      <c r="S71" s="16"/>
      <c r="T71" s="16"/>
      <c r="U71" s="16"/>
      <c r="V71" s="16"/>
      <c r="W71" s="14"/>
      <c r="X71" s="14"/>
      <c r="Y71" s="14"/>
      <c r="Z71" s="14"/>
    </row>
    <row r="72" spans="1:26" ht="12.75" customHeight="1">
      <c r="A72" s="16"/>
      <c r="B72" s="16"/>
      <c r="C72" s="16"/>
      <c r="D72" s="16"/>
      <c r="E72" s="16"/>
      <c r="F72" s="16"/>
      <c r="G72" s="16"/>
      <c r="H72" s="16"/>
      <c r="I72" s="16"/>
      <c r="J72" s="16"/>
      <c r="K72" s="16"/>
      <c r="L72" s="16"/>
      <c r="M72" s="16"/>
      <c r="N72" s="16"/>
      <c r="O72" s="16"/>
      <c r="P72" s="16"/>
      <c r="Q72" s="16"/>
      <c r="R72" s="16"/>
      <c r="S72" s="16"/>
      <c r="T72" s="16"/>
      <c r="U72" s="16"/>
      <c r="V72" s="16"/>
      <c r="W72" s="14"/>
      <c r="X72" s="14"/>
      <c r="Y72" s="14"/>
      <c r="Z72" s="14"/>
    </row>
    <row r="73" spans="1:26" ht="12.75" customHeight="1">
      <c r="A73" s="16"/>
      <c r="B73" s="16"/>
      <c r="C73" s="16"/>
      <c r="D73" s="16"/>
      <c r="E73" s="16"/>
      <c r="F73" s="16"/>
      <c r="G73" s="16"/>
      <c r="H73" s="16"/>
      <c r="I73" s="16"/>
      <c r="J73" s="16"/>
      <c r="K73" s="16"/>
      <c r="L73" s="16"/>
      <c r="M73" s="16"/>
      <c r="N73" s="16"/>
      <c r="O73" s="16"/>
      <c r="P73" s="16"/>
      <c r="Q73" s="16"/>
      <c r="R73" s="16"/>
      <c r="S73" s="16"/>
      <c r="T73" s="16"/>
      <c r="U73" s="16"/>
      <c r="V73" s="16"/>
      <c r="W73" s="14"/>
      <c r="X73" s="14"/>
      <c r="Y73" s="14"/>
      <c r="Z73" s="14"/>
    </row>
    <row r="74" spans="1:26" ht="12.75" customHeight="1">
      <c r="A74" s="16"/>
      <c r="B74" s="16"/>
      <c r="C74" s="16"/>
      <c r="D74" s="16"/>
      <c r="E74" s="16"/>
      <c r="F74" s="16"/>
      <c r="G74" s="16"/>
      <c r="H74" s="16"/>
      <c r="I74" s="16"/>
      <c r="J74" s="16"/>
      <c r="K74" s="16"/>
      <c r="L74" s="16"/>
      <c r="M74" s="16"/>
      <c r="N74" s="16"/>
      <c r="O74" s="16"/>
      <c r="P74" s="16"/>
      <c r="Q74" s="16"/>
      <c r="R74" s="16"/>
      <c r="S74" s="16"/>
      <c r="T74" s="16"/>
      <c r="U74" s="16"/>
      <c r="V74" s="16"/>
      <c r="W74" s="14"/>
      <c r="X74" s="14"/>
      <c r="Y74" s="14"/>
      <c r="Z74" s="14"/>
    </row>
    <row r="75" spans="1:26" ht="12.75" customHeight="1">
      <c r="A75" s="16"/>
      <c r="B75" s="16"/>
      <c r="C75" s="16"/>
      <c r="D75" s="16"/>
      <c r="E75" s="16"/>
      <c r="F75" s="16"/>
      <c r="G75" s="16"/>
      <c r="H75" s="16"/>
      <c r="I75" s="16"/>
      <c r="J75" s="16"/>
      <c r="K75" s="16"/>
      <c r="L75" s="16"/>
      <c r="M75" s="16"/>
      <c r="N75" s="16"/>
      <c r="O75" s="16"/>
      <c r="P75" s="16"/>
      <c r="Q75" s="16"/>
      <c r="R75" s="16"/>
      <c r="S75" s="16"/>
      <c r="T75" s="16"/>
      <c r="U75" s="16"/>
      <c r="V75" s="16"/>
      <c r="W75" s="14"/>
      <c r="X75" s="14"/>
      <c r="Y75" s="14"/>
      <c r="Z75" s="14"/>
    </row>
    <row r="76" spans="1:26" ht="12.75" customHeight="1">
      <c r="A76" s="16"/>
      <c r="B76" s="16"/>
      <c r="C76" s="16"/>
      <c r="D76" s="16"/>
      <c r="E76" s="16"/>
      <c r="F76" s="16"/>
      <c r="G76" s="16"/>
      <c r="H76" s="16"/>
      <c r="I76" s="16"/>
      <c r="J76" s="16"/>
      <c r="K76" s="16"/>
      <c r="L76" s="16"/>
      <c r="M76" s="16"/>
      <c r="N76" s="16"/>
      <c r="O76" s="16"/>
      <c r="P76" s="16"/>
      <c r="Q76" s="16"/>
      <c r="R76" s="16"/>
      <c r="S76" s="16"/>
      <c r="T76" s="16"/>
      <c r="U76" s="16"/>
      <c r="V76" s="16"/>
      <c r="W76" s="14"/>
      <c r="X76" s="14"/>
      <c r="Y76" s="14"/>
      <c r="Z76" s="14"/>
    </row>
    <row r="77" spans="1:26" ht="12.75" customHeight="1">
      <c r="A77" s="16"/>
      <c r="B77" s="16"/>
      <c r="C77" s="16"/>
      <c r="D77" s="16"/>
      <c r="E77" s="16"/>
      <c r="F77" s="16"/>
      <c r="G77" s="16"/>
      <c r="H77" s="16"/>
      <c r="I77" s="16"/>
      <c r="J77" s="16"/>
      <c r="K77" s="16"/>
      <c r="L77" s="16"/>
      <c r="M77" s="16"/>
      <c r="N77" s="16"/>
      <c r="O77" s="16"/>
      <c r="P77" s="16"/>
      <c r="Q77" s="16"/>
      <c r="R77" s="16"/>
      <c r="S77" s="16"/>
      <c r="T77" s="16"/>
      <c r="U77" s="16"/>
      <c r="V77" s="16"/>
      <c r="W77" s="14"/>
      <c r="X77" s="14"/>
      <c r="Y77" s="14"/>
      <c r="Z77" s="14"/>
    </row>
    <row r="78" spans="1:26" ht="12.75" customHeight="1">
      <c r="A78" s="16"/>
      <c r="B78" s="16"/>
      <c r="C78" s="16"/>
      <c r="D78" s="16"/>
      <c r="E78" s="16"/>
      <c r="F78" s="16"/>
      <c r="G78" s="16"/>
      <c r="H78" s="16"/>
      <c r="I78" s="16"/>
      <c r="J78" s="16"/>
      <c r="K78" s="16"/>
      <c r="L78" s="16"/>
      <c r="M78" s="16"/>
      <c r="N78" s="16"/>
      <c r="O78" s="16"/>
      <c r="P78" s="16"/>
      <c r="Q78" s="16"/>
      <c r="R78" s="16"/>
      <c r="S78" s="16"/>
      <c r="T78" s="16"/>
      <c r="U78" s="16"/>
      <c r="V78" s="16"/>
      <c r="W78" s="14"/>
      <c r="X78" s="14"/>
      <c r="Y78" s="14"/>
      <c r="Z78" s="14"/>
    </row>
    <row r="79" spans="1:26" ht="12.75" customHeight="1">
      <c r="A79" s="16"/>
      <c r="B79" s="16"/>
      <c r="C79" s="16"/>
      <c r="D79" s="16"/>
      <c r="E79" s="16"/>
      <c r="F79" s="16"/>
      <c r="G79" s="16"/>
      <c r="H79" s="16"/>
      <c r="I79" s="16"/>
      <c r="J79" s="16"/>
      <c r="K79" s="16"/>
      <c r="L79" s="16"/>
      <c r="M79" s="16"/>
      <c r="N79" s="16"/>
      <c r="O79" s="16"/>
      <c r="P79" s="16"/>
      <c r="Q79" s="16"/>
      <c r="R79" s="16"/>
      <c r="S79" s="16"/>
      <c r="T79" s="16"/>
      <c r="U79" s="16"/>
      <c r="V79" s="16"/>
      <c r="W79" s="14"/>
      <c r="X79" s="14"/>
      <c r="Y79" s="14"/>
      <c r="Z79" s="14"/>
    </row>
    <row r="80" spans="1:26" ht="12.75" customHeight="1">
      <c r="A80" s="16"/>
      <c r="B80" s="16"/>
      <c r="C80" s="16"/>
      <c r="D80" s="16"/>
      <c r="E80" s="16"/>
      <c r="F80" s="16"/>
      <c r="G80" s="16"/>
      <c r="H80" s="16"/>
      <c r="I80" s="16"/>
      <c r="J80" s="16"/>
      <c r="K80" s="16"/>
      <c r="L80" s="16"/>
      <c r="M80" s="16"/>
      <c r="N80" s="16"/>
      <c r="O80" s="16"/>
      <c r="P80" s="16"/>
      <c r="Q80" s="16"/>
      <c r="R80" s="16"/>
      <c r="S80" s="16"/>
      <c r="T80" s="16"/>
      <c r="U80" s="16"/>
      <c r="V80" s="16"/>
      <c r="W80" s="14"/>
      <c r="X80" s="14"/>
      <c r="Y80" s="14"/>
      <c r="Z80" s="14"/>
    </row>
    <row r="81" spans="1:26" ht="12.75" customHeight="1">
      <c r="A81" s="16"/>
      <c r="B81" s="16"/>
      <c r="C81" s="16"/>
      <c r="D81" s="16"/>
      <c r="E81" s="16"/>
      <c r="F81" s="16"/>
      <c r="G81" s="16"/>
      <c r="H81" s="16"/>
      <c r="I81" s="16"/>
      <c r="J81" s="16"/>
      <c r="K81" s="16"/>
      <c r="L81" s="16"/>
      <c r="M81" s="16"/>
      <c r="N81" s="16"/>
      <c r="O81" s="16"/>
      <c r="P81" s="16"/>
      <c r="Q81" s="16"/>
      <c r="R81" s="16"/>
      <c r="S81" s="16"/>
      <c r="T81" s="16"/>
      <c r="U81" s="16"/>
      <c r="V81" s="16"/>
      <c r="W81" s="14"/>
      <c r="X81" s="14"/>
      <c r="Y81" s="14"/>
      <c r="Z81" s="14"/>
    </row>
    <row r="82" spans="1:26" ht="12.75" customHeight="1">
      <c r="A82" s="16"/>
      <c r="B82" s="16"/>
      <c r="C82" s="16"/>
      <c r="D82" s="16"/>
      <c r="E82" s="16"/>
      <c r="F82" s="16"/>
      <c r="G82" s="16"/>
      <c r="H82" s="16"/>
      <c r="I82" s="16"/>
      <c r="J82" s="16"/>
      <c r="K82" s="16"/>
      <c r="L82" s="16"/>
      <c r="M82" s="16"/>
      <c r="N82" s="16"/>
      <c r="O82" s="16"/>
      <c r="P82" s="16"/>
      <c r="Q82" s="16"/>
      <c r="R82" s="16"/>
      <c r="S82" s="16"/>
      <c r="T82" s="16"/>
      <c r="U82" s="16"/>
      <c r="V82" s="16"/>
      <c r="W82" s="14"/>
      <c r="X82" s="14"/>
      <c r="Y82" s="14"/>
      <c r="Z82" s="14"/>
    </row>
    <row r="83" spans="1:26" ht="12.75" customHeight="1">
      <c r="A83" s="16"/>
      <c r="B83" s="16"/>
      <c r="C83" s="16"/>
      <c r="D83" s="16"/>
      <c r="E83" s="16"/>
      <c r="F83" s="16"/>
      <c r="G83" s="16"/>
      <c r="H83" s="16"/>
      <c r="I83" s="16"/>
      <c r="J83" s="16"/>
      <c r="K83" s="16"/>
      <c r="L83" s="16"/>
      <c r="M83" s="16"/>
      <c r="N83" s="16"/>
      <c r="O83" s="16"/>
      <c r="P83" s="16"/>
      <c r="Q83" s="16"/>
      <c r="R83" s="16"/>
      <c r="S83" s="16"/>
      <c r="T83" s="16"/>
      <c r="U83" s="16"/>
      <c r="V83" s="16"/>
      <c r="W83" s="14"/>
      <c r="X83" s="14"/>
      <c r="Y83" s="14"/>
      <c r="Z83" s="14"/>
    </row>
    <row r="84" spans="1:26" ht="12.75" customHeight="1">
      <c r="A84" s="16"/>
      <c r="B84" s="16"/>
      <c r="C84" s="16"/>
      <c r="D84" s="16"/>
      <c r="E84" s="16"/>
      <c r="F84" s="16"/>
      <c r="G84" s="16"/>
      <c r="H84" s="16"/>
      <c r="I84" s="16"/>
      <c r="J84" s="16"/>
      <c r="K84" s="16"/>
      <c r="L84" s="16"/>
      <c r="M84" s="16"/>
      <c r="N84" s="16"/>
      <c r="O84" s="16"/>
      <c r="P84" s="16"/>
      <c r="Q84" s="16"/>
      <c r="R84" s="16"/>
      <c r="S84" s="16"/>
      <c r="T84" s="16"/>
      <c r="U84" s="16"/>
      <c r="V84" s="16"/>
      <c r="W84" s="14"/>
      <c r="X84" s="14"/>
      <c r="Y84" s="14"/>
      <c r="Z84" s="14"/>
    </row>
    <row r="85" spans="1:26" ht="12.75" customHeight="1">
      <c r="A85" s="16"/>
      <c r="B85" s="16"/>
      <c r="C85" s="16"/>
      <c r="D85" s="16"/>
      <c r="E85" s="16"/>
      <c r="F85" s="16"/>
      <c r="G85" s="16"/>
      <c r="H85" s="16"/>
      <c r="I85" s="16"/>
      <c r="J85" s="16"/>
      <c r="K85" s="16"/>
      <c r="L85" s="16"/>
      <c r="M85" s="16"/>
      <c r="N85" s="16"/>
      <c r="O85" s="16"/>
      <c r="P85" s="16"/>
      <c r="Q85" s="16"/>
      <c r="R85" s="16"/>
      <c r="S85" s="16"/>
      <c r="T85" s="16"/>
      <c r="U85" s="16"/>
      <c r="V85" s="16"/>
      <c r="W85" s="14"/>
      <c r="X85" s="14"/>
      <c r="Y85" s="14"/>
      <c r="Z85" s="14"/>
    </row>
    <row r="86" spans="1:26" ht="12.75" customHeight="1">
      <c r="A86" s="16"/>
      <c r="B86" s="16"/>
      <c r="C86" s="16"/>
      <c r="D86" s="16"/>
      <c r="E86" s="16"/>
      <c r="F86" s="16"/>
      <c r="G86" s="16"/>
      <c r="H86" s="16"/>
      <c r="I86" s="16"/>
      <c r="J86" s="16"/>
      <c r="K86" s="16"/>
      <c r="L86" s="16"/>
      <c r="M86" s="16"/>
      <c r="N86" s="16"/>
      <c r="O86" s="16"/>
      <c r="P86" s="16"/>
      <c r="Q86" s="16"/>
      <c r="R86" s="16"/>
      <c r="S86" s="16"/>
      <c r="T86" s="16"/>
      <c r="U86" s="16"/>
      <c r="V86" s="16"/>
      <c r="W86" s="14"/>
      <c r="X86" s="14"/>
      <c r="Y86" s="14"/>
      <c r="Z86" s="14"/>
    </row>
    <row r="87" spans="1:26" ht="12.75" customHeight="1">
      <c r="A87" s="16"/>
      <c r="B87" s="16"/>
      <c r="C87" s="16"/>
      <c r="D87" s="16"/>
      <c r="E87" s="16"/>
      <c r="F87" s="16"/>
      <c r="G87" s="16"/>
      <c r="H87" s="16"/>
      <c r="I87" s="16"/>
      <c r="J87" s="16"/>
      <c r="K87" s="16"/>
      <c r="L87" s="16"/>
      <c r="M87" s="16"/>
      <c r="N87" s="16"/>
      <c r="O87" s="16"/>
      <c r="P87" s="16"/>
      <c r="Q87" s="16"/>
      <c r="R87" s="16"/>
      <c r="S87" s="16"/>
      <c r="T87" s="16"/>
      <c r="U87" s="16"/>
      <c r="V87" s="16"/>
      <c r="W87" s="14"/>
      <c r="X87" s="14"/>
      <c r="Y87" s="14"/>
      <c r="Z87" s="14"/>
    </row>
    <row r="88" spans="1:26" ht="12.75" customHeight="1">
      <c r="A88" s="16"/>
      <c r="B88" s="16"/>
      <c r="C88" s="16"/>
      <c r="D88" s="16"/>
      <c r="E88" s="16"/>
      <c r="F88" s="16"/>
      <c r="G88" s="16"/>
      <c r="H88" s="16"/>
      <c r="I88" s="16"/>
      <c r="J88" s="16"/>
      <c r="K88" s="16"/>
      <c r="L88" s="16"/>
      <c r="M88" s="16"/>
      <c r="N88" s="16"/>
      <c r="O88" s="16"/>
      <c r="P88" s="16"/>
      <c r="Q88" s="16"/>
      <c r="R88" s="16"/>
      <c r="S88" s="16"/>
      <c r="T88" s="16"/>
      <c r="U88" s="16"/>
      <c r="V88" s="16"/>
      <c r="W88" s="14"/>
      <c r="X88" s="14"/>
      <c r="Y88" s="14"/>
      <c r="Z88" s="14"/>
    </row>
    <row r="89" spans="1:26" ht="12.75" customHeight="1">
      <c r="A89" s="16"/>
      <c r="B89" s="16"/>
      <c r="C89" s="16"/>
      <c r="D89" s="16"/>
      <c r="E89" s="16"/>
      <c r="F89" s="16"/>
      <c r="G89" s="16"/>
      <c r="H89" s="16"/>
      <c r="I89" s="16"/>
      <c r="J89" s="16"/>
      <c r="K89" s="16"/>
      <c r="L89" s="16"/>
      <c r="M89" s="16"/>
      <c r="N89" s="16"/>
      <c r="O89" s="16"/>
      <c r="P89" s="16"/>
      <c r="Q89" s="16"/>
      <c r="R89" s="16"/>
      <c r="S89" s="16"/>
      <c r="T89" s="16"/>
      <c r="U89" s="16"/>
      <c r="V89" s="16"/>
      <c r="W89" s="14"/>
      <c r="X89" s="14"/>
      <c r="Y89" s="14"/>
      <c r="Z89" s="14"/>
    </row>
    <row r="90" spans="1:26" ht="12.75" customHeight="1">
      <c r="A90" s="16"/>
      <c r="B90" s="16"/>
      <c r="C90" s="16"/>
      <c r="D90" s="16"/>
      <c r="E90" s="16"/>
      <c r="F90" s="16"/>
      <c r="G90" s="16"/>
      <c r="H90" s="16"/>
      <c r="I90" s="16"/>
      <c r="J90" s="16"/>
      <c r="K90" s="16"/>
      <c r="L90" s="16"/>
      <c r="M90" s="16"/>
      <c r="N90" s="16"/>
      <c r="O90" s="16"/>
      <c r="P90" s="16"/>
      <c r="Q90" s="16"/>
      <c r="R90" s="16"/>
      <c r="S90" s="16"/>
      <c r="T90" s="16"/>
      <c r="U90" s="16"/>
      <c r="V90" s="16"/>
      <c r="W90" s="14"/>
      <c r="X90" s="14"/>
      <c r="Y90" s="14"/>
      <c r="Z90" s="14"/>
    </row>
    <row r="91" spans="1:26" ht="12.75" customHeight="1">
      <c r="A91" s="16"/>
      <c r="B91" s="16"/>
      <c r="C91" s="16"/>
      <c r="D91" s="16"/>
      <c r="E91" s="16"/>
      <c r="F91" s="16"/>
      <c r="G91" s="16"/>
      <c r="H91" s="16"/>
      <c r="I91" s="16"/>
      <c r="J91" s="16"/>
      <c r="K91" s="16"/>
      <c r="L91" s="16"/>
      <c r="M91" s="16"/>
      <c r="N91" s="16"/>
      <c r="O91" s="16"/>
      <c r="P91" s="16"/>
      <c r="Q91" s="16"/>
      <c r="R91" s="16"/>
      <c r="S91" s="16"/>
      <c r="T91" s="16"/>
      <c r="U91" s="16"/>
      <c r="V91" s="16"/>
      <c r="W91" s="14"/>
      <c r="X91" s="14"/>
      <c r="Y91" s="14"/>
      <c r="Z91" s="14"/>
    </row>
    <row r="92" spans="1:26" ht="12.75" customHeight="1">
      <c r="A92" s="16"/>
      <c r="B92" s="16"/>
      <c r="C92" s="16"/>
      <c r="D92" s="16"/>
      <c r="E92" s="16"/>
      <c r="F92" s="16"/>
      <c r="G92" s="16"/>
      <c r="H92" s="16"/>
      <c r="I92" s="16"/>
      <c r="J92" s="16"/>
      <c r="K92" s="16"/>
      <c r="L92" s="16"/>
      <c r="M92" s="16"/>
      <c r="N92" s="16"/>
      <c r="O92" s="16"/>
      <c r="P92" s="16"/>
      <c r="Q92" s="16"/>
      <c r="R92" s="16"/>
      <c r="S92" s="16"/>
      <c r="T92" s="16"/>
      <c r="U92" s="16"/>
      <c r="V92" s="16"/>
      <c r="W92" s="14"/>
      <c r="X92" s="14"/>
      <c r="Y92" s="14"/>
      <c r="Z92" s="14"/>
    </row>
    <row r="93" spans="1:26" ht="12.75" customHeight="1">
      <c r="A93" s="16"/>
      <c r="B93" s="16"/>
      <c r="C93" s="16"/>
      <c r="D93" s="16"/>
      <c r="E93" s="16"/>
      <c r="F93" s="16"/>
      <c r="G93" s="16"/>
      <c r="H93" s="16"/>
      <c r="I93" s="16"/>
      <c r="J93" s="16"/>
      <c r="K93" s="16"/>
      <c r="L93" s="16"/>
      <c r="M93" s="16"/>
      <c r="N93" s="16"/>
      <c r="O93" s="16"/>
      <c r="P93" s="16"/>
      <c r="Q93" s="16"/>
      <c r="R93" s="16"/>
      <c r="S93" s="16"/>
      <c r="T93" s="16"/>
      <c r="U93" s="16"/>
      <c r="V93" s="16"/>
      <c r="W93" s="14"/>
      <c r="X93" s="14"/>
      <c r="Y93" s="14"/>
      <c r="Z93" s="14"/>
    </row>
    <row r="94" spans="1:26" ht="12.75" customHeight="1">
      <c r="A94" s="16"/>
      <c r="B94" s="16"/>
      <c r="C94" s="16"/>
      <c r="D94" s="16"/>
      <c r="E94" s="16"/>
      <c r="F94" s="16"/>
      <c r="G94" s="16"/>
      <c r="H94" s="16"/>
      <c r="I94" s="16"/>
      <c r="J94" s="16"/>
      <c r="K94" s="16"/>
      <c r="L94" s="16"/>
      <c r="M94" s="16"/>
      <c r="N94" s="16"/>
      <c r="O94" s="16"/>
      <c r="P94" s="16"/>
      <c r="Q94" s="16"/>
      <c r="R94" s="16"/>
      <c r="S94" s="16"/>
      <c r="T94" s="16"/>
      <c r="U94" s="16"/>
      <c r="V94" s="16"/>
      <c r="W94" s="14"/>
      <c r="X94" s="14"/>
      <c r="Y94" s="14"/>
      <c r="Z94" s="14"/>
    </row>
    <row r="95" spans="1:26" ht="12.75" customHeight="1">
      <c r="A95" s="16"/>
      <c r="B95" s="16"/>
      <c r="C95" s="16"/>
      <c r="D95" s="16"/>
      <c r="E95" s="16"/>
      <c r="F95" s="16"/>
      <c r="G95" s="16"/>
      <c r="H95" s="16"/>
      <c r="I95" s="16"/>
      <c r="J95" s="16"/>
      <c r="K95" s="16"/>
      <c r="L95" s="16"/>
      <c r="M95" s="16"/>
      <c r="N95" s="16"/>
      <c r="O95" s="16"/>
      <c r="P95" s="16"/>
      <c r="Q95" s="16"/>
      <c r="R95" s="16"/>
      <c r="S95" s="16"/>
      <c r="T95" s="16"/>
      <c r="U95" s="16"/>
      <c r="V95" s="16"/>
      <c r="W95" s="14"/>
      <c r="X95" s="14"/>
      <c r="Y95" s="14"/>
      <c r="Z95" s="14"/>
    </row>
    <row r="96" spans="1:26" ht="12.75" customHeight="1">
      <c r="A96" s="16"/>
      <c r="B96" s="16"/>
      <c r="C96" s="16"/>
      <c r="D96" s="16"/>
      <c r="E96" s="16"/>
      <c r="F96" s="16"/>
      <c r="G96" s="16"/>
      <c r="H96" s="16"/>
      <c r="I96" s="16"/>
      <c r="J96" s="16"/>
      <c r="K96" s="16"/>
      <c r="L96" s="16"/>
      <c r="M96" s="16"/>
      <c r="N96" s="16"/>
      <c r="O96" s="16"/>
      <c r="P96" s="16"/>
      <c r="Q96" s="16"/>
      <c r="R96" s="16"/>
      <c r="S96" s="16"/>
      <c r="T96" s="16"/>
      <c r="U96" s="16"/>
      <c r="V96" s="16"/>
      <c r="W96" s="14"/>
      <c r="X96" s="14"/>
      <c r="Y96" s="14"/>
      <c r="Z96" s="14"/>
    </row>
    <row r="97" spans="1:26" ht="12.75" customHeight="1">
      <c r="A97" s="16"/>
      <c r="B97" s="16"/>
      <c r="C97" s="16"/>
      <c r="D97" s="16"/>
      <c r="E97" s="16"/>
      <c r="F97" s="16"/>
      <c r="G97" s="16"/>
      <c r="H97" s="16"/>
      <c r="I97" s="16"/>
      <c r="J97" s="16"/>
      <c r="K97" s="16"/>
      <c r="L97" s="16"/>
      <c r="M97" s="16"/>
      <c r="N97" s="16"/>
      <c r="O97" s="16"/>
      <c r="P97" s="16"/>
      <c r="Q97" s="16"/>
      <c r="R97" s="16"/>
      <c r="S97" s="16"/>
      <c r="T97" s="16"/>
      <c r="U97" s="16"/>
      <c r="V97" s="16"/>
      <c r="W97" s="14"/>
      <c r="X97" s="14"/>
      <c r="Y97" s="14"/>
      <c r="Z97" s="14"/>
    </row>
    <row r="98" spans="1:26" ht="12.75" customHeight="1">
      <c r="A98" s="16"/>
      <c r="B98" s="16"/>
      <c r="C98" s="16"/>
      <c r="D98" s="16"/>
      <c r="E98" s="16"/>
      <c r="F98" s="16"/>
      <c r="G98" s="16"/>
      <c r="H98" s="16"/>
      <c r="I98" s="16"/>
      <c r="J98" s="16"/>
      <c r="K98" s="16"/>
      <c r="L98" s="16"/>
      <c r="M98" s="16"/>
      <c r="N98" s="16"/>
      <c r="O98" s="16"/>
      <c r="P98" s="16"/>
      <c r="Q98" s="16"/>
      <c r="R98" s="16"/>
      <c r="S98" s="16"/>
      <c r="T98" s="16"/>
      <c r="U98" s="16"/>
      <c r="V98" s="16"/>
      <c r="W98" s="14"/>
      <c r="X98" s="14"/>
      <c r="Y98" s="14"/>
      <c r="Z98" s="14"/>
    </row>
    <row r="99" spans="1:26" ht="12.75" customHeight="1">
      <c r="A99" s="16"/>
      <c r="B99" s="16"/>
      <c r="C99" s="16"/>
      <c r="D99" s="16"/>
      <c r="E99" s="16"/>
      <c r="F99" s="16"/>
      <c r="G99" s="16"/>
      <c r="H99" s="16"/>
      <c r="I99" s="16"/>
      <c r="J99" s="16"/>
      <c r="K99" s="16"/>
      <c r="L99" s="16"/>
      <c r="M99" s="16"/>
      <c r="N99" s="16"/>
      <c r="O99" s="16"/>
      <c r="P99" s="16"/>
      <c r="Q99" s="16"/>
      <c r="R99" s="16"/>
      <c r="S99" s="16"/>
      <c r="T99" s="16"/>
      <c r="U99" s="16"/>
      <c r="V99" s="16"/>
      <c r="W99" s="14"/>
      <c r="X99" s="14"/>
      <c r="Y99" s="14"/>
      <c r="Z99" s="14"/>
    </row>
    <row r="100" spans="1:26" ht="12.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4"/>
      <c r="X100" s="14"/>
      <c r="Y100" s="14"/>
      <c r="Z100" s="14"/>
    </row>
    <row r="101" spans="1:26" ht="12.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4"/>
      <c r="X101" s="14"/>
      <c r="Y101" s="14"/>
      <c r="Z101" s="14"/>
    </row>
    <row r="102" spans="1:26" ht="12.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4"/>
      <c r="X102" s="14"/>
      <c r="Y102" s="14"/>
      <c r="Z102" s="14"/>
    </row>
    <row r="103" spans="1:26" ht="12.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4"/>
      <c r="X103" s="14"/>
      <c r="Y103" s="14"/>
      <c r="Z103" s="14"/>
    </row>
    <row r="104" spans="1:26" ht="12.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4"/>
      <c r="X104" s="14"/>
      <c r="Y104" s="14"/>
      <c r="Z104" s="14"/>
    </row>
    <row r="105" spans="1:26" ht="12.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4"/>
      <c r="X105" s="14"/>
      <c r="Y105" s="14"/>
      <c r="Z105" s="14"/>
    </row>
    <row r="106" spans="1:26" ht="12.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4"/>
      <c r="X106" s="14"/>
      <c r="Y106" s="14"/>
      <c r="Z106" s="14"/>
    </row>
    <row r="107" spans="1:26" ht="12.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4"/>
      <c r="X107" s="14"/>
      <c r="Y107" s="14"/>
      <c r="Z107" s="14"/>
    </row>
    <row r="108" spans="1:26" ht="12.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4"/>
      <c r="X108" s="14"/>
      <c r="Y108" s="14"/>
      <c r="Z108" s="14"/>
    </row>
    <row r="109" spans="1:26" ht="12.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4"/>
      <c r="X109" s="14"/>
      <c r="Y109" s="14"/>
      <c r="Z109" s="14"/>
    </row>
    <row r="110" spans="1:26" ht="12.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4"/>
      <c r="X110" s="14"/>
      <c r="Y110" s="14"/>
      <c r="Z110" s="14"/>
    </row>
    <row r="111" spans="1:26" ht="12.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4"/>
      <c r="X111" s="14"/>
      <c r="Y111" s="14"/>
      <c r="Z111" s="14"/>
    </row>
    <row r="112" spans="1:26" ht="12.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4"/>
      <c r="X112" s="14"/>
      <c r="Y112" s="14"/>
      <c r="Z112" s="14"/>
    </row>
    <row r="113" spans="1:26" ht="12.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4"/>
      <c r="X113" s="14"/>
      <c r="Y113" s="14"/>
      <c r="Z113" s="14"/>
    </row>
    <row r="114" spans="1:26" ht="12.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4"/>
      <c r="X114" s="14"/>
      <c r="Y114" s="14"/>
      <c r="Z114" s="14"/>
    </row>
    <row r="115" spans="1:26" ht="12.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4"/>
      <c r="X115" s="14"/>
      <c r="Y115" s="14"/>
      <c r="Z115" s="14"/>
    </row>
    <row r="116" spans="1:26" ht="12.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4"/>
      <c r="X116" s="14"/>
      <c r="Y116" s="14"/>
      <c r="Z116" s="14"/>
    </row>
    <row r="117" spans="1:26" ht="12.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4"/>
      <c r="X117" s="14"/>
      <c r="Y117" s="14"/>
      <c r="Z117" s="14"/>
    </row>
    <row r="118" spans="1:26" ht="12.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4"/>
      <c r="X118" s="14"/>
      <c r="Y118" s="14"/>
      <c r="Z118" s="14"/>
    </row>
    <row r="119" spans="1:26" ht="12.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4"/>
      <c r="X119" s="14"/>
      <c r="Y119" s="14"/>
      <c r="Z119" s="14"/>
    </row>
    <row r="120" spans="1:26" ht="12.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4"/>
      <c r="X120" s="14"/>
      <c r="Y120" s="14"/>
      <c r="Z120" s="14"/>
    </row>
    <row r="121" spans="1:26" ht="12.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4"/>
      <c r="X121" s="14"/>
      <c r="Y121" s="14"/>
      <c r="Z121" s="14"/>
    </row>
    <row r="122" spans="1:26" ht="12.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4"/>
      <c r="X122" s="14"/>
      <c r="Y122" s="14"/>
      <c r="Z122" s="14"/>
    </row>
    <row r="123" spans="1:26" ht="12.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4"/>
      <c r="X123" s="14"/>
      <c r="Y123" s="14"/>
      <c r="Z123" s="14"/>
    </row>
    <row r="124" spans="1:26" ht="12.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4"/>
      <c r="X124" s="14"/>
      <c r="Y124" s="14"/>
      <c r="Z124" s="14"/>
    </row>
    <row r="125" spans="1:26" ht="12.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4"/>
      <c r="X125" s="14"/>
      <c r="Y125" s="14"/>
      <c r="Z125" s="14"/>
    </row>
    <row r="126" spans="1:26" ht="12.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4"/>
      <c r="X126" s="14"/>
      <c r="Y126" s="14"/>
      <c r="Z126" s="14"/>
    </row>
    <row r="127" spans="1:26" ht="12.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4"/>
      <c r="X127" s="14"/>
      <c r="Y127" s="14"/>
      <c r="Z127" s="14"/>
    </row>
    <row r="128" spans="1:26" ht="12.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4"/>
      <c r="X128" s="14"/>
      <c r="Y128" s="14"/>
      <c r="Z128" s="14"/>
    </row>
    <row r="129" spans="1:26" ht="12.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4"/>
      <c r="X129" s="14"/>
      <c r="Y129" s="14"/>
      <c r="Z129" s="14"/>
    </row>
    <row r="130" spans="1:26" ht="12.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4"/>
      <c r="X130" s="14"/>
      <c r="Y130" s="14"/>
      <c r="Z130" s="14"/>
    </row>
    <row r="131" spans="1:26" ht="12.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4"/>
      <c r="X131" s="14"/>
      <c r="Y131" s="14"/>
      <c r="Z131" s="14"/>
    </row>
    <row r="132" spans="1:26" ht="12.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4"/>
      <c r="X132" s="14"/>
      <c r="Y132" s="14"/>
      <c r="Z132" s="14"/>
    </row>
    <row r="133" spans="1:26" ht="12.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4"/>
      <c r="X133" s="14"/>
      <c r="Y133" s="14"/>
      <c r="Z133" s="14"/>
    </row>
    <row r="134" spans="1:26" ht="12.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4"/>
      <c r="X134" s="14"/>
      <c r="Y134" s="14"/>
      <c r="Z134" s="14"/>
    </row>
    <row r="135" spans="1:26" ht="12.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4"/>
      <c r="X135" s="14"/>
      <c r="Y135" s="14"/>
      <c r="Z135" s="14"/>
    </row>
    <row r="136" spans="1:26" ht="12.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4"/>
      <c r="X136" s="14"/>
      <c r="Y136" s="14"/>
      <c r="Z136" s="14"/>
    </row>
    <row r="137" spans="1:26" ht="12.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4"/>
      <c r="X137" s="14"/>
      <c r="Y137" s="14"/>
      <c r="Z137" s="14"/>
    </row>
    <row r="138" spans="1:26" ht="12.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4"/>
      <c r="X138" s="14"/>
      <c r="Y138" s="14"/>
      <c r="Z138" s="14"/>
    </row>
    <row r="139" spans="1:26" ht="12.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4"/>
      <c r="X139" s="14"/>
      <c r="Y139" s="14"/>
      <c r="Z139" s="14"/>
    </row>
    <row r="140" spans="1:26" ht="12.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4"/>
      <c r="X140" s="14"/>
      <c r="Y140" s="14"/>
      <c r="Z140" s="14"/>
    </row>
    <row r="141" spans="1:26" ht="12.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4"/>
      <c r="X141" s="14"/>
      <c r="Y141" s="14"/>
      <c r="Z141" s="14"/>
    </row>
    <row r="142" spans="1:26" ht="12.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4"/>
      <c r="X142" s="14"/>
      <c r="Y142" s="14"/>
      <c r="Z142" s="14"/>
    </row>
    <row r="143" spans="1:26" ht="12.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4"/>
      <c r="X143" s="14"/>
      <c r="Y143" s="14"/>
      <c r="Z143" s="14"/>
    </row>
    <row r="144" spans="1:26" ht="12.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4"/>
      <c r="X144" s="14"/>
      <c r="Y144" s="14"/>
      <c r="Z144" s="14"/>
    </row>
    <row r="145" spans="1:26" ht="12.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4"/>
      <c r="X145" s="14"/>
      <c r="Y145" s="14"/>
      <c r="Z145" s="14"/>
    </row>
    <row r="146" spans="1:26" ht="12.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4"/>
      <c r="X146" s="14"/>
      <c r="Y146" s="14"/>
      <c r="Z146" s="14"/>
    </row>
    <row r="147" spans="1:26" ht="12.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4"/>
      <c r="X147" s="14"/>
      <c r="Y147" s="14"/>
      <c r="Z147" s="14"/>
    </row>
    <row r="148" spans="1:26" ht="12.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4"/>
      <c r="X148" s="14"/>
      <c r="Y148" s="14"/>
      <c r="Z148" s="14"/>
    </row>
    <row r="149" spans="1:26" ht="12.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4"/>
      <c r="X149" s="14"/>
      <c r="Y149" s="14"/>
      <c r="Z149" s="14"/>
    </row>
    <row r="150" spans="1:26" ht="12.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4"/>
      <c r="X150" s="14"/>
      <c r="Y150" s="14"/>
      <c r="Z150" s="14"/>
    </row>
    <row r="151" spans="1:26" ht="12.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4"/>
      <c r="X151" s="14"/>
      <c r="Y151" s="14"/>
      <c r="Z151" s="14"/>
    </row>
    <row r="152" spans="1:26" ht="12.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4"/>
      <c r="X152" s="14"/>
      <c r="Y152" s="14"/>
      <c r="Z152" s="14"/>
    </row>
    <row r="153" spans="1:26" ht="12.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4"/>
      <c r="X153" s="14"/>
      <c r="Y153" s="14"/>
      <c r="Z153" s="14"/>
    </row>
    <row r="154" spans="1:26" ht="12.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4"/>
      <c r="X154" s="14"/>
      <c r="Y154" s="14"/>
      <c r="Z154" s="14"/>
    </row>
    <row r="155" spans="1:26" ht="12.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4"/>
      <c r="X155" s="14"/>
      <c r="Y155" s="14"/>
      <c r="Z155" s="14"/>
    </row>
    <row r="156" spans="1:26" ht="12.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4"/>
      <c r="X156" s="14"/>
      <c r="Y156" s="14"/>
      <c r="Z156" s="14"/>
    </row>
    <row r="157" spans="1:26" ht="12.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4"/>
      <c r="X157" s="14"/>
      <c r="Y157" s="14"/>
      <c r="Z157" s="14"/>
    </row>
    <row r="158" spans="1:26" ht="12.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4"/>
      <c r="X158" s="14"/>
      <c r="Y158" s="14"/>
      <c r="Z158" s="14"/>
    </row>
    <row r="159" spans="1:26" ht="12.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4"/>
      <c r="X159" s="14"/>
      <c r="Y159" s="14"/>
      <c r="Z159" s="14"/>
    </row>
    <row r="160" spans="1:26" ht="12.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4"/>
      <c r="X160" s="14"/>
      <c r="Y160" s="14"/>
      <c r="Z160" s="14"/>
    </row>
    <row r="161" spans="1:26" ht="12.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4"/>
      <c r="X161" s="14"/>
      <c r="Y161" s="14"/>
      <c r="Z161" s="14"/>
    </row>
    <row r="162" spans="1:26" ht="12.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4"/>
      <c r="X162" s="14"/>
      <c r="Y162" s="14"/>
      <c r="Z162" s="14"/>
    </row>
    <row r="163" spans="1:26" ht="12.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4"/>
      <c r="X163" s="14"/>
      <c r="Y163" s="14"/>
      <c r="Z163" s="14"/>
    </row>
    <row r="164" spans="1:26" ht="12.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4"/>
      <c r="X164" s="14"/>
      <c r="Y164" s="14"/>
      <c r="Z164" s="14"/>
    </row>
    <row r="165" spans="1:26" ht="12.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4"/>
      <c r="X165" s="14"/>
      <c r="Y165" s="14"/>
      <c r="Z165" s="14"/>
    </row>
    <row r="166" spans="1:26" ht="12.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4"/>
      <c r="X166" s="14"/>
      <c r="Y166" s="14"/>
      <c r="Z166" s="14"/>
    </row>
    <row r="167" spans="1:26" ht="12.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4"/>
      <c r="X167" s="14"/>
      <c r="Y167" s="14"/>
      <c r="Z167" s="14"/>
    </row>
    <row r="168" spans="1:26" ht="12.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4"/>
      <c r="X168" s="14"/>
      <c r="Y168" s="14"/>
      <c r="Z168" s="14"/>
    </row>
    <row r="169" spans="1:26" ht="12.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4"/>
      <c r="X169" s="14"/>
      <c r="Y169" s="14"/>
      <c r="Z169" s="14"/>
    </row>
    <row r="170" spans="1:26" ht="12.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4"/>
      <c r="X170" s="14"/>
      <c r="Y170" s="14"/>
      <c r="Z170" s="14"/>
    </row>
    <row r="171" spans="1:26" ht="12.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4"/>
      <c r="X171" s="14"/>
      <c r="Y171" s="14"/>
      <c r="Z171" s="14"/>
    </row>
    <row r="172" spans="1:26" ht="12.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4"/>
      <c r="X172" s="14"/>
      <c r="Y172" s="14"/>
      <c r="Z172" s="14"/>
    </row>
    <row r="173" spans="1:26" ht="12.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4"/>
      <c r="X173" s="14"/>
      <c r="Y173" s="14"/>
      <c r="Z173" s="14"/>
    </row>
    <row r="174" spans="1:26" ht="12.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4"/>
      <c r="X174" s="14"/>
      <c r="Y174" s="14"/>
      <c r="Z174" s="14"/>
    </row>
    <row r="175" spans="1:26" ht="12.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4"/>
      <c r="X175" s="14"/>
      <c r="Y175" s="14"/>
      <c r="Z175" s="14"/>
    </row>
    <row r="176" spans="1:26" ht="12.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4"/>
      <c r="X176" s="14"/>
      <c r="Y176" s="14"/>
      <c r="Z176" s="14"/>
    </row>
    <row r="177" spans="1:26" ht="12.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4"/>
      <c r="X177" s="14"/>
      <c r="Y177" s="14"/>
      <c r="Z177" s="14"/>
    </row>
    <row r="178" spans="1:26" ht="12.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4"/>
      <c r="X178" s="14"/>
      <c r="Y178" s="14"/>
      <c r="Z178" s="14"/>
    </row>
    <row r="179" spans="1:26" ht="12.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4"/>
      <c r="X179" s="14"/>
      <c r="Y179" s="14"/>
      <c r="Z179" s="14"/>
    </row>
    <row r="180" spans="1:26" ht="12.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4"/>
      <c r="X180" s="14"/>
      <c r="Y180" s="14"/>
      <c r="Z180" s="14"/>
    </row>
    <row r="181" spans="1:26" ht="12.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4"/>
      <c r="X181" s="14"/>
      <c r="Y181" s="14"/>
      <c r="Z181" s="14"/>
    </row>
    <row r="182" spans="1:26" ht="12.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4"/>
      <c r="X182" s="14"/>
      <c r="Y182" s="14"/>
      <c r="Z182" s="14"/>
    </row>
    <row r="183" spans="1:26" ht="12.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4"/>
      <c r="X183" s="14"/>
      <c r="Y183" s="14"/>
      <c r="Z183" s="14"/>
    </row>
    <row r="184" spans="1:26" ht="12.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4"/>
      <c r="X184" s="14"/>
      <c r="Y184" s="14"/>
      <c r="Z184" s="14"/>
    </row>
    <row r="185" spans="1:26" ht="12.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4"/>
      <c r="X185" s="14"/>
      <c r="Y185" s="14"/>
      <c r="Z185" s="14"/>
    </row>
    <row r="186" spans="1:26" ht="12.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4"/>
      <c r="X186" s="14"/>
      <c r="Y186" s="14"/>
      <c r="Z186" s="14"/>
    </row>
    <row r="187" spans="1:26" ht="12.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4"/>
      <c r="X187" s="14"/>
      <c r="Y187" s="14"/>
      <c r="Z187" s="14"/>
    </row>
    <row r="188" spans="1:26" ht="12.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4"/>
      <c r="X188" s="14"/>
      <c r="Y188" s="14"/>
      <c r="Z188" s="14"/>
    </row>
    <row r="189" spans="1:26" ht="12.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4"/>
      <c r="X189" s="14"/>
      <c r="Y189" s="14"/>
      <c r="Z189" s="14"/>
    </row>
    <row r="190" spans="1:26" ht="12.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4"/>
      <c r="X190" s="14"/>
      <c r="Y190" s="14"/>
      <c r="Z190" s="14"/>
    </row>
    <row r="191" spans="1:26" ht="12.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4"/>
      <c r="X191" s="14"/>
      <c r="Y191" s="14"/>
      <c r="Z191" s="14"/>
    </row>
    <row r="192" spans="1:26" ht="12.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4"/>
      <c r="X192" s="14"/>
      <c r="Y192" s="14"/>
      <c r="Z192" s="14"/>
    </row>
    <row r="193" spans="1:26" ht="12.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4"/>
      <c r="X193" s="14"/>
      <c r="Y193" s="14"/>
      <c r="Z193" s="14"/>
    </row>
    <row r="194" spans="1:26" ht="12.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4"/>
      <c r="X194" s="14"/>
      <c r="Y194" s="14"/>
      <c r="Z194" s="14"/>
    </row>
    <row r="195" spans="1:26" ht="12.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4"/>
      <c r="X195" s="14"/>
      <c r="Y195" s="14"/>
      <c r="Z195" s="14"/>
    </row>
    <row r="196" spans="1:26" ht="12.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4"/>
      <c r="X196" s="14"/>
      <c r="Y196" s="14"/>
      <c r="Z196" s="14"/>
    </row>
    <row r="197" spans="1:26" ht="12.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4"/>
      <c r="X197" s="14"/>
      <c r="Y197" s="14"/>
      <c r="Z197" s="14"/>
    </row>
    <row r="198" spans="1:26" ht="12.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4"/>
      <c r="X198" s="14"/>
      <c r="Y198" s="14"/>
      <c r="Z198" s="14"/>
    </row>
    <row r="199" spans="1:26" ht="12.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4"/>
      <c r="X199" s="14"/>
      <c r="Y199" s="14"/>
      <c r="Z199" s="14"/>
    </row>
    <row r="200" spans="1:26" ht="12.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4"/>
      <c r="X200" s="14"/>
      <c r="Y200" s="14"/>
      <c r="Z200" s="14"/>
    </row>
    <row r="201" spans="1:26" ht="12.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4"/>
      <c r="X201" s="14"/>
      <c r="Y201" s="14"/>
      <c r="Z201" s="14"/>
    </row>
    <row r="202" spans="1:26" ht="12.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4"/>
      <c r="X202" s="14"/>
      <c r="Y202" s="14"/>
      <c r="Z202" s="14"/>
    </row>
    <row r="203" spans="1:26" ht="12.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4"/>
      <c r="X203" s="14"/>
      <c r="Y203" s="14"/>
      <c r="Z203" s="14"/>
    </row>
    <row r="204" spans="1:26" ht="12.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4"/>
      <c r="X204" s="14"/>
      <c r="Y204" s="14"/>
      <c r="Z204" s="14"/>
    </row>
    <row r="205" spans="1:26" ht="12.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4"/>
      <c r="X205" s="14"/>
      <c r="Y205" s="14"/>
      <c r="Z205" s="14"/>
    </row>
    <row r="206" spans="1:26" ht="12.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4"/>
      <c r="X206" s="14"/>
      <c r="Y206" s="14"/>
      <c r="Z206" s="14"/>
    </row>
    <row r="207" spans="1:26" ht="12.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4"/>
      <c r="X207" s="14"/>
      <c r="Y207" s="14"/>
      <c r="Z207" s="14"/>
    </row>
    <row r="208" spans="1:26" ht="12.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4"/>
      <c r="X208" s="14"/>
      <c r="Y208" s="14"/>
      <c r="Z208" s="14"/>
    </row>
    <row r="209" spans="1:26" ht="12.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4"/>
      <c r="X209" s="14"/>
      <c r="Y209" s="14"/>
      <c r="Z209" s="14"/>
    </row>
    <row r="210" spans="1:26" ht="12.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4"/>
      <c r="X210" s="14"/>
      <c r="Y210" s="14"/>
      <c r="Z210" s="14"/>
    </row>
    <row r="211" spans="1:26" ht="12.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4"/>
      <c r="X211" s="14"/>
      <c r="Y211" s="14"/>
      <c r="Z211" s="14"/>
    </row>
    <row r="212" spans="1:26" ht="12.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4"/>
      <c r="X212" s="14"/>
      <c r="Y212" s="14"/>
      <c r="Z212" s="14"/>
    </row>
    <row r="213" spans="1:26" ht="12.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4"/>
      <c r="X213" s="14"/>
      <c r="Y213" s="14"/>
      <c r="Z213" s="14"/>
    </row>
    <row r="214" spans="1:26" ht="12.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4"/>
      <c r="X214" s="14"/>
      <c r="Y214" s="14"/>
      <c r="Z214" s="14"/>
    </row>
    <row r="215" spans="1:26" ht="12.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4"/>
      <c r="X215" s="14"/>
      <c r="Y215" s="14"/>
      <c r="Z215" s="14"/>
    </row>
    <row r="216" spans="1:26" ht="12.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4"/>
      <c r="X216" s="14"/>
      <c r="Y216" s="14"/>
      <c r="Z216" s="14"/>
    </row>
    <row r="217" spans="1:26"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sheetData>
  <mergeCells count="1">
    <mergeCell ref="B5:J5"/>
  </mergeCells>
  <pageMargins left="0.75" right="0.75" top="1" bottom="1"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8A565-22F7-46AD-97F0-3A4E9335D465}">
  <sheetPr>
    <tabColor theme="0" tint="-0.499984740745262"/>
  </sheetPr>
  <dimension ref="B1:C25"/>
  <sheetViews>
    <sheetView showGridLines="0" zoomScale="80" zoomScaleNormal="80" workbookViewId="0">
      <selection activeCell="B1" sqref="B1"/>
    </sheetView>
  </sheetViews>
  <sheetFormatPr defaultColWidth="9.1796875" defaultRowHeight="14"/>
  <cols>
    <col min="1" max="1" width="1.1796875" style="1" customWidth="1"/>
    <col min="2" max="2" width="10.81640625" style="1" customWidth="1"/>
    <col min="3" max="3" width="185.1796875" style="1" bestFit="1" customWidth="1"/>
    <col min="4" max="16384" width="9.1796875" style="1"/>
  </cols>
  <sheetData>
    <row r="1" spans="2:3" ht="25" customHeight="1">
      <c r="B1" s="112" t="s">
        <v>177</v>
      </c>
      <c r="C1" s="113"/>
    </row>
    <row r="2" spans="2:3" s="93" customFormat="1" ht="15" customHeight="1">
      <c r="B2" s="141" t="s">
        <v>201</v>
      </c>
      <c r="C2" s="115" t="s">
        <v>191</v>
      </c>
    </row>
    <row r="3" spans="2:3" s="93" customFormat="1" ht="108.5">
      <c r="B3" s="141"/>
      <c r="C3" s="116" t="s">
        <v>216</v>
      </c>
    </row>
    <row r="4" spans="2:3" s="93" customFormat="1" ht="15.5">
      <c r="B4" s="141"/>
      <c r="C4" s="116" t="s">
        <v>202</v>
      </c>
    </row>
    <row r="5" spans="2:3" s="93" customFormat="1" ht="15.5">
      <c r="B5" s="142"/>
      <c r="C5" s="122" t="s">
        <v>203</v>
      </c>
    </row>
    <row r="6" spans="2:3" s="93" customFormat="1" ht="10" customHeight="1">
      <c r="B6" s="143" t="s">
        <v>178</v>
      </c>
      <c r="C6" s="116"/>
    </row>
    <row r="7" spans="2:3" s="93" customFormat="1" ht="15.5">
      <c r="B7" s="141"/>
      <c r="C7" s="117" t="s">
        <v>179</v>
      </c>
    </row>
    <row r="8" spans="2:3" s="93" customFormat="1" ht="16.5" customHeight="1">
      <c r="B8" s="141"/>
      <c r="C8" s="116" t="s">
        <v>193</v>
      </c>
    </row>
    <row r="9" spans="2:3" s="93" customFormat="1" ht="10" customHeight="1">
      <c r="B9" s="142"/>
      <c r="C9" s="122"/>
    </row>
    <row r="10" spans="2:3" s="93" customFormat="1" ht="15.5">
      <c r="B10" s="143" t="s">
        <v>180</v>
      </c>
      <c r="C10" s="117" t="s">
        <v>181</v>
      </c>
    </row>
    <row r="11" spans="2:3" s="93" customFormat="1" ht="4" customHeight="1">
      <c r="B11" s="141"/>
      <c r="C11" s="117"/>
    </row>
    <row r="12" spans="2:3" s="93" customFormat="1" ht="31">
      <c r="B12" s="141"/>
      <c r="C12" s="116" t="s">
        <v>194</v>
      </c>
    </row>
    <row r="13" spans="2:3" s="93" customFormat="1" ht="10" customHeight="1">
      <c r="B13" s="142"/>
      <c r="C13" s="122"/>
    </row>
    <row r="14" spans="2:3" s="93" customFormat="1" ht="15" customHeight="1">
      <c r="B14" s="143" t="s">
        <v>182</v>
      </c>
      <c r="C14" s="117" t="s">
        <v>183</v>
      </c>
    </row>
    <row r="15" spans="2:3" s="93" customFormat="1" ht="4" customHeight="1">
      <c r="B15" s="141"/>
      <c r="C15" s="117"/>
    </row>
    <row r="16" spans="2:3" s="93" customFormat="1" ht="62">
      <c r="B16" s="141"/>
      <c r="C16" s="116" t="s">
        <v>204</v>
      </c>
    </row>
    <row r="17" spans="2:3" s="93" customFormat="1" ht="10" customHeight="1">
      <c r="B17" s="142"/>
      <c r="C17" s="122"/>
    </row>
    <row r="18" spans="2:3" s="93" customFormat="1" ht="15.5">
      <c r="B18" s="143" t="s">
        <v>184</v>
      </c>
      <c r="C18" s="115" t="s">
        <v>185</v>
      </c>
    </row>
    <row r="19" spans="2:3" s="93" customFormat="1" ht="4" customHeight="1">
      <c r="B19" s="141"/>
      <c r="C19" s="115"/>
    </row>
    <row r="20" spans="2:3" s="93" customFormat="1" ht="15.5">
      <c r="B20" s="141"/>
      <c r="C20" s="118" t="s">
        <v>186</v>
      </c>
    </row>
    <row r="21" spans="2:3" s="93" customFormat="1" ht="10" customHeight="1">
      <c r="B21" s="142"/>
      <c r="C21" s="114"/>
    </row>
    <row r="22" spans="2:3" s="94" customFormat="1" ht="5.15" customHeight="1">
      <c r="B22" s="138" t="s">
        <v>187</v>
      </c>
      <c r="C22" s="119"/>
    </row>
    <row r="23" spans="2:3" s="95" customFormat="1" ht="13">
      <c r="B23" s="139"/>
      <c r="C23" s="120" t="s">
        <v>188</v>
      </c>
    </row>
    <row r="24" spans="2:3" s="95" customFormat="1" ht="13">
      <c r="B24" s="139"/>
      <c r="C24" s="121" t="s">
        <v>189</v>
      </c>
    </row>
    <row r="25" spans="2:3">
      <c r="B25" s="140"/>
      <c r="C25" s="123" t="s">
        <v>190</v>
      </c>
    </row>
  </sheetData>
  <mergeCells count="6">
    <mergeCell ref="B22:B25"/>
    <mergeCell ref="B2:B5"/>
    <mergeCell ref="B6:B9"/>
    <mergeCell ref="B10:B13"/>
    <mergeCell ref="B14:B17"/>
    <mergeCell ref="B18:B21"/>
  </mergeCells>
  <pageMargins left="0.7" right="0.7" top="0.75" bottom="0.75" header="0.3" footer="0.3"/>
  <pageSetup orientation="portrait"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F68"/>
  <sheetViews>
    <sheetView showGridLines="0" zoomScale="80" zoomScaleNormal="80" workbookViewId="0">
      <pane xSplit="1" ySplit="2" topLeftCell="B3" activePane="bottomRight" state="frozen"/>
      <selection pane="topRight" activeCell="B1" sqref="B1"/>
      <selection pane="bottomLeft" activeCell="A3" sqref="A3"/>
      <selection pane="bottomRight" activeCell="A3" sqref="A3"/>
    </sheetView>
  </sheetViews>
  <sheetFormatPr defaultColWidth="8.81640625" defaultRowHeight="14"/>
  <cols>
    <col min="1" max="1" width="9.1796875" style="1" bestFit="1" customWidth="1"/>
    <col min="2" max="2" width="59.1796875" style="126" customWidth="1"/>
    <col min="3" max="3" width="15.36328125" style="1" bestFit="1" customWidth="1"/>
    <col min="4" max="4" width="101" style="1" customWidth="1"/>
    <col min="5" max="5" width="9.36328125" style="1" customWidth="1"/>
    <col min="6" max="6" width="11.81640625" style="126" customWidth="1"/>
    <col min="7" max="7" width="8.81640625" style="1"/>
    <col min="8" max="8" width="9.08984375" style="1" bestFit="1" customWidth="1"/>
    <col min="9" max="16384" width="8.81640625" style="1"/>
  </cols>
  <sheetData>
    <row r="1" spans="1:6" s="82" customFormat="1" ht="37.5" customHeight="1">
      <c r="A1" s="144" t="s">
        <v>0</v>
      </c>
      <c r="B1" s="144"/>
      <c r="C1" s="144"/>
      <c r="D1" s="144"/>
      <c r="E1" s="144"/>
      <c r="F1" s="134"/>
    </row>
    <row r="2" spans="1:6" ht="23.5" customHeight="1">
      <c r="A2" s="2" t="s">
        <v>3</v>
      </c>
      <c r="B2" s="125" t="s">
        <v>1</v>
      </c>
      <c r="C2" s="3" t="s">
        <v>2</v>
      </c>
      <c r="D2" s="3" t="s">
        <v>73</v>
      </c>
      <c r="E2" s="4" t="s">
        <v>175</v>
      </c>
    </row>
    <row r="3" spans="1:6" ht="70">
      <c r="A3" s="5">
        <v>1</v>
      </c>
      <c r="B3" s="6" t="s">
        <v>221</v>
      </c>
      <c r="C3" s="7" t="s">
        <v>4</v>
      </c>
      <c r="D3" s="6" t="s">
        <v>79</v>
      </c>
      <c r="E3" s="8"/>
    </row>
    <row r="4" spans="1:6" ht="28">
      <c r="A4" s="5">
        <f>A3+1</f>
        <v>2</v>
      </c>
      <c r="B4" s="6" t="s">
        <v>222</v>
      </c>
      <c r="C4" s="7" t="s">
        <v>4</v>
      </c>
      <c r="D4" s="6" t="s">
        <v>71</v>
      </c>
      <c r="E4" s="8" t="s">
        <v>143</v>
      </c>
    </row>
    <row r="5" spans="1:6">
      <c r="A5" s="5">
        <f t="shared" ref="A5:A62" si="0">A4+1</f>
        <v>3</v>
      </c>
      <c r="B5" s="6" t="s">
        <v>5</v>
      </c>
      <c r="C5" s="7" t="s">
        <v>4</v>
      </c>
      <c r="D5" s="6" t="s">
        <v>7</v>
      </c>
      <c r="E5" s="8"/>
    </row>
    <row r="6" spans="1:6" ht="28">
      <c r="A6" s="5">
        <f t="shared" si="0"/>
        <v>4</v>
      </c>
      <c r="B6" s="6" t="s">
        <v>6</v>
      </c>
      <c r="C6" s="7" t="s">
        <v>4</v>
      </c>
      <c r="D6" s="6" t="s">
        <v>72</v>
      </c>
      <c r="E6" s="8"/>
    </row>
    <row r="7" spans="1:6" ht="42">
      <c r="A7" s="5">
        <f t="shared" si="0"/>
        <v>5</v>
      </c>
      <c r="B7" s="6" t="s">
        <v>9</v>
      </c>
      <c r="C7" s="7" t="s">
        <v>4</v>
      </c>
      <c r="D7" s="6" t="s">
        <v>234</v>
      </c>
      <c r="E7" s="8"/>
    </row>
    <row r="8" spans="1:6" ht="112">
      <c r="A8" s="5">
        <f t="shared" si="0"/>
        <v>6</v>
      </c>
      <c r="B8" s="6" t="s">
        <v>8</v>
      </c>
      <c r="C8" s="7" t="s">
        <v>4</v>
      </c>
      <c r="D8" s="6" t="s">
        <v>240</v>
      </c>
      <c r="E8" s="8"/>
    </row>
    <row r="9" spans="1:6" ht="42">
      <c r="A9" s="5">
        <f t="shared" si="0"/>
        <v>7</v>
      </c>
      <c r="B9" s="6" t="s">
        <v>144</v>
      </c>
      <c r="C9" s="7" t="s">
        <v>4</v>
      </c>
      <c r="D9" s="6" t="s">
        <v>235</v>
      </c>
      <c r="E9" s="8"/>
    </row>
    <row r="10" spans="1:6" ht="56">
      <c r="A10" s="5">
        <f t="shared" si="0"/>
        <v>8</v>
      </c>
      <c r="B10" s="127" t="s">
        <v>205</v>
      </c>
      <c r="C10" s="7" t="s">
        <v>4</v>
      </c>
      <c r="D10" s="6" t="s">
        <v>206</v>
      </c>
      <c r="E10" s="8"/>
    </row>
    <row r="11" spans="1:6" ht="42">
      <c r="A11" s="9">
        <f t="shared" si="0"/>
        <v>9</v>
      </c>
      <c r="B11" s="11" t="s">
        <v>231</v>
      </c>
      <c r="C11" s="10" t="s">
        <v>4</v>
      </c>
      <c r="D11" s="11" t="s">
        <v>31</v>
      </c>
      <c r="E11" s="8"/>
    </row>
    <row r="12" spans="1:6" ht="42">
      <c r="A12" s="5">
        <f t="shared" si="0"/>
        <v>10</v>
      </c>
      <c r="B12" s="6" t="s">
        <v>10</v>
      </c>
      <c r="C12" s="7" t="s">
        <v>11</v>
      </c>
      <c r="D12" s="6" t="s">
        <v>241</v>
      </c>
      <c r="E12" s="8" t="s">
        <v>143</v>
      </c>
    </row>
    <row r="13" spans="1:6" ht="28">
      <c r="A13" s="5">
        <f t="shared" si="0"/>
        <v>11</v>
      </c>
      <c r="B13" s="6" t="s">
        <v>12</v>
      </c>
      <c r="C13" s="7" t="s">
        <v>11</v>
      </c>
      <c r="D13" s="6" t="s">
        <v>13</v>
      </c>
      <c r="E13" s="8"/>
    </row>
    <row r="14" spans="1:6" ht="28">
      <c r="A14" s="5">
        <f t="shared" si="0"/>
        <v>12</v>
      </c>
      <c r="B14" s="6" t="s">
        <v>232</v>
      </c>
      <c r="C14" s="7" t="s">
        <v>11</v>
      </c>
      <c r="D14" s="6" t="s">
        <v>17</v>
      </c>
      <c r="E14" s="8"/>
    </row>
    <row r="15" spans="1:6" ht="56">
      <c r="A15" s="5">
        <f t="shared" si="0"/>
        <v>13</v>
      </c>
      <c r="B15" s="6" t="s">
        <v>16</v>
      </c>
      <c r="C15" s="7" t="s">
        <v>11</v>
      </c>
      <c r="D15" s="6" t="s">
        <v>18</v>
      </c>
      <c r="E15" s="8"/>
    </row>
    <row r="16" spans="1:6" ht="28">
      <c r="A16" s="5">
        <f t="shared" si="0"/>
        <v>14</v>
      </c>
      <c r="B16" s="6" t="s">
        <v>145</v>
      </c>
      <c r="C16" s="7" t="s">
        <v>11</v>
      </c>
      <c r="D16" s="6" t="s">
        <v>19</v>
      </c>
      <c r="E16" s="8"/>
    </row>
    <row r="17" spans="1:5" ht="56">
      <c r="A17" s="5">
        <f t="shared" si="0"/>
        <v>15</v>
      </c>
      <c r="B17" s="6" t="s">
        <v>233</v>
      </c>
      <c r="C17" s="7" t="s">
        <v>11</v>
      </c>
      <c r="D17" s="6" t="s">
        <v>217</v>
      </c>
      <c r="E17" s="8"/>
    </row>
    <row r="18" spans="1:5" ht="28">
      <c r="A18" s="5">
        <f t="shared" si="0"/>
        <v>16</v>
      </c>
      <c r="B18" s="6" t="s">
        <v>15</v>
      </c>
      <c r="C18" s="7" t="s">
        <v>11</v>
      </c>
      <c r="D18" s="6" t="s">
        <v>20</v>
      </c>
      <c r="E18" s="8"/>
    </row>
    <row r="19" spans="1:5">
      <c r="A19" s="5">
        <f t="shared" si="0"/>
        <v>17</v>
      </c>
      <c r="B19" s="6" t="s">
        <v>21</v>
      </c>
      <c r="C19" s="7" t="s">
        <v>11</v>
      </c>
      <c r="D19" s="6" t="s">
        <v>14</v>
      </c>
      <c r="E19" s="8"/>
    </row>
    <row r="20" spans="1:5" ht="28">
      <c r="A20" s="5">
        <f t="shared" si="0"/>
        <v>18</v>
      </c>
      <c r="B20" s="194" t="s">
        <v>32</v>
      </c>
      <c r="C20" s="10" t="s">
        <v>11</v>
      </c>
      <c r="D20" s="11" t="s">
        <v>33</v>
      </c>
      <c r="E20" s="12"/>
    </row>
    <row r="21" spans="1:5" ht="42">
      <c r="A21" s="5">
        <f t="shared" si="0"/>
        <v>19</v>
      </c>
      <c r="B21" s="6" t="s">
        <v>23</v>
      </c>
      <c r="C21" s="7" t="s">
        <v>34</v>
      </c>
      <c r="D21" s="6" t="s">
        <v>22</v>
      </c>
      <c r="E21" s="8"/>
    </row>
    <row r="22" spans="1:5" ht="28">
      <c r="A22" s="5">
        <f t="shared" si="0"/>
        <v>20</v>
      </c>
      <c r="B22" s="6" t="s">
        <v>211</v>
      </c>
      <c r="C22" s="7" t="s">
        <v>34</v>
      </c>
      <c r="D22" s="6" t="s">
        <v>24</v>
      </c>
      <c r="E22" s="8"/>
    </row>
    <row r="23" spans="1:5" ht="42">
      <c r="A23" s="5">
        <f t="shared" si="0"/>
        <v>21</v>
      </c>
      <c r="B23" s="6" t="s">
        <v>146</v>
      </c>
      <c r="C23" s="7" t="s">
        <v>34</v>
      </c>
      <c r="D23" s="6" t="s">
        <v>27</v>
      </c>
      <c r="E23" s="8" t="s">
        <v>143</v>
      </c>
    </row>
    <row r="24" spans="1:5">
      <c r="A24" s="5">
        <f t="shared" si="0"/>
        <v>22</v>
      </c>
      <c r="B24" s="6" t="s">
        <v>25</v>
      </c>
      <c r="C24" s="7" t="s">
        <v>34</v>
      </c>
      <c r="D24" s="6" t="s">
        <v>74</v>
      </c>
      <c r="E24" s="8"/>
    </row>
    <row r="25" spans="1:5">
      <c r="A25" s="5">
        <f t="shared" si="0"/>
        <v>23</v>
      </c>
      <c r="B25" s="6" t="s">
        <v>26</v>
      </c>
      <c r="C25" s="7" t="s">
        <v>34</v>
      </c>
      <c r="D25" s="6" t="s">
        <v>213</v>
      </c>
      <c r="E25" s="8"/>
    </row>
    <row r="26" spans="1:5" ht="42">
      <c r="A26" s="5">
        <f t="shared" si="0"/>
        <v>24</v>
      </c>
      <c r="B26" s="6" t="s">
        <v>36</v>
      </c>
      <c r="C26" s="7" t="s">
        <v>34</v>
      </c>
      <c r="D26" s="6" t="s">
        <v>35</v>
      </c>
      <c r="E26" s="8"/>
    </row>
    <row r="27" spans="1:5" ht="42">
      <c r="A27" s="9">
        <f t="shared" si="0"/>
        <v>25</v>
      </c>
      <c r="B27" s="6" t="s">
        <v>29</v>
      </c>
      <c r="C27" s="7" t="s">
        <v>37</v>
      </c>
      <c r="D27" s="6" t="s">
        <v>28</v>
      </c>
      <c r="E27" s="8"/>
    </row>
    <row r="28" spans="1:5">
      <c r="A28" s="5">
        <f t="shared" si="0"/>
        <v>26</v>
      </c>
      <c r="B28" s="6" t="s">
        <v>147</v>
      </c>
      <c r="C28" s="7" t="s">
        <v>37</v>
      </c>
      <c r="D28" s="6" t="s">
        <v>224</v>
      </c>
      <c r="E28" s="8"/>
    </row>
    <row r="29" spans="1:5" ht="42">
      <c r="A29" s="5">
        <f t="shared" si="0"/>
        <v>27</v>
      </c>
      <c r="B29" s="6" t="s">
        <v>229</v>
      </c>
      <c r="C29" s="7" t="s">
        <v>37</v>
      </c>
      <c r="D29" s="6" t="s">
        <v>242</v>
      </c>
      <c r="E29" s="8"/>
    </row>
    <row r="30" spans="1:5" ht="70">
      <c r="A30" s="5">
        <f t="shared" si="0"/>
        <v>28</v>
      </c>
      <c r="B30" s="6" t="s">
        <v>148</v>
      </c>
      <c r="C30" s="7" t="s">
        <v>149</v>
      </c>
      <c r="D30" s="6" t="s">
        <v>75</v>
      </c>
      <c r="E30" s="8"/>
    </row>
    <row r="31" spans="1:5" ht="42">
      <c r="A31" s="5">
        <f t="shared" si="0"/>
        <v>29</v>
      </c>
      <c r="B31" s="6" t="s">
        <v>50</v>
      </c>
      <c r="C31" s="7" t="s">
        <v>149</v>
      </c>
      <c r="D31" s="6" t="s">
        <v>38</v>
      </c>
      <c r="E31" s="8"/>
    </row>
    <row r="32" spans="1:5" ht="42">
      <c r="A32" s="5">
        <f t="shared" si="0"/>
        <v>30</v>
      </c>
      <c r="B32" s="127" t="s">
        <v>39</v>
      </c>
      <c r="C32" s="7" t="s">
        <v>149</v>
      </c>
      <c r="D32" s="6" t="s">
        <v>150</v>
      </c>
      <c r="E32" s="8"/>
    </row>
    <row r="33" spans="1:5" ht="70">
      <c r="A33" s="5">
        <f t="shared" si="0"/>
        <v>31</v>
      </c>
      <c r="B33" s="128" t="s">
        <v>218</v>
      </c>
      <c r="C33" s="7" t="s">
        <v>149</v>
      </c>
      <c r="D33" s="6" t="s">
        <v>69</v>
      </c>
      <c r="E33" s="8"/>
    </row>
    <row r="34" spans="1:5" ht="42">
      <c r="A34" s="5">
        <f t="shared" si="0"/>
        <v>32</v>
      </c>
      <c r="B34" s="6" t="s">
        <v>45</v>
      </c>
      <c r="C34" s="7" t="s">
        <v>149</v>
      </c>
      <c r="D34" s="6" t="s">
        <v>44</v>
      </c>
      <c r="E34" s="8"/>
    </row>
    <row r="35" spans="1:5" ht="42">
      <c r="A35" s="5">
        <f t="shared" si="0"/>
        <v>33</v>
      </c>
      <c r="B35" s="6" t="s">
        <v>46</v>
      </c>
      <c r="C35" s="7" t="s">
        <v>149</v>
      </c>
      <c r="D35" s="6" t="s">
        <v>47</v>
      </c>
      <c r="E35" s="8"/>
    </row>
    <row r="36" spans="1:5" ht="56">
      <c r="A36" s="9">
        <f t="shared" si="0"/>
        <v>34</v>
      </c>
      <c r="B36" s="6" t="s">
        <v>53</v>
      </c>
      <c r="C36" s="7" t="s">
        <v>149</v>
      </c>
      <c r="D36" s="6" t="s">
        <v>236</v>
      </c>
      <c r="E36" s="8" t="s">
        <v>143</v>
      </c>
    </row>
    <row r="37" spans="1:5" ht="56">
      <c r="A37" s="9">
        <f t="shared" si="0"/>
        <v>35</v>
      </c>
      <c r="B37" s="6" t="s">
        <v>49</v>
      </c>
      <c r="C37" s="7" t="s">
        <v>149</v>
      </c>
      <c r="D37" s="6" t="s">
        <v>48</v>
      </c>
      <c r="E37" s="8"/>
    </row>
    <row r="38" spans="1:5" ht="56">
      <c r="A38" s="5">
        <f t="shared" si="0"/>
        <v>36</v>
      </c>
      <c r="B38" s="6" t="s">
        <v>210</v>
      </c>
      <c r="C38" s="7" t="s">
        <v>149</v>
      </c>
      <c r="D38" s="128" t="s">
        <v>212</v>
      </c>
      <c r="E38" s="8"/>
    </row>
    <row r="39" spans="1:5" ht="28">
      <c r="A39" s="5">
        <f t="shared" si="0"/>
        <v>37</v>
      </c>
      <c r="B39" s="6" t="s">
        <v>208</v>
      </c>
      <c r="C39" s="7" t="s">
        <v>149</v>
      </c>
      <c r="D39" s="6" t="s">
        <v>209</v>
      </c>
      <c r="E39" s="8"/>
    </row>
    <row r="40" spans="1:5" ht="42">
      <c r="A40" s="5">
        <f t="shared" si="0"/>
        <v>38</v>
      </c>
      <c r="B40" s="6" t="s">
        <v>207</v>
      </c>
      <c r="C40" s="7" t="s">
        <v>149</v>
      </c>
      <c r="D40" s="6" t="s">
        <v>76</v>
      </c>
      <c r="E40" s="8"/>
    </row>
    <row r="41" spans="1:5" ht="56">
      <c r="A41" s="5">
        <f t="shared" si="0"/>
        <v>39</v>
      </c>
      <c r="B41" s="6" t="s">
        <v>151</v>
      </c>
      <c r="C41" s="7" t="s">
        <v>149</v>
      </c>
      <c r="D41" s="6" t="s">
        <v>243</v>
      </c>
      <c r="E41" s="8"/>
    </row>
    <row r="42" spans="1:5" ht="42">
      <c r="A42" s="5">
        <f t="shared" si="0"/>
        <v>40</v>
      </c>
      <c r="B42" s="6" t="s">
        <v>51</v>
      </c>
      <c r="C42" s="7" t="s">
        <v>149</v>
      </c>
      <c r="D42" s="6" t="s">
        <v>52</v>
      </c>
      <c r="E42" s="8"/>
    </row>
    <row r="43" spans="1:5" ht="56">
      <c r="A43" s="5">
        <f t="shared" si="0"/>
        <v>41</v>
      </c>
      <c r="B43" s="6" t="s">
        <v>77</v>
      </c>
      <c r="C43" s="7" t="s">
        <v>149</v>
      </c>
      <c r="D43" s="6" t="s">
        <v>244</v>
      </c>
      <c r="E43" s="8"/>
    </row>
    <row r="44" spans="1:5" ht="56">
      <c r="A44" s="5">
        <f t="shared" si="0"/>
        <v>42</v>
      </c>
      <c r="B44" s="6" t="s">
        <v>43</v>
      </c>
      <c r="C44" s="7" t="s">
        <v>149</v>
      </c>
      <c r="D44" s="6" t="s">
        <v>42</v>
      </c>
      <c r="E44" s="8"/>
    </row>
    <row r="45" spans="1:5" ht="42">
      <c r="A45" s="5">
        <f t="shared" si="0"/>
        <v>43</v>
      </c>
      <c r="B45" s="6" t="s">
        <v>41</v>
      </c>
      <c r="C45" s="7" t="s">
        <v>149</v>
      </c>
      <c r="D45" s="6" t="s">
        <v>40</v>
      </c>
      <c r="E45" s="8"/>
    </row>
    <row r="46" spans="1:5" ht="70">
      <c r="A46" s="5">
        <f t="shared" si="0"/>
        <v>44</v>
      </c>
      <c r="B46" s="11" t="s">
        <v>66</v>
      </c>
      <c r="C46" s="10" t="s">
        <v>149</v>
      </c>
      <c r="D46" s="11" t="s">
        <v>78</v>
      </c>
      <c r="E46" s="12"/>
    </row>
    <row r="47" spans="1:5" ht="44.5" customHeight="1">
      <c r="A47" s="9">
        <f t="shared" si="0"/>
        <v>45</v>
      </c>
      <c r="B47" s="6" t="s">
        <v>58</v>
      </c>
      <c r="C47" s="7" t="s">
        <v>30</v>
      </c>
      <c r="D47" s="6" t="s">
        <v>59</v>
      </c>
      <c r="E47" s="8"/>
    </row>
    <row r="48" spans="1:5" ht="42">
      <c r="A48" s="9">
        <f t="shared" si="0"/>
        <v>46</v>
      </c>
      <c r="B48" s="6" t="s">
        <v>225</v>
      </c>
      <c r="C48" s="7" t="s">
        <v>30</v>
      </c>
      <c r="D48" s="6" t="s">
        <v>57</v>
      </c>
      <c r="E48" s="8"/>
    </row>
    <row r="49" spans="1:5" ht="56">
      <c r="A49" s="5">
        <f t="shared" si="0"/>
        <v>47</v>
      </c>
      <c r="B49" s="6" t="s">
        <v>70</v>
      </c>
      <c r="C49" s="7" t="s">
        <v>30</v>
      </c>
      <c r="D49" s="6" t="s">
        <v>56</v>
      </c>
      <c r="E49" s="8"/>
    </row>
    <row r="50" spans="1:5" ht="28">
      <c r="A50" s="5">
        <f t="shared" si="0"/>
        <v>48</v>
      </c>
      <c r="B50" s="6" t="s">
        <v>245</v>
      </c>
      <c r="C50" s="7" t="s">
        <v>30</v>
      </c>
      <c r="D50" s="6" t="s">
        <v>55</v>
      </c>
      <c r="E50" s="8"/>
    </row>
    <row r="51" spans="1:5" ht="42">
      <c r="A51" s="5">
        <f t="shared" si="0"/>
        <v>49</v>
      </c>
      <c r="B51" s="6" t="s">
        <v>54</v>
      </c>
      <c r="C51" s="7" t="s">
        <v>30</v>
      </c>
      <c r="D51" s="6" t="s">
        <v>246</v>
      </c>
      <c r="E51" s="8"/>
    </row>
    <row r="52" spans="1:5" ht="56">
      <c r="A52" s="5">
        <f t="shared" si="0"/>
        <v>50</v>
      </c>
      <c r="B52" s="128" t="s">
        <v>152</v>
      </c>
      <c r="C52" s="7" t="s">
        <v>30</v>
      </c>
      <c r="D52" s="6" t="s">
        <v>153</v>
      </c>
      <c r="E52" s="8"/>
    </row>
    <row r="53" spans="1:5" ht="56">
      <c r="A53" s="5">
        <f t="shared" si="0"/>
        <v>51</v>
      </c>
      <c r="B53" s="6" t="s">
        <v>60</v>
      </c>
      <c r="C53" s="7" t="s">
        <v>30</v>
      </c>
      <c r="D53" s="6" t="s">
        <v>237</v>
      </c>
      <c r="E53" s="8"/>
    </row>
    <row r="54" spans="1:5" ht="42">
      <c r="A54" s="5">
        <f t="shared" si="0"/>
        <v>52</v>
      </c>
      <c r="B54" s="6" t="s">
        <v>228</v>
      </c>
      <c r="C54" s="7" t="s">
        <v>30</v>
      </c>
      <c r="D54" s="6" t="s">
        <v>61</v>
      </c>
      <c r="E54" s="8"/>
    </row>
    <row r="55" spans="1:5" ht="28">
      <c r="A55" s="5">
        <f t="shared" si="0"/>
        <v>53</v>
      </c>
      <c r="B55" s="6" t="s">
        <v>63</v>
      </c>
      <c r="C55" s="7" t="s">
        <v>30</v>
      </c>
      <c r="D55" s="6" t="s">
        <v>62</v>
      </c>
      <c r="E55" s="8"/>
    </row>
    <row r="56" spans="1:5" ht="42">
      <c r="A56" s="5">
        <f t="shared" si="0"/>
        <v>54</v>
      </c>
      <c r="B56" s="6" t="s">
        <v>65</v>
      </c>
      <c r="C56" s="7" t="s">
        <v>30</v>
      </c>
      <c r="D56" s="6" t="s">
        <v>64</v>
      </c>
      <c r="E56" s="8"/>
    </row>
    <row r="57" spans="1:5" ht="28">
      <c r="A57" s="5">
        <f t="shared" si="0"/>
        <v>55</v>
      </c>
      <c r="B57" s="6" t="s">
        <v>154</v>
      </c>
      <c r="C57" s="7" t="s">
        <v>30</v>
      </c>
      <c r="D57" s="6" t="s">
        <v>155</v>
      </c>
      <c r="E57" s="8"/>
    </row>
    <row r="58" spans="1:5" ht="28">
      <c r="A58" s="5">
        <f t="shared" si="0"/>
        <v>56</v>
      </c>
      <c r="B58" s="11" t="s">
        <v>67</v>
      </c>
      <c r="C58" s="10" t="s">
        <v>30</v>
      </c>
      <c r="D58" s="11" t="s">
        <v>68</v>
      </c>
      <c r="E58" s="12"/>
    </row>
    <row r="59" spans="1:5" ht="28">
      <c r="A59" s="9">
        <f t="shared" si="0"/>
        <v>57</v>
      </c>
      <c r="B59" s="11" t="s">
        <v>230</v>
      </c>
      <c r="C59" s="10" t="s">
        <v>30</v>
      </c>
      <c r="D59" s="11" t="s">
        <v>248</v>
      </c>
      <c r="E59" s="12"/>
    </row>
    <row r="60" spans="1:5" ht="42">
      <c r="A60" s="9">
        <f t="shared" si="0"/>
        <v>58</v>
      </c>
      <c r="B60" s="11" t="s">
        <v>219</v>
      </c>
      <c r="C60" s="10" t="s">
        <v>30</v>
      </c>
      <c r="D60" s="11" t="s">
        <v>220</v>
      </c>
      <c r="E60" s="12"/>
    </row>
    <row r="61" spans="1:5" ht="70">
      <c r="A61" s="9">
        <f t="shared" si="0"/>
        <v>59</v>
      </c>
      <c r="B61" s="11" t="s">
        <v>223</v>
      </c>
      <c r="C61" s="10" t="s">
        <v>30</v>
      </c>
      <c r="D61" s="11" t="s">
        <v>247</v>
      </c>
      <c r="E61" s="12"/>
    </row>
    <row r="62" spans="1:5" ht="28">
      <c r="A62" s="9">
        <f t="shared" si="0"/>
        <v>60</v>
      </c>
      <c r="B62" s="135" t="s">
        <v>227</v>
      </c>
      <c r="C62" s="10" t="s">
        <v>30</v>
      </c>
      <c r="D62" s="11" t="s">
        <v>226</v>
      </c>
      <c r="E62" s="12"/>
    </row>
    <row r="63" spans="1:5">
      <c r="B63" s="1"/>
    </row>
    <row r="68" ht="82" customHeight="1"/>
  </sheetData>
  <mergeCells count="1">
    <mergeCell ref="A1:E1"/>
  </mergeCells>
  <dataValidations count="1">
    <dataValidation type="list" allowBlank="1" showInputMessage="1" showErrorMessage="1" sqref="E3:E62" xr:uid="{B251CDE7-0710-4D8A-B96F-91C21C232E03}">
      <formula1>"Yes, No"</formula1>
    </dataValidation>
  </dataValidations>
  <hyperlinks>
    <hyperlink ref="D38" r:id="rId1" display="Application portfolio management can assess the business value and technology risks and effectiveness of applications based on the tolerate, invest, migrate and eliminate categories. Revisit assessments as business needs and technologies change over time. _x000a_Refer the research &quot;Using TIME for Application and Product Portfolio Triage: Data From the Field&quot;" xr:uid="{62225DD2-4B76-4FE4-B6A1-F36669D94C5D}"/>
    <hyperlink ref="B52" r:id="rId2" xr:uid="{4DE0239E-3ED7-4D25-BDB0-51C0A3220FA4}"/>
    <hyperlink ref="B33" r:id="rId3" display="Use Gartner's migration framework by selecting the best fit from five strategies : (rehost, revise, rearchitect, rebuild or replace) when moving on-premises applications to the cloud" xr:uid="{24FBB00B-AC32-49B9-9E7C-CCCDE9B52B59}"/>
    <hyperlink ref="B62" r:id="rId4" display="Third-party maintenance for software" xr:uid="{DEA91D2C-C4ED-4C61-A02E-CB7DD7BF73D5}"/>
  </hyperlinks>
  <pageMargins left="0.7" right="0.7" top="0.75" bottom="0.75" header="0.3" footer="0.3"/>
  <pageSetup orientation="portrait" r:id="rId5"/>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8C167-E9F6-4E8F-8243-684C3C0124FD}">
  <sheetPr>
    <tabColor rgb="FF00B0F0"/>
  </sheetPr>
  <dimension ref="A1:D20"/>
  <sheetViews>
    <sheetView showGridLines="0" zoomScale="80" zoomScaleNormal="80" workbookViewId="0">
      <pane ySplit="2" topLeftCell="A3" activePane="bottomLeft" state="frozen"/>
      <selection activeCell="C8" sqref="C8"/>
      <selection pane="bottomLeft"/>
    </sheetView>
  </sheetViews>
  <sheetFormatPr defaultColWidth="8.81640625" defaultRowHeight="14"/>
  <cols>
    <col min="1" max="1" width="10.1796875" style="42" customWidth="1"/>
    <col min="2" max="2" width="15.81640625" style="96" customWidth="1"/>
    <col min="3" max="3" width="100.81640625" style="96" customWidth="1"/>
    <col min="4" max="4" width="49.6328125" style="96" customWidth="1"/>
    <col min="5" max="16384" width="8.81640625" style="96"/>
  </cols>
  <sheetData>
    <row r="1" spans="1:4" ht="25" customHeight="1">
      <c r="A1" s="102" t="s">
        <v>192</v>
      </c>
      <c r="B1" s="102"/>
      <c r="C1" s="103"/>
      <c r="D1" s="103"/>
    </row>
    <row r="2" spans="1:4" s="97" customFormat="1" ht="42" customHeight="1">
      <c r="A2" s="104" t="s">
        <v>110</v>
      </c>
      <c r="B2" s="105" t="s">
        <v>2</v>
      </c>
      <c r="C2" s="105" t="s">
        <v>73</v>
      </c>
      <c r="D2" s="105" t="s">
        <v>175</v>
      </c>
    </row>
    <row r="3" spans="1:4" ht="25" customHeight="1">
      <c r="A3" s="98"/>
      <c r="B3" s="99"/>
      <c r="C3" s="99"/>
      <c r="D3" s="99"/>
    </row>
    <row r="4" spans="1:4" ht="25" customHeight="1">
      <c r="A4" s="100"/>
      <c r="B4" s="101"/>
      <c r="C4" s="101"/>
      <c r="D4" s="101"/>
    </row>
    <row r="5" spans="1:4" ht="25" customHeight="1">
      <c r="A5" s="100"/>
      <c r="B5" s="101"/>
      <c r="C5" s="101"/>
      <c r="D5" s="101"/>
    </row>
    <row r="6" spans="1:4" ht="25" customHeight="1">
      <c r="A6" s="100"/>
      <c r="B6" s="101"/>
      <c r="C6" s="101"/>
      <c r="D6" s="101"/>
    </row>
    <row r="7" spans="1:4" ht="25" customHeight="1">
      <c r="A7" s="100"/>
      <c r="B7" s="101"/>
      <c r="C7" s="101"/>
      <c r="D7" s="101"/>
    </row>
    <row r="8" spans="1:4" ht="25" customHeight="1">
      <c r="A8" s="100"/>
      <c r="B8" s="101"/>
      <c r="C8" s="101"/>
      <c r="D8" s="101"/>
    </row>
    <row r="9" spans="1:4" ht="25" customHeight="1">
      <c r="A9" s="100"/>
      <c r="B9" s="101"/>
      <c r="C9" s="101"/>
      <c r="D9" s="101"/>
    </row>
    <row r="10" spans="1:4" ht="25" customHeight="1">
      <c r="A10" s="100"/>
      <c r="B10" s="101"/>
      <c r="C10" s="101"/>
      <c r="D10" s="101"/>
    </row>
    <row r="11" spans="1:4" ht="25" customHeight="1">
      <c r="A11" s="100"/>
      <c r="B11" s="101"/>
      <c r="C11" s="101"/>
      <c r="D11" s="101"/>
    </row>
    <row r="12" spans="1:4" ht="25" customHeight="1">
      <c r="A12" s="100"/>
      <c r="B12" s="101"/>
      <c r="C12" s="101"/>
      <c r="D12" s="101"/>
    </row>
    <row r="13" spans="1:4" ht="25" customHeight="1">
      <c r="A13" s="100"/>
      <c r="B13" s="101"/>
      <c r="C13" s="101"/>
      <c r="D13" s="101"/>
    </row>
    <row r="14" spans="1:4" ht="25" customHeight="1">
      <c r="A14" s="100"/>
      <c r="B14" s="101"/>
      <c r="C14" s="101"/>
      <c r="D14" s="101"/>
    </row>
    <row r="15" spans="1:4" ht="25" customHeight="1">
      <c r="A15" s="100"/>
      <c r="B15" s="101"/>
      <c r="C15" s="101"/>
      <c r="D15" s="101"/>
    </row>
    <row r="16" spans="1:4" ht="25" customHeight="1">
      <c r="A16" s="100"/>
      <c r="B16" s="101"/>
      <c r="C16" s="101"/>
      <c r="D16" s="101"/>
    </row>
    <row r="17" spans="1:4" ht="25" customHeight="1">
      <c r="A17" s="100"/>
      <c r="B17" s="101"/>
      <c r="C17" s="101"/>
      <c r="D17" s="101"/>
    </row>
    <row r="18" spans="1:4" ht="25" customHeight="1">
      <c r="A18" s="100"/>
      <c r="B18" s="101"/>
      <c r="C18" s="101"/>
      <c r="D18" s="101"/>
    </row>
    <row r="19" spans="1:4" ht="25" customHeight="1">
      <c r="A19" s="100"/>
      <c r="B19" s="101"/>
      <c r="C19" s="101"/>
      <c r="D19" s="101"/>
    </row>
    <row r="20" spans="1:4" ht="25" customHeight="1">
      <c r="A20" s="100"/>
      <c r="B20" s="101"/>
      <c r="C20" s="101"/>
      <c r="D20" s="10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3D7E5-444A-4491-AD9D-78C067E7B8C7}">
  <sheetPr>
    <tabColor rgb="FF00B0F0"/>
  </sheetPr>
  <dimension ref="A1:F26"/>
  <sheetViews>
    <sheetView showGridLines="0" zoomScale="80" zoomScaleNormal="80" workbookViewId="0">
      <selection sqref="A1:E1"/>
    </sheetView>
  </sheetViews>
  <sheetFormatPr defaultColWidth="9.1796875" defaultRowHeight="11.5"/>
  <cols>
    <col min="1" max="1" width="78.453125" style="79" customWidth="1"/>
    <col min="2" max="4" width="30.81640625" style="79" customWidth="1"/>
    <col min="5" max="5" width="13.1796875" style="79" customWidth="1"/>
    <col min="6" max="16384" width="9.1796875" style="79"/>
  </cols>
  <sheetData>
    <row r="1" spans="1:6" s="62" customFormat="1" ht="25.5" customHeight="1">
      <c r="A1" s="145" t="s">
        <v>81</v>
      </c>
      <c r="B1" s="145"/>
      <c r="C1" s="145"/>
      <c r="D1" s="145"/>
      <c r="E1" s="145"/>
    </row>
    <row r="2" spans="1:6" s="62" customFormat="1" ht="21" customHeight="1">
      <c r="A2" s="60" t="s">
        <v>82</v>
      </c>
      <c r="B2" s="63"/>
      <c r="C2" s="63"/>
      <c r="D2" s="63"/>
      <c r="E2" s="63"/>
    </row>
    <row r="3" spans="1:6" s="62" customFormat="1" ht="17.25" customHeight="1">
      <c r="A3" s="61" t="s">
        <v>83</v>
      </c>
      <c r="B3" s="63"/>
      <c r="C3" s="63"/>
      <c r="D3" s="63"/>
      <c r="E3" s="90" t="s">
        <v>84</v>
      </c>
    </row>
    <row r="4" spans="1:6" s="62" customFormat="1" ht="20.149999999999999" customHeight="1">
      <c r="A4" s="156" t="s">
        <v>85</v>
      </c>
      <c r="B4" s="157"/>
      <c r="C4" s="157"/>
      <c r="D4" s="157"/>
      <c r="E4" s="64">
        <v>0.5</v>
      </c>
    </row>
    <row r="5" spans="1:6" s="62" customFormat="1" ht="25" customHeight="1">
      <c r="A5" s="65" t="s">
        <v>86</v>
      </c>
      <c r="B5" s="158" t="s">
        <v>157</v>
      </c>
      <c r="C5" s="158" t="s">
        <v>158</v>
      </c>
      <c r="D5" s="158" t="s">
        <v>159</v>
      </c>
      <c r="E5" s="66"/>
    </row>
    <row r="6" spans="1:6" s="62" customFormat="1" ht="25.5" customHeight="1">
      <c r="A6" s="65" t="s">
        <v>87</v>
      </c>
      <c r="B6" s="159"/>
      <c r="C6" s="159"/>
      <c r="D6" s="159"/>
      <c r="E6" s="66"/>
      <c r="F6" s="67"/>
    </row>
    <row r="7" spans="1:6" s="62" customFormat="1" ht="20.149999999999999" customHeight="1">
      <c r="A7" s="160" t="s">
        <v>88</v>
      </c>
      <c r="B7" s="161"/>
      <c r="C7" s="161"/>
      <c r="D7" s="161"/>
      <c r="E7" s="64">
        <v>0.5</v>
      </c>
    </row>
    <row r="8" spans="1:6" s="62" customFormat="1" ht="25" customHeight="1">
      <c r="A8" s="65" t="s">
        <v>89</v>
      </c>
      <c r="B8" s="154" t="s">
        <v>160</v>
      </c>
      <c r="C8" s="154" t="s">
        <v>161</v>
      </c>
      <c r="D8" s="154" t="s">
        <v>162</v>
      </c>
      <c r="E8" s="66"/>
    </row>
    <row r="9" spans="1:6" s="62" customFormat="1" ht="25" customHeight="1">
      <c r="A9" s="68" t="s">
        <v>90</v>
      </c>
      <c r="B9" s="155"/>
      <c r="C9" s="155"/>
      <c r="D9" s="155"/>
      <c r="E9" s="69"/>
    </row>
    <row r="10" spans="1:6" s="74" customFormat="1" ht="20.149999999999999" customHeight="1">
      <c r="A10" s="70"/>
      <c r="B10" s="71"/>
      <c r="C10" s="71"/>
      <c r="D10" s="72" t="s">
        <v>91</v>
      </c>
      <c r="E10" s="73">
        <f>SUM(E4,E7)</f>
        <v>1</v>
      </c>
      <c r="F10" s="74" t="s">
        <v>92</v>
      </c>
    </row>
    <row r="11" spans="1:6" s="74" customFormat="1" ht="20.149999999999999" customHeight="1">
      <c r="A11" s="70"/>
      <c r="B11" s="71"/>
      <c r="C11" s="71"/>
      <c r="D11" s="71"/>
      <c r="E11" s="75"/>
    </row>
    <row r="12" spans="1:6" s="62" customFormat="1" ht="17.25" customHeight="1">
      <c r="A12" s="60" t="s">
        <v>93</v>
      </c>
      <c r="B12" s="76"/>
      <c r="C12" s="76"/>
      <c r="D12" s="76"/>
      <c r="E12" s="77"/>
    </row>
    <row r="13" spans="1:6" s="62" customFormat="1" ht="19.5" customHeight="1">
      <c r="A13" s="61" t="s">
        <v>94</v>
      </c>
      <c r="B13" s="76"/>
      <c r="C13" s="76"/>
      <c r="D13" s="76"/>
      <c r="E13" s="89" t="s">
        <v>84</v>
      </c>
    </row>
    <row r="14" spans="1:6" s="62" customFormat="1" ht="20.149999999999999" customHeight="1">
      <c r="A14" s="83" t="s">
        <v>95</v>
      </c>
      <c r="B14" s="84"/>
      <c r="C14" s="84"/>
      <c r="D14" s="84"/>
      <c r="E14" s="64">
        <v>0.25</v>
      </c>
    </row>
    <row r="15" spans="1:6" s="62" customFormat="1" ht="25" customHeight="1">
      <c r="A15" s="65" t="s">
        <v>96</v>
      </c>
      <c r="B15" s="146" t="s">
        <v>163</v>
      </c>
      <c r="C15" s="146" t="s">
        <v>164</v>
      </c>
      <c r="D15" s="148" t="s">
        <v>165</v>
      </c>
      <c r="E15" s="66"/>
    </row>
    <row r="16" spans="1:6" s="62" customFormat="1" ht="25" customHeight="1">
      <c r="A16" s="68" t="s">
        <v>97</v>
      </c>
      <c r="B16" s="150"/>
      <c r="C16" s="150"/>
      <c r="D16" s="151"/>
      <c r="E16" s="66"/>
    </row>
    <row r="17" spans="1:6" s="62" customFormat="1" ht="20.149999999999999" customHeight="1">
      <c r="A17" s="85" t="s">
        <v>98</v>
      </c>
      <c r="B17" s="86"/>
      <c r="C17" s="86"/>
      <c r="D17" s="86"/>
      <c r="E17" s="64">
        <v>0.25</v>
      </c>
    </row>
    <row r="18" spans="1:6" s="62" customFormat="1" ht="25" customHeight="1">
      <c r="A18" s="65" t="s">
        <v>99</v>
      </c>
      <c r="B18" s="146" t="s">
        <v>166</v>
      </c>
      <c r="C18" s="146" t="s">
        <v>167</v>
      </c>
      <c r="D18" s="148" t="s">
        <v>168</v>
      </c>
      <c r="E18" s="66"/>
    </row>
    <row r="19" spans="1:6" s="62" customFormat="1" ht="25" customHeight="1">
      <c r="A19" s="78" t="s">
        <v>100</v>
      </c>
      <c r="B19" s="152"/>
      <c r="C19" s="152"/>
      <c r="D19" s="153"/>
      <c r="E19" s="66"/>
    </row>
    <row r="20" spans="1:6" s="62" customFormat="1" ht="20.149999999999999" customHeight="1">
      <c r="A20" s="87" t="s">
        <v>101</v>
      </c>
      <c r="B20" s="88"/>
      <c r="C20" s="88"/>
      <c r="D20" s="88"/>
      <c r="E20" s="64">
        <v>0.25</v>
      </c>
    </row>
    <row r="21" spans="1:6" s="62" customFormat="1" ht="25" customHeight="1">
      <c r="A21" s="65" t="s">
        <v>102</v>
      </c>
      <c r="B21" s="146" t="s">
        <v>169</v>
      </c>
      <c r="C21" s="146" t="s">
        <v>170</v>
      </c>
      <c r="D21" s="148" t="s">
        <v>171</v>
      </c>
      <c r="E21" s="66"/>
    </row>
    <row r="22" spans="1:6" s="62" customFormat="1" ht="25" customHeight="1">
      <c r="A22" s="68" t="s">
        <v>103</v>
      </c>
      <c r="B22" s="147"/>
      <c r="C22" s="147"/>
      <c r="D22" s="149"/>
      <c r="E22" s="66"/>
    </row>
    <row r="23" spans="1:6" s="62" customFormat="1" ht="20.149999999999999" customHeight="1">
      <c r="A23" s="85" t="s">
        <v>104</v>
      </c>
      <c r="B23" s="88"/>
      <c r="C23" s="88"/>
      <c r="D23" s="88"/>
      <c r="E23" s="64">
        <v>0.25</v>
      </c>
    </row>
    <row r="24" spans="1:6" s="62" customFormat="1" ht="30" customHeight="1">
      <c r="A24" s="65" t="s">
        <v>105</v>
      </c>
      <c r="B24" s="146" t="s">
        <v>172</v>
      </c>
      <c r="C24" s="146" t="s">
        <v>173</v>
      </c>
      <c r="D24" s="148" t="s">
        <v>174</v>
      </c>
      <c r="E24" s="66"/>
    </row>
    <row r="25" spans="1:6" s="62" customFormat="1" ht="30" customHeight="1" thickBot="1">
      <c r="A25" s="68" t="s">
        <v>106</v>
      </c>
      <c r="B25" s="150"/>
      <c r="C25" s="150"/>
      <c r="D25" s="151"/>
      <c r="E25" s="69"/>
    </row>
    <row r="26" spans="1:6" ht="20.149999999999999" customHeight="1">
      <c r="D26" s="80" t="s">
        <v>91</v>
      </c>
      <c r="E26" s="81">
        <f>SUM(E17,E20,E23,E14)</f>
        <v>1</v>
      </c>
      <c r="F26" s="79" t="s">
        <v>92</v>
      </c>
    </row>
  </sheetData>
  <mergeCells count="21">
    <mergeCell ref="A4:D4"/>
    <mergeCell ref="B5:B6"/>
    <mergeCell ref="C5:C6"/>
    <mergeCell ref="D5:D6"/>
    <mergeCell ref="A7:D7"/>
    <mergeCell ref="A1:E1"/>
    <mergeCell ref="B21:B22"/>
    <mergeCell ref="C21:C22"/>
    <mergeCell ref="D21:D22"/>
    <mergeCell ref="B24:B25"/>
    <mergeCell ref="C24:C25"/>
    <mergeCell ref="D24:D25"/>
    <mergeCell ref="B15:B16"/>
    <mergeCell ref="C15:C16"/>
    <mergeCell ref="D15:D16"/>
    <mergeCell ref="B18:B19"/>
    <mergeCell ref="C18:C19"/>
    <mergeCell ref="D18:D19"/>
    <mergeCell ref="B8:B9"/>
    <mergeCell ref="C8:C9"/>
    <mergeCell ref="D8:D9"/>
  </mergeCells>
  <conditionalFormatting sqref="E10 E26">
    <cfRule type="cellIs" dxfId="4" priority="1" operator="greaterThan">
      <formula>1</formula>
    </cfRule>
    <cfRule type="cellIs" dxfId="3" priority="2" operator="lessThan">
      <formula>1</formula>
    </cfRule>
    <cfRule type="cellIs" dxfId="2" priority="3" operator="equal">
      <formula>1</formula>
    </cfRule>
  </conditionalFormatting>
  <dataValidations count="1">
    <dataValidation operator="lessThanOrEqual" allowBlank="1" showErrorMessage="1" errorTitle="Length Limitation" error="Text is limited to no more than 15 characters." promptTitle="Length Limitation" prompt="Text limited to no more than 15 characters." sqref="A1:A25" xr:uid="{49125A40-8084-41AE-836B-DC21A3202D3A}"/>
  </dataValidation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9A2D8-F8A2-4BA4-8798-7F93D46AA896}">
  <sheetPr>
    <tabColor rgb="FF002060"/>
  </sheetPr>
  <dimension ref="A1:T104"/>
  <sheetViews>
    <sheetView showGridLines="0" zoomScale="70" zoomScaleNormal="70" workbookViewId="0">
      <pane ySplit="4" topLeftCell="A5" activePane="bottomLeft" state="frozen"/>
      <selection pane="bottomLeft" activeCell="A2" sqref="A2:A4"/>
    </sheetView>
  </sheetViews>
  <sheetFormatPr defaultColWidth="20.81640625" defaultRowHeight="22.25" customHeight="1" outlineLevelRow="1" outlineLevelCol="1"/>
  <cols>
    <col min="1" max="1" width="11.36328125" style="42" customWidth="1"/>
    <col min="2" max="2" width="12.36328125" style="43" bestFit="1" customWidth="1"/>
    <col min="3" max="3" width="56.6328125" style="43" customWidth="1"/>
    <col min="4" max="4" width="17.1796875" style="44" customWidth="1"/>
    <col min="5" max="5" width="15.1796875" style="44" customWidth="1"/>
    <col min="6" max="6" width="16.1796875" style="44" customWidth="1"/>
    <col min="7" max="7" width="18.36328125" style="44" customWidth="1"/>
    <col min="8" max="8" width="18" style="44" customWidth="1"/>
    <col min="9" max="9" width="17.90625" style="44" customWidth="1"/>
    <col min="10" max="10" width="16.54296875" style="45" customWidth="1"/>
    <col min="11" max="11" width="14.6328125" style="46" customWidth="1"/>
    <col min="12" max="12" width="19" style="47" hidden="1" customWidth="1" outlineLevel="1"/>
    <col min="13" max="13" width="12.81640625" style="47" hidden="1" customWidth="1" outlineLevel="1"/>
    <col min="14" max="14" width="14" style="47" hidden="1" customWidth="1" outlineLevel="1"/>
    <col min="15" max="17" width="12.81640625" style="47" hidden="1" customWidth="1" outlineLevel="1"/>
    <col min="18" max="18" width="15.453125" style="48" hidden="1" customWidth="1" outlineLevel="1"/>
    <col min="19" max="19" width="14.453125" style="48" hidden="1" customWidth="1" outlineLevel="1"/>
    <col min="20" max="20" width="20.81640625" style="22" customWidth="1" collapsed="1"/>
    <col min="21" max="16384" width="20.81640625" style="22"/>
  </cols>
  <sheetData>
    <row r="1" spans="1:19" ht="27" customHeight="1">
      <c r="A1" s="174" t="s">
        <v>107</v>
      </c>
      <c r="B1" s="174"/>
      <c r="C1" s="174"/>
      <c r="D1" s="174"/>
      <c r="E1" s="174"/>
      <c r="F1" s="174"/>
      <c r="G1" s="174"/>
      <c r="H1" s="174"/>
      <c r="I1" s="174"/>
      <c r="J1" s="174"/>
      <c r="K1" s="175"/>
      <c r="L1" s="176" t="s">
        <v>108</v>
      </c>
      <c r="M1" s="177"/>
      <c r="N1" s="177"/>
      <c r="O1" s="177"/>
      <c r="P1" s="177"/>
      <c r="Q1" s="178"/>
      <c r="R1" s="179" t="s">
        <v>109</v>
      </c>
      <c r="S1" s="180"/>
    </row>
    <row r="2" spans="1:19" s="23" customFormat="1" ht="51.75" customHeight="1">
      <c r="A2" s="181" t="s">
        <v>110</v>
      </c>
      <c r="B2" s="184" t="s">
        <v>2</v>
      </c>
      <c r="C2" s="184" t="s">
        <v>111</v>
      </c>
      <c r="D2" s="187" t="s">
        <v>112</v>
      </c>
      <c r="E2" s="187" t="s">
        <v>113</v>
      </c>
      <c r="F2" s="187" t="s">
        <v>114</v>
      </c>
      <c r="G2" s="187" t="s">
        <v>115</v>
      </c>
      <c r="H2" s="187" t="s">
        <v>116</v>
      </c>
      <c r="I2" s="187" t="s">
        <v>117</v>
      </c>
      <c r="J2" s="188" t="s">
        <v>156</v>
      </c>
      <c r="K2" s="58" t="s">
        <v>118</v>
      </c>
      <c r="L2" s="189" t="s">
        <v>119</v>
      </c>
      <c r="M2" s="171" t="s">
        <v>120</v>
      </c>
      <c r="N2" s="171" t="s">
        <v>121</v>
      </c>
      <c r="O2" s="171" t="s">
        <v>122</v>
      </c>
      <c r="P2" s="171" t="s">
        <v>123</v>
      </c>
      <c r="Q2" s="162" t="s">
        <v>124</v>
      </c>
      <c r="R2" s="165" t="s">
        <v>125</v>
      </c>
      <c r="S2" s="168" t="s">
        <v>126</v>
      </c>
    </row>
    <row r="3" spans="1:19" s="23" customFormat="1" ht="17.25" customHeight="1">
      <c r="A3" s="182"/>
      <c r="B3" s="185"/>
      <c r="C3" s="185"/>
      <c r="D3" s="185"/>
      <c r="E3" s="185"/>
      <c r="F3" s="185"/>
      <c r="G3" s="185"/>
      <c r="H3" s="185"/>
      <c r="I3" s="185"/>
      <c r="J3" s="185"/>
      <c r="K3" s="57" t="s">
        <v>127</v>
      </c>
      <c r="L3" s="190"/>
      <c r="M3" s="172"/>
      <c r="N3" s="172"/>
      <c r="O3" s="172"/>
      <c r="P3" s="172"/>
      <c r="Q3" s="163"/>
      <c r="R3" s="166"/>
      <c r="S3" s="169"/>
    </row>
    <row r="4" spans="1:19" s="23" customFormat="1" ht="11.25" customHeight="1">
      <c r="A4" s="183"/>
      <c r="B4" s="186"/>
      <c r="C4" s="186"/>
      <c r="D4" s="186"/>
      <c r="E4" s="186"/>
      <c r="F4" s="186"/>
      <c r="G4" s="186"/>
      <c r="H4" s="186"/>
      <c r="I4" s="186"/>
      <c r="J4" s="186"/>
      <c r="K4" s="24">
        <f>COUNTIF(K5:K104,"Y")</f>
        <v>4</v>
      </c>
      <c r="L4" s="191"/>
      <c r="M4" s="173"/>
      <c r="N4" s="173"/>
      <c r="O4" s="173"/>
      <c r="P4" s="173"/>
      <c r="Q4" s="164"/>
      <c r="R4" s="167"/>
      <c r="S4" s="170"/>
    </row>
    <row r="5" spans="1:19" ht="33" customHeight="1">
      <c r="A5" s="30" cm="1">
        <f t="array" ref="A5:A8">_xlfn._xlws.FILTER(Table1[Sr No],Table1[Selected]="Yes")</f>
        <v>2</v>
      </c>
      <c r="B5" s="31" t="str">
        <f>IFERROR(VLOOKUP(A5,Table1[[Sr No]:[Domain]],3,0),"")</f>
        <v>Network</v>
      </c>
      <c r="C5" s="31" t="str">
        <f>IFERROR(VLOOKUP(A5,Table1[[Sr No]:[Domain]],2,0),"")</f>
        <v>Evaluate existing contracts for opportunities to improve rates through negotiating multiyear deals</v>
      </c>
      <c r="D5" s="32" t="s">
        <v>214</v>
      </c>
      <c r="E5" s="32" t="s">
        <v>134</v>
      </c>
      <c r="F5" s="32" t="s">
        <v>130</v>
      </c>
      <c r="G5" s="32" t="s">
        <v>135</v>
      </c>
      <c r="H5" s="32" t="s">
        <v>130</v>
      </c>
      <c r="I5" s="32" t="s">
        <v>130</v>
      </c>
      <c r="J5" s="33">
        <f>IFERROR(((SUM((L5*'STEP 3-PARAMETER WEIGHTS'!$E$4),(M5*'STEP 3-PARAMETER WEIGHTS'!$E$7),(O5*'STEP 3-PARAMETER WEIGHTS'!$E$17),(P5*'STEP 3-PARAMETER WEIGHTS'!$E$20),(Q5*'STEP 3-PARAMETER WEIGHTS'!$E$23),(N5*'STEP 3-PARAMETER WEIGHTS'!$E$14))-2)/4*100)," ")</f>
        <v>87.5</v>
      </c>
      <c r="K5" s="34" t="s">
        <v>132</v>
      </c>
      <c r="L5" s="25">
        <f>IFERROR(IF(D5=0,NA(),IF(D5="Large",3,(IF(D5="Medium",2,1))))," ")</f>
        <v>2</v>
      </c>
      <c r="M5" s="26">
        <f>IFERROR(IF(E5=0,NA(),IF(E5="Positive",3,(IF(E5="None",2,1))))," ")</f>
        <v>3</v>
      </c>
      <c r="N5" s="26">
        <f>IFERROR(IF(F5=0,NA(),IF(F5="Low",3,(IF(F5="Moderate",2,1))))," ")</f>
        <v>3</v>
      </c>
      <c r="O5" s="26">
        <f>IFERROR(IF(G5=0,NA(),IF(G5="Short Term",3,(IF(G5="Intermediate term",2,1))))," ")</f>
        <v>3</v>
      </c>
      <c r="P5" s="26">
        <f>IFERROR(IF(H5=0,NA(),IF(H5="Low",3,(IF(H5="Moderate",2,1))))," ")</f>
        <v>3</v>
      </c>
      <c r="Q5" s="27">
        <f>IFERROR(IF(I5=0,NA(),IF(I5="Low",3,(IF(I5="Moderate",2,1))))," ")</f>
        <v>3</v>
      </c>
      <c r="R5" s="28">
        <f>IFERROR(SUM((L5*'STEP 3-PARAMETER WEIGHTS'!$E$4),('STEP 4a-PRIORITIZATION'!M5*'STEP 3-PARAMETER WEIGHTS'!$E$7))," ")</f>
        <v>2.5</v>
      </c>
      <c r="S5" s="29">
        <f>IFERROR(SUM(O5*'STEP 3-PARAMETER WEIGHTS'!$E$17,P5*'STEP 3-PARAMETER WEIGHTS'!$E$20,Q5*'STEP 3-PARAMETER WEIGHTS'!$E$23,N5*'STEP 3-PARAMETER WEIGHTS'!$E$14)," ")</f>
        <v>3</v>
      </c>
    </row>
    <row r="6" spans="1:19" ht="33" customHeight="1">
      <c r="A6" s="30">
        <v>10</v>
      </c>
      <c r="B6" s="31" t="str">
        <f>IFERROR(VLOOKUP(A6,Table1[[Sr No]:[Domain]],3,0),"")</f>
        <v>Data Center</v>
      </c>
      <c r="C6" s="31" t="str">
        <f>IFERROR(VLOOKUP(A6,Table1[[Sr No]:[Domain]],2,0),"")</f>
        <v>Consolidate data centers</v>
      </c>
      <c r="D6" s="32" t="s">
        <v>128</v>
      </c>
      <c r="E6" s="32" t="s">
        <v>134</v>
      </c>
      <c r="F6" s="32" t="s">
        <v>133</v>
      </c>
      <c r="G6" s="32" t="s">
        <v>215</v>
      </c>
      <c r="H6" s="32" t="s">
        <v>133</v>
      </c>
      <c r="I6" s="32" t="s">
        <v>133</v>
      </c>
      <c r="J6" s="33">
        <f>IFERROR(((SUM((L6*'STEP 3-PARAMETER WEIGHTS'!$E$4),(M6*'STEP 3-PARAMETER WEIGHTS'!$E$7),(O6*'STEP 3-PARAMETER WEIGHTS'!$E$17),(P6*'STEP 3-PARAMETER WEIGHTS'!$E$20),(Q6*'STEP 3-PARAMETER WEIGHTS'!$E$23),(N6*'STEP 3-PARAMETER WEIGHTS'!$E$14))-2)/4*100)," ")</f>
        <v>68.75</v>
      </c>
      <c r="K6" s="34" t="s">
        <v>132</v>
      </c>
      <c r="L6" s="25">
        <f t="shared" ref="L6:L69" si="0">IFERROR(IF(D6=0,NA(),IF(D6="Large",3,(IF(D6="Medium",2,1))))," ")</f>
        <v>3</v>
      </c>
      <c r="M6" s="26">
        <f t="shared" ref="M6:M69" si="1">IFERROR(IF(E6=0,NA(),IF(E6="Positive",3,(IF(E6="None",2,1))))," ")</f>
        <v>3</v>
      </c>
      <c r="N6" s="26">
        <f t="shared" ref="N6:N69" si="2">IFERROR(IF(F6=0,NA(),IF(F6="Low",3,(IF(F6="Moderate",2,1))))," ")</f>
        <v>2</v>
      </c>
      <c r="O6" s="26">
        <f t="shared" ref="O6:O69" si="3">IFERROR(IF(G6=0,NA(),IF(G6="Short Term",3,(IF(G6="Intermediate term",2,1))))," ")</f>
        <v>1</v>
      </c>
      <c r="P6" s="26">
        <f t="shared" ref="P6:Q69" si="4">IFERROR(IF(H6=0,NA(),IF(H6="Low",3,(IF(H6="Moderate",2,1))))," ")</f>
        <v>2</v>
      </c>
      <c r="Q6" s="27">
        <f t="shared" si="4"/>
        <v>2</v>
      </c>
      <c r="R6" s="28">
        <f>IFERROR(SUM((L6*'STEP 3-PARAMETER WEIGHTS'!$E$4),('STEP 4a-PRIORITIZATION'!M6*'STEP 3-PARAMETER WEIGHTS'!$E$7))," ")</f>
        <v>3</v>
      </c>
      <c r="S6" s="29">
        <f>IFERROR(SUM(O6*'STEP 3-PARAMETER WEIGHTS'!$E$17,P6*'STEP 3-PARAMETER WEIGHTS'!$E$20,Q6*'STEP 3-PARAMETER WEIGHTS'!$E$23,N6*'STEP 3-PARAMETER WEIGHTS'!$E$14)," ")</f>
        <v>1.75</v>
      </c>
    </row>
    <row r="7" spans="1:19" ht="33" customHeight="1">
      <c r="A7" s="30">
        <v>21</v>
      </c>
      <c r="B7" s="31" t="str">
        <f>IFERROR(VLOOKUP(A7,Table1[[Sr No]:[Domain]],3,0),"")</f>
        <v>Service Desk</v>
      </c>
      <c r="C7" s="31" t="str">
        <f>IFERROR(VLOOKUP(A7,Table1[[Sr No]:[Domain]],2,0),"")</f>
        <v>Increase service desk efficiency via automation</v>
      </c>
      <c r="D7" s="32" t="s">
        <v>214</v>
      </c>
      <c r="E7" s="32" t="s">
        <v>129</v>
      </c>
      <c r="F7" s="32" t="s">
        <v>130</v>
      </c>
      <c r="G7" s="32" t="s">
        <v>131</v>
      </c>
      <c r="H7" s="32" t="s">
        <v>133</v>
      </c>
      <c r="I7" s="32" t="s">
        <v>130</v>
      </c>
      <c r="J7" s="33">
        <f>IFERROR(((SUM((L7*'STEP 3-PARAMETER WEIGHTS'!$E$4),(M7*'STEP 3-PARAMETER WEIGHTS'!$E$7),(O7*'STEP 3-PARAMETER WEIGHTS'!$E$17),(P7*'STEP 3-PARAMETER WEIGHTS'!$E$20),(Q7*'STEP 3-PARAMETER WEIGHTS'!$E$23),(N7*'STEP 3-PARAMETER WEIGHTS'!$E$14))-2)/4*100)," ")</f>
        <v>62.5</v>
      </c>
      <c r="K7" s="34" t="s">
        <v>132</v>
      </c>
      <c r="L7" s="25">
        <f t="shared" si="0"/>
        <v>2</v>
      </c>
      <c r="M7" s="26">
        <f t="shared" si="1"/>
        <v>2</v>
      </c>
      <c r="N7" s="26">
        <f t="shared" si="2"/>
        <v>3</v>
      </c>
      <c r="O7" s="26">
        <f t="shared" si="3"/>
        <v>2</v>
      </c>
      <c r="P7" s="26">
        <f t="shared" si="4"/>
        <v>2</v>
      </c>
      <c r="Q7" s="27">
        <f t="shared" si="4"/>
        <v>3</v>
      </c>
      <c r="R7" s="28">
        <f>IFERROR(SUM((L7*'STEP 3-PARAMETER WEIGHTS'!$E$4),('STEP 4a-PRIORITIZATION'!M7*'STEP 3-PARAMETER WEIGHTS'!$E$7))," ")</f>
        <v>2</v>
      </c>
      <c r="S7" s="29">
        <f>IFERROR(SUM(O7*'STEP 3-PARAMETER WEIGHTS'!$E$17,P7*'STEP 3-PARAMETER WEIGHTS'!$E$20,Q7*'STEP 3-PARAMETER WEIGHTS'!$E$23,N7*'STEP 3-PARAMETER WEIGHTS'!$E$14)," ")</f>
        <v>2.5</v>
      </c>
    </row>
    <row r="8" spans="1:19" ht="33" customHeight="1">
      <c r="A8" s="30">
        <v>34</v>
      </c>
      <c r="B8" s="31" t="str">
        <f>IFERROR(VLOOKUP(A8,Table1[[Sr No]:[Domain]],3,0),"")</f>
        <v>Applications</v>
      </c>
      <c r="C8" s="31" t="str">
        <f>IFERROR(VLOOKUP(A8,Table1[[Sr No]:[Domain]],2,0),"")</f>
        <v>Decommission legacy systems and retire obsolete applications</v>
      </c>
      <c r="D8" s="32" t="s">
        <v>214</v>
      </c>
      <c r="E8" s="32" t="s">
        <v>134</v>
      </c>
      <c r="F8" s="32" t="s">
        <v>133</v>
      </c>
      <c r="G8" s="32" t="s">
        <v>215</v>
      </c>
      <c r="H8" s="32" t="s">
        <v>133</v>
      </c>
      <c r="I8" s="32" t="s">
        <v>133</v>
      </c>
      <c r="J8" s="33">
        <f>IFERROR(((SUM((L8*'STEP 3-PARAMETER WEIGHTS'!$E$4),(M8*'STEP 3-PARAMETER WEIGHTS'!$E$7),(O8*'STEP 3-PARAMETER WEIGHTS'!$E$17),(P8*'STEP 3-PARAMETER WEIGHTS'!$E$20),(Q8*'STEP 3-PARAMETER WEIGHTS'!$E$23),(N8*'STEP 3-PARAMETER WEIGHTS'!$E$14))-2)/4*100)," ")</f>
        <v>56.25</v>
      </c>
      <c r="K8" s="34" t="s">
        <v>132</v>
      </c>
      <c r="L8" s="25">
        <f t="shared" si="0"/>
        <v>2</v>
      </c>
      <c r="M8" s="26">
        <f t="shared" si="1"/>
        <v>3</v>
      </c>
      <c r="N8" s="26">
        <f t="shared" si="2"/>
        <v>2</v>
      </c>
      <c r="O8" s="26">
        <f t="shared" si="3"/>
        <v>1</v>
      </c>
      <c r="P8" s="26">
        <f t="shared" si="4"/>
        <v>2</v>
      </c>
      <c r="Q8" s="27">
        <f t="shared" si="4"/>
        <v>2</v>
      </c>
      <c r="R8" s="28">
        <f>IFERROR(SUM((L8*'STEP 3-PARAMETER WEIGHTS'!$E$4),('STEP 4a-PRIORITIZATION'!M8*'STEP 3-PARAMETER WEIGHTS'!$E$7))," ")</f>
        <v>2.5</v>
      </c>
      <c r="S8" s="29">
        <f>IFERROR(SUM(O8*'STEP 3-PARAMETER WEIGHTS'!$E$17,P8*'STEP 3-PARAMETER WEIGHTS'!$E$20,Q8*'STEP 3-PARAMETER WEIGHTS'!$E$23,N8*'STEP 3-PARAMETER WEIGHTS'!$E$14)," ")</f>
        <v>1.75</v>
      </c>
    </row>
    <row r="9" spans="1:19" ht="35.15" customHeight="1">
      <c r="A9" s="30"/>
      <c r="B9" s="31" t="str">
        <f>IFERROR(VLOOKUP(A9,Table1[[Sr No]:[Domain]],3,0),"")</f>
        <v/>
      </c>
      <c r="C9" s="31" t="str">
        <f>IFERROR(VLOOKUP(A9,Table1[[Sr No]:[Domain]],2,0),"")</f>
        <v/>
      </c>
      <c r="D9" s="32"/>
      <c r="E9" s="32"/>
      <c r="F9" s="32"/>
      <c r="G9" s="32"/>
      <c r="H9" s="32"/>
      <c r="I9" s="32"/>
      <c r="J9" s="33" t="str">
        <f>IFERROR(((SUM((L9*'STEP 3-PARAMETER WEIGHTS'!$E$4),(M9*'STEP 3-PARAMETER WEIGHTS'!$E$7),(O9*'STEP 3-PARAMETER WEIGHTS'!$E$17),(P9*'STEP 3-PARAMETER WEIGHTS'!$E$20),(Q9*'STEP 3-PARAMETER WEIGHTS'!$E$23),(N9*'STEP 3-PARAMETER WEIGHTS'!$E$14))-2)/4*100)," ")</f>
        <v xml:space="preserve"> </v>
      </c>
      <c r="K9" s="34"/>
      <c r="L9" s="25" t="str">
        <f t="shared" si="0"/>
        <v xml:space="preserve"> </v>
      </c>
      <c r="M9" s="26" t="str">
        <f t="shared" si="1"/>
        <v xml:space="preserve"> </v>
      </c>
      <c r="N9" s="26" t="str">
        <f t="shared" si="2"/>
        <v xml:space="preserve"> </v>
      </c>
      <c r="O9" s="26" t="str">
        <f t="shared" si="3"/>
        <v xml:space="preserve"> </v>
      </c>
      <c r="P9" s="26" t="str">
        <f t="shared" si="4"/>
        <v xml:space="preserve"> </v>
      </c>
      <c r="Q9" s="27" t="str">
        <f t="shared" si="4"/>
        <v xml:space="preserve"> </v>
      </c>
      <c r="R9" s="28" t="str">
        <f>IFERROR(SUM((L9*'STEP 3-PARAMETER WEIGHTS'!$E$4),('STEP 4a-PRIORITIZATION'!M9*'STEP 3-PARAMETER WEIGHTS'!$E$7))," ")</f>
        <v xml:space="preserve"> </v>
      </c>
      <c r="S9" s="29" t="str">
        <f>IFERROR(SUM(O9*'STEP 3-PARAMETER WEIGHTS'!$E$17,P9*'STEP 3-PARAMETER WEIGHTS'!$E$20,Q9*'STEP 3-PARAMETER WEIGHTS'!$E$23,N9*'STEP 3-PARAMETER WEIGHTS'!$E$14)," ")</f>
        <v xml:space="preserve"> </v>
      </c>
    </row>
    <row r="10" spans="1:19" ht="35.15" customHeight="1">
      <c r="A10" s="30"/>
      <c r="B10" s="31" t="str">
        <f>IFERROR(VLOOKUP(A10,Table1[[Sr No]:[Domain]],3,0),"")</f>
        <v/>
      </c>
      <c r="C10" s="31" t="str">
        <f>IFERROR(VLOOKUP(A10,Table1[[Sr No]:[Domain]],2,0),"")</f>
        <v/>
      </c>
      <c r="D10" s="32"/>
      <c r="E10" s="32"/>
      <c r="F10" s="32"/>
      <c r="G10" s="32"/>
      <c r="H10" s="32"/>
      <c r="I10" s="32"/>
      <c r="J10" s="33"/>
      <c r="K10" s="34"/>
      <c r="L10" s="25" t="str">
        <f t="shared" si="0"/>
        <v xml:space="preserve"> </v>
      </c>
      <c r="M10" s="26" t="str">
        <f t="shared" si="1"/>
        <v xml:space="preserve"> </v>
      </c>
      <c r="N10" s="26" t="str">
        <f t="shared" si="2"/>
        <v xml:space="preserve"> </v>
      </c>
      <c r="O10" s="26" t="str">
        <f t="shared" si="3"/>
        <v xml:space="preserve"> </v>
      </c>
      <c r="P10" s="26" t="str">
        <f t="shared" si="4"/>
        <v xml:space="preserve"> </v>
      </c>
      <c r="Q10" s="27" t="str">
        <f t="shared" si="4"/>
        <v xml:space="preserve"> </v>
      </c>
      <c r="R10" s="28" t="str">
        <f>IFERROR(SUM((L10*'STEP 3-PARAMETER WEIGHTS'!$E$4),('STEP 4a-PRIORITIZATION'!M10*'STEP 3-PARAMETER WEIGHTS'!$E$7))," ")</f>
        <v xml:space="preserve"> </v>
      </c>
      <c r="S10" s="29" t="str">
        <f>IFERROR(SUM(O10*'STEP 3-PARAMETER WEIGHTS'!$E$17,P10*'STEP 3-PARAMETER WEIGHTS'!$E$20,Q10*'STEP 3-PARAMETER WEIGHTS'!$E$23,N10*'STEP 3-PARAMETER WEIGHTS'!$E$14)," ")</f>
        <v xml:space="preserve"> </v>
      </c>
    </row>
    <row r="11" spans="1:19" ht="35.15" customHeight="1">
      <c r="A11" s="30"/>
      <c r="B11" s="31" t="str">
        <f>IFERROR(VLOOKUP(A11,Table1[[Sr No]:[Domain]],3,0),"")</f>
        <v/>
      </c>
      <c r="C11" s="31" t="str">
        <f>IFERROR(VLOOKUP(A11,Table1[[Sr No]:[Domain]],2,0),"")</f>
        <v/>
      </c>
      <c r="D11" s="32"/>
      <c r="E11" s="32"/>
      <c r="F11" s="32"/>
      <c r="G11" s="32"/>
      <c r="H11" s="32"/>
      <c r="I11" s="32"/>
      <c r="J11" s="33" t="str">
        <f>IFERROR(((SUM((L11*'STEP 3-PARAMETER WEIGHTS'!$E$4),(M11*'STEP 3-PARAMETER WEIGHTS'!$E$7),(O11*'STEP 3-PARAMETER WEIGHTS'!$E$17),(P11*'STEP 3-PARAMETER WEIGHTS'!$E$20),(Q11*'STEP 3-PARAMETER WEIGHTS'!$E$23),(N11*'STEP 3-PARAMETER WEIGHTS'!$E$14))-2)/4*100)," ")</f>
        <v xml:space="preserve"> </v>
      </c>
      <c r="K11" s="34"/>
      <c r="L11" s="25" t="str">
        <f t="shared" si="0"/>
        <v xml:space="preserve"> </v>
      </c>
      <c r="M11" s="26" t="str">
        <f t="shared" si="1"/>
        <v xml:space="preserve"> </v>
      </c>
      <c r="N11" s="26" t="str">
        <f t="shared" si="2"/>
        <v xml:space="preserve"> </v>
      </c>
      <c r="O11" s="26" t="str">
        <f t="shared" si="3"/>
        <v xml:space="preserve"> </v>
      </c>
      <c r="P11" s="26" t="str">
        <f t="shared" si="4"/>
        <v xml:space="preserve"> </v>
      </c>
      <c r="Q11" s="27" t="str">
        <f t="shared" si="4"/>
        <v xml:space="preserve"> </v>
      </c>
      <c r="R11" s="28" t="str">
        <f>IFERROR(SUM((L11*'STEP 3-PARAMETER WEIGHTS'!$E$4),('STEP 4a-PRIORITIZATION'!M11*'STEP 3-PARAMETER WEIGHTS'!$E$7))," ")</f>
        <v xml:space="preserve"> </v>
      </c>
      <c r="S11" s="29" t="str">
        <f>IFERROR(SUM(O11*'STEP 3-PARAMETER WEIGHTS'!$E$17,P11*'STEP 3-PARAMETER WEIGHTS'!$E$20,Q11*'STEP 3-PARAMETER WEIGHTS'!$E$23,N11*'STEP 3-PARAMETER WEIGHTS'!$E$14)," ")</f>
        <v xml:space="preserve"> </v>
      </c>
    </row>
    <row r="12" spans="1:19" ht="35.15" hidden="1" customHeight="1" outlineLevel="1">
      <c r="A12" s="30"/>
      <c r="B12" s="31" t="str">
        <f>IFERROR(VLOOKUP(A12,Table1[[Sr No]:[Domain]],3,0),"")</f>
        <v/>
      </c>
      <c r="C12" s="31" t="str">
        <f>IFERROR(VLOOKUP(A12,Table1[[Sr No]:[Domain]],2,0),"")</f>
        <v/>
      </c>
      <c r="D12" s="32"/>
      <c r="E12" s="32"/>
      <c r="F12" s="32"/>
      <c r="G12" s="32"/>
      <c r="H12" s="32"/>
      <c r="I12" s="32"/>
      <c r="J12" s="33" t="str">
        <f>IFERROR(((SUM((L12*'STEP 3-PARAMETER WEIGHTS'!$E$4),(M12*'STEP 3-PARAMETER WEIGHTS'!$E$7),(O12*'STEP 3-PARAMETER WEIGHTS'!$E$17),(P12*'STEP 3-PARAMETER WEIGHTS'!$E$20),(Q12*'STEP 3-PARAMETER WEIGHTS'!$E$23),(N12*'STEP 3-PARAMETER WEIGHTS'!$E$14))-2)/4*100)," ")</f>
        <v xml:space="preserve"> </v>
      </c>
      <c r="K12" s="34"/>
      <c r="L12" s="25" t="str">
        <f t="shared" si="0"/>
        <v xml:space="preserve"> </v>
      </c>
      <c r="M12" s="26" t="str">
        <f t="shared" si="1"/>
        <v xml:space="preserve"> </v>
      </c>
      <c r="N12" s="26" t="str">
        <f t="shared" si="2"/>
        <v xml:space="preserve"> </v>
      </c>
      <c r="O12" s="26" t="str">
        <f t="shared" si="3"/>
        <v xml:space="preserve"> </v>
      </c>
      <c r="P12" s="26" t="str">
        <f t="shared" si="4"/>
        <v xml:space="preserve"> </v>
      </c>
      <c r="Q12" s="27" t="str">
        <f t="shared" si="4"/>
        <v xml:space="preserve"> </v>
      </c>
      <c r="R12" s="28" t="str">
        <f>IFERROR(SUM((L12*'STEP 3-PARAMETER WEIGHTS'!$E$4),('STEP 4a-PRIORITIZATION'!M12*'STEP 3-PARAMETER WEIGHTS'!$E$7))," ")</f>
        <v xml:space="preserve"> </v>
      </c>
      <c r="S12" s="29" t="str">
        <f>IFERROR(SUM(O12*'STEP 3-PARAMETER WEIGHTS'!$E$17,P12*'STEP 3-PARAMETER WEIGHTS'!$E$20,Q12*'STEP 3-PARAMETER WEIGHTS'!$E$23,N12*'STEP 3-PARAMETER WEIGHTS'!$E$14)," ")</f>
        <v xml:space="preserve"> </v>
      </c>
    </row>
    <row r="13" spans="1:19" ht="35.15" hidden="1" customHeight="1" outlineLevel="1">
      <c r="A13" s="30"/>
      <c r="B13" s="31" t="str">
        <f>IFERROR(VLOOKUP(A13,Table1[[Sr No]:[Domain]],3,0),"")</f>
        <v/>
      </c>
      <c r="C13" s="31" t="str">
        <f>IFERROR(VLOOKUP(A13,Table1[[Sr No]:[Domain]],2,0),"")</f>
        <v/>
      </c>
      <c r="D13" s="32"/>
      <c r="E13" s="32"/>
      <c r="F13" s="32"/>
      <c r="G13" s="32"/>
      <c r="H13" s="32"/>
      <c r="I13" s="32"/>
      <c r="J13" s="33" t="str">
        <f>IFERROR(((SUM((L13*'STEP 3-PARAMETER WEIGHTS'!$E$4),(M13*'STEP 3-PARAMETER WEIGHTS'!$E$7),(O13*'STEP 3-PARAMETER WEIGHTS'!$E$17),(P13*'STEP 3-PARAMETER WEIGHTS'!$E$20),(Q13*'STEP 3-PARAMETER WEIGHTS'!$E$23),(N13*'STEP 3-PARAMETER WEIGHTS'!$E$14))-2)/4*100)," ")</f>
        <v xml:space="preserve"> </v>
      </c>
      <c r="K13" s="34"/>
      <c r="L13" s="25" t="str">
        <f t="shared" si="0"/>
        <v xml:space="preserve"> </v>
      </c>
      <c r="M13" s="26" t="str">
        <f t="shared" si="1"/>
        <v xml:space="preserve"> </v>
      </c>
      <c r="N13" s="26" t="str">
        <f t="shared" si="2"/>
        <v xml:space="preserve"> </v>
      </c>
      <c r="O13" s="26" t="str">
        <f t="shared" si="3"/>
        <v xml:space="preserve"> </v>
      </c>
      <c r="P13" s="26" t="str">
        <f t="shared" si="4"/>
        <v xml:space="preserve"> </v>
      </c>
      <c r="Q13" s="27" t="str">
        <f t="shared" si="4"/>
        <v xml:space="preserve"> </v>
      </c>
      <c r="R13" s="28" t="str">
        <f>IFERROR(SUM((L13*'STEP 3-PARAMETER WEIGHTS'!$E$4),('STEP 4a-PRIORITIZATION'!M13*'STEP 3-PARAMETER WEIGHTS'!$E$7))," ")</f>
        <v xml:space="preserve"> </v>
      </c>
      <c r="S13" s="29" t="str">
        <f>IFERROR(SUM(O13*'STEP 3-PARAMETER WEIGHTS'!$E$17,P13*'STEP 3-PARAMETER WEIGHTS'!$E$20,Q13*'STEP 3-PARAMETER WEIGHTS'!$E$23,N13*'STEP 3-PARAMETER WEIGHTS'!$E$14)," ")</f>
        <v xml:space="preserve"> </v>
      </c>
    </row>
    <row r="14" spans="1:19" ht="35.15" hidden="1" customHeight="1" outlineLevel="1">
      <c r="A14" s="30"/>
      <c r="B14" s="31" t="str">
        <f>IFERROR(VLOOKUP(A14,Table1[[Sr No]:[Domain]],3,0),"")</f>
        <v/>
      </c>
      <c r="C14" s="31" t="str">
        <f>IFERROR(VLOOKUP(A14,Table1[[Sr No]:[Domain]],2,0),"")</f>
        <v/>
      </c>
      <c r="D14" s="32"/>
      <c r="E14" s="32"/>
      <c r="F14" s="32"/>
      <c r="G14" s="32"/>
      <c r="H14" s="32"/>
      <c r="I14" s="32"/>
      <c r="J14" s="33" t="str">
        <f>IFERROR(((SUM((L14*'STEP 3-PARAMETER WEIGHTS'!$E$4),(M14*'STEP 3-PARAMETER WEIGHTS'!$E$7),(O14*'STEP 3-PARAMETER WEIGHTS'!$E$17),(P14*'STEP 3-PARAMETER WEIGHTS'!$E$20),(Q14*'STEP 3-PARAMETER WEIGHTS'!$E$23),(N14*'STEP 3-PARAMETER WEIGHTS'!$E$14))-2)/4*100)," ")</f>
        <v xml:space="preserve"> </v>
      </c>
      <c r="K14" s="34"/>
      <c r="L14" s="25" t="str">
        <f t="shared" si="0"/>
        <v xml:space="preserve"> </v>
      </c>
      <c r="M14" s="26" t="str">
        <f t="shared" si="1"/>
        <v xml:space="preserve"> </v>
      </c>
      <c r="N14" s="26" t="str">
        <f t="shared" si="2"/>
        <v xml:space="preserve"> </v>
      </c>
      <c r="O14" s="26" t="str">
        <f t="shared" si="3"/>
        <v xml:space="preserve"> </v>
      </c>
      <c r="P14" s="26" t="str">
        <f t="shared" si="4"/>
        <v xml:space="preserve"> </v>
      </c>
      <c r="Q14" s="27" t="str">
        <f t="shared" si="4"/>
        <v xml:space="preserve"> </v>
      </c>
      <c r="R14" s="28" t="str">
        <f>IFERROR(SUM((L14*'STEP 3-PARAMETER WEIGHTS'!$E$4),('STEP 4a-PRIORITIZATION'!M14*'STEP 3-PARAMETER WEIGHTS'!$E$7))," ")</f>
        <v xml:space="preserve"> </v>
      </c>
      <c r="S14" s="29" t="str">
        <f>IFERROR(SUM(O14*'STEP 3-PARAMETER WEIGHTS'!$E$17,P14*'STEP 3-PARAMETER WEIGHTS'!$E$20,Q14*'STEP 3-PARAMETER WEIGHTS'!$E$23,N14*'STEP 3-PARAMETER WEIGHTS'!$E$14)," ")</f>
        <v xml:space="preserve"> </v>
      </c>
    </row>
    <row r="15" spans="1:19" ht="35.15" hidden="1" customHeight="1" outlineLevel="1">
      <c r="A15" s="30"/>
      <c r="B15" s="31" t="str">
        <f>IFERROR(VLOOKUP(A15,Table1[[Sr No]:[Domain]],3,0),"")</f>
        <v/>
      </c>
      <c r="C15" s="31" t="str">
        <f>IFERROR(VLOOKUP(A15,Table1[[Sr No]:[Domain]],2,0),"")</f>
        <v/>
      </c>
      <c r="D15" s="32"/>
      <c r="E15" s="32"/>
      <c r="F15" s="32"/>
      <c r="G15" s="32"/>
      <c r="H15" s="32"/>
      <c r="I15" s="32"/>
      <c r="J15" s="33" t="str">
        <f>IFERROR(((SUM((L15*'STEP 3-PARAMETER WEIGHTS'!$E$4),(M15*'STEP 3-PARAMETER WEIGHTS'!$E$7),(O15*'STEP 3-PARAMETER WEIGHTS'!$E$17),(P15*'STEP 3-PARAMETER WEIGHTS'!$E$20),(Q15*'STEP 3-PARAMETER WEIGHTS'!$E$23),(N15*'STEP 3-PARAMETER WEIGHTS'!$E$14))-2)/4*100)," ")</f>
        <v xml:space="preserve"> </v>
      </c>
      <c r="K15" s="34"/>
      <c r="L15" s="25" t="str">
        <f t="shared" si="0"/>
        <v xml:space="preserve"> </v>
      </c>
      <c r="M15" s="26" t="str">
        <f t="shared" si="1"/>
        <v xml:space="preserve"> </v>
      </c>
      <c r="N15" s="26" t="str">
        <f t="shared" si="2"/>
        <v xml:space="preserve"> </v>
      </c>
      <c r="O15" s="26" t="str">
        <f t="shared" si="3"/>
        <v xml:space="preserve"> </v>
      </c>
      <c r="P15" s="26" t="str">
        <f t="shared" si="4"/>
        <v xml:space="preserve"> </v>
      </c>
      <c r="Q15" s="27" t="str">
        <f t="shared" si="4"/>
        <v xml:space="preserve"> </v>
      </c>
      <c r="R15" s="28" t="str">
        <f>IFERROR(SUM((L15*'STEP 3-PARAMETER WEIGHTS'!$E$4),('STEP 4a-PRIORITIZATION'!M15*'STEP 3-PARAMETER WEIGHTS'!$E$7))," ")</f>
        <v xml:space="preserve"> </v>
      </c>
      <c r="S15" s="29" t="str">
        <f>IFERROR(SUM(O15*'STEP 3-PARAMETER WEIGHTS'!$E$17,P15*'STEP 3-PARAMETER WEIGHTS'!$E$20,Q15*'STEP 3-PARAMETER WEIGHTS'!$E$23,N15*'STEP 3-PARAMETER WEIGHTS'!$E$14)," ")</f>
        <v xml:space="preserve"> </v>
      </c>
    </row>
    <row r="16" spans="1:19" ht="35.15" hidden="1" customHeight="1" outlineLevel="1">
      <c r="A16" s="30"/>
      <c r="B16" s="31" t="str">
        <f>IFERROR(VLOOKUP(A16,Table1[[Sr No]:[Domain]],3,0),"")</f>
        <v/>
      </c>
      <c r="C16" s="31" t="str">
        <f>IFERROR(VLOOKUP(A16,Table1[[Sr No]:[Domain]],2,0),"")</f>
        <v/>
      </c>
      <c r="D16" s="32"/>
      <c r="E16" s="32"/>
      <c r="F16" s="32"/>
      <c r="G16" s="32"/>
      <c r="H16" s="32"/>
      <c r="I16" s="32"/>
      <c r="J16" s="33" t="str">
        <f>IFERROR(((SUM((L16*'STEP 3-PARAMETER WEIGHTS'!$E$4),(M16*'STEP 3-PARAMETER WEIGHTS'!$E$7),(O16*'STEP 3-PARAMETER WEIGHTS'!$E$17),(P16*'STEP 3-PARAMETER WEIGHTS'!$E$20),(Q16*'STEP 3-PARAMETER WEIGHTS'!$E$23),(N16*'STEP 3-PARAMETER WEIGHTS'!$E$14))-2)/4*100)," ")</f>
        <v xml:space="preserve"> </v>
      </c>
      <c r="K16" s="34"/>
      <c r="L16" s="25" t="str">
        <f t="shared" si="0"/>
        <v xml:space="preserve"> </v>
      </c>
      <c r="M16" s="26" t="str">
        <f t="shared" si="1"/>
        <v xml:space="preserve"> </v>
      </c>
      <c r="N16" s="26" t="str">
        <f t="shared" si="2"/>
        <v xml:space="preserve"> </v>
      </c>
      <c r="O16" s="26" t="str">
        <f t="shared" si="3"/>
        <v xml:space="preserve"> </v>
      </c>
      <c r="P16" s="26" t="str">
        <f t="shared" si="4"/>
        <v xml:space="preserve"> </v>
      </c>
      <c r="Q16" s="27" t="str">
        <f t="shared" si="4"/>
        <v xml:space="preserve"> </v>
      </c>
      <c r="R16" s="28" t="str">
        <f>IFERROR(SUM((L16*'STEP 3-PARAMETER WEIGHTS'!$E$4),('STEP 4a-PRIORITIZATION'!M16*'STEP 3-PARAMETER WEIGHTS'!$E$7))," ")</f>
        <v xml:space="preserve"> </v>
      </c>
      <c r="S16" s="29" t="str">
        <f>IFERROR(SUM(O16*'STEP 3-PARAMETER WEIGHTS'!$E$17,P16*'STEP 3-PARAMETER WEIGHTS'!$E$20,Q16*'STEP 3-PARAMETER WEIGHTS'!$E$23,N16*'STEP 3-PARAMETER WEIGHTS'!$E$14)," ")</f>
        <v xml:space="preserve"> </v>
      </c>
    </row>
    <row r="17" spans="1:19" ht="35.15" hidden="1" customHeight="1" outlineLevel="1">
      <c r="A17" s="30"/>
      <c r="B17" s="31" t="str">
        <f>IFERROR(VLOOKUP(A17,Table1[[Sr No]:[Domain]],3,0),"")</f>
        <v/>
      </c>
      <c r="C17" s="31" t="str">
        <f>IFERROR(VLOOKUP(A17,Table1[[Sr No]:[Domain]],2,0),"")</f>
        <v/>
      </c>
      <c r="D17" s="32"/>
      <c r="E17" s="32"/>
      <c r="F17" s="32"/>
      <c r="G17" s="32"/>
      <c r="H17" s="32"/>
      <c r="I17" s="32"/>
      <c r="J17" s="33" t="str">
        <f>IFERROR(((SUM((L17*'STEP 3-PARAMETER WEIGHTS'!$E$4),(M17*'STEP 3-PARAMETER WEIGHTS'!$E$7),(O17*'STEP 3-PARAMETER WEIGHTS'!$E$17),(P17*'STEP 3-PARAMETER WEIGHTS'!$E$20),(Q17*'STEP 3-PARAMETER WEIGHTS'!$E$23),(N17*'STEP 3-PARAMETER WEIGHTS'!$E$14))-2)/4*100)," ")</f>
        <v xml:space="preserve"> </v>
      </c>
      <c r="K17" s="34"/>
      <c r="L17" s="25" t="str">
        <f t="shared" si="0"/>
        <v xml:space="preserve"> </v>
      </c>
      <c r="M17" s="26" t="str">
        <f t="shared" si="1"/>
        <v xml:space="preserve"> </v>
      </c>
      <c r="N17" s="26" t="str">
        <f t="shared" si="2"/>
        <v xml:space="preserve"> </v>
      </c>
      <c r="O17" s="26" t="str">
        <f t="shared" si="3"/>
        <v xml:space="preserve"> </v>
      </c>
      <c r="P17" s="26" t="str">
        <f t="shared" si="4"/>
        <v xml:space="preserve"> </v>
      </c>
      <c r="Q17" s="27" t="str">
        <f t="shared" si="4"/>
        <v xml:space="preserve"> </v>
      </c>
      <c r="R17" s="28" t="str">
        <f>IFERROR(SUM((L17*'STEP 3-PARAMETER WEIGHTS'!$E$4),('STEP 4a-PRIORITIZATION'!M17*'STEP 3-PARAMETER WEIGHTS'!$E$7))," ")</f>
        <v xml:space="preserve"> </v>
      </c>
      <c r="S17" s="29" t="str">
        <f>IFERROR(SUM(O17*'STEP 3-PARAMETER WEIGHTS'!$E$17,P17*'STEP 3-PARAMETER WEIGHTS'!$E$20,Q17*'STEP 3-PARAMETER WEIGHTS'!$E$23,N17*'STEP 3-PARAMETER WEIGHTS'!$E$14)," ")</f>
        <v xml:space="preserve"> </v>
      </c>
    </row>
    <row r="18" spans="1:19" ht="35.15" hidden="1" customHeight="1" outlineLevel="1">
      <c r="A18" s="30"/>
      <c r="B18" s="31" t="str">
        <f>IFERROR(VLOOKUP(A18,Table1[[Sr No]:[Domain]],3,0),"")</f>
        <v/>
      </c>
      <c r="C18" s="31" t="str">
        <f>IFERROR(VLOOKUP(A18,Table1[[Sr No]:[Domain]],2,0),"")</f>
        <v/>
      </c>
      <c r="D18" s="32"/>
      <c r="E18" s="32"/>
      <c r="F18" s="32"/>
      <c r="G18" s="32"/>
      <c r="H18" s="32"/>
      <c r="I18" s="32"/>
      <c r="J18" s="33" t="str">
        <f>IFERROR(((SUM((L18*'STEP 3-PARAMETER WEIGHTS'!$E$4),(M18*'STEP 3-PARAMETER WEIGHTS'!$E$7),(O18*'STEP 3-PARAMETER WEIGHTS'!$E$17),(P18*'STEP 3-PARAMETER WEIGHTS'!$E$20),(Q18*'STEP 3-PARAMETER WEIGHTS'!$E$23),(N18*'STEP 3-PARAMETER WEIGHTS'!$E$14))-2)/4*100)," ")</f>
        <v xml:space="preserve"> </v>
      </c>
      <c r="K18" s="34"/>
      <c r="L18" s="25" t="str">
        <f t="shared" si="0"/>
        <v xml:space="preserve"> </v>
      </c>
      <c r="M18" s="26" t="str">
        <f t="shared" si="1"/>
        <v xml:space="preserve"> </v>
      </c>
      <c r="N18" s="26" t="str">
        <f t="shared" si="2"/>
        <v xml:space="preserve"> </v>
      </c>
      <c r="O18" s="26" t="str">
        <f t="shared" si="3"/>
        <v xml:space="preserve"> </v>
      </c>
      <c r="P18" s="26" t="str">
        <f t="shared" si="4"/>
        <v xml:space="preserve"> </v>
      </c>
      <c r="Q18" s="27" t="str">
        <f t="shared" si="4"/>
        <v xml:space="preserve"> </v>
      </c>
      <c r="R18" s="28" t="str">
        <f>IFERROR(SUM((L18*'STEP 3-PARAMETER WEIGHTS'!$E$4),('STEP 4a-PRIORITIZATION'!M18*'STEP 3-PARAMETER WEIGHTS'!$E$7))," ")</f>
        <v xml:space="preserve"> </v>
      </c>
      <c r="S18" s="29" t="str">
        <f>IFERROR(SUM(O18*'STEP 3-PARAMETER WEIGHTS'!$E$17,P18*'STEP 3-PARAMETER WEIGHTS'!$E$20,Q18*'STEP 3-PARAMETER WEIGHTS'!$E$23,N18*'STEP 3-PARAMETER WEIGHTS'!$E$14)," ")</f>
        <v xml:space="preserve"> </v>
      </c>
    </row>
    <row r="19" spans="1:19" ht="35.15" hidden="1" customHeight="1" outlineLevel="1">
      <c r="A19" s="30"/>
      <c r="B19" s="31" t="str">
        <f>IFERROR(VLOOKUP(A19,Table1[[Sr No]:[Domain]],3,0),"")</f>
        <v/>
      </c>
      <c r="C19" s="31" t="str">
        <f>IFERROR(VLOOKUP(A19,Table1[[Sr No]:[Domain]],2,0),"")</f>
        <v/>
      </c>
      <c r="D19" s="32"/>
      <c r="E19" s="32"/>
      <c r="F19" s="32"/>
      <c r="G19" s="32"/>
      <c r="H19" s="32"/>
      <c r="I19" s="32"/>
      <c r="J19" s="33" t="str">
        <f>IFERROR(((SUM((L19*'STEP 3-PARAMETER WEIGHTS'!$E$4),(M19*'STEP 3-PARAMETER WEIGHTS'!$E$7),(O19*'STEP 3-PARAMETER WEIGHTS'!$E$17),(P19*'STEP 3-PARAMETER WEIGHTS'!$E$20),(Q19*'STEP 3-PARAMETER WEIGHTS'!$E$23),(N19*'STEP 3-PARAMETER WEIGHTS'!$E$14))-2)/4*100)," ")</f>
        <v xml:space="preserve"> </v>
      </c>
      <c r="K19" s="34"/>
      <c r="L19" s="25" t="str">
        <f t="shared" si="0"/>
        <v xml:space="preserve"> </v>
      </c>
      <c r="M19" s="26" t="str">
        <f t="shared" si="1"/>
        <v xml:space="preserve"> </v>
      </c>
      <c r="N19" s="26" t="str">
        <f t="shared" si="2"/>
        <v xml:space="preserve"> </v>
      </c>
      <c r="O19" s="26" t="str">
        <f t="shared" si="3"/>
        <v xml:space="preserve"> </v>
      </c>
      <c r="P19" s="26" t="str">
        <f t="shared" si="4"/>
        <v xml:space="preserve"> </v>
      </c>
      <c r="Q19" s="27" t="str">
        <f t="shared" si="4"/>
        <v xml:space="preserve"> </v>
      </c>
      <c r="R19" s="28" t="str">
        <f>IFERROR(SUM((L19*'STEP 3-PARAMETER WEIGHTS'!$E$4),('STEP 4a-PRIORITIZATION'!M19*'STEP 3-PARAMETER WEIGHTS'!$E$7))," ")</f>
        <v xml:space="preserve"> </v>
      </c>
      <c r="S19" s="29" t="str">
        <f>IFERROR(SUM(O19*'STEP 3-PARAMETER WEIGHTS'!$E$17,P19*'STEP 3-PARAMETER WEIGHTS'!$E$20,Q19*'STEP 3-PARAMETER WEIGHTS'!$E$23,N19*'STEP 3-PARAMETER WEIGHTS'!$E$14)," ")</f>
        <v xml:space="preserve"> </v>
      </c>
    </row>
    <row r="20" spans="1:19" ht="35.15" hidden="1" customHeight="1" outlineLevel="1">
      <c r="A20" s="30"/>
      <c r="B20" s="31" t="str">
        <f>IFERROR(VLOOKUP(A20,Table1[[Sr No]:[Domain]],3,0),"")</f>
        <v/>
      </c>
      <c r="C20" s="31" t="str">
        <f>IFERROR(VLOOKUP(A20,Table1[[Sr No]:[Domain]],2,0),"")</f>
        <v/>
      </c>
      <c r="D20" s="32"/>
      <c r="E20" s="32"/>
      <c r="F20" s="32"/>
      <c r="G20" s="32"/>
      <c r="H20" s="32"/>
      <c r="I20" s="32"/>
      <c r="J20" s="33" t="str">
        <f>IFERROR(((SUM((L20*'STEP 3-PARAMETER WEIGHTS'!$E$4),(M20*'STEP 3-PARAMETER WEIGHTS'!$E$7),(O20*'STEP 3-PARAMETER WEIGHTS'!$E$17),(P20*'STEP 3-PARAMETER WEIGHTS'!$E$20),(Q20*'STEP 3-PARAMETER WEIGHTS'!$E$23),(N20*'STEP 3-PARAMETER WEIGHTS'!$E$14))-2)/4*100)," ")</f>
        <v xml:space="preserve"> </v>
      </c>
      <c r="K20" s="34"/>
      <c r="L20" s="25" t="str">
        <f t="shared" si="0"/>
        <v xml:space="preserve"> </v>
      </c>
      <c r="M20" s="26" t="str">
        <f t="shared" si="1"/>
        <v xml:space="preserve"> </v>
      </c>
      <c r="N20" s="26" t="str">
        <f t="shared" si="2"/>
        <v xml:space="preserve"> </v>
      </c>
      <c r="O20" s="26" t="str">
        <f t="shared" si="3"/>
        <v xml:space="preserve"> </v>
      </c>
      <c r="P20" s="26" t="str">
        <f t="shared" si="4"/>
        <v xml:space="preserve"> </v>
      </c>
      <c r="Q20" s="27" t="str">
        <f t="shared" si="4"/>
        <v xml:space="preserve"> </v>
      </c>
      <c r="R20" s="28" t="str">
        <f>IFERROR(SUM((L20*'STEP 3-PARAMETER WEIGHTS'!$E$4),('STEP 4a-PRIORITIZATION'!M20*'STEP 3-PARAMETER WEIGHTS'!$E$7))," ")</f>
        <v xml:space="preserve"> </v>
      </c>
      <c r="S20" s="29" t="str">
        <f>IFERROR(SUM(O20*'STEP 3-PARAMETER WEIGHTS'!$E$17,P20*'STEP 3-PARAMETER WEIGHTS'!$E$20,Q20*'STEP 3-PARAMETER WEIGHTS'!$E$23,N20*'STEP 3-PARAMETER WEIGHTS'!$E$14)," ")</f>
        <v xml:space="preserve"> </v>
      </c>
    </row>
    <row r="21" spans="1:19" ht="35.15" hidden="1" customHeight="1" outlineLevel="1">
      <c r="A21" s="30"/>
      <c r="B21" s="31" t="str">
        <f>IFERROR(VLOOKUP(A21,Table1[[Sr No]:[Domain]],3,0),"")</f>
        <v/>
      </c>
      <c r="C21" s="31" t="str">
        <f>IFERROR(VLOOKUP(A21,Table1[[Sr No]:[Domain]],2,0),"")</f>
        <v/>
      </c>
      <c r="D21" s="32"/>
      <c r="E21" s="32"/>
      <c r="F21" s="32"/>
      <c r="G21" s="32"/>
      <c r="H21" s="32"/>
      <c r="I21" s="32"/>
      <c r="J21" s="33" t="str">
        <f>IFERROR(((SUM((L21*'STEP 3-PARAMETER WEIGHTS'!$E$4),(M21*'STEP 3-PARAMETER WEIGHTS'!$E$7),(O21*'STEP 3-PARAMETER WEIGHTS'!$E$17),(P21*'STEP 3-PARAMETER WEIGHTS'!$E$20),(Q21*'STEP 3-PARAMETER WEIGHTS'!$E$23),(N21*'STEP 3-PARAMETER WEIGHTS'!$E$14))-2)/4*100)," ")</f>
        <v xml:space="preserve"> </v>
      </c>
      <c r="K21" s="34"/>
      <c r="L21" s="25" t="str">
        <f t="shared" si="0"/>
        <v xml:space="preserve"> </v>
      </c>
      <c r="M21" s="26" t="str">
        <f t="shared" si="1"/>
        <v xml:space="preserve"> </v>
      </c>
      <c r="N21" s="26" t="str">
        <f t="shared" si="2"/>
        <v xml:space="preserve"> </v>
      </c>
      <c r="O21" s="26" t="str">
        <f t="shared" si="3"/>
        <v xml:space="preserve"> </v>
      </c>
      <c r="P21" s="26" t="str">
        <f t="shared" si="4"/>
        <v xml:space="preserve"> </v>
      </c>
      <c r="Q21" s="27" t="str">
        <f t="shared" si="4"/>
        <v xml:space="preserve"> </v>
      </c>
      <c r="R21" s="28" t="str">
        <f>IFERROR(SUM((L21*'STEP 3-PARAMETER WEIGHTS'!$E$4),('STEP 4a-PRIORITIZATION'!M21*'STEP 3-PARAMETER WEIGHTS'!$E$7))," ")</f>
        <v xml:space="preserve"> </v>
      </c>
      <c r="S21" s="29" t="str">
        <f>IFERROR(SUM(O21*'STEP 3-PARAMETER WEIGHTS'!$E$17,P21*'STEP 3-PARAMETER WEIGHTS'!$E$20,Q21*'STEP 3-PARAMETER WEIGHTS'!$E$23,N21*'STEP 3-PARAMETER WEIGHTS'!$E$14)," ")</f>
        <v xml:space="preserve"> </v>
      </c>
    </row>
    <row r="22" spans="1:19" ht="35.15" hidden="1" customHeight="1" outlineLevel="1">
      <c r="A22" s="30"/>
      <c r="B22" s="31" t="str">
        <f>IFERROR(VLOOKUP(A22,Table1[[Sr No]:[Domain]],3,0),"")</f>
        <v/>
      </c>
      <c r="C22" s="31" t="str">
        <f>IFERROR(VLOOKUP(A22,Table1[[Sr No]:[Domain]],2,0),"")</f>
        <v/>
      </c>
      <c r="D22" s="32"/>
      <c r="E22" s="32"/>
      <c r="F22" s="32"/>
      <c r="G22" s="32"/>
      <c r="H22" s="32"/>
      <c r="I22" s="32"/>
      <c r="J22" s="33" t="str">
        <f>IFERROR(((SUM((L22*'STEP 3-PARAMETER WEIGHTS'!$E$4),(M22*'STEP 3-PARAMETER WEIGHTS'!$E$7),(O22*'STEP 3-PARAMETER WEIGHTS'!$E$17),(P22*'STEP 3-PARAMETER WEIGHTS'!$E$20),(Q22*'STEP 3-PARAMETER WEIGHTS'!$E$23),(N22*'STEP 3-PARAMETER WEIGHTS'!$E$14))-2)/4*100)," ")</f>
        <v xml:space="preserve"> </v>
      </c>
      <c r="K22" s="34"/>
      <c r="L22" s="25" t="str">
        <f t="shared" si="0"/>
        <v xml:space="preserve"> </v>
      </c>
      <c r="M22" s="26" t="str">
        <f t="shared" si="1"/>
        <v xml:space="preserve"> </v>
      </c>
      <c r="N22" s="26" t="str">
        <f t="shared" si="2"/>
        <v xml:space="preserve"> </v>
      </c>
      <c r="O22" s="26" t="str">
        <f t="shared" si="3"/>
        <v xml:space="preserve"> </v>
      </c>
      <c r="P22" s="26" t="str">
        <f t="shared" si="4"/>
        <v xml:space="preserve"> </v>
      </c>
      <c r="Q22" s="27" t="str">
        <f t="shared" si="4"/>
        <v xml:space="preserve"> </v>
      </c>
      <c r="R22" s="28" t="str">
        <f>IFERROR(SUM((L22*'STEP 3-PARAMETER WEIGHTS'!$E$4),('STEP 4a-PRIORITIZATION'!M22*'STEP 3-PARAMETER WEIGHTS'!$E$7))," ")</f>
        <v xml:space="preserve"> </v>
      </c>
      <c r="S22" s="29" t="str">
        <f>IFERROR(SUM(O22*'STEP 3-PARAMETER WEIGHTS'!$E$17,P22*'STEP 3-PARAMETER WEIGHTS'!$E$20,Q22*'STEP 3-PARAMETER WEIGHTS'!$E$23,N22*'STEP 3-PARAMETER WEIGHTS'!$E$14)," ")</f>
        <v xml:space="preserve"> </v>
      </c>
    </row>
    <row r="23" spans="1:19" ht="35.15" hidden="1" customHeight="1" outlineLevel="1">
      <c r="A23" s="30"/>
      <c r="B23" s="31" t="str">
        <f>IFERROR(VLOOKUP(A23,Table1[[Sr No]:[Domain]],3,0),"")</f>
        <v/>
      </c>
      <c r="C23" s="31" t="str">
        <f>IFERROR(VLOOKUP(A23,Table1[[Sr No]:[Domain]],2,0),"")</f>
        <v/>
      </c>
      <c r="D23" s="32"/>
      <c r="E23" s="32"/>
      <c r="F23" s="32"/>
      <c r="G23" s="32"/>
      <c r="H23" s="32"/>
      <c r="I23" s="32"/>
      <c r="J23" s="33" t="str">
        <f>IFERROR(((SUM((L23*'STEP 3-PARAMETER WEIGHTS'!$E$4),(M23*'STEP 3-PARAMETER WEIGHTS'!$E$7),(O23*'STEP 3-PARAMETER WEIGHTS'!$E$17),(P23*'STEP 3-PARAMETER WEIGHTS'!$E$20),(Q23*'STEP 3-PARAMETER WEIGHTS'!$E$23),(N23*'STEP 3-PARAMETER WEIGHTS'!$E$14))-2)/4*100)," ")</f>
        <v xml:space="preserve"> </v>
      </c>
      <c r="K23" s="34"/>
      <c r="L23" s="25" t="str">
        <f t="shared" si="0"/>
        <v xml:space="preserve"> </v>
      </c>
      <c r="M23" s="26" t="str">
        <f t="shared" si="1"/>
        <v xml:space="preserve"> </v>
      </c>
      <c r="N23" s="26" t="str">
        <f t="shared" si="2"/>
        <v xml:space="preserve"> </v>
      </c>
      <c r="O23" s="26" t="str">
        <f t="shared" si="3"/>
        <v xml:space="preserve"> </v>
      </c>
      <c r="P23" s="26" t="str">
        <f t="shared" si="4"/>
        <v xml:space="preserve"> </v>
      </c>
      <c r="Q23" s="27" t="str">
        <f t="shared" si="4"/>
        <v xml:space="preserve"> </v>
      </c>
      <c r="R23" s="28" t="str">
        <f>IFERROR(SUM((L23*'STEP 3-PARAMETER WEIGHTS'!$E$4),('STEP 4a-PRIORITIZATION'!M23*'STEP 3-PARAMETER WEIGHTS'!$E$7))," ")</f>
        <v xml:space="preserve"> </v>
      </c>
      <c r="S23" s="29" t="str">
        <f>IFERROR(SUM(O23*'STEP 3-PARAMETER WEIGHTS'!$E$17,P23*'STEP 3-PARAMETER WEIGHTS'!$E$20,Q23*'STEP 3-PARAMETER WEIGHTS'!$E$23,N23*'STEP 3-PARAMETER WEIGHTS'!$E$14)," ")</f>
        <v xml:space="preserve"> </v>
      </c>
    </row>
    <row r="24" spans="1:19" ht="35.15" hidden="1" customHeight="1" outlineLevel="1">
      <c r="A24" s="30"/>
      <c r="B24" s="31" t="str">
        <f>IFERROR(VLOOKUP(A24,Table1[[Sr No]:[Domain]],3,0),"")</f>
        <v/>
      </c>
      <c r="C24" s="31" t="str">
        <f>IFERROR(VLOOKUP(A24,Table1[[Sr No]:[Domain]],2,0),"")</f>
        <v/>
      </c>
      <c r="D24" s="32"/>
      <c r="E24" s="32"/>
      <c r="F24" s="32"/>
      <c r="G24" s="32"/>
      <c r="H24" s="32"/>
      <c r="I24" s="32"/>
      <c r="J24" s="33" t="str">
        <f>IFERROR(((SUM((L24*'STEP 3-PARAMETER WEIGHTS'!$E$4),(M24*'STEP 3-PARAMETER WEIGHTS'!$E$7),(O24*'STEP 3-PARAMETER WEIGHTS'!$E$17),(P24*'STEP 3-PARAMETER WEIGHTS'!$E$20),(Q24*'STEP 3-PARAMETER WEIGHTS'!$E$23),(N24*'STEP 3-PARAMETER WEIGHTS'!$E$14))-2)/4*100)," ")</f>
        <v xml:space="preserve"> </v>
      </c>
      <c r="K24" s="34"/>
      <c r="L24" s="25" t="str">
        <f t="shared" si="0"/>
        <v xml:space="preserve"> </v>
      </c>
      <c r="M24" s="26" t="str">
        <f t="shared" si="1"/>
        <v xml:space="preserve"> </v>
      </c>
      <c r="N24" s="26" t="str">
        <f t="shared" si="2"/>
        <v xml:space="preserve"> </v>
      </c>
      <c r="O24" s="26" t="str">
        <f t="shared" si="3"/>
        <v xml:space="preserve"> </v>
      </c>
      <c r="P24" s="26" t="str">
        <f t="shared" si="4"/>
        <v xml:space="preserve"> </v>
      </c>
      <c r="Q24" s="27" t="str">
        <f t="shared" si="4"/>
        <v xml:space="preserve"> </v>
      </c>
      <c r="R24" s="28" t="str">
        <f>IFERROR(SUM((L24*'STEP 3-PARAMETER WEIGHTS'!$E$4),('STEP 4a-PRIORITIZATION'!M24*'STEP 3-PARAMETER WEIGHTS'!$E$7))," ")</f>
        <v xml:space="preserve"> </v>
      </c>
      <c r="S24" s="29" t="str">
        <f>IFERROR(SUM(O24*'STEP 3-PARAMETER WEIGHTS'!$E$17,P24*'STEP 3-PARAMETER WEIGHTS'!$E$20,Q24*'STEP 3-PARAMETER WEIGHTS'!$E$23,N24*'STEP 3-PARAMETER WEIGHTS'!$E$14)," ")</f>
        <v xml:space="preserve"> </v>
      </c>
    </row>
    <row r="25" spans="1:19" ht="35.15" hidden="1" customHeight="1" outlineLevel="1">
      <c r="A25" s="30"/>
      <c r="B25" s="31" t="str">
        <f>IFERROR(VLOOKUP(A25,Table1[[Sr No]:[Domain]],3,0),"")</f>
        <v/>
      </c>
      <c r="C25" s="31" t="str">
        <f>IFERROR(VLOOKUP(A25,Table1[[Sr No]:[Domain]],2,0),"")</f>
        <v/>
      </c>
      <c r="D25" s="32"/>
      <c r="E25" s="32"/>
      <c r="F25" s="32"/>
      <c r="G25" s="32"/>
      <c r="H25" s="32"/>
      <c r="I25" s="32"/>
      <c r="J25" s="33" t="str">
        <f>IFERROR(((SUM((L25*'STEP 3-PARAMETER WEIGHTS'!$E$4),(M25*'STEP 3-PARAMETER WEIGHTS'!$E$7),(O25*'STEP 3-PARAMETER WEIGHTS'!$E$17),(P25*'STEP 3-PARAMETER WEIGHTS'!$E$20),(Q25*'STEP 3-PARAMETER WEIGHTS'!$E$23),(N25*'STEP 3-PARAMETER WEIGHTS'!$E$14))-2)/4*100)," ")</f>
        <v xml:space="preserve"> </v>
      </c>
      <c r="K25" s="34"/>
      <c r="L25" s="25" t="str">
        <f t="shared" si="0"/>
        <v xml:space="preserve"> </v>
      </c>
      <c r="M25" s="26" t="str">
        <f t="shared" si="1"/>
        <v xml:space="preserve"> </v>
      </c>
      <c r="N25" s="26" t="str">
        <f t="shared" si="2"/>
        <v xml:space="preserve"> </v>
      </c>
      <c r="O25" s="26" t="str">
        <f t="shared" si="3"/>
        <v xml:space="preserve"> </v>
      </c>
      <c r="P25" s="26" t="str">
        <f t="shared" si="4"/>
        <v xml:space="preserve"> </v>
      </c>
      <c r="Q25" s="27" t="str">
        <f t="shared" si="4"/>
        <v xml:space="preserve"> </v>
      </c>
      <c r="R25" s="28" t="str">
        <f>IFERROR(SUM((L25*'STEP 3-PARAMETER WEIGHTS'!$E$4),('STEP 4a-PRIORITIZATION'!M25*'STEP 3-PARAMETER WEIGHTS'!$E$7))," ")</f>
        <v xml:space="preserve"> </v>
      </c>
      <c r="S25" s="29" t="str">
        <f>IFERROR(SUM(O25*'STEP 3-PARAMETER WEIGHTS'!$E$17,P25*'STEP 3-PARAMETER WEIGHTS'!$E$20,Q25*'STEP 3-PARAMETER WEIGHTS'!$E$23,N25*'STEP 3-PARAMETER WEIGHTS'!$E$14)," ")</f>
        <v xml:space="preserve"> </v>
      </c>
    </row>
    <row r="26" spans="1:19" ht="35.15" hidden="1" customHeight="1" outlineLevel="1">
      <c r="A26" s="30"/>
      <c r="B26" s="31" t="str">
        <f>IFERROR(VLOOKUP(A26,Table1[[Sr No]:[Domain]],3,0),"")</f>
        <v/>
      </c>
      <c r="C26" s="31" t="str">
        <f>IFERROR(VLOOKUP(A26,Table1[[Sr No]:[Domain]],2,0),"")</f>
        <v/>
      </c>
      <c r="D26" s="32"/>
      <c r="E26" s="32"/>
      <c r="F26" s="32"/>
      <c r="G26" s="32"/>
      <c r="H26" s="32"/>
      <c r="I26" s="32"/>
      <c r="J26" s="33" t="str">
        <f>IFERROR(((SUM((L26*'STEP 3-PARAMETER WEIGHTS'!$E$4),(M26*'STEP 3-PARAMETER WEIGHTS'!$E$7),(O26*'STEP 3-PARAMETER WEIGHTS'!$E$17),(P26*'STEP 3-PARAMETER WEIGHTS'!$E$20),(Q26*'STEP 3-PARAMETER WEIGHTS'!$E$23),(N26*'STEP 3-PARAMETER WEIGHTS'!$E$14))-2)/4*100)," ")</f>
        <v xml:space="preserve"> </v>
      </c>
      <c r="K26" s="34"/>
      <c r="L26" s="25" t="str">
        <f t="shared" si="0"/>
        <v xml:space="preserve"> </v>
      </c>
      <c r="M26" s="26" t="str">
        <f t="shared" si="1"/>
        <v xml:space="preserve"> </v>
      </c>
      <c r="N26" s="26" t="str">
        <f t="shared" si="2"/>
        <v xml:space="preserve"> </v>
      </c>
      <c r="O26" s="26" t="str">
        <f t="shared" si="3"/>
        <v xml:space="preserve"> </v>
      </c>
      <c r="P26" s="26" t="str">
        <f t="shared" si="4"/>
        <v xml:space="preserve"> </v>
      </c>
      <c r="Q26" s="27" t="str">
        <f t="shared" si="4"/>
        <v xml:space="preserve"> </v>
      </c>
      <c r="R26" s="28" t="str">
        <f>IFERROR(SUM((L26*'STEP 3-PARAMETER WEIGHTS'!$E$4),('STEP 4a-PRIORITIZATION'!M26*'STEP 3-PARAMETER WEIGHTS'!$E$7))," ")</f>
        <v xml:space="preserve"> </v>
      </c>
      <c r="S26" s="29" t="str">
        <f>IFERROR(SUM(O26*'STEP 3-PARAMETER WEIGHTS'!$E$17,P26*'STEP 3-PARAMETER WEIGHTS'!$E$20,Q26*'STEP 3-PARAMETER WEIGHTS'!$E$23,N26*'STEP 3-PARAMETER WEIGHTS'!$E$14)," ")</f>
        <v xml:space="preserve"> </v>
      </c>
    </row>
    <row r="27" spans="1:19" ht="35.15" hidden="1" customHeight="1" outlineLevel="1">
      <c r="A27" s="30"/>
      <c r="B27" s="31" t="str">
        <f>IFERROR(VLOOKUP(A27,Table1[[Sr No]:[Domain]],3,0),"")</f>
        <v/>
      </c>
      <c r="C27" s="31" t="str">
        <f>IFERROR(VLOOKUP(A27,Table1[[Sr No]:[Domain]],2,0),"")</f>
        <v/>
      </c>
      <c r="D27" s="32"/>
      <c r="E27" s="32"/>
      <c r="F27" s="32"/>
      <c r="G27" s="32"/>
      <c r="H27" s="32"/>
      <c r="I27" s="32"/>
      <c r="J27" s="33" t="str">
        <f>IFERROR(((SUM((L27*'STEP 3-PARAMETER WEIGHTS'!$E$4),(M27*'STEP 3-PARAMETER WEIGHTS'!$E$7),(O27*'STEP 3-PARAMETER WEIGHTS'!$E$17),(P27*'STEP 3-PARAMETER WEIGHTS'!$E$20),(Q27*'STEP 3-PARAMETER WEIGHTS'!$E$23),(N27*'STEP 3-PARAMETER WEIGHTS'!$E$14))-2)/4*100)," ")</f>
        <v xml:space="preserve"> </v>
      </c>
      <c r="K27" s="34"/>
      <c r="L27" s="25" t="str">
        <f t="shared" si="0"/>
        <v xml:space="preserve"> </v>
      </c>
      <c r="M27" s="26" t="str">
        <f t="shared" si="1"/>
        <v xml:space="preserve"> </v>
      </c>
      <c r="N27" s="26" t="str">
        <f t="shared" si="2"/>
        <v xml:space="preserve"> </v>
      </c>
      <c r="O27" s="26" t="str">
        <f t="shared" si="3"/>
        <v xml:space="preserve"> </v>
      </c>
      <c r="P27" s="26" t="str">
        <f t="shared" si="4"/>
        <v xml:space="preserve"> </v>
      </c>
      <c r="Q27" s="27" t="str">
        <f t="shared" si="4"/>
        <v xml:space="preserve"> </v>
      </c>
      <c r="R27" s="28" t="str">
        <f>IFERROR(SUM((L27*'STEP 3-PARAMETER WEIGHTS'!$E$4),('STEP 4a-PRIORITIZATION'!M27*'STEP 3-PARAMETER WEIGHTS'!$E$7))," ")</f>
        <v xml:space="preserve"> </v>
      </c>
      <c r="S27" s="29" t="str">
        <f>IFERROR(SUM(O27*'STEP 3-PARAMETER WEIGHTS'!$E$17,P27*'STEP 3-PARAMETER WEIGHTS'!$E$20,Q27*'STEP 3-PARAMETER WEIGHTS'!$E$23,N27*'STEP 3-PARAMETER WEIGHTS'!$E$14)," ")</f>
        <v xml:space="preserve"> </v>
      </c>
    </row>
    <row r="28" spans="1:19" ht="35.15" hidden="1" customHeight="1" outlineLevel="1">
      <c r="A28" s="30"/>
      <c r="B28" s="31" t="str">
        <f>IFERROR(VLOOKUP(A28,Table1[[Sr No]:[Domain]],3,0),"")</f>
        <v/>
      </c>
      <c r="C28" s="31" t="str">
        <f>IFERROR(VLOOKUP(A28,Table1[[Sr No]:[Domain]],2,0),"")</f>
        <v/>
      </c>
      <c r="D28" s="32"/>
      <c r="E28" s="32"/>
      <c r="F28" s="32"/>
      <c r="G28" s="32"/>
      <c r="H28" s="32"/>
      <c r="I28" s="32"/>
      <c r="J28" s="33" t="str">
        <f>IFERROR(((SUM((L28*'STEP 3-PARAMETER WEIGHTS'!$E$4),(M28*'STEP 3-PARAMETER WEIGHTS'!$E$7),(O28*'STEP 3-PARAMETER WEIGHTS'!$E$17),(P28*'STEP 3-PARAMETER WEIGHTS'!$E$20),(Q28*'STEP 3-PARAMETER WEIGHTS'!$E$23),(N28*'STEP 3-PARAMETER WEIGHTS'!$E$14))-2)/4*100)," ")</f>
        <v xml:space="preserve"> </v>
      </c>
      <c r="K28" s="34"/>
      <c r="L28" s="25" t="str">
        <f t="shared" si="0"/>
        <v xml:space="preserve"> </v>
      </c>
      <c r="M28" s="26" t="str">
        <f t="shared" si="1"/>
        <v xml:space="preserve"> </v>
      </c>
      <c r="N28" s="26" t="str">
        <f t="shared" si="2"/>
        <v xml:space="preserve"> </v>
      </c>
      <c r="O28" s="26" t="str">
        <f t="shared" si="3"/>
        <v xml:space="preserve"> </v>
      </c>
      <c r="P28" s="26" t="str">
        <f t="shared" si="4"/>
        <v xml:space="preserve"> </v>
      </c>
      <c r="Q28" s="27" t="str">
        <f t="shared" si="4"/>
        <v xml:space="preserve"> </v>
      </c>
      <c r="R28" s="28" t="str">
        <f>IFERROR(SUM((L28*'STEP 3-PARAMETER WEIGHTS'!$E$4),('STEP 4a-PRIORITIZATION'!M28*'STEP 3-PARAMETER WEIGHTS'!$E$7))," ")</f>
        <v xml:space="preserve"> </v>
      </c>
      <c r="S28" s="29" t="str">
        <f>IFERROR(SUM(O28*'STEP 3-PARAMETER WEIGHTS'!$E$17,P28*'STEP 3-PARAMETER WEIGHTS'!$E$20,Q28*'STEP 3-PARAMETER WEIGHTS'!$E$23,N28*'STEP 3-PARAMETER WEIGHTS'!$E$14)," ")</f>
        <v xml:space="preserve"> </v>
      </c>
    </row>
    <row r="29" spans="1:19" ht="35.15" hidden="1" customHeight="1" outlineLevel="1">
      <c r="A29" s="30"/>
      <c r="B29" s="31" t="str">
        <f>IFERROR(VLOOKUP(A29,Table1[[Sr No]:[Domain]],3,0),"")</f>
        <v/>
      </c>
      <c r="C29" s="31" t="str">
        <f>IFERROR(VLOOKUP(A29,Table1[[Sr No]:[Domain]],2,0),"")</f>
        <v/>
      </c>
      <c r="D29" s="32"/>
      <c r="E29" s="32"/>
      <c r="F29" s="32"/>
      <c r="G29" s="32"/>
      <c r="H29" s="32"/>
      <c r="I29" s="32"/>
      <c r="J29" s="33" t="str">
        <f>IFERROR(((SUM((L29*'STEP 3-PARAMETER WEIGHTS'!$E$4),(M29*'STEP 3-PARAMETER WEIGHTS'!$E$7),(O29*'STEP 3-PARAMETER WEIGHTS'!$E$17),(P29*'STEP 3-PARAMETER WEIGHTS'!$E$20),(Q29*'STEP 3-PARAMETER WEIGHTS'!$E$23),(N29*'STEP 3-PARAMETER WEIGHTS'!$E$14))-2)/4*100)," ")</f>
        <v xml:space="preserve"> </v>
      </c>
      <c r="K29" s="34"/>
      <c r="L29" s="25" t="str">
        <f t="shared" si="0"/>
        <v xml:space="preserve"> </v>
      </c>
      <c r="M29" s="26" t="str">
        <f t="shared" si="1"/>
        <v xml:space="preserve"> </v>
      </c>
      <c r="N29" s="26" t="str">
        <f t="shared" si="2"/>
        <v xml:space="preserve"> </v>
      </c>
      <c r="O29" s="26" t="str">
        <f t="shared" si="3"/>
        <v xml:space="preserve"> </v>
      </c>
      <c r="P29" s="26" t="str">
        <f t="shared" si="4"/>
        <v xml:space="preserve"> </v>
      </c>
      <c r="Q29" s="27" t="str">
        <f t="shared" si="4"/>
        <v xml:space="preserve"> </v>
      </c>
      <c r="R29" s="28" t="str">
        <f>IFERROR(SUM((L29*'STEP 3-PARAMETER WEIGHTS'!$E$4),('STEP 4a-PRIORITIZATION'!M29*'STEP 3-PARAMETER WEIGHTS'!$E$7))," ")</f>
        <v xml:space="preserve"> </v>
      </c>
      <c r="S29" s="29" t="str">
        <f>IFERROR(SUM(O29*'STEP 3-PARAMETER WEIGHTS'!$E$17,P29*'STEP 3-PARAMETER WEIGHTS'!$E$20,Q29*'STEP 3-PARAMETER WEIGHTS'!$E$23,N29*'STEP 3-PARAMETER WEIGHTS'!$E$14)," ")</f>
        <v xml:space="preserve"> </v>
      </c>
    </row>
    <row r="30" spans="1:19" ht="35.15" hidden="1" customHeight="1" outlineLevel="1">
      <c r="A30" s="30"/>
      <c r="B30" s="31" t="str">
        <f>IFERROR(VLOOKUP(A30,Table1[[Sr No]:[Domain]],3,0),"")</f>
        <v/>
      </c>
      <c r="C30" s="31" t="str">
        <f>IFERROR(VLOOKUP(A30,Table1[[Sr No]:[Domain]],2,0),"")</f>
        <v/>
      </c>
      <c r="D30" s="32"/>
      <c r="E30" s="32"/>
      <c r="F30" s="32"/>
      <c r="G30" s="32"/>
      <c r="H30" s="32"/>
      <c r="I30" s="32"/>
      <c r="J30" s="33" t="str">
        <f>IFERROR(((SUM((L30*'STEP 3-PARAMETER WEIGHTS'!$E$4),(M30*'STEP 3-PARAMETER WEIGHTS'!$E$7),(O30*'STEP 3-PARAMETER WEIGHTS'!$E$17),(P30*'STEP 3-PARAMETER WEIGHTS'!$E$20),(Q30*'STEP 3-PARAMETER WEIGHTS'!$E$23),(N30*'STEP 3-PARAMETER WEIGHTS'!$E$14))-2)/4*100)," ")</f>
        <v xml:space="preserve"> </v>
      </c>
      <c r="K30" s="34"/>
      <c r="L30" s="25" t="str">
        <f t="shared" si="0"/>
        <v xml:space="preserve"> </v>
      </c>
      <c r="M30" s="26" t="str">
        <f t="shared" si="1"/>
        <v xml:space="preserve"> </v>
      </c>
      <c r="N30" s="26" t="str">
        <f t="shared" si="2"/>
        <v xml:space="preserve"> </v>
      </c>
      <c r="O30" s="26" t="str">
        <f t="shared" si="3"/>
        <v xml:space="preserve"> </v>
      </c>
      <c r="P30" s="26" t="str">
        <f t="shared" si="4"/>
        <v xml:space="preserve"> </v>
      </c>
      <c r="Q30" s="27" t="str">
        <f t="shared" si="4"/>
        <v xml:space="preserve"> </v>
      </c>
      <c r="R30" s="28" t="str">
        <f>IFERROR(SUM((L30*'STEP 3-PARAMETER WEIGHTS'!$E$4),('STEP 4a-PRIORITIZATION'!M30*'STEP 3-PARAMETER WEIGHTS'!$E$7))," ")</f>
        <v xml:space="preserve"> </v>
      </c>
      <c r="S30" s="29" t="str">
        <f>IFERROR(SUM(O30*'STEP 3-PARAMETER WEIGHTS'!$E$17,P30*'STEP 3-PARAMETER WEIGHTS'!$E$20,Q30*'STEP 3-PARAMETER WEIGHTS'!$E$23,N30*'STEP 3-PARAMETER WEIGHTS'!$E$14)," ")</f>
        <v xml:space="preserve"> </v>
      </c>
    </row>
    <row r="31" spans="1:19" ht="35.15" hidden="1" customHeight="1" outlineLevel="1">
      <c r="A31" s="30"/>
      <c r="B31" s="31" t="str">
        <f>IFERROR(VLOOKUP(A31,Table1[[Sr No]:[Domain]],3,0),"")</f>
        <v/>
      </c>
      <c r="C31" s="31" t="str">
        <f>IFERROR(VLOOKUP(A31,Table1[[Sr No]:[Domain]],2,0),"")</f>
        <v/>
      </c>
      <c r="D31" s="32"/>
      <c r="E31" s="32"/>
      <c r="F31" s="32"/>
      <c r="G31" s="32"/>
      <c r="H31" s="32"/>
      <c r="I31" s="32"/>
      <c r="J31" s="33" t="str">
        <f>IFERROR(((SUM((L31*'STEP 3-PARAMETER WEIGHTS'!$E$4),(M31*'STEP 3-PARAMETER WEIGHTS'!$E$7),(O31*'STEP 3-PARAMETER WEIGHTS'!$E$17),(P31*'STEP 3-PARAMETER WEIGHTS'!$E$20),(Q31*'STEP 3-PARAMETER WEIGHTS'!$E$23),(N31*'STEP 3-PARAMETER WEIGHTS'!$E$14))-2)/4*100)," ")</f>
        <v xml:space="preserve"> </v>
      </c>
      <c r="K31" s="34"/>
      <c r="L31" s="25" t="str">
        <f t="shared" si="0"/>
        <v xml:space="preserve"> </v>
      </c>
      <c r="M31" s="26" t="str">
        <f t="shared" si="1"/>
        <v xml:space="preserve"> </v>
      </c>
      <c r="N31" s="26" t="str">
        <f t="shared" si="2"/>
        <v xml:space="preserve"> </v>
      </c>
      <c r="O31" s="26" t="str">
        <f t="shared" si="3"/>
        <v xml:space="preserve"> </v>
      </c>
      <c r="P31" s="26" t="str">
        <f t="shared" si="4"/>
        <v xml:space="preserve"> </v>
      </c>
      <c r="Q31" s="27" t="str">
        <f t="shared" si="4"/>
        <v xml:space="preserve"> </v>
      </c>
      <c r="R31" s="28" t="str">
        <f>IFERROR(SUM((L31*'STEP 3-PARAMETER WEIGHTS'!$E$4),('STEP 4a-PRIORITIZATION'!M31*'STEP 3-PARAMETER WEIGHTS'!$E$7))," ")</f>
        <v xml:space="preserve"> </v>
      </c>
      <c r="S31" s="29" t="str">
        <f>IFERROR(SUM(O31*'STEP 3-PARAMETER WEIGHTS'!$E$17,P31*'STEP 3-PARAMETER WEIGHTS'!$E$20,Q31*'STEP 3-PARAMETER WEIGHTS'!$E$23,N31*'STEP 3-PARAMETER WEIGHTS'!$E$14)," ")</f>
        <v xml:space="preserve"> </v>
      </c>
    </row>
    <row r="32" spans="1:19" ht="35.15" hidden="1" customHeight="1" outlineLevel="1">
      <c r="A32" s="35"/>
      <c r="B32" s="36" t="str">
        <f>IFERROR(VLOOKUP(A32,Table1[[Sr No]:[Domain]],3,0),"")</f>
        <v/>
      </c>
      <c r="C32" s="36" t="str">
        <f>IFERROR(VLOOKUP(A32,Table1[[Sr No]:[Domain]],2,0),"")</f>
        <v/>
      </c>
      <c r="D32" s="32"/>
      <c r="E32" s="32"/>
      <c r="F32" s="32"/>
      <c r="G32" s="32"/>
      <c r="H32" s="32"/>
      <c r="I32" s="32"/>
      <c r="J32" s="33" t="str">
        <f>IFERROR(((SUM((L32*'STEP 3-PARAMETER WEIGHTS'!$E$4),(M32*'STEP 3-PARAMETER WEIGHTS'!$E$7),(O32*'STEP 3-PARAMETER WEIGHTS'!$E$17),(P32*'STEP 3-PARAMETER WEIGHTS'!$E$20),(Q32*'STEP 3-PARAMETER WEIGHTS'!$E$23),(N32*'STEP 3-PARAMETER WEIGHTS'!$E$14))-2)/4*100)," ")</f>
        <v xml:space="preserve"> </v>
      </c>
      <c r="K32" s="34"/>
      <c r="L32" s="25" t="str">
        <f t="shared" si="0"/>
        <v xml:space="preserve"> </v>
      </c>
      <c r="M32" s="26" t="str">
        <f t="shared" si="1"/>
        <v xml:space="preserve"> </v>
      </c>
      <c r="N32" s="26" t="str">
        <f t="shared" si="2"/>
        <v xml:space="preserve"> </v>
      </c>
      <c r="O32" s="26" t="str">
        <f t="shared" si="3"/>
        <v xml:space="preserve"> </v>
      </c>
      <c r="P32" s="26" t="str">
        <f t="shared" si="4"/>
        <v xml:space="preserve"> </v>
      </c>
      <c r="Q32" s="27" t="str">
        <f t="shared" si="4"/>
        <v xml:space="preserve"> </v>
      </c>
      <c r="R32" s="28" t="str">
        <f>IFERROR(SUM((L32*'STEP 3-PARAMETER WEIGHTS'!$E$4),('STEP 4a-PRIORITIZATION'!M32*'STEP 3-PARAMETER WEIGHTS'!$E$7))," ")</f>
        <v xml:space="preserve"> </v>
      </c>
      <c r="S32" s="29" t="str">
        <f>IFERROR(SUM(O32*'STEP 3-PARAMETER WEIGHTS'!$E$17,P32*'STEP 3-PARAMETER WEIGHTS'!$E$20,Q32*'STEP 3-PARAMETER WEIGHTS'!$E$23,N32*'STEP 3-PARAMETER WEIGHTS'!$E$14)," ")</f>
        <v xml:space="preserve"> </v>
      </c>
    </row>
    <row r="33" spans="1:19" ht="35.15" hidden="1" customHeight="1" outlineLevel="1">
      <c r="A33" s="30"/>
      <c r="B33" s="31" t="str">
        <f>IFERROR(VLOOKUP(A33,Table1[[Sr No]:[Domain]],3,0),"")</f>
        <v/>
      </c>
      <c r="C33" s="31" t="str">
        <f>IFERROR(VLOOKUP(A33,Table1[[Sr No]:[Domain]],2,0),"")</f>
        <v/>
      </c>
      <c r="D33" s="32"/>
      <c r="E33" s="32"/>
      <c r="F33" s="32"/>
      <c r="G33" s="32"/>
      <c r="H33" s="32"/>
      <c r="I33" s="32"/>
      <c r="J33" s="33" t="str">
        <f>IFERROR(((SUM((L33*'STEP 3-PARAMETER WEIGHTS'!$E$4),(M33*'STEP 3-PARAMETER WEIGHTS'!$E$7),(O33*'STEP 3-PARAMETER WEIGHTS'!$E$17),(P33*'STEP 3-PARAMETER WEIGHTS'!$E$20),(Q33*'STEP 3-PARAMETER WEIGHTS'!$E$23),(N33*'STEP 3-PARAMETER WEIGHTS'!$E$14))-2)/4*100)," ")</f>
        <v xml:space="preserve"> </v>
      </c>
      <c r="K33" s="34"/>
      <c r="L33" s="25" t="str">
        <f t="shared" si="0"/>
        <v xml:space="preserve"> </v>
      </c>
      <c r="M33" s="26" t="str">
        <f t="shared" si="1"/>
        <v xml:space="preserve"> </v>
      </c>
      <c r="N33" s="26" t="str">
        <f t="shared" si="2"/>
        <v xml:space="preserve"> </v>
      </c>
      <c r="O33" s="26" t="str">
        <f t="shared" si="3"/>
        <v xml:space="preserve"> </v>
      </c>
      <c r="P33" s="26" t="str">
        <f t="shared" si="4"/>
        <v xml:space="preserve"> </v>
      </c>
      <c r="Q33" s="27" t="str">
        <f t="shared" si="4"/>
        <v xml:space="preserve"> </v>
      </c>
      <c r="R33" s="28" t="str">
        <f>IFERROR(SUM((L33*'STEP 3-PARAMETER WEIGHTS'!$E$4),('STEP 4a-PRIORITIZATION'!M33*'STEP 3-PARAMETER WEIGHTS'!$E$7))," ")</f>
        <v xml:space="preserve"> </v>
      </c>
      <c r="S33" s="29" t="str">
        <f>IFERROR(SUM(O33*'STEP 3-PARAMETER WEIGHTS'!$E$17,P33*'STEP 3-PARAMETER WEIGHTS'!$E$20,Q33*'STEP 3-PARAMETER WEIGHTS'!$E$23,N33*'STEP 3-PARAMETER WEIGHTS'!$E$14)," ")</f>
        <v xml:space="preserve"> </v>
      </c>
    </row>
    <row r="34" spans="1:19" ht="35.15" hidden="1" customHeight="1" outlineLevel="1">
      <c r="A34" s="30"/>
      <c r="B34" s="31" t="str">
        <f>IFERROR(VLOOKUP(A34,Table1[[Sr No]:[Domain]],3,0),"")</f>
        <v/>
      </c>
      <c r="C34" s="31" t="str">
        <f>IFERROR(VLOOKUP(A34,Table1[[Sr No]:[Domain]],2,0),"")</f>
        <v/>
      </c>
      <c r="D34" s="32"/>
      <c r="E34" s="32"/>
      <c r="F34" s="32"/>
      <c r="G34" s="32"/>
      <c r="H34" s="32"/>
      <c r="I34" s="32"/>
      <c r="J34" s="33" t="str">
        <f>IFERROR(((SUM((L34*'STEP 3-PARAMETER WEIGHTS'!$E$4),(M34*'STEP 3-PARAMETER WEIGHTS'!$E$7),(O34*'STEP 3-PARAMETER WEIGHTS'!$E$17),(P34*'STEP 3-PARAMETER WEIGHTS'!$E$20),(Q34*'STEP 3-PARAMETER WEIGHTS'!$E$23),(N34*'STEP 3-PARAMETER WEIGHTS'!$E$14))-2)/4*100)," ")</f>
        <v xml:space="preserve"> </v>
      </c>
      <c r="K34" s="34"/>
      <c r="L34" s="25" t="str">
        <f t="shared" si="0"/>
        <v xml:space="preserve"> </v>
      </c>
      <c r="M34" s="26" t="str">
        <f t="shared" si="1"/>
        <v xml:space="preserve"> </v>
      </c>
      <c r="N34" s="26" t="str">
        <f t="shared" si="2"/>
        <v xml:space="preserve"> </v>
      </c>
      <c r="O34" s="26" t="str">
        <f t="shared" si="3"/>
        <v xml:space="preserve"> </v>
      </c>
      <c r="P34" s="26" t="str">
        <f t="shared" si="4"/>
        <v xml:space="preserve"> </v>
      </c>
      <c r="Q34" s="27" t="str">
        <f t="shared" si="4"/>
        <v xml:space="preserve"> </v>
      </c>
      <c r="R34" s="28" t="str">
        <f>IFERROR(SUM((L34*'STEP 3-PARAMETER WEIGHTS'!$E$4),('STEP 4a-PRIORITIZATION'!M34*'STEP 3-PARAMETER WEIGHTS'!$E$7))," ")</f>
        <v xml:space="preserve"> </v>
      </c>
      <c r="S34" s="29" t="str">
        <f>IFERROR(SUM(O34*'STEP 3-PARAMETER WEIGHTS'!$E$17,P34*'STEP 3-PARAMETER WEIGHTS'!$E$20,Q34*'STEP 3-PARAMETER WEIGHTS'!$E$23,N34*'STEP 3-PARAMETER WEIGHTS'!$E$14)," ")</f>
        <v xml:space="preserve"> </v>
      </c>
    </row>
    <row r="35" spans="1:19" ht="35.15" hidden="1" customHeight="1" outlineLevel="1">
      <c r="A35" s="30"/>
      <c r="B35" s="31" t="str">
        <f>IFERROR(VLOOKUP(A35,Table1[[Sr No]:[Domain]],3,0),"")</f>
        <v/>
      </c>
      <c r="C35" s="31" t="str">
        <f>IFERROR(VLOOKUP(A35,Table1[[Sr No]:[Domain]],2,0),"")</f>
        <v/>
      </c>
      <c r="D35" s="32"/>
      <c r="E35" s="32"/>
      <c r="F35" s="32"/>
      <c r="G35" s="32"/>
      <c r="H35" s="32"/>
      <c r="I35" s="32"/>
      <c r="J35" s="33" t="str">
        <f>IFERROR(((SUM((L35*'STEP 3-PARAMETER WEIGHTS'!$E$4),(M35*'STEP 3-PARAMETER WEIGHTS'!$E$7),(O35*'STEP 3-PARAMETER WEIGHTS'!$E$17),(P35*'STEP 3-PARAMETER WEIGHTS'!$E$20),(Q35*'STEP 3-PARAMETER WEIGHTS'!$E$23),(N35*'STEP 3-PARAMETER WEIGHTS'!$E$14))-2)/4*100)," ")</f>
        <v xml:space="preserve"> </v>
      </c>
      <c r="K35" s="34"/>
      <c r="L35" s="25" t="str">
        <f t="shared" si="0"/>
        <v xml:space="preserve"> </v>
      </c>
      <c r="M35" s="26" t="str">
        <f t="shared" si="1"/>
        <v xml:space="preserve"> </v>
      </c>
      <c r="N35" s="26" t="str">
        <f t="shared" si="2"/>
        <v xml:space="preserve"> </v>
      </c>
      <c r="O35" s="26" t="str">
        <f t="shared" si="3"/>
        <v xml:space="preserve"> </v>
      </c>
      <c r="P35" s="26" t="str">
        <f t="shared" si="4"/>
        <v xml:space="preserve"> </v>
      </c>
      <c r="Q35" s="27" t="str">
        <f t="shared" si="4"/>
        <v xml:space="preserve"> </v>
      </c>
      <c r="R35" s="28" t="str">
        <f>IFERROR(SUM((L35*'STEP 3-PARAMETER WEIGHTS'!$E$4),('STEP 4a-PRIORITIZATION'!M35*'STEP 3-PARAMETER WEIGHTS'!$E$7))," ")</f>
        <v xml:space="preserve"> </v>
      </c>
      <c r="S35" s="29" t="str">
        <f>IFERROR(SUM(O35*'STEP 3-PARAMETER WEIGHTS'!$E$17,P35*'STEP 3-PARAMETER WEIGHTS'!$E$20,Q35*'STEP 3-PARAMETER WEIGHTS'!$E$23,N35*'STEP 3-PARAMETER WEIGHTS'!$E$14)," ")</f>
        <v xml:space="preserve"> </v>
      </c>
    </row>
    <row r="36" spans="1:19" ht="35.15" hidden="1" customHeight="1" outlineLevel="1">
      <c r="A36" s="30"/>
      <c r="B36" s="31" t="str">
        <f>IFERROR(VLOOKUP(A36,Table1[[Sr No]:[Domain]],3,0),"")</f>
        <v/>
      </c>
      <c r="C36" s="31" t="str">
        <f>IFERROR(VLOOKUP(A36,Table1[[Sr No]:[Domain]],2,0),"")</f>
        <v/>
      </c>
      <c r="D36" s="32"/>
      <c r="E36" s="32"/>
      <c r="F36" s="32"/>
      <c r="G36" s="32"/>
      <c r="H36" s="32"/>
      <c r="I36" s="32"/>
      <c r="J36" s="33" t="str">
        <f>IFERROR(((SUM((L36*'STEP 3-PARAMETER WEIGHTS'!$E$4),(M36*'STEP 3-PARAMETER WEIGHTS'!$E$7),(O36*'STEP 3-PARAMETER WEIGHTS'!$E$17),(P36*'STEP 3-PARAMETER WEIGHTS'!$E$20),(Q36*'STEP 3-PARAMETER WEIGHTS'!$E$23),(N36*'STEP 3-PARAMETER WEIGHTS'!$E$14))-2)/4*100)," ")</f>
        <v xml:space="preserve"> </v>
      </c>
      <c r="K36" s="34"/>
      <c r="L36" s="25" t="str">
        <f t="shared" si="0"/>
        <v xml:space="preserve"> </v>
      </c>
      <c r="M36" s="26" t="str">
        <f t="shared" si="1"/>
        <v xml:space="preserve"> </v>
      </c>
      <c r="N36" s="26" t="str">
        <f t="shared" si="2"/>
        <v xml:space="preserve"> </v>
      </c>
      <c r="O36" s="26" t="str">
        <f t="shared" si="3"/>
        <v xml:space="preserve"> </v>
      </c>
      <c r="P36" s="26" t="str">
        <f t="shared" si="4"/>
        <v xml:space="preserve"> </v>
      </c>
      <c r="Q36" s="27" t="str">
        <f t="shared" si="4"/>
        <v xml:space="preserve"> </v>
      </c>
      <c r="R36" s="28" t="str">
        <f>IFERROR(SUM((L36*'STEP 3-PARAMETER WEIGHTS'!$E$4),('STEP 4a-PRIORITIZATION'!M36*'STEP 3-PARAMETER WEIGHTS'!$E$7))," ")</f>
        <v xml:space="preserve"> </v>
      </c>
      <c r="S36" s="29" t="str">
        <f>IFERROR(SUM(O36*'STEP 3-PARAMETER WEIGHTS'!$E$17,P36*'STEP 3-PARAMETER WEIGHTS'!$E$20,Q36*'STEP 3-PARAMETER WEIGHTS'!$E$23,N36*'STEP 3-PARAMETER WEIGHTS'!$E$14)," ")</f>
        <v xml:space="preserve"> </v>
      </c>
    </row>
    <row r="37" spans="1:19" ht="35.15" hidden="1" customHeight="1" outlineLevel="1">
      <c r="A37" s="30"/>
      <c r="B37" s="31" t="str">
        <f>IFERROR(VLOOKUP(A37,Table1[[Sr No]:[Domain]],3,0),"")</f>
        <v/>
      </c>
      <c r="C37" s="31" t="str">
        <f>IFERROR(VLOOKUP(A37,Table1[[Sr No]:[Domain]],2,0),"")</f>
        <v/>
      </c>
      <c r="D37" s="32"/>
      <c r="E37" s="32"/>
      <c r="F37" s="32"/>
      <c r="G37" s="32"/>
      <c r="H37" s="32"/>
      <c r="I37" s="32"/>
      <c r="J37" s="33" t="str">
        <f>IFERROR(((SUM((L37*'STEP 3-PARAMETER WEIGHTS'!$E$4),(M37*'STEP 3-PARAMETER WEIGHTS'!$E$7),(O37*'STEP 3-PARAMETER WEIGHTS'!$E$17),(P37*'STEP 3-PARAMETER WEIGHTS'!$E$20),(Q37*'STEP 3-PARAMETER WEIGHTS'!$E$23),(N37*'STEP 3-PARAMETER WEIGHTS'!$E$14))-2)/4*100)," ")</f>
        <v xml:space="preserve"> </v>
      </c>
      <c r="K37" s="34"/>
      <c r="L37" s="25" t="str">
        <f t="shared" si="0"/>
        <v xml:space="preserve"> </v>
      </c>
      <c r="M37" s="26" t="str">
        <f t="shared" si="1"/>
        <v xml:space="preserve"> </v>
      </c>
      <c r="N37" s="26" t="str">
        <f t="shared" si="2"/>
        <v xml:space="preserve"> </v>
      </c>
      <c r="O37" s="26" t="str">
        <f t="shared" si="3"/>
        <v xml:space="preserve"> </v>
      </c>
      <c r="P37" s="26" t="str">
        <f t="shared" si="4"/>
        <v xml:space="preserve"> </v>
      </c>
      <c r="Q37" s="27" t="str">
        <f t="shared" si="4"/>
        <v xml:space="preserve"> </v>
      </c>
      <c r="R37" s="28" t="str">
        <f>IFERROR(SUM((L37*'STEP 3-PARAMETER WEIGHTS'!$E$4),('STEP 4a-PRIORITIZATION'!M37*'STEP 3-PARAMETER WEIGHTS'!$E$7))," ")</f>
        <v xml:space="preserve"> </v>
      </c>
      <c r="S37" s="29" t="str">
        <f>IFERROR(SUM(O37*'STEP 3-PARAMETER WEIGHTS'!$E$17,P37*'STEP 3-PARAMETER WEIGHTS'!$E$20,Q37*'STEP 3-PARAMETER WEIGHTS'!$E$23,N37*'STEP 3-PARAMETER WEIGHTS'!$E$14)," ")</f>
        <v xml:space="preserve"> </v>
      </c>
    </row>
    <row r="38" spans="1:19" ht="35.15" hidden="1" customHeight="1" outlineLevel="1">
      <c r="A38" s="30"/>
      <c r="B38" s="31" t="str">
        <f>IFERROR(VLOOKUP(A38,Table1[[Sr No]:[Domain]],3,0),"")</f>
        <v/>
      </c>
      <c r="C38" s="31" t="str">
        <f>IFERROR(VLOOKUP(A38,Table1[[Sr No]:[Domain]],2,0),"")</f>
        <v/>
      </c>
      <c r="D38" s="32"/>
      <c r="E38" s="32"/>
      <c r="F38" s="32"/>
      <c r="G38" s="32"/>
      <c r="H38" s="32"/>
      <c r="I38" s="32"/>
      <c r="J38" s="33" t="str">
        <f>IFERROR(((SUM((L38*'STEP 3-PARAMETER WEIGHTS'!$E$4),(M38*'STEP 3-PARAMETER WEIGHTS'!$E$7),(O38*'STEP 3-PARAMETER WEIGHTS'!$E$17),(P38*'STEP 3-PARAMETER WEIGHTS'!$E$20),(Q38*'STEP 3-PARAMETER WEIGHTS'!$E$23),(N38*'STEP 3-PARAMETER WEIGHTS'!$E$14))-2)/4*100)," ")</f>
        <v xml:space="preserve"> </v>
      </c>
      <c r="K38" s="34"/>
      <c r="L38" s="25" t="str">
        <f t="shared" si="0"/>
        <v xml:space="preserve"> </v>
      </c>
      <c r="M38" s="26" t="str">
        <f t="shared" si="1"/>
        <v xml:space="preserve"> </v>
      </c>
      <c r="N38" s="26" t="str">
        <f t="shared" si="2"/>
        <v xml:space="preserve"> </v>
      </c>
      <c r="O38" s="26" t="str">
        <f t="shared" si="3"/>
        <v xml:space="preserve"> </v>
      </c>
      <c r="P38" s="26" t="str">
        <f t="shared" si="4"/>
        <v xml:space="preserve"> </v>
      </c>
      <c r="Q38" s="27" t="str">
        <f t="shared" si="4"/>
        <v xml:space="preserve"> </v>
      </c>
      <c r="R38" s="28" t="str">
        <f>IFERROR(SUM((L38*'STEP 3-PARAMETER WEIGHTS'!$E$4),('STEP 4a-PRIORITIZATION'!M38*'STEP 3-PARAMETER WEIGHTS'!$E$7))," ")</f>
        <v xml:space="preserve"> </v>
      </c>
      <c r="S38" s="29" t="str">
        <f>IFERROR(SUM(O38*'STEP 3-PARAMETER WEIGHTS'!$E$17,P38*'STEP 3-PARAMETER WEIGHTS'!$E$20,Q38*'STEP 3-PARAMETER WEIGHTS'!$E$23,N38*'STEP 3-PARAMETER WEIGHTS'!$E$14)," ")</f>
        <v xml:space="preserve"> </v>
      </c>
    </row>
    <row r="39" spans="1:19" ht="35.15" hidden="1" customHeight="1" outlineLevel="1">
      <c r="A39" s="30"/>
      <c r="B39" s="31" t="str">
        <f>IFERROR(VLOOKUP(A39,Table1[[Sr No]:[Domain]],3,0),"")</f>
        <v/>
      </c>
      <c r="C39" s="31" t="str">
        <f>IFERROR(VLOOKUP(A39,Table1[[Sr No]:[Domain]],2,0),"")</f>
        <v/>
      </c>
      <c r="D39" s="32"/>
      <c r="E39" s="32"/>
      <c r="F39" s="32"/>
      <c r="G39" s="32"/>
      <c r="H39" s="32"/>
      <c r="I39" s="32"/>
      <c r="J39" s="33" t="str">
        <f>IFERROR(((SUM((L39*'STEP 3-PARAMETER WEIGHTS'!$E$4),(M39*'STEP 3-PARAMETER WEIGHTS'!$E$7),(O39*'STEP 3-PARAMETER WEIGHTS'!$E$17),(P39*'STEP 3-PARAMETER WEIGHTS'!$E$20),(Q39*'STEP 3-PARAMETER WEIGHTS'!$E$23),(N39*'STEP 3-PARAMETER WEIGHTS'!$E$14))-2)/4*100)," ")</f>
        <v xml:space="preserve"> </v>
      </c>
      <c r="K39" s="34"/>
      <c r="L39" s="25" t="str">
        <f t="shared" si="0"/>
        <v xml:space="preserve"> </v>
      </c>
      <c r="M39" s="26" t="str">
        <f t="shared" si="1"/>
        <v xml:space="preserve"> </v>
      </c>
      <c r="N39" s="26" t="str">
        <f t="shared" si="2"/>
        <v xml:space="preserve"> </v>
      </c>
      <c r="O39" s="26" t="str">
        <f t="shared" si="3"/>
        <v xml:space="preserve"> </v>
      </c>
      <c r="P39" s="26" t="str">
        <f t="shared" si="4"/>
        <v xml:space="preserve"> </v>
      </c>
      <c r="Q39" s="27" t="str">
        <f t="shared" si="4"/>
        <v xml:space="preserve"> </v>
      </c>
      <c r="R39" s="28" t="str">
        <f>IFERROR(SUM((L39*'STEP 3-PARAMETER WEIGHTS'!$E$4),('STEP 4a-PRIORITIZATION'!M39*'STEP 3-PARAMETER WEIGHTS'!$E$7))," ")</f>
        <v xml:space="preserve"> </v>
      </c>
      <c r="S39" s="29" t="str">
        <f>IFERROR(SUM(O39*'STEP 3-PARAMETER WEIGHTS'!$E$17,P39*'STEP 3-PARAMETER WEIGHTS'!$E$20,Q39*'STEP 3-PARAMETER WEIGHTS'!$E$23,N39*'STEP 3-PARAMETER WEIGHTS'!$E$14)," ")</f>
        <v xml:space="preserve"> </v>
      </c>
    </row>
    <row r="40" spans="1:19" ht="35.15" hidden="1" customHeight="1" outlineLevel="1">
      <c r="A40" s="30"/>
      <c r="B40" s="31" t="str">
        <f>IFERROR(VLOOKUP(A40,Table1[[Sr No]:[Domain]],3,0),"")</f>
        <v/>
      </c>
      <c r="C40" s="31" t="str">
        <f>IFERROR(VLOOKUP(A40,Table1[[Sr No]:[Domain]],2,0),"")</f>
        <v/>
      </c>
      <c r="D40" s="32"/>
      <c r="E40" s="32"/>
      <c r="F40" s="32"/>
      <c r="G40" s="32"/>
      <c r="H40" s="32"/>
      <c r="I40" s="32"/>
      <c r="J40" s="33" t="str">
        <f>IFERROR(((SUM((L40*'STEP 3-PARAMETER WEIGHTS'!$E$4),(M40*'STEP 3-PARAMETER WEIGHTS'!$E$7),(O40*'STEP 3-PARAMETER WEIGHTS'!$E$17),(P40*'STEP 3-PARAMETER WEIGHTS'!$E$20),(Q40*'STEP 3-PARAMETER WEIGHTS'!$E$23),(N40*'STEP 3-PARAMETER WEIGHTS'!$E$14))-2)/4*100)," ")</f>
        <v xml:space="preserve"> </v>
      </c>
      <c r="K40" s="34"/>
      <c r="L40" s="25" t="str">
        <f t="shared" si="0"/>
        <v xml:space="preserve"> </v>
      </c>
      <c r="M40" s="26" t="str">
        <f t="shared" si="1"/>
        <v xml:space="preserve"> </v>
      </c>
      <c r="N40" s="26" t="str">
        <f t="shared" si="2"/>
        <v xml:space="preserve"> </v>
      </c>
      <c r="O40" s="26" t="str">
        <f t="shared" si="3"/>
        <v xml:space="preserve"> </v>
      </c>
      <c r="P40" s="26" t="str">
        <f t="shared" si="4"/>
        <v xml:space="preserve"> </v>
      </c>
      <c r="Q40" s="27" t="str">
        <f t="shared" si="4"/>
        <v xml:space="preserve"> </v>
      </c>
      <c r="R40" s="28" t="str">
        <f>IFERROR(SUM((L40*'STEP 3-PARAMETER WEIGHTS'!$E$4),('STEP 4a-PRIORITIZATION'!M40*'STEP 3-PARAMETER WEIGHTS'!$E$7))," ")</f>
        <v xml:space="preserve"> </v>
      </c>
      <c r="S40" s="29" t="str">
        <f>IFERROR(SUM(O40*'STEP 3-PARAMETER WEIGHTS'!$E$17,P40*'STEP 3-PARAMETER WEIGHTS'!$E$20,Q40*'STEP 3-PARAMETER WEIGHTS'!$E$23,N40*'STEP 3-PARAMETER WEIGHTS'!$E$14)," ")</f>
        <v xml:space="preserve"> </v>
      </c>
    </row>
    <row r="41" spans="1:19" ht="35.15" hidden="1" customHeight="1" outlineLevel="1">
      <c r="A41" s="30"/>
      <c r="B41" s="31" t="str">
        <f>IFERROR(VLOOKUP(A41,Table1[[Sr No]:[Domain]],3,0),"")</f>
        <v/>
      </c>
      <c r="C41" s="31" t="str">
        <f>IFERROR(VLOOKUP(A41,Table1[[Sr No]:[Domain]],2,0),"")</f>
        <v/>
      </c>
      <c r="D41" s="32"/>
      <c r="E41" s="32"/>
      <c r="F41" s="32"/>
      <c r="G41" s="32"/>
      <c r="H41" s="32"/>
      <c r="I41" s="32"/>
      <c r="J41" s="33" t="str">
        <f>IFERROR(((SUM((L41*'STEP 3-PARAMETER WEIGHTS'!$E$4),(M41*'STEP 3-PARAMETER WEIGHTS'!$E$7),(O41*'STEP 3-PARAMETER WEIGHTS'!$E$17),(P41*'STEP 3-PARAMETER WEIGHTS'!$E$20),(Q41*'STEP 3-PARAMETER WEIGHTS'!$E$23),(N41*'STEP 3-PARAMETER WEIGHTS'!$E$14))-2)/4*100)," ")</f>
        <v xml:space="preserve"> </v>
      </c>
      <c r="K41" s="34"/>
      <c r="L41" s="25" t="str">
        <f t="shared" si="0"/>
        <v xml:space="preserve"> </v>
      </c>
      <c r="M41" s="26" t="str">
        <f t="shared" si="1"/>
        <v xml:space="preserve"> </v>
      </c>
      <c r="N41" s="26" t="str">
        <f t="shared" si="2"/>
        <v xml:space="preserve"> </v>
      </c>
      <c r="O41" s="26" t="str">
        <f t="shared" si="3"/>
        <v xml:space="preserve"> </v>
      </c>
      <c r="P41" s="26" t="str">
        <f t="shared" si="4"/>
        <v xml:space="preserve"> </v>
      </c>
      <c r="Q41" s="27" t="str">
        <f t="shared" si="4"/>
        <v xml:space="preserve"> </v>
      </c>
      <c r="R41" s="28" t="str">
        <f>IFERROR(SUM((L41*'STEP 3-PARAMETER WEIGHTS'!$E$4),('STEP 4a-PRIORITIZATION'!M41*'STEP 3-PARAMETER WEIGHTS'!$E$7))," ")</f>
        <v xml:space="preserve"> </v>
      </c>
      <c r="S41" s="29" t="str">
        <f>IFERROR(SUM(O41*'STEP 3-PARAMETER WEIGHTS'!$E$17,P41*'STEP 3-PARAMETER WEIGHTS'!$E$20,Q41*'STEP 3-PARAMETER WEIGHTS'!$E$23,N41*'STEP 3-PARAMETER WEIGHTS'!$E$14)," ")</f>
        <v xml:space="preserve"> </v>
      </c>
    </row>
    <row r="42" spans="1:19" ht="35.15" hidden="1" customHeight="1" outlineLevel="1">
      <c r="A42" s="30"/>
      <c r="B42" s="31" t="str">
        <f>IFERROR(VLOOKUP(A42,Table1[[Sr No]:[Domain]],3,0),"")</f>
        <v/>
      </c>
      <c r="C42" s="31" t="str">
        <f>IFERROR(VLOOKUP(A42,Table1[[Sr No]:[Domain]],2,0),"")</f>
        <v/>
      </c>
      <c r="D42" s="32"/>
      <c r="E42" s="32"/>
      <c r="F42" s="32"/>
      <c r="G42" s="32"/>
      <c r="H42" s="32"/>
      <c r="I42" s="32"/>
      <c r="J42" s="33" t="str">
        <f>IFERROR(((SUM((L42*'STEP 3-PARAMETER WEIGHTS'!$E$4),(M42*'STEP 3-PARAMETER WEIGHTS'!$E$7),(O42*'STEP 3-PARAMETER WEIGHTS'!$E$17),(P42*'STEP 3-PARAMETER WEIGHTS'!$E$20),(Q42*'STEP 3-PARAMETER WEIGHTS'!$E$23),(N42*'STEP 3-PARAMETER WEIGHTS'!$E$14))-2)/4*100)," ")</f>
        <v xml:space="preserve"> </v>
      </c>
      <c r="K42" s="34"/>
      <c r="L42" s="25" t="str">
        <f t="shared" si="0"/>
        <v xml:space="preserve"> </v>
      </c>
      <c r="M42" s="26" t="str">
        <f t="shared" si="1"/>
        <v xml:space="preserve"> </v>
      </c>
      <c r="N42" s="26" t="str">
        <f t="shared" si="2"/>
        <v xml:space="preserve"> </v>
      </c>
      <c r="O42" s="26" t="str">
        <f t="shared" si="3"/>
        <v xml:space="preserve"> </v>
      </c>
      <c r="P42" s="26" t="str">
        <f t="shared" si="4"/>
        <v xml:space="preserve"> </v>
      </c>
      <c r="Q42" s="27" t="str">
        <f t="shared" si="4"/>
        <v xml:space="preserve"> </v>
      </c>
      <c r="R42" s="28" t="str">
        <f>IFERROR(SUM((L42*'STEP 3-PARAMETER WEIGHTS'!$E$4),('STEP 4a-PRIORITIZATION'!M42*'STEP 3-PARAMETER WEIGHTS'!$E$7))," ")</f>
        <v xml:space="preserve"> </v>
      </c>
      <c r="S42" s="29" t="str">
        <f>IFERROR(SUM(O42*'STEP 3-PARAMETER WEIGHTS'!$E$17,P42*'STEP 3-PARAMETER WEIGHTS'!$E$20,Q42*'STEP 3-PARAMETER WEIGHTS'!$E$23,N42*'STEP 3-PARAMETER WEIGHTS'!$E$14)," ")</f>
        <v xml:space="preserve"> </v>
      </c>
    </row>
    <row r="43" spans="1:19" ht="35.15" hidden="1" customHeight="1" outlineLevel="1">
      <c r="A43" s="30"/>
      <c r="B43" s="31" t="str">
        <f>IFERROR(VLOOKUP(A43,Table1[[Sr No]:[Domain]],3,0),"")</f>
        <v/>
      </c>
      <c r="C43" s="31" t="str">
        <f>IFERROR(VLOOKUP(A43,Table1[[Sr No]:[Domain]],2,0),"")</f>
        <v/>
      </c>
      <c r="D43" s="32"/>
      <c r="E43" s="32"/>
      <c r="F43" s="32"/>
      <c r="G43" s="32"/>
      <c r="H43" s="32"/>
      <c r="I43" s="32"/>
      <c r="J43" s="33" t="str">
        <f>IFERROR(((SUM((L43*'STEP 3-PARAMETER WEIGHTS'!$E$4),(M43*'STEP 3-PARAMETER WEIGHTS'!$E$7),(O43*'STEP 3-PARAMETER WEIGHTS'!$E$17),(P43*'STEP 3-PARAMETER WEIGHTS'!$E$20),(Q43*'STEP 3-PARAMETER WEIGHTS'!$E$23),(N43*'STEP 3-PARAMETER WEIGHTS'!$E$14))-2)/4*100)," ")</f>
        <v xml:space="preserve"> </v>
      </c>
      <c r="K43" s="34"/>
      <c r="L43" s="25" t="str">
        <f t="shared" si="0"/>
        <v xml:space="preserve"> </v>
      </c>
      <c r="M43" s="26" t="str">
        <f t="shared" si="1"/>
        <v xml:space="preserve"> </v>
      </c>
      <c r="N43" s="26" t="str">
        <f t="shared" si="2"/>
        <v xml:space="preserve"> </v>
      </c>
      <c r="O43" s="26" t="str">
        <f t="shared" si="3"/>
        <v xml:space="preserve"> </v>
      </c>
      <c r="P43" s="26" t="str">
        <f t="shared" si="4"/>
        <v xml:space="preserve"> </v>
      </c>
      <c r="Q43" s="27" t="str">
        <f t="shared" si="4"/>
        <v xml:space="preserve"> </v>
      </c>
      <c r="R43" s="28" t="str">
        <f>IFERROR(SUM((L43*'STEP 3-PARAMETER WEIGHTS'!$E$4),('STEP 4a-PRIORITIZATION'!M43*'STEP 3-PARAMETER WEIGHTS'!$E$7))," ")</f>
        <v xml:space="preserve"> </v>
      </c>
      <c r="S43" s="29" t="str">
        <f>IFERROR(SUM(O43*'STEP 3-PARAMETER WEIGHTS'!$E$17,P43*'STEP 3-PARAMETER WEIGHTS'!$E$20,Q43*'STEP 3-PARAMETER WEIGHTS'!$E$23,N43*'STEP 3-PARAMETER WEIGHTS'!$E$14)," ")</f>
        <v xml:space="preserve"> </v>
      </c>
    </row>
    <row r="44" spans="1:19" ht="22.25" hidden="1" customHeight="1" outlineLevel="1">
      <c r="A44" s="30"/>
      <c r="B44" s="31" t="str">
        <f>IFERROR(VLOOKUP(A44,Table1[[Sr No]:[Domain]],3,0),"")</f>
        <v/>
      </c>
      <c r="C44" s="31" t="str">
        <f>IFERROR(VLOOKUP(A44,Table1[[Sr No]:[Domain]],2,0),"")</f>
        <v/>
      </c>
      <c r="D44" s="32"/>
      <c r="E44" s="32"/>
      <c r="F44" s="32"/>
      <c r="G44" s="32"/>
      <c r="H44" s="32"/>
      <c r="I44" s="32"/>
      <c r="J44" s="33" t="str">
        <f>IFERROR(((SUM((L44*'STEP 3-PARAMETER WEIGHTS'!$E$4),(M44*'STEP 3-PARAMETER WEIGHTS'!$E$7),(O44*'STEP 3-PARAMETER WEIGHTS'!$E$17),(P44*'STEP 3-PARAMETER WEIGHTS'!$E$20),(Q44*'STEP 3-PARAMETER WEIGHTS'!$E$23),(N44*'STEP 3-PARAMETER WEIGHTS'!$E$14))-2)/4*100)," ")</f>
        <v xml:space="preserve"> </v>
      </c>
      <c r="K44" s="34"/>
      <c r="L44" s="25" t="str">
        <f t="shared" si="0"/>
        <v xml:space="preserve"> </v>
      </c>
      <c r="M44" s="26" t="str">
        <f t="shared" si="1"/>
        <v xml:space="preserve"> </v>
      </c>
      <c r="N44" s="26" t="str">
        <f t="shared" si="2"/>
        <v xml:space="preserve"> </v>
      </c>
      <c r="O44" s="26" t="str">
        <f t="shared" si="3"/>
        <v xml:space="preserve"> </v>
      </c>
      <c r="P44" s="26" t="str">
        <f t="shared" si="4"/>
        <v xml:space="preserve"> </v>
      </c>
      <c r="Q44" s="27" t="str">
        <f t="shared" si="4"/>
        <v xml:space="preserve"> </v>
      </c>
      <c r="R44" s="28" t="str">
        <f>IFERROR(SUM((L44*'STEP 3-PARAMETER WEIGHTS'!$E$4),('STEP 4a-PRIORITIZATION'!M44*'STEP 3-PARAMETER WEIGHTS'!$E$7))," ")</f>
        <v xml:space="preserve"> </v>
      </c>
      <c r="S44" s="29" t="str">
        <f>IFERROR(SUM(O44*'STEP 3-PARAMETER WEIGHTS'!$E$17,P44*'STEP 3-PARAMETER WEIGHTS'!$E$20,Q44*'STEP 3-PARAMETER WEIGHTS'!$E$23,N44*'STEP 3-PARAMETER WEIGHTS'!$E$14)," ")</f>
        <v xml:space="preserve"> </v>
      </c>
    </row>
    <row r="45" spans="1:19" ht="22.25" hidden="1" customHeight="1" outlineLevel="1">
      <c r="A45" s="30"/>
      <c r="B45" s="31" t="str">
        <f>IFERROR(VLOOKUP(A45,Table1[[Sr No]:[Domain]],3,0),"")</f>
        <v/>
      </c>
      <c r="C45" s="31" t="str">
        <f>IFERROR(VLOOKUP(A45,Table1[[Sr No]:[Domain]],2,0),"")</f>
        <v/>
      </c>
      <c r="D45" s="32"/>
      <c r="E45" s="32"/>
      <c r="F45" s="32"/>
      <c r="G45" s="32"/>
      <c r="H45" s="32"/>
      <c r="I45" s="32"/>
      <c r="J45" s="33" t="str">
        <f>IFERROR(((SUM((L45*'STEP 3-PARAMETER WEIGHTS'!$E$4),(M45*'STEP 3-PARAMETER WEIGHTS'!$E$7),(O45*'STEP 3-PARAMETER WEIGHTS'!$E$17),(P45*'STEP 3-PARAMETER WEIGHTS'!$E$20),(Q45*'STEP 3-PARAMETER WEIGHTS'!$E$23),(N45*'STEP 3-PARAMETER WEIGHTS'!$E$14))-2)/4*100)," ")</f>
        <v xml:space="preserve"> </v>
      </c>
      <c r="K45" s="34"/>
      <c r="L45" s="25" t="str">
        <f t="shared" si="0"/>
        <v xml:space="preserve"> </v>
      </c>
      <c r="M45" s="26" t="str">
        <f t="shared" si="1"/>
        <v xml:space="preserve"> </v>
      </c>
      <c r="N45" s="26" t="str">
        <f t="shared" si="2"/>
        <v xml:space="preserve"> </v>
      </c>
      <c r="O45" s="26" t="str">
        <f t="shared" si="3"/>
        <v xml:space="preserve"> </v>
      </c>
      <c r="P45" s="26" t="str">
        <f t="shared" si="4"/>
        <v xml:space="preserve"> </v>
      </c>
      <c r="Q45" s="27" t="str">
        <f t="shared" si="4"/>
        <v xml:space="preserve"> </v>
      </c>
      <c r="R45" s="28" t="str">
        <f>IFERROR(SUM((L45*'STEP 3-PARAMETER WEIGHTS'!$E$4),('STEP 4a-PRIORITIZATION'!M45*'STEP 3-PARAMETER WEIGHTS'!$E$7))," ")</f>
        <v xml:space="preserve"> </v>
      </c>
      <c r="S45" s="29" t="str">
        <f>IFERROR(SUM(O45*'STEP 3-PARAMETER WEIGHTS'!$E$17,P45*'STEP 3-PARAMETER WEIGHTS'!$E$20,Q45*'STEP 3-PARAMETER WEIGHTS'!$E$23,N45*'STEP 3-PARAMETER WEIGHTS'!$E$14)," ")</f>
        <v xml:space="preserve"> </v>
      </c>
    </row>
    <row r="46" spans="1:19" ht="22.25" hidden="1" customHeight="1" outlineLevel="1">
      <c r="A46" s="30"/>
      <c r="B46" s="31" t="str">
        <f>IFERROR(VLOOKUP(A46,Table1[[Sr No]:[Domain]],3,0),"")</f>
        <v/>
      </c>
      <c r="C46" s="31" t="str">
        <f>IFERROR(VLOOKUP(A46,Table1[[Sr No]:[Domain]],2,0),"")</f>
        <v/>
      </c>
      <c r="D46" s="32"/>
      <c r="E46" s="32"/>
      <c r="F46" s="32"/>
      <c r="G46" s="32"/>
      <c r="H46" s="32"/>
      <c r="I46" s="32"/>
      <c r="J46" s="33" t="str">
        <f>IFERROR(((SUM((L46*'STEP 3-PARAMETER WEIGHTS'!$E$4),(M46*'STEP 3-PARAMETER WEIGHTS'!$E$7),(O46*'STEP 3-PARAMETER WEIGHTS'!$E$17),(P46*'STEP 3-PARAMETER WEIGHTS'!$E$20),(Q46*'STEP 3-PARAMETER WEIGHTS'!$E$23),(N46*'STEP 3-PARAMETER WEIGHTS'!$E$14))-2)/4*100)," ")</f>
        <v xml:space="preserve"> </v>
      </c>
      <c r="K46" s="34"/>
      <c r="L46" s="25" t="str">
        <f t="shared" si="0"/>
        <v xml:space="preserve"> </v>
      </c>
      <c r="M46" s="26" t="str">
        <f t="shared" si="1"/>
        <v xml:space="preserve"> </v>
      </c>
      <c r="N46" s="26" t="str">
        <f t="shared" si="2"/>
        <v xml:space="preserve"> </v>
      </c>
      <c r="O46" s="26" t="str">
        <f t="shared" si="3"/>
        <v xml:space="preserve"> </v>
      </c>
      <c r="P46" s="26" t="str">
        <f t="shared" si="4"/>
        <v xml:space="preserve"> </v>
      </c>
      <c r="Q46" s="27" t="str">
        <f t="shared" si="4"/>
        <v xml:space="preserve"> </v>
      </c>
      <c r="R46" s="28" t="str">
        <f>IFERROR(SUM((L46*'STEP 3-PARAMETER WEIGHTS'!$E$4),('STEP 4a-PRIORITIZATION'!M46*'STEP 3-PARAMETER WEIGHTS'!$E$7))," ")</f>
        <v xml:space="preserve"> </v>
      </c>
      <c r="S46" s="29" t="str">
        <f>IFERROR(SUM(O46*'STEP 3-PARAMETER WEIGHTS'!$E$17,P46*'STEP 3-PARAMETER WEIGHTS'!$E$20,Q46*'STEP 3-PARAMETER WEIGHTS'!$E$23,N46*'STEP 3-PARAMETER WEIGHTS'!$E$14)," ")</f>
        <v xml:space="preserve"> </v>
      </c>
    </row>
    <row r="47" spans="1:19" ht="22.25" hidden="1" customHeight="1" outlineLevel="1">
      <c r="A47" s="30"/>
      <c r="B47" s="31" t="str">
        <f>IFERROR(VLOOKUP(A47,Table1[[Sr No]:[Domain]],3,0),"")</f>
        <v/>
      </c>
      <c r="C47" s="31" t="str">
        <f>IFERROR(VLOOKUP(A47,Table1[[Sr No]:[Domain]],2,0),"")</f>
        <v/>
      </c>
      <c r="D47" s="32"/>
      <c r="E47" s="32"/>
      <c r="F47" s="32"/>
      <c r="G47" s="32"/>
      <c r="H47" s="32"/>
      <c r="I47" s="32"/>
      <c r="J47" s="33" t="str">
        <f>IFERROR(((SUM((L47*'STEP 3-PARAMETER WEIGHTS'!$E$4),(M47*'STEP 3-PARAMETER WEIGHTS'!$E$7),(O47*'STEP 3-PARAMETER WEIGHTS'!$E$17),(P47*'STEP 3-PARAMETER WEIGHTS'!$E$20),(Q47*'STEP 3-PARAMETER WEIGHTS'!$E$23),(N47*'STEP 3-PARAMETER WEIGHTS'!$E$14))-2)/4*100)," ")</f>
        <v xml:space="preserve"> </v>
      </c>
      <c r="K47" s="34"/>
      <c r="L47" s="25" t="str">
        <f t="shared" si="0"/>
        <v xml:space="preserve"> </v>
      </c>
      <c r="M47" s="26" t="str">
        <f t="shared" si="1"/>
        <v xml:space="preserve"> </v>
      </c>
      <c r="N47" s="26" t="str">
        <f t="shared" si="2"/>
        <v xml:space="preserve"> </v>
      </c>
      <c r="O47" s="26" t="str">
        <f t="shared" si="3"/>
        <v xml:space="preserve"> </v>
      </c>
      <c r="P47" s="26" t="str">
        <f t="shared" si="4"/>
        <v xml:space="preserve"> </v>
      </c>
      <c r="Q47" s="27" t="str">
        <f t="shared" si="4"/>
        <v xml:space="preserve"> </v>
      </c>
      <c r="R47" s="28" t="str">
        <f>IFERROR(SUM((L47*'STEP 3-PARAMETER WEIGHTS'!$E$4),('STEP 4a-PRIORITIZATION'!M47*'STEP 3-PARAMETER WEIGHTS'!$E$7))," ")</f>
        <v xml:space="preserve"> </v>
      </c>
      <c r="S47" s="29" t="str">
        <f>IFERROR(SUM(O47*'STEP 3-PARAMETER WEIGHTS'!$E$17,P47*'STEP 3-PARAMETER WEIGHTS'!$E$20,Q47*'STEP 3-PARAMETER WEIGHTS'!$E$23,N47*'STEP 3-PARAMETER WEIGHTS'!$E$14)," ")</f>
        <v xml:space="preserve"> </v>
      </c>
    </row>
    <row r="48" spans="1:19" ht="22.25" hidden="1" customHeight="1" outlineLevel="1">
      <c r="A48" s="30"/>
      <c r="B48" s="31" t="str">
        <f>IFERROR(VLOOKUP(A48,Table1[[Sr No]:[Domain]],3,0),"")</f>
        <v/>
      </c>
      <c r="C48" s="31" t="str">
        <f>IFERROR(VLOOKUP(A48,Table1[[Sr No]:[Domain]],2,0),"")</f>
        <v/>
      </c>
      <c r="D48" s="32"/>
      <c r="E48" s="32"/>
      <c r="F48" s="32"/>
      <c r="G48" s="32"/>
      <c r="H48" s="32"/>
      <c r="I48" s="32"/>
      <c r="J48" s="33" t="str">
        <f>IFERROR(((SUM((L48*'STEP 3-PARAMETER WEIGHTS'!$E$4),(M48*'STEP 3-PARAMETER WEIGHTS'!$E$7),(O48*'STEP 3-PARAMETER WEIGHTS'!$E$17),(P48*'STEP 3-PARAMETER WEIGHTS'!$E$20),(Q48*'STEP 3-PARAMETER WEIGHTS'!$E$23),(N48*'STEP 3-PARAMETER WEIGHTS'!$E$14))-2)/4*100)," ")</f>
        <v xml:space="preserve"> </v>
      </c>
      <c r="K48" s="34"/>
      <c r="L48" s="25" t="str">
        <f t="shared" si="0"/>
        <v xml:space="preserve"> </v>
      </c>
      <c r="M48" s="26" t="str">
        <f t="shared" si="1"/>
        <v xml:space="preserve"> </v>
      </c>
      <c r="N48" s="26" t="str">
        <f t="shared" si="2"/>
        <v xml:space="preserve"> </v>
      </c>
      <c r="O48" s="26" t="str">
        <f t="shared" si="3"/>
        <v xml:space="preserve"> </v>
      </c>
      <c r="P48" s="26" t="str">
        <f t="shared" si="4"/>
        <v xml:space="preserve"> </v>
      </c>
      <c r="Q48" s="27" t="str">
        <f t="shared" si="4"/>
        <v xml:space="preserve"> </v>
      </c>
      <c r="R48" s="28" t="str">
        <f>IFERROR(SUM((L48*'STEP 3-PARAMETER WEIGHTS'!$E$4),('STEP 4a-PRIORITIZATION'!M48*'STEP 3-PARAMETER WEIGHTS'!$E$7))," ")</f>
        <v xml:space="preserve"> </v>
      </c>
      <c r="S48" s="29" t="str">
        <f>IFERROR(SUM(O48*'STEP 3-PARAMETER WEIGHTS'!$E$17,P48*'STEP 3-PARAMETER WEIGHTS'!$E$20,Q48*'STEP 3-PARAMETER WEIGHTS'!$E$23,N48*'STEP 3-PARAMETER WEIGHTS'!$E$14)," ")</f>
        <v xml:space="preserve"> </v>
      </c>
    </row>
    <row r="49" spans="1:19" ht="22.25" hidden="1" customHeight="1" outlineLevel="1">
      <c r="A49" s="30"/>
      <c r="B49" s="31" t="str">
        <f>IFERROR(VLOOKUP(A49,Table1[[Sr No]:[Domain]],3,0),"")</f>
        <v/>
      </c>
      <c r="C49" s="31" t="str">
        <f>IFERROR(VLOOKUP(A49,Table1[[Sr No]:[Domain]],2,0),"")</f>
        <v/>
      </c>
      <c r="D49" s="32"/>
      <c r="E49" s="32"/>
      <c r="F49" s="32"/>
      <c r="G49" s="32"/>
      <c r="H49" s="32"/>
      <c r="I49" s="32"/>
      <c r="J49" s="33" t="str">
        <f>IFERROR(((SUM((L49*'STEP 3-PARAMETER WEIGHTS'!$E$4),(M49*'STEP 3-PARAMETER WEIGHTS'!$E$7),(O49*'STEP 3-PARAMETER WEIGHTS'!$E$17),(P49*'STEP 3-PARAMETER WEIGHTS'!$E$20),(Q49*'STEP 3-PARAMETER WEIGHTS'!$E$23),(N49*'STEP 3-PARAMETER WEIGHTS'!$E$14))-2)/4*100)," ")</f>
        <v xml:space="preserve"> </v>
      </c>
      <c r="K49" s="34"/>
      <c r="L49" s="25" t="str">
        <f t="shared" si="0"/>
        <v xml:space="preserve"> </v>
      </c>
      <c r="M49" s="26" t="str">
        <f t="shared" si="1"/>
        <v xml:space="preserve"> </v>
      </c>
      <c r="N49" s="26" t="str">
        <f t="shared" si="2"/>
        <v xml:space="preserve"> </v>
      </c>
      <c r="O49" s="26" t="str">
        <f t="shared" si="3"/>
        <v xml:space="preserve"> </v>
      </c>
      <c r="P49" s="26" t="str">
        <f t="shared" si="4"/>
        <v xml:space="preserve"> </v>
      </c>
      <c r="Q49" s="27" t="str">
        <f t="shared" si="4"/>
        <v xml:space="preserve"> </v>
      </c>
      <c r="R49" s="28" t="str">
        <f>IFERROR(SUM((L49*'STEP 3-PARAMETER WEIGHTS'!$E$4),('STEP 4a-PRIORITIZATION'!M49*'STEP 3-PARAMETER WEIGHTS'!$E$7))," ")</f>
        <v xml:space="preserve"> </v>
      </c>
      <c r="S49" s="29" t="str">
        <f>IFERROR(SUM(O49*'STEP 3-PARAMETER WEIGHTS'!$E$17,P49*'STEP 3-PARAMETER WEIGHTS'!$E$20,Q49*'STEP 3-PARAMETER WEIGHTS'!$E$23,N49*'STEP 3-PARAMETER WEIGHTS'!$E$14)," ")</f>
        <v xml:space="preserve"> </v>
      </c>
    </row>
    <row r="50" spans="1:19" ht="22.25" hidden="1" customHeight="1" outlineLevel="1">
      <c r="A50" s="30"/>
      <c r="B50" s="31" t="str">
        <f>IFERROR(VLOOKUP(A50,Table1[[Sr No]:[Domain]],3,0),"")</f>
        <v/>
      </c>
      <c r="C50" s="31" t="str">
        <f>IFERROR(VLOOKUP(A50,Table1[[Sr No]:[Domain]],2,0),"")</f>
        <v/>
      </c>
      <c r="D50" s="32"/>
      <c r="E50" s="32"/>
      <c r="F50" s="32"/>
      <c r="G50" s="32"/>
      <c r="H50" s="32"/>
      <c r="I50" s="32"/>
      <c r="J50" s="33" t="str">
        <f>IFERROR(((SUM((L50*'STEP 3-PARAMETER WEIGHTS'!$E$4),(M50*'STEP 3-PARAMETER WEIGHTS'!$E$7),(O50*'STEP 3-PARAMETER WEIGHTS'!$E$17),(P50*'STEP 3-PARAMETER WEIGHTS'!$E$20),(Q50*'STEP 3-PARAMETER WEIGHTS'!$E$23),(N50*'STEP 3-PARAMETER WEIGHTS'!$E$14))-2)/4*100)," ")</f>
        <v xml:space="preserve"> </v>
      </c>
      <c r="K50" s="34"/>
      <c r="L50" s="25" t="str">
        <f t="shared" si="0"/>
        <v xml:space="preserve"> </v>
      </c>
      <c r="M50" s="26" t="str">
        <f t="shared" si="1"/>
        <v xml:space="preserve"> </v>
      </c>
      <c r="N50" s="26" t="str">
        <f t="shared" si="2"/>
        <v xml:space="preserve"> </v>
      </c>
      <c r="O50" s="26" t="str">
        <f t="shared" si="3"/>
        <v xml:space="preserve"> </v>
      </c>
      <c r="P50" s="26" t="str">
        <f t="shared" si="4"/>
        <v xml:space="preserve"> </v>
      </c>
      <c r="Q50" s="27" t="str">
        <f t="shared" si="4"/>
        <v xml:space="preserve"> </v>
      </c>
      <c r="R50" s="28" t="str">
        <f>IFERROR(SUM((L50*'STEP 3-PARAMETER WEIGHTS'!$E$4),('STEP 4a-PRIORITIZATION'!M50*'STEP 3-PARAMETER WEIGHTS'!$E$7))," ")</f>
        <v xml:space="preserve"> </v>
      </c>
      <c r="S50" s="29" t="str">
        <f>IFERROR(SUM(O50*'STEP 3-PARAMETER WEIGHTS'!$E$17,P50*'STEP 3-PARAMETER WEIGHTS'!$E$20,Q50*'STEP 3-PARAMETER WEIGHTS'!$E$23,N50*'STEP 3-PARAMETER WEIGHTS'!$E$14)," ")</f>
        <v xml:space="preserve"> </v>
      </c>
    </row>
    <row r="51" spans="1:19" ht="22.25" hidden="1" customHeight="1" outlineLevel="1">
      <c r="A51" s="30"/>
      <c r="B51" s="31" t="str">
        <f>IFERROR(VLOOKUP(A51,Table1[[Sr No]:[Domain]],3,0),"")</f>
        <v/>
      </c>
      <c r="C51" s="31" t="str">
        <f>IFERROR(VLOOKUP(A51,Table1[[Sr No]:[Domain]],2,0),"")</f>
        <v/>
      </c>
      <c r="D51" s="32"/>
      <c r="E51" s="32"/>
      <c r="F51" s="32"/>
      <c r="G51" s="32"/>
      <c r="H51" s="32"/>
      <c r="I51" s="32"/>
      <c r="J51" s="33" t="str">
        <f>IFERROR(((SUM((L51*'STEP 3-PARAMETER WEIGHTS'!$E$4),(M51*'STEP 3-PARAMETER WEIGHTS'!$E$7),(O51*'STEP 3-PARAMETER WEIGHTS'!$E$17),(P51*'STEP 3-PARAMETER WEIGHTS'!$E$20),(Q51*'STEP 3-PARAMETER WEIGHTS'!$E$23),(N51*'STEP 3-PARAMETER WEIGHTS'!$E$14))-2)/4*100)," ")</f>
        <v xml:space="preserve"> </v>
      </c>
      <c r="K51" s="34"/>
      <c r="L51" s="25" t="str">
        <f t="shared" si="0"/>
        <v xml:space="preserve"> </v>
      </c>
      <c r="M51" s="26" t="str">
        <f t="shared" si="1"/>
        <v xml:space="preserve"> </v>
      </c>
      <c r="N51" s="26" t="str">
        <f t="shared" si="2"/>
        <v xml:space="preserve"> </v>
      </c>
      <c r="O51" s="26" t="str">
        <f t="shared" si="3"/>
        <v xml:space="preserve"> </v>
      </c>
      <c r="P51" s="26" t="str">
        <f t="shared" si="4"/>
        <v xml:space="preserve"> </v>
      </c>
      <c r="Q51" s="27" t="str">
        <f t="shared" si="4"/>
        <v xml:space="preserve"> </v>
      </c>
      <c r="R51" s="28" t="str">
        <f>IFERROR(SUM((L51*'STEP 3-PARAMETER WEIGHTS'!$E$4),('STEP 4a-PRIORITIZATION'!M51*'STEP 3-PARAMETER WEIGHTS'!$E$7))," ")</f>
        <v xml:space="preserve"> </v>
      </c>
      <c r="S51" s="29" t="str">
        <f>IFERROR(SUM(O51*'STEP 3-PARAMETER WEIGHTS'!$E$17,P51*'STEP 3-PARAMETER WEIGHTS'!$E$20,Q51*'STEP 3-PARAMETER WEIGHTS'!$E$23,N51*'STEP 3-PARAMETER WEIGHTS'!$E$14)," ")</f>
        <v xml:space="preserve"> </v>
      </c>
    </row>
    <row r="52" spans="1:19" ht="22.25" hidden="1" customHeight="1" outlineLevel="1">
      <c r="A52" s="30"/>
      <c r="B52" s="31" t="str">
        <f>IFERROR(VLOOKUP(A52,Table1[[Sr No]:[Domain]],3,0),"")</f>
        <v/>
      </c>
      <c r="C52" s="31" t="str">
        <f>IFERROR(VLOOKUP(A52,Table1[[Sr No]:[Domain]],2,0),"")</f>
        <v/>
      </c>
      <c r="D52" s="32"/>
      <c r="E52" s="32"/>
      <c r="F52" s="32"/>
      <c r="G52" s="32"/>
      <c r="H52" s="32"/>
      <c r="I52" s="32"/>
      <c r="J52" s="33" t="str">
        <f>IFERROR(((SUM((L52*'STEP 3-PARAMETER WEIGHTS'!$E$4),(M52*'STEP 3-PARAMETER WEIGHTS'!$E$7),(O52*'STEP 3-PARAMETER WEIGHTS'!$E$17),(P52*'STEP 3-PARAMETER WEIGHTS'!$E$20),(Q52*'STEP 3-PARAMETER WEIGHTS'!$E$23),(N52*'STEP 3-PARAMETER WEIGHTS'!$E$14))-2)/4*100)," ")</f>
        <v xml:space="preserve"> </v>
      </c>
      <c r="K52" s="34"/>
      <c r="L52" s="25" t="str">
        <f t="shared" si="0"/>
        <v xml:space="preserve"> </v>
      </c>
      <c r="M52" s="26" t="str">
        <f t="shared" si="1"/>
        <v xml:space="preserve"> </v>
      </c>
      <c r="N52" s="26" t="str">
        <f t="shared" si="2"/>
        <v xml:space="preserve"> </v>
      </c>
      <c r="O52" s="26" t="str">
        <f t="shared" si="3"/>
        <v xml:space="preserve"> </v>
      </c>
      <c r="P52" s="26" t="str">
        <f t="shared" si="4"/>
        <v xml:space="preserve"> </v>
      </c>
      <c r="Q52" s="27" t="str">
        <f t="shared" si="4"/>
        <v xml:space="preserve"> </v>
      </c>
      <c r="R52" s="28" t="str">
        <f>IFERROR(SUM((L52*'STEP 3-PARAMETER WEIGHTS'!$E$4),('STEP 4a-PRIORITIZATION'!M52*'STEP 3-PARAMETER WEIGHTS'!$E$7))," ")</f>
        <v xml:space="preserve"> </v>
      </c>
      <c r="S52" s="29" t="str">
        <f>IFERROR(SUM(O52*'STEP 3-PARAMETER WEIGHTS'!$E$17,P52*'STEP 3-PARAMETER WEIGHTS'!$E$20,Q52*'STEP 3-PARAMETER WEIGHTS'!$E$23,N52*'STEP 3-PARAMETER WEIGHTS'!$E$14)," ")</f>
        <v xml:space="preserve"> </v>
      </c>
    </row>
    <row r="53" spans="1:19" ht="22.25" hidden="1" customHeight="1" outlineLevel="1">
      <c r="A53" s="30"/>
      <c r="B53" s="31" t="str">
        <f>IFERROR(VLOOKUP(A53,Table1[[Sr No]:[Domain]],3,0),"")</f>
        <v/>
      </c>
      <c r="C53" s="31" t="str">
        <f>IFERROR(VLOOKUP(A53,Table1[[Sr No]:[Domain]],2,0),"")</f>
        <v/>
      </c>
      <c r="D53" s="32"/>
      <c r="E53" s="32"/>
      <c r="F53" s="32"/>
      <c r="G53" s="32"/>
      <c r="H53" s="32"/>
      <c r="I53" s="32"/>
      <c r="J53" s="33" t="str">
        <f>IFERROR(((SUM((L53*'STEP 3-PARAMETER WEIGHTS'!$E$4),(M53*'STEP 3-PARAMETER WEIGHTS'!$E$7),(O53*'STEP 3-PARAMETER WEIGHTS'!$E$17),(P53*'STEP 3-PARAMETER WEIGHTS'!$E$20),(Q53*'STEP 3-PARAMETER WEIGHTS'!$E$23),(N53*'STEP 3-PARAMETER WEIGHTS'!$E$14))-2)/4*100)," ")</f>
        <v xml:space="preserve"> </v>
      </c>
      <c r="K53" s="34"/>
      <c r="L53" s="25" t="str">
        <f t="shared" si="0"/>
        <v xml:space="preserve"> </v>
      </c>
      <c r="M53" s="26" t="str">
        <f t="shared" si="1"/>
        <v xml:space="preserve"> </v>
      </c>
      <c r="N53" s="26" t="str">
        <f t="shared" si="2"/>
        <v xml:space="preserve"> </v>
      </c>
      <c r="O53" s="26" t="str">
        <f t="shared" si="3"/>
        <v xml:space="preserve"> </v>
      </c>
      <c r="P53" s="26" t="str">
        <f t="shared" si="4"/>
        <v xml:space="preserve"> </v>
      </c>
      <c r="Q53" s="27" t="str">
        <f t="shared" si="4"/>
        <v xml:space="preserve"> </v>
      </c>
      <c r="R53" s="28" t="str">
        <f>IFERROR(SUM((L53*'STEP 3-PARAMETER WEIGHTS'!$E$4),('STEP 4a-PRIORITIZATION'!M53*'STEP 3-PARAMETER WEIGHTS'!$E$7))," ")</f>
        <v xml:space="preserve"> </v>
      </c>
      <c r="S53" s="29" t="str">
        <f>IFERROR(SUM(O53*'STEP 3-PARAMETER WEIGHTS'!$E$17,P53*'STEP 3-PARAMETER WEIGHTS'!$E$20,Q53*'STEP 3-PARAMETER WEIGHTS'!$E$23,N53*'STEP 3-PARAMETER WEIGHTS'!$E$14)," ")</f>
        <v xml:space="preserve"> </v>
      </c>
    </row>
    <row r="54" spans="1:19" ht="22.25" hidden="1" customHeight="1" outlineLevel="1">
      <c r="A54" s="30"/>
      <c r="B54" s="31" t="str">
        <f>IFERROR(VLOOKUP(A54,Table1[[Sr No]:[Domain]],3,0),"")</f>
        <v/>
      </c>
      <c r="C54" s="31" t="str">
        <f>IFERROR(VLOOKUP(A54,Table1[[Sr No]:[Domain]],2,0),"")</f>
        <v/>
      </c>
      <c r="D54" s="32"/>
      <c r="E54" s="32"/>
      <c r="F54" s="32"/>
      <c r="G54" s="32"/>
      <c r="H54" s="32"/>
      <c r="I54" s="32"/>
      <c r="J54" s="33" t="str">
        <f>IFERROR(((SUM((L54*'STEP 3-PARAMETER WEIGHTS'!$E$4),(M54*'STEP 3-PARAMETER WEIGHTS'!$E$7),(O54*'STEP 3-PARAMETER WEIGHTS'!$E$17),(P54*'STEP 3-PARAMETER WEIGHTS'!$E$20),(Q54*'STEP 3-PARAMETER WEIGHTS'!$E$23),(N54*'STEP 3-PARAMETER WEIGHTS'!$E$14))-2)/4*100)," ")</f>
        <v xml:space="preserve"> </v>
      </c>
      <c r="K54" s="34"/>
      <c r="L54" s="25" t="str">
        <f t="shared" si="0"/>
        <v xml:space="preserve"> </v>
      </c>
      <c r="M54" s="26" t="str">
        <f t="shared" si="1"/>
        <v xml:space="preserve"> </v>
      </c>
      <c r="N54" s="26" t="str">
        <f t="shared" si="2"/>
        <v xml:space="preserve"> </v>
      </c>
      <c r="O54" s="26" t="str">
        <f t="shared" si="3"/>
        <v xml:space="preserve"> </v>
      </c>
      <c r="P54" s="26" t="str">
        <f t="shared" si="4"/>
        <v xml:space="preserve"> </v>
      </c>
      <c r="Q54" s="27" t="str">
        <f t="shared" si="4"/>
        <v xml:space="preserve"> </v>
      </c>
      <c r="R54" s="28" t="str">
        <f>IFERROR(SUM((L54*'STEP 3-PARAMETER WEIGHTS'!$E$4),('STEP 4a-PRIORITIZATION'!M54*'STEP 3-PARAMETER WEIGHTS'!$E$7))," ")</f>
        <v xml:space="preserve"> </v>
      </c>
      <c r="S54" s="29" t="str">
        <f>IFERROR(SUM(O54*'STEP 3-PARAMETER WEIGHTS'!$E$17,P54*'STEP 3-PARAMETER WEIGHTS'!$E$20,Q54*'STEP 3-PARAMETER WEIGHTS'!$E$23,N54*'STEP 3-PARAMETER WEIGHTS'!$E$14)," ")</f>
        <v xml:space="preserve"> </v>
      </c>
    </row>
    <row r="55" spans="1:19" ht="22.25" hidden="1" customHeight="1" outlineLevel="1">
      <c r="A55" s="30"/>
      <c r="B55" s="31" t="str">
        <f>IFERROR(VLOOKUP(A55,Table1[[Sr No]:[Domain]],3,0),"")</f>
        <v/>
      </c>
      <c r="C55" s="31" t="str">
        <f>IFERROR(VLOOKUP(A55,Table1[[Sr No]:[Domain]],2,0),"")</f>
        <v/>
      </c>
      <c r="D55" s="32"/>
      <c r="E55" s="32"/>
      <c r="F55" s="32"/>
      <c r="G55" s="32"/>
      <c r="H55" s="32"/>
      <c r="I55" s="32"/>
      <c r="J55" s="33" t="str">
        <f>IFERROR(((SUM((L55*'STEP 3-PARAMETER WEIGHTS'!$E$4),(M55*'STEP 3-PARAMETER WEIGHTS'!$E$7),(O55*'STEP 3-PARAMETER WEIGHTS'!$E$17),(P55*'STEP 3-PARAMETER WEIGHTS'!$E$20),(Q55*'STEP 3-PARAMETER WEIGHTS'!$E$23),(N55*'STEP 3-PARAMETER WEIGHTS'!$E$14))-2)/4*100)," ")</f>
        <v xml:space="preserve"> </v>
      </c>
      <c r="K55" s="34"/>
      <c r="L55" s="25" t="str">
        <f t="shared" si="0"/>
        <v xml:space="preserve"> </v>
      </c>
      <c r="M55" s="26" t="str">
        <f t="shared" si="1"/>
        <v xml:space="preserve"> </v>
      </c>
      <c r="N55" s="26" t="str">
        <f t="shared" si="2"/>
        <v xml:space="preserve"> </v>
      </c>
      <c r="O55" s="26" t="str">
        <f t="shared" si="3"/>
        <v xml:space="preserve"> </v>
      </c>
      <c r="P55" s="26" t="str">
        <f t="shared" si="4"/>
        <v xml:space="preserve"> </v>
      </c>
      <c r="Q55" s="27" t="str">
        <f t="shared" si="4"/>
        <v xml:space="preserve"> </v>
      </c>
      <c r="R55" s="28" t="str">
        <f>IFERROR(SUM((L55*'STEP 3-PARAMETER WEIGHTS'!$E$4),('STEP 4a-PRIORITIZATION'!M55*'STEP 3-PARAMETER WEIGHTS'!$E$7))," ")</f>
        <v xml:space="preserve"> </v>
      </c>
      <c r="S55" s="29" t="str">
        <f>IFERROR(SUM(O55*'STEP 3-PARAMETER WEIGHTS'!$E$17,P55*'STEP 3-PARAMETER WEIGHTS'!$E$20,Q55*'STEP 3-PARAMETER WEIGHTS'!$E$23,N55*'STEP 3-PARAMETER WEIGHTS'!$E$14)," ")</f>
        <v xml:space="preserve"> </v>
      </c>
    </row>
    <row r="56" spans="1:19" ht="22.25" hidden="1" customHeight="1" outlineLevel="1">
      <c r="A56" s="30"/>
      <c r="B56" s="31" t="str">
        <f>IFERROR(VLOOKUP(A56,Table1[[Sr No]:[Domain]],3,0),"")</f>
        <v/>
      </c>
      <c r="C56" s="31" t="str">
        <f>IFERROR(VLOOKUP(A56,Table1[[Sr No]:[Domain]],2,0),"")</f>
        <v/>
      </c>
      <c r="D56" s="32"/>
      <c r="E56" s="32"/>
      <c r="F56" s="32"/>
      <c r="G56" s="32"/>
      <c r="H56" s="32"/>
      <c r="I56" s="32"/>
      <c r="J56" s="33" t="str">
        <f>IFERROR(((SUM((L56*'STEP 3-PARAMETER WEIGHTS'!$E$4),(M56*'STEP 3-PARAMETER WEIGHTS'!$E$7),(O56*'STEP 3-PARAMETER WEIGHTS'!$E$17),(P56*'STEP 3-PARAMETER WEIGHTS'!$E$20),(Q56*'STEP 3-PARAMETER WEIGHTS'!$E$23),(N56*'STEP 3-PARAMETER WEIGHTS'!$E$14))-2)/4*100)," ")</f>
        <v xml:space="preserve"> </v>
      </c>
      <c r="K56" s="34"/>
      <c r="L56" s="25" t="str">
        <f t="shared" si="0"/>
        <v xml:space="preserve"> </v>
      </c>
      <c r="M56" s="26" t="str">
        <f t="shared" si="1"/>
        <v xml:space="preserve"> </v>
      </c>
      <c r="N56" s="26" t="str">
        <f t="shared" si="2"/>
        <v xml:space="preserve"> </v>
      </c>
      <c r="O56" s="26" t="str">
        <f t="shared" si="3"/>
        <v xml:space="preserve"> </v>
      </c>
      <c r="P56" s="26" t="str">
        <f t="shared" si="4"/>
        <v xml:space="preserve"> </v>
      </c>
      <c r="Q56" s="27" t="str">
        <f t="shared" si="4"/>
        <v xml:space="preserve"> </v>
      </c>
      <c r="R56" s="28" t="str">
        <f>IFERROR(SUM((L56*'STEP 3-PARAMETER WEIGHTS'!$E$4),('STEP 4a-PRIORITIZATION'!M56*'STEP 3-PARAMETER WEIGHTS'!$E$7))," ")</f>
        <v xml:space="preserve"> </v>
      </c>
      <c r="S56" s="29" t="str">
        <f>IFERROR(SUM(O56*'STEP 3-PARAMETER WEIGHTS'!$E$17,P56*'STEP 3-PARAMETER WEIGHTS'!$E$20,Q56*'STEP 3-PARAMETER WEIGHTS'!$E$23,N56*'STEP 3-PARAMETER WEIGHTS'!$E$14)," ")</f>
        <v xml:space="preserve"> </v>
      </c>
    </row>
    <row r="57" spans="1:19" ht="22.25" hidden="1" customHeight="1" outlineLevel="1">
      <c r="A57" s="30"/>
      <c r="B57" s="31" t="str">
        <f>IFERROR(VLOOKUP(A57,Table1[[Sr No]:[Domain]],3,0),"")</f>
        <v/>
      </c>
      <c r="C57" s="31" t="str">
        <f>IFERROR(VLOOKUP(A57,Table1[[Sr No]:[Domain]],2,0),"")</f>
        <v/>
      </c>
      <c r="D57" s="32"/>
      <c r="E57" s="32"/>
      <c r="F57" s="32"/>
      <c r="G57" s="32"/>
      <c r="H57" s="32"/>
      <c r="I57" s="32"/>
      <c r="J57" s="33" t="str">
        <f>IFERROR(((SUM((L57*'STEP 3-PARAMETER WEIGHTS'!$E$4),(M57*'STEP 3-PARAMETER WEIGHTS'!$E$7),(O57*'STEP 3-PARAMETER WEIGHTS'!$E$17),(P57*'STEP 3-PARAMETER WEIGHTS'!$E$20),(Q57*'STEP 3-PARAMETER WEIGHTS'!$E$23),(N57*'STEP 3-PARAMETER WEIGHTS'!$E$14))-2)/4*100)," ")</f>
        <v xml:space="preserve"> </v>
      </c>
      <c r="K57" s="34"/>
      <c r="L57" s="25" t="str">
        <f t="shared" si="0"/>
        <v xml:space="preserve"> </v>
      </c>
      <c r="M57" s="26" t="str">
        <f t="shared" si="1"/>
        <v xml:space="preserve"> </v>
      </c>
      <c r="N57" s="26" t="str">
        <f t="shared" si="2"/>
        <v xml:space="preserve"> </v>
      </c>
      <c r="O57" s="26" t="str">
        <f t="shared" si="3"/>
        <v xml:space="preserve"> </v>
      </c>
      <c r="P57" s="26" t="str">
        <f t="shared" si="4"/>
        <v xml:space="preserve"> </v>
      </c>
      <c r="Q57" s="27" t="str">
        <f t="shared" si="4"/>
        <v xml:space="preserve"> </v>
      </c>
      <c r="R57" s="28" t="str">
        <f>IFERROR(SUM((L57*'STEP 3-PARAMETER WEIGHTS'!$E$4),('STEP 4a-PRIORITIZATION'!M57*'STEP 3-PARAMETER WEIGHTS'!$E$7))," ")</f>
        <v xml:space="preserve"> </v>
      </c>
      <c r="S57" s="29" t="str">
        <f>IFERROR(SUM(O57*'STEP 3-PARAMETER WEIGHTS'!$E$17,P57*'STEP 3-PARAMETER WEIGHTS'!$E$20,Q57*'STEP 3-PARAMETER WEIGHTS'!$E$23,N57*'STEP 3-PARAMETER WEIGHTS'!$E$14)," ")</f>
        <v xml:space="preserve"> </v>
      </c>
    </row>
    <row r="58" spans="1:19" ht="22.25" hidden="1" customHeight="1" outlineLevel="1">
      <c r="A58" s="30"/>
      <c r="B58" s="31" t="str">
        <f>IFERROR(VLOOKUP(A58,Table1[[Sr No]:[Domain]],3,0),"")</f>
        <v/>
      </c>
      <c r="C58" s="31" t="str">
        <f>IFERROR(VLOOKUP(A58,Table1[[Sr No]:[Domain]],2,0),"")</f>
        <v/>
      </c>
      <c r="D58" s="32"/>
      <c r="E58" s="32"/>
      <c r="F58" s="32"/>
      <c r="G58" s="32"/>
      <c r="H58" s="32"/>
      <c r="I58" s="32"/>
      <c r="J58" s="33" t="str">
        <f>IFERROR(((SUM((L58*'STEP 3-PARAMETER WEIGHTS'!$E$4),(M58*'STEP 3-PARAMETER WEIGHTS'!$E$7),(O58*'STEP 3-PARAMETER WEIGHTS'!$E$17),(P58*'STEP 3-PARAMETER WEIGHTS'!$E$20),(Q58*'STEP 3-PARAMETER WEIGHTS'!$E$23),(N58*'STEP 3-PARAMETER WEIGHTS'!$E$14))-2)/4*100)," ")</f>
        <v xml:space="preserve"> </v>
      </c>
      <c r="K58" s="34"/>
      <c r="L58" s="25" t="str">
        <f t="shared" si="0"/>
        <v xml:space="preserve"> </v>
      </c>
      <c r="M58" s="26" t="str">
        <f t="shared" si="1"/>
        <v xml:space="preserve"> </v>
      </c>
      <c r="N58" s="26" t="str">
        <f t="shared" si="2"/>
        <v xml:space="preserve"> </v>
      </c>
      <c r="O58" s="26" t="str">
        <f t="shared" si="3"/>
        <v xml:space="preserve"> </v>
      </c>
      <c r="P58" s="26" t="str">
        <f t="shared" si="4"/>
        <v xml:space="preserve"> </v>
      </c>
      <c r="Q58" s="27" t="str">
        <f t="shared" si="4"/>
        <v xml:space="preserve"> </v>
      </c>
      <c r="R58" s="28" t="str">
        <f>IFERROR(SUM((L58*'STEP 3-PARAMETER WEIGHTS'!$E$4),('STEP 4a-PRIORITIZATION'!M58*'STEP 3-PARAMETER WEIGHTS'!$E$7))," ")</f>
        <v xml:space="preserve"> </v>
      </c>
      <c r="S58" s="29" t="str">
        <f>IFERROR(SUM(O58*'STEP 3-PARAMETER WEIGHTS'!$E$17,P58*'STEP 3-PARAMETER WEIGHTS'!$E$20,Q58*'STEP 3-PARAMETER WEIGHTS'!$E$23,N58*'STEP 3-PARAMETER WEIGHTS'!$E$14)," ")</f>
        <v xml:space="preserve"> </v>
      </c>
    </row>
    <row r="59" spans="1:19" ht="22.25" hidden="1" customHeight="1" outlineLevel="1">
      <c r="A59" s="30"/>
      <c r="B59" s="31" t="str">
        <f>IFERROR(VLOOKUP(A59,Table1[[Sr No]:[Domain]],3,0),"")</f>
        <v/>
      </c>
      <c r="C59" s="31" t="str">
        <f>IFERROR(VLOOKUP(A59,Table1[[Sr No]:[Domain]],2,0),"")</f>
        <v/>
      </c>
      <c r="D59" s="32"/>
      <c r="E59" s="32"/>
      <c r="F59" s="32"/>
      <c r="G59" s="32"/>
      <c r="H59" s="32"/>
      <c r="I59" s="32"/>
      <c r="J59" s="33" t="str">
        <f>IFERROR(((SUM((L59*'STEP 3-PARAMETER WEIGHTS'!$E$4),(M59*'STEP 3-PARAMETER WEIGHTS'!$E$7),(O59*'STEP 3-PARAMETER WEIGHTS'!$E$17),(P59*'STEP 3-PARAMETER WEIGHTS'!$E$20),(Q59*'STEP 3-PARAMETER WEIGHTS'!$E$23),(N59*'STEP 3-PARAMETER WEIGHTS'!$E$14))-2)/4*100)," ")</f>
        <v xml:space="preserve"> </v>
      </c>
      <c r="K59" s="34"/>
      <c r="L59" s="25" t="str">
        <f t="shared" si="0"/>
        <v xml:space="preserve"> </v>
      </c>
      <c r="M59" s="26" t="str">
        <f t="shared" si="1"/>
        <v xml:space="preserve"> </v>
      </c>
      <c r="N59" s="26" t="str">
        <f t="shared" si="2"/>
        <v xml:space="preserve"> </v>
      </c>
      <c r="O59" s="26" t="str">
        <f t="shared" si="3"/>
        <v xml:space="preserve"> </v>
      </c>
      <c r="P59" s="26" t="str">
        <f t="shared" si="4"/>
        <v xml:space="preserve"> </v>
      </c>
      <c r="Q59" s="27" t="str">
        <f t="shared" si="4"/>
        <v xml:space="preserve"> </v>
      </c>
      <c r="R59" s="28" t="str">
        <f>IFERROR(SUM((L59*'STEP 3-PARAMETER WEIGHTS'!$E$4),('STEP 4a-PRIORITIZATION'!M59*'STEP 3-PARAMETER WEIGHTS'!$E$7))," ")</f>
        <v xml:space="preserve"> </v>
      </c>
      <c r="S59" s="29" t="str">
        <f>IFERROR(SUM(O59*'STEP 3-PARAMETER WEIGHTS'!$E$17,P59*'STEP 3-PARAMETER WEIGHTS'!$E$20,Q59*'STEP 3-PARAMETER WEIGHTS'!$E$23,N59*'STEP 3-PARAMETER WEIGHTS'!$E$14)," ")</f>
        <v xml:space="preserve"> </v>
      </c>
    </row>
    <row r="60" spans="1:19" ht="22.25" hidden="1" customHeight="1" outlineLevel="1">
      <c r="A60" s="30"/>
      <c r="B60" s="31" t="str">
        <f>IFERROR(VLOOKUP(A60,Table1[[Sr No]:[Domain]],3,0),"")</f>
        <v/>
      </c>
      <c r="C60" s="31" t="str">
        <f>IFERROR(VLOOKUP(A60,Table1[[Sr No]:[Domain]],2,0),"")</f>
        <v/>
      </c>
      <c r="D60" s="32"/>
      <c r="E60" s="32"/>
      <c r="F60" s="32"/>
      <c r="G60" s="32"/>
      <c r="H60" s="32"/>
      <c r="I60" s="32"/>
      <c r="J60" s="33" t="str">
        <f>IFERROR(((SUM((L60*'STEP 3-PARAMETER WEIGHTS'!$E$4),(M60*'STEP 3-PARAMETER WEIGHTS'!$E$7),(O60*'STEP 3-PARAMETER WEIGHTS'!$E$17),(P60*'STEP 3-PARAMETER WEIGHTS'!$E$20),(Q60*'STEP 3-PARAMETER WEIGHTS'!$E$23),(N60*'STEP 3-PARAMETER WEIGHTS'!$E$14))-2)/4*100)," ")</f>
        <v xml:space="preserve"> </v>
      </c>
      <c r="K60" s="34"/>
      <c r="L60" s="25" t="str">
        <f t="shared" si="0"/>
        <v xml:space="preserve"> </v>
      </c>
      <c r="M60" s="26" t="str">
        <f t="shared" si="1"/>
        <v xml:space="preserve"> </v>
      </c>
      <c r="N60" s="26" t="str">
        <f t="shared" si="2"/>
        <v xml:space="preserve"> </v>
      </c>
      <c r="O60" s="26" t="str">
        <f t="shared" si="3"/>
        <v xml:space="preserve"> </v>
      </c>
      <c r="P60" s="26" t="str">
        <f t="shared" si="4"/>
        <v xml:space="preserve"> </v>
      </c>
      <c r="Q60" s="27" t="str">
        <f t="shared" si="4"/>
        <v xml:space="preserve"> </v>
      </c>
      <c r="R60" s="28" t="str">
        <f>IFERROR(SUM((L60*'STEP 3-PARAMETER WEIGHTS'!$E$4),('STEP 4a-PRIORITIZATION'!M60*'STEP 3-PARAMETER WEIGHTS'!$E$7))," ")</f>
        <v xml:space="preserve"> </v>
      </c>
      <c r="S60" s="29" t="str">
        <f>IFERROR(SUM(O60*'STEP 3-PARAMETER WEIGHTS'!$E$17,P60*'STEP 3-PARAMETER WEIGHTS'!$E$20,Q60*'STEP 3-PARAMETER WEIGHTS'!$E$23,N60*'STEP 3-PARAMETER WEIGHTS'!$E$14)," ")</f>
        <v xml:space="preserve"> </v>
      </c>
    </row>
    <row r="61" spans="1:19" ht="22.25" hidden="1" customHeight="1" outlineLevel="1">
      <c r="A61" s="30"/>
      <c r="B61" s="31" t="str">
        <f>IFERROR(VLOOKUP(A61,Table1[[Sr No]:[Domain]],3,0),"")</f>
        <v/>
      </c>
      <c r="C61" s="31" t="str">
        <f>IFERROR(VLOOKUP(A61,Table1[[Sr No]:[Domain]],2,0),"")</f>
        <v/>
      </c>
      <c r="D61" s="32"/>
      <c r="E61" s="32"/>
      <c r="F61" s="32"/>
      <c r="G61" s="32"/>
      <c r="H61" s="32"/>
      <c r="I61" s="32"/>
      <c r="J61" s="33" t="str">
        <f>IFERROR(((SUM((L61*'STEP 3-PARAMETER WEIGHTS'!$E$4),(M61*'STEP 3-PARAMETER WEIGHTS'!$E$7),(O61*'STEP 3-PARAMETER WEIGHTS'!$E$17),(P61*'STEP 3-PARAMETER WEIGHTS'!$E$20),(Q61*'STEP 3-PARAMETER WEIGHTS'!$E$23),(N61*'STEP 3-PARAMETER WEIGHTS'!$E$14))-2)/4*100)," ")</f>
        <v xml:space="preserve"> </v>
      </c>
      <c r="K61" s="34"/>
      <c r="L61" s="25" t="str">
        <f t="shared" si="0"/>
        <v xml:space="preserve"> </v>
      </c>
      <c r="M61" s="26" t="str">
        <f t="shared" si="1"/>
        <v xml:space="preserve"> </v>
      </c>
      <c r="N61" s="26" t="str">
        <f t="shared" si="2"/>
        <v xml:space="preserve"> </v>
      </c>
      <c r="O61" s="26" t="str">
        <f t="shared" si="3"/>
        <v xml:space="preserve"> </v>
      </c>
      <c r="P61" s="26" t="str">
        <f t="shared" si="4"/>
        <v xml:space="preserve"> </v>
      </c>
      <c r="Q61" s="27" t="str">
        <f t="shared" si="4"/>
        <v xml:space="preserve"> </v>
      </c>
      <c r="R61" s="28" t="str">
        <f>IFERROR(SUM((L61*'STEP 3-PARAMETER WEIGHTS'!$E$4),('STEP 4a-PRIORITIZATION'!M61*'STEP 3-PARAMETER WEIGHTS'!$E$7))," ")</f>
        <v xml:space="preserve"> </v>
      </c>
      <c r="S61" s="29" t="str">
        <f>IFERROR(SUM(O61*'STEP 3-PARAMETER WEIGHTS'!$E$17,P61*'STEP 3-PARAMETER WEIGHTS'!$E$20,Q61*'STEP 3-PARAMETER WEIGHTS'!$E$23,N61*'STEP 3-PARAMETER WEIGHTS'!$E$14)," ")</f>
        <v xml:space="preserve"> </v>
      </c>
    </row>
    <row r="62" spans="1:19" ht="22.25" hidden="1" customHeight="1" outlineLevel="1">
      <c r="A62" s="30"/>
      <c r="B62" s="31" t="str">
        <f>IFERROR(VLOOKUP(A62,Table1[[Sr No]:[Domain]],3,0),"")</f>
        <v/>
      </c>
      <c r="C62" s="31" t="str">
        <f>IFERROR(VLOOKUP(A62,Table1[[Sr No]:[Domain]],2,0),"")</f>
        <v/>
      </c>
      <c r="D62" s="32"/>
      <c r="E62" s="32"/>
      <c r="F62" s="32"/>
      <c r="G62" s="32"/>
      <c r="H62" s="32"/>
      <c r="I62" s="32"/>
      <c r="J62" s="33" t="str">
        <f>IFERROR(((SUM((L62*'STEP 3-PARAMETER WEIGHTS'!$E$4),(M62*'STEP 3-PARAMETER WEIGHTS'!$E$7),(O62*'STEP 3-PARAMETER WEIGHTS'!$E$17),(P62*'STEP 3-PARAMETER WEIGHTS'!$E$20),(Q62*'STEP 3-PARAMETER WEIGHTS'!$E$23),(N62*'STEP 3-PARAMETER WEIGHTS'!$E$14))-2)/4*100)," ")</f>
        <v xml:space="preserve"> </v>
      </c>
      <c r="K62" s="34"/>
      <c r="L62" s="25" t="str">
        <f t="shared" si="0"/>
        <v xml:space="preserve"> </v>
      </c>
      <c r="M62" s="26" t="str">
        <f t="shared" si="1"/>
        <v xml:space="preserve"> </v>
      </c>
      <c r="N62" s="26" t="str">
        <f t="shared" si="2"/>
        <v xml:space="preserve"> </v>
      </c>
      <c r="O62" s="26" t="str">
        <f t="shared" si="3"/>
        <v xml:space="preserve"> </v>
      </c>
      <c r="P62" s="26" t="str">
        <f t="shared" si="4"/>
        <v xml:space="preserve"> </v>
      </c>
      <c r="Q62" s="27" t="str">
        <f t="shared" si="4"/>
        <v xml:space="preserve"> </v>
      </c>
      <c r="R62" s="28" t="str">
        <f>IFERROR(SUM((L62*'STEP 3-PARAMETER WEIGHTS'!$E$4),('STEP 4a-PRIORITIZATION'!M62*'STEP 3-PARAMETER WEIGHTS'!$E$7))," ")</f>
        <v xml:space="preserve"> </v>
      </c>
      <c r="S62" s="29" t="str">
        <f>IFERROR(SUM(O62*'STEP 3-PARAMETER WEIGHTS'!$E$17,P62*'STEP 3-PARAMETER WEIGHTS'!$E$20,Q62*'STEP 3-PARAMETER WEIGHTS'!$E$23,N62*'STEP 3-PARAMETER WEIGHTS'!$E$14)," ")</f>
        <v xml:space="preserve"> </v>
      </c>
    </row>
    <row r="63" spans="1:19" ht="22.25" hidden="1" customHeight="1" outlineLevel="1">
      <c r="A63" s="30"/>
      <c r="B63" s="31" t="str">
        <f>IFERROR(VLOOKUP(A63,Table1[[Sr No]:[Domain]],3,0),"")</f>
        <v/>
      </c>
      <c r="C63" s="31" t="str">
        <f>IFERROR(VLOOKUP(A63,Table1[[Sr No]:[Domain]],2,0),"")</f>
        <v/>
      </c>
      <c r="D63" s="32"/>
      <c r="E63" s="32"/>
      <c r="F63" s="32"/>
      <c r="G63" s="32"/>
      <c r="H63" s="32"/>
      <c r="I63" s="32"/>
      <c r="J63" s="33" t="str">
        <f>IFERROR(((SUM((L63*'STEP 3-PARAMETER WEIGHTS'!$E$4),(M63*'STEP 3-PARAMETER WEIGHTS'!$E$7),(O63*'STEP 3-PARAMETER WEIGHTS'!$E$17),(P63*'STEP 3-PARAMETER WEIGHTS'!$E$20),(Q63*'STEP 3-PARAMETER WEIGHTS'!$E$23),(N63*'STEP 3-PARAMETER WEIGHTS'!$E$14))-2)/4*100)," ")</f>
        <v xml:space="preserve"> </v>
      </c>
      <c r="K63" s="34"/>
      <c r="L63" s="25" t="str">
        <f t="shared" si="0"/>
        <v xml:space="preserve"> </v>
      </c>
      <c r="M63" s="26" t="str">
        <f t="shared" si="1"/>
        <v xml:space="preserve"> </v>
      </c>
      <c r="N63" s="26" t="str">
        <f t="shared" si="2"/>
        <v xml:space="preserve"> </v>
      </c>
      <c r="O63" s="26" t="str">
        <f t="shared" si="3"/>
        <v xml:space="preserve"> </v>
      </c>
      <c r="P63" s="26" t="str">
        <f t="shared" si="4"/>
        <v xml:space="preserve"> </v>
      </c>
      <c r="Q63" s="27" t="str">
        <f t="shared" si="4"/>
        <v xml:space="preserve"> </v>
      </c>
      <c r="R63" s="28" t="str">
        <f>IFERROR(SUM((L63*'STEP 3-PARAMETER WEIGHTS'!$E$4),('STEP 4a-PRIORITIZATION'!M63*'STEP 3-PARAMETER WEIGHTS'!$E$7))," ")</f>
        <v xml:space="preserve"> </v>
      </c>
      <c r="S63" s="29" t="str">
        <f>IFERROR(SUM(O63*'STEP 3-PARAMETER WEIGHTS'!$E$17,P63*'STEP 3-PARAMETER WEIGHTS'!$E$20,Q63*'STEP 3-PARAMETER WEIGHTS'!$E$23,N63*'STEP 3-PARAMETER WEIGHTS'!$E$14)," ")</f>
        <v xml:space="preserve"> </v>
      </c>
    </row>
    <row r="64" spans="1:19" ht="22.25" hidden="1" customHeight="1" outlineLevel="1">
      <c r="A64" s="30"/>
      <c r="B64" s="31" t="str">
        <f>IFERROR(VLOOKUP(A64,Table1[[Sr No]:[Domain]],3,0),"")</f>
        <v/>
      </c>
      <c r="C64" s="31" t="str">
        <f>IFERROR(VLOOKUP(A64,Table1[[Sr No]:[Domain]],2,0),"")</f>
        <v/>
      </c>
      <c r="D64" s="32"/>
      <c r="E64" s="32"/>
      <c r="F64" s="32"/>
      <c r="G64" s="32"/>
      <c r="H64" s="32"/>
      <c r="I64" s="32"/>
      <c r="J64" s="33" t="str">
        <f>IFERROR(((SUM((L64*'STEP 3-PARAMETER WEIGHTS'!$E$4),(M64*'STEP 3-PARAMETER WEIGHTS'!$E$7),(O64*'STEP 3-PARAMETER WEIGHTS'!$E$17),(P64*'STEP 3-PARAMETER WEIGHTS'!$E$20),(Q64*'STEP 3-PARAMETER WEIGHTS'!$E$23),(N64*'STEP 3-PARAMETER WEIGHTS'!$E$14))-2)/4*100)," ")</f>
        <v xml:space="preserve"> </v>
      </c>
      <c r="K64" s="34"/>
      <c r="L64" s="25" t="str">
        <f t="shared" si="0"/>
        <v xml:space="preserve"> </v>
      </c>
      <c r="M64" s="26" t="str">
        <f t="shared" si="1"/>
        <v xml:space="preserve"> </v>
      </c>
      <c r="N64" s="26" t="str">
        <f t="shared" si="2"/>
        <v xml:space="preserve"> </v>
      </c>
      <c r="O64" s="26" t="str">
        <f t="shared" si="3"/>
        <v xml:space="preserve"> </v>
      </c>
      <c r="P64" s="26" t="str">
        <f t="shared" si="4"/>
        <v xml:space="preserve"> </v>
      </c>
      <c r="Q64" s="27" t="str">
        <f t="shared" si="4"/>
        <v xml:space="preserve"> </v>
      </c>
      <c r="R64" s="28" t="str">
        <f>IFERROR(SUM((L64*'STEP 3-PARAMETER WEIGHTS'!$E$4),('STEP 4a-PRIORITIZATION'!M64*'STEP 3-PARAMETER WEIGHTS'!$E$7))," ")</f>
        <v xml:space="preserve"> </v>
      </c>
      <c r="S64" s="29" t="str">
        <f>IFERROR(SUM(O64*'STEP 3-PARAMETER WEIGHTS'!$E$17,P64*'STEP 3-PARAMETER WEIGHTS'!$E$20,Q64*'STEP 3-PARAMETER WEIGHTS'!$E$23,N64*'STEP 3-PARAMETER WEIGHTS'!$E$14)," ")</f>
        <v xml:space="preserve"> </v>
      </c>
    </row>
    <row r="65" spans="1:19" ht="22.25" hidden="1" customHeight="1" outlineLevel="1">
      <c r="A65" s="30"/>
      <c r="B65" s="31" t="str">
        <f>IFERROR(VLOOKUP(A65,Table1[[Sr No]:[Domain]],3,0),"")</f>
        <v/>
      </c>
      <c r="C65" s="31" t="str">
        <f>IFERROR(VLOOKUP(A65,Table1[[Sr No]:[Domain]],2,0),"")</f>
        <v/>
      </c>
      <c r="D65" s="32"/>
      <c r="E65" s="32"/>
      <c r="F65" s="32"/>
      <c r="G65" s="32"/>
      <c r="H65" s="32"/>
      <c r="I65" s="32"/>
      <c r="J65" s="33" t="str">
        <f>IFERROR(((SUM((L65*'STEP 3-PARAMETER WEIGHTS'!$E$4),(M65*'STEP 3-PARAMETER WEIGHTS'!$E$7),(O65*'STEP 3-PARAMETER WEIGHTS'!$E$17),(P65*'STEP 3-PARAMETER WEIGHTS'!$E$20),(Q65*'STEP 3-PARAMETER WEIGHTS'!$E$23),(N65*'STEP 3-PARAMETER WEIGHTS'!$E$14))-2)/4*100)," ")</f>
        <v xml:space="preserve"> </v>
      </c>
      <c r="K65" s="34"/>
      <c r="L65" s="25" t="str">
        <f t="shared" si="0"/>
        <v xml:space="preserve"> </v>
      </c>
      <c r="M65" s="26" t="str">
        <f t="shared" si="1"/>
        <v xml:space="preserve"> </v>
      </c>
      <c r="N65" s="26" t="str">
        <f t="shared" si="2"/>
        <v xml:space="preserve"> </v>
      </c>
      <c r="O65" s="26" t="str">
        <f t="shared" si="3"/>
        <v xml:space="preserve"> </v>
      </c>
      <c r="P65" s="26" t="str">
        <f t="shared" si="4"/>
        <v xml:space="preserve"> </v>
      </c>
      <c r="Q65" s="27" t="str">
        <f t="shared" si="4"/>
        <v xml:space="preserve"> </v>
      </c>
      <c r="R65" s="28" t="str">
        <f>IFERROR(SUM((L65*'STEP 3-PARAMETER WEIGHTS'!$E$4),('STEP 4a-PRIORITIZATION'!M65*'STEP 3-PARAMETER WEIGHTS'!$E$7))," ")</f>
        <v xml:space="preserve"> </v>
      </c>
      <c r="S65" s="29" t="str">
        <f>IFERROR(SUM(O65*'STEP 3-PARAMETER WEIGHTS'!$E$17,P65*'STEP 3-PARAMETER WEIGHTS'!$E$20,Q65*'STEP 3-PARAMETER WEIGHTS'!$E$23,N65*'STEP 3-PARAMETER WEIGHTS'!$E$14)," ")</f>
        <v xml:space="preserve"> </v>
      </c>
    </row>
    <row r="66" spans="1:19" ht="22.25" hidden="1" customHeight="1" outlineLevel="1">
      <c r="A66" s="30"/>
      <c r="B66" s="31" t="str">
        <f>IFERROR(VLOOKUP(A66,Table1[[Sr No]:[Domain]],3,0),"")</f>
        <v/>
      </c>
      <c r="C66" s="31" t="str">
        <f>IFERROR(VLOOKUP(A66,Table1[[Sr No]:[Domain]],2,0),"")</f>
        <v/>
      </c>
      <c r="D66" s="32"/>
      <c r="E66" s="32"/>
      <c r="F66" s="32"/>
      <c r="G66" s="32"/>
      <c r="H66" s="32"/>
      <c r="I66" s="32"/>
      <c r="J66" s="33" t="str">
        <f>IFERROR(((SUM((L66*'STEP 3-PARAMETER WEIGHTS'!$E$4),(M66*'STEP 3-PARAMETER WEIGHTS'!$E$7),(O66*'STEP 3-PARAMETER WEIGHTS'!$E$17),(P66*'STEP 3-PARAMETER WEIGHTS'!$E$20),(Q66*'STEP 3-PARAMETER WEIGHTS'!$E$23),(N66*'STEP 3-PARAMETER WEIGHTS'!$E$14))-2)/4*100)," ")</f>
        <v xml:space="preserve"> </v>
      </c>
      <c r="K66" s="34"/>
      <c r="L66" s="25" t="str">
        <f t="shared" si="0"/>
        <v xml:space="preserve"> </v>
      </c>
      <c r="M66" s="26" t="str">
        <f t="shared" si="1"/>
        <v xml:space="preserve"> </v>
      </c>
      <c r="N66" s="26" t="str">
        <f t="shared" si="2"/>
        <v xml:space="preserve"> </v>
      </c>
      <c r="O66" s="26" t="str">
        <f t="shared" si="3"/>
        <v xml:space="preserve"> </v>
      </c>
      <c r="P66" s="26" t="str">
        <f t="shared" si="4"/>
        <v xml:space="preserve"> </v>
      </c>
      <c r="Q66" s="27" t="str">
        <f t="shared" si="4"/>
        <v xml:space="preserve"> </v>
      </c>
      <c r="R66" s="28" t="str">
        <f>IFERROR(SUM((L66*'STEP 3-PARAMETER WEIGHTS'!$E$4),('STEP 4a-PRIORITIZATION'!M66*'STEP 3-PARAMETER WEIGHTS'!$E$7))," ")</f>
        <v xml:space="preserve"> </v>
      </c>
      <c r="S66" s="29" t="str">
        <f>IFERROR(SUM(O66*'STEP 3-PARAMETER WEIGHTS'!$E$17,P66*'STEP 3-PARAMETER WEIGHTS'!$E$20,Q66*'STEP 3-PARAMETER WEIGHTS'!$E$23,N66*'STEP 3-PARAMETER WEIGHTS'!$E$14)," ")</f>
        <v xml:space="preserve"> </v>
      </c>
    </row>
    <row r="67" spans="1:19" ht="22.25" hidden="1" customHeight="1" outlineLevel="1">
      <c r="A67" s="30"/>
      <c r="B67" s="31" t="str">
        <f>IFERROR(VLOOKUP(A67,Table1[[Sr No]:[Domain]],3,0),"")</f>
        <v/>
      </c>
      <c r="C67" s="31" t="str">
        <f>IFERROR(VLOOKUP(A67,Table1[[Sr No]:[Domain]],2,0),"")</f>
        <v/>
      </c>
      <c r="D67" s="32"/>
      <c r="E67" s="32"/>
      <c r="F67" s="32"/>
      <c r="G67" s="32"/>
      <c r="H67" s="32"/>
      <c r="I67" s="32"/>
      <c r="J67" s="33" t="str">
        <f>IFERROR(((SUM((L67*'STEP 3-PARAMETER WEIGHTS'!$E$4),(M67*'STEP 3-PARAMETER WEIGHTS'!$E$7),(O67*'STEP 3-PARAMETER WEIGHTS'!$E$17),(P67*'STEP 3-PARAMETER WEIGHTS'!$E$20),(Q67*'STEP 3-PARAMETER WEIGHTS'!$E$23),(N67*'STEP 3-PARAMETER WEIGHTS'!$E$14))-2)/4*100)," ")</f>
        <v xml:space="preserve"> </v>
      </c>
      <c r="K67" s="34"/>
      <c r="L67" s="25" t="str">
        <f t="shared" si="0"/>
        <v xml:space="preserve"> </v>
      </c>
      <c r="M67" s="26" t="str">
        <f t="shared" si="1"/>
        <v xml:space="preserve"> </v>
      </c>
      <c r="N67" s="26" t="str">
        <f t="shared" si="2"/>
        <v xml:space="preserve"> </v>
      </c>
      <c r="O67" s="26" t="str">
        <f t="shared" si="3"/>
        <v xml:space="preserve"> </v>
      </c>
      <c r="P67" s="26" t="str">
        <f t="shared" si="4"/>
        <v xml:space="preserve"> </v>
      </c>
      <c r="Q67" s="27" t="str">
        <f t="shared" si="4"/>
        <v xml:space="preserve"> </v>
      </c>
      <c r="R67" s="28" t="str">
        <f>IFERROR(SUM((L67*'STEP 3-PARAMETER WEIGHTS'!$E$4),('STEP 4a-PRIORITIZATION'!M67*'STEP 3-PARAMETER WEIGHTS'!$E$7))," ")</f>
        <v xml:space="preserve"> </v>
      </c>
      <c r="S67" s="29" t="str">
        <f>IFERROR(SUM(O67*'STEP 3-PARAMETER WEIGHTS'!$E$17,P67*'STEP 3-PARAMETER WEIGHTS'!$E$20,Q67*'STEP 3-PARAMETER WEIGHTS'!$E$23,N67*'STEP 3-PARAMETER WEIGHTS'!$E$14)," ")</f>
        <v xml:space="preserve"> </v>
      </c>
    </row>
    <row r="68" spans="1:19" ht="22.25" hidden="1" customHeight="1" outlineLevel="1">
      <c r="A68" s="30"/>
      <c r="B68" s="31" t="str">
        <f>IFERROR(VLOOKUP(A68,Table1[[Sr No]:[Domain]],3,0),"")</f>
        <v/>
      </c>
      <c r="C68" s="31" t="str">
        <f>IFERROR(VLOOKUP(A68,Table1[[Sr No]:[Domain]],2,0),"")</f>
        <v/>
      </c>
      <c r="D68" s="32"/>
      <c r="E68" s="32"/>
      <c r="F68" s="32"/>
      <c r="G68" s="32"/>
      <c r="H68" s="32"/>
      <c r="I68" s="32"/>
      <c r="J68" s="33" t="str">
        <f>IFERROR(((SUM((L68*'STEP 3-PARAMETER WEIGHTS'!$E$4),(M68*'STEP 3-PARAMETER WEIGHTS'!$E$7),(O68*'STEP 3-PARAMETER WEIGHTS'!$E$17),(P68*'STEP 3-PARAMETER WEIGHTS'!$E$20),(Q68*'STEP 3-PARAMETER WEIGHTS'!$E$23),(N68*'STEP 3-PARAMETER WEIGHTS'!$E$14))-2)/4*100)," ")</f>
        <v xml:space="preserve"> </v>
      </c>
      <c r="K68" s="34"/>
      <c r="L68" s="25" t="str">
        <f t="shared" si="0"/>
        <v xml:space="preserve"> </v>
      </c>
      <c r="M68" s="26" t="str">
        <f t="shared" si="1"/>
        <v xml:space="preserve"> </v>
      </c>
      <c r="N68" s="26" t="str">
        <f t="shared" si="2"/>
        <v xml:space="preserve"> </v>
      </c>
      <c r="O68" s="26" t="str">
        <f t="shared" si="3"/>
        <v xml:space="preserve"> </v>
      </c>
      <c r="P68" s="26" t="str">
        <f t="shared" si="4"/>
        <v xml:space="preserve"> </v>
      </c>
      <c r="Q68" s="27" t="str">
        <f t="shared" si="4"/>
        <v xml:space="preserve"> </v>
      </c>
      <c r="R68" s="28" t="str">
        <f>IFERROR(SUM((L68*'STEP 3-PARAMETER WEIGHTS'!$E$4),('STEP 4a-PRIORITIZATION'!M68*'STEP 3-PARAMETER WEIGHTS'!$E$7))," ")</f>
        <v xml:space="preserve"> </v>
      </c>
      <c r="S68" s="29" t="str">
        <f>IFERROR(SUM(O68*'STEP 3-PARAMETER WEIGHTS'!$E$17,P68*'STEP 3-PARAMETER WEIGHTS'!$E$20,Q68*'STEP 3-PARAMETER WEIGHTS'!$E$23,N68*'STEP 3-PARAMETER WEIGHTS'!$E$14)," ")</f>
        <v xml:space="preserve"> </v>
      </c>
    </row>
    <row r="69" spans="1:19" ht="22.25" hidden="1" customHeight="1" outlineLevel="1">
      <c r="A69" s="30"/>
      <c r="B69" s="31" t="str">
        <f>IFERROR(VLOOKUP(A69,Table1[[Sr No]:[Domain]],3,0),"")</f>
        <v/>
      </c>
      <c r="C69" s="31" t="str">
        <f>IFERROR(VLOOKUP(A69,Table1[[Sr No]:[Domain]],2,0),"")</f>
        <v/>
      </c>
      <c r="D69" s="32"/>
      <c r="E69" s="32"/>
      <c r="F69" s="32"/>
      <c r="G69" s="32"/>
      <c r="H69" s="32"/>
      <c r="I69" s="32"/>
      <c r="J69" s="33" t="str">
        <f>IFERROR(((SUM((L69*'STEP 3-PARAMETER WEIGHTS'!$E$4),(M69*'STEP 3-PARAMETER WEIGHTS'!$E$7),(O69*'STEP 3-PARAMETER WEIGHTS'!$E$17),(P69*'STEP 3-PARAMETER WEIGHTS'!$E$20),(Q69*'STEP 3-PARAMETER WEIGHTS'!$E$23),(N69*'STEP 3-PARAMETER WEIGHTS'!$E$14))-2)/4*100)," ")</f>
        <v xml:space="preserve"> </v>
      </c>
      <c r="K69" s="34"/>
      <c r="L69" s="25" t="str">
        <f t="shared" si="0"/>
        <v xml:space="preserve"> </v>
      </c>
      <c r="M69" s="26" t="str">
        <f t="shared" si="1"/>
        <v xml:space="preserve"> </v>
      </c>
      <c r="N69" s="26" t="str">
        <f t="shared" si="2"/>
        <v xml:space="preserve"> </v>
      </c>
      <c r="O69" s="26" t="str">
        <f t="shared" si="3"/>
        <v xml:space="preserve"> </v>
      </c>
      <c r="P69" s="26" t="str">
        <f t="shared" si="4"/>
        <v xml:space="preserve"> </v>
      </c>
      <c r="Q69" s="27" t="str">
        <f t="shared" si="4"/>
        <v xml:space="preserve"> </v>
      </c>
      <c r="R69" s="28" t="str">
        <f>IFERROR(SUM((L69*'STEP 3-PARAMETER WEIGHTS'!$E$4),('STEP 4a-PRIORITIZATION'!M69*'STEP 3-PARAMETER WEIGHTS'!$E$7))," ")</f>
        <v xml:space="preserve"> </v>
      </c>
      <c r="S69" s="29" t="str">
        <f>IFERROR(SUM(O69*'STEP 3-PARAMETER WEIGHTS'!$E$17,P69*'STEP 3-PARAMETER WEIGHTS'!$E$20,Q69*'STEP 3-PARAMETER WEIGHTS'!$E$23,N69*'STEP 3-PARAMETER WEIGHTS'!$E$14)," ")</f>
        <v xml:space="preserve"> </v>
      </c>
    </row>
    <row r="70" spans="1:19" ht="22.25" hidden="1" customHeight="1" outlineLevel="1">
      <c r="A70" s="30"/>
      <c r="B70" s="31" t="str">
        <f>IFERROR(VLOOKUP(A70,Table1[[Sr No]:[Domain]],3,0),"")</f>
        <v/>
      </c>
      <c r="C70" s="31" t="str">
        <f>IFERROR(VLOOKUP(A70,Table1[[Sr No]:[Domain]],2,0),"")</f>
        <v/>
      </c>
      <c r="D70" s="32"/>
      <c r="E70" s="32"/>
      <c r="F70" s="32"/>
      <c r="G70" s="32"/>
      <c r="H70" s="32"/>
      <c r="I70" s="32"/>
      <c r="J70" s="33" t="str">
        <f>IFERROR(((SUM((L70*'STEP 3-PARAMETER WEIGHTS'!$E$4),(M70*'STEP 3-PARAMETER WEIGHTS'!$E$7),(O70*'STEP 3-PARAMETER WEIGHTS'!$E$17),(P70*'STEP 3-PARAMETER WEIGHTS'!$E$20),(Q70*'STEP 3-PARAMETER WEIGHTS'!$E$23),(N70*'STEP 3-PARAMETER WEIGHTS'!$E$14))-2)/4*100)," ")</f>
        <v xml:space="preserve"> </v>
      </c>
      <c r="K70" s="34"/>
      <c r="L70" s="25" t="str">
        <f t="shared" ref="L70:L104" si="5">IFERROR(IF(D70=0,NA(),IF(D70="Large",3,(IF(D70="Medium",2,1))))," ")</f>
        <v xml:space="preserve"> </v>
      </c>
      <c r="M70" s="26" t="str">
        <f t="shared" ref="M70:M104" si="6">IFERROR(IF(E70=0,NA(),IF(E70="Positive",3,(IF(E70="None",2,1))))," ")</f>
        <v xml:space="preserve"> </v>
      </c>
      <c r="N70" s="26" t="str">
        <f t="shared" ref="N70:N104" si="7">IFERROR(IF(F70=0,NA(),IF(F70="Low",3,(IF(F70="Moderate",2,1))))," ")</f>
        <v xml:space="preserve"> </v>
      </c>
      <c r="O70" s="26" t="str">
        <f t="shared" ref="O70:O104" si="8">IFERROR(IF(G70=0,NA(),IF(G70="Short Term",3,(IF(G70="Intermediate term",2,1))))," ")</f>
        <v xml:space="preserve"> </v>
      </c>
      <c r="P70" s="26" t="str">
        <f t="shared" ref="P70:Q104" si="9">IFERROR(IF(H70=0,NA(),IF(H70="Low",3,(IF(H70="Moderate",2,1))))," ")</f>
        <v xml:space="preserve"> </v>
      </c>
      <c r="Q70" s="27" t="str">
        <f t="shared" si="9"/>
        <v xml:space="preserve"> </v>
      </c>
      <c r="R70" s="28" t="str">
        <f>IFERROR(SUM((L70*'STEP 3-PARAMETER WEIGHTS'!$E$4),('STEP 4a-PRIORITIZATION'!M70*'STEP 3-PARAMETER WEIGHTS'!$E$7))," ")</f>
        <v xml:space="preserve"> </v>
      </c>
      <c r="S70" s="29" t="str">
        <f>IFERROR(SUM(O70*'STEP 3-PARAMETER WEIGHTS'!$E$17,P70*'STEP 3-PARAMETER WEIGHTS'!$E$20,Q70*'STEP 3-PARAMETER WEIGHTS'!$E$23,N70*'STEP 3-PARAMETER WEIGHTS'!$E$14)," ")</f>
        <v xml:space="preserve"> </v>
      </c>
    </row>
    <row r="71" spans="1:19" ht="22.25" hidden="1" customHeight="1" outlineLevel="1">
      <c r="A71" s="30"/>
      <c r="B71" s="31" t="str">
        <f>IFERROR(VLOOKUP(A71,Table1[[Sr No]:[Domain]],3,0),"")</f>
        <v/>
      </c>
      <c r="C71" s="31" t="str">
        <f>IFERROR(VLOOKUP(A71,Table1[[Sr No]:[Domain]],2,0),"")</f>
        <v/>
      </c>
      <c r="D71" s="32"/>
      <c r="E71" s="32"/>
      <c r="F71" s="32"/>
      <c r="G71" s="32"/>
      <c r="H71" s="32"/>
      <c r="I71" s="32"/>
      <c r="J71" s="33" t="str">
        <f>IFERROR(((SUM((L71*'STEP 3-PARAMETER WEIGHTS'!$E$4),(M71*'STEP 3-PARAMETER WEIGHTS'!$E$7),(O71*'STEP 3-PARAMETER WEIGHTS'!$E$17),(P71*'STEP 3-PARAMETER WEIGHTS'!$E$20),(Q71*'STEP 3-PARAMETER WEIGHTS'!$E$23),(N71*'STEP 3-PARAMETER WEIGHTS'!$E$14))-2)/4*100)," ")</f>
        <v xml:space="preserve"> </v>
      </c>
      <c r="K71" s="34"/>
      <c r="L71" s="25" t="str">
        <f t="shared" si="5"/>
        <v xml:space="preserve"> </v>
      </c>
      <c r="M71" s="26" t="str">
        <f t="shared" si="6"/>
        <v xml:space="preserve"> </v>
      </c>
      <c r="N71" s="26" t="str">
        <f t="shared" si="7"/>
        <v xml:space="preserve"> </v>
      </c>
      <c r="O71" s="26" t="str">
        <f t="shared" si="8"/>
        <v xml:space="preserve"> </v>
      </c>
      <c r="P71" s="26" t="str">
        <f t="shared" si="9"/>
        <v xml:space="preserve"> </v>
      </c>
      <c r="Q71" s="27" t="str">
        <f t="shared" si="9"/>
        <v xml:space="preserve"> </v>
      </c>
      <c r="R71" s="28" t="str">
        <f>IFERROR(SUM((L71*'STEP 3-PARAMETER WEIGHTS'!$E$4),('STEP 4a-PRIORITIZATION'!M71*'STEP 3-PARAMETER WEIGHTS'!$E$7))," ")</f>
        <v xml:space="preserve"> </v>
      </c>
      <c r="S71" s="29" t="str">
        <f>IFERROR(SUM(O71*'STEP 3-PARAMETER WEIGHTS'!$E$17,P71*'STEP 3-PARAMETER WEIGHTS'!$E$20,Q71*'STEP 3-PARAMETER WEIGHTS'!$E$23,N71*'STEP 3-PARAMETER WEIGHTS'!$E$14)," ")</f>
        <v xml:space="preserve"> </v>
      </c>
    </row>
    <row r="72" spans="1:19" ht="22.25" hidden="1" customHeight="1" outlineLevel="1">
      <c r="A72" s="30"/>
      <c r="B72" s="31" t="str">
        <f>IFERROR(VLOOKUP(A72,Table1[[Sr No]:[Domain]],3,0),"")</f>
        <v/>
      </c>
      <c r="C72" s="31" t="str">
        <f>IFERROR(VLOOKUP(A72,Table1[[Sr No]:[Domain]],2,0),"")</f>
        <v/>
      </c>
      <c r="D72" s="32"/>
      <c r="E72" s="32"/>
      <c r="F72" s="32"/>
      <c r="G72" s="32"/>
      <c r="H72" s="32"/>
      <c r="I72" s="32"/>
      <c r="J72" s="33" t="str">
        <f>IFERROR(((SUM((L72*'STEP 3-PARAMETER WEIGHTS'!$E$4),(M72*'STEP 3-PARAMETER WEIGHTS'!$E$7),(O72*'STEP 3-PARAMETER WEIGHTS'!$E$17),(P72*'STEP 3-PARAMETER WEIGHTS'!$E$20),(Q72*'STEP 3-PARAMETER WEIGHTS'!$E$23),(N72*'STEP 3-PARAMETER WEIGHTS'!$E$14))-2)/4*100)," ")</f>
        <v xml:space="preserve"> </v>
      </c>
      <c r="K72" s="34"/>
      <c r="L72" s="25" t="str">
        <f t="shared" si="5"/>
        <v xml:space="preserve"> </v>
      </c>
      <c r="M72" s="26" t="str">
        <f t="shared" si="6"/>
        <v xml:space="preserve"> </v>
      </c>
      <c r="N72" s="26" t="str">
        <f t="shared" si="7"/>
        <v xml:space="preserve"> </v>
      </c>
      <c r="O72" s="26" t="str">
        <f t="shared" si="8"/>
        <v xml:space="preserve"> </v>
      </c>
      <c r="P72" s="26" t="str">
        <f t="shared" si="9"/>
        <v xml:space="preserve"> </v>
      </c>
      <c r="Q72" s="27" t="str">
        <f t="shared" si="9"/>
        <v xml:space="preserve"> </v>
      </c>
      <c r="R72" s="28" t="str">
        <f>IFERROR(SUM((L72*'STEP 3-PARAMETER WEIGHTS'!$E$4),('STEP 4a-PRIORITIZATION'!M72*'STEP 3-PARAMETER WEIGHTS'!$E$7))," ")</f>
        <v xml:space="preserve"> </v>
      </c>
      <c r="S72" s="29" t="str">
        <f>IFERROR(SUM(O72*'STEP 3-PARAMETER WEIGHTS'!$E$17,P72*'STEP 3-PARAMETER WEIGHTS'!$E$20,Q72*'STEP 3-PARAMETER WEIGHTS'!$E$23,N72*'STEP 3-PARAMETER WEIGHTS'!$E$14)," ")</f>
        <v xml:space="preserve"> </v>
      </c>
    </row>
    <row r="73" spans="1:19" ht="22.25" hidden="1" customHeight="1" outlineLevel="1">
      <c r="A73" s="30"/>
      <c r="B73" s="31" t="str">
        <f>IFERROR(VLOOKUP(A73,Table1[[Sr No]:[Domain]],3,0),"")</f>
        <v/>
      </c>
      <c r="C73" s="31" t="str">
        <f>IFERROR(VLOOKUP(A73,Table1[[Sr No]:[Domain]],2,0),"")</f>
        <v/>
      </c>
      <c r="D73" s="32"/>
      <c r="E73" s="32"/>
      <c r="F73" s="32"/>
      <c r="G73" s="32"/>
      <c r="H73" s="32"/>
      <c r="I73" s="32"/>
      <c r="J73" s="33" t="str">
        <f>IFERROR(((SUM((L73*'STEP 3-PARAMETER WEIGHTS'!$E$4),(M73*'STEP 3-PARAMETER WEIGHTS'!$E$7),(O73*'STEP 3-PARAMETER WEIGHTS'!$E$17),(P73*'STEP 3-PARAMETER WEIGHTS'!$E$20),(Q73*'STEP 3-PARAMETER WEIGHTS'!$E$23),(N73*'STEP 3-PARAMETER WEIGHTS'!$E$14))-2)/4*100)," ")</f>
        <v xml:space="preserve"> </v>
      </c>
      <c r="K73" s="34"/>
      <c r="L73" s="25" t="str">
        <f t="shared" si="5"/>
        <v xml:space="preserve"> </v>
      </c>
      <c r="M73" s="26" t="str">
        <f t="shared" si="6"/>
        <v xml:space="preserve"> </v>
      </c>
      <c r="N73" s="26" t="str">
        <f t="shared" si="7"/>
        <v xml:space="preserve"> </v>
      </c>
      <c r="O73" s="26" t="str">
        <f t="shared" si="8"/>
        <v xml:space="preserve"> </v>
      </c>
      <c r="P73" s="26" t="str">
        <f t="shared" si="9"/>
        <v xml:space="preserve"> </v>
      </c>
      <c r="Q73" s="27" t="str">
        <f t="shared" si="9"/>
        <v xml:space="preserve"> </v>
      </c>
      <c r="R73" s="28" t="str">
        <f>IFERROR(SUM((L73*'STEP 3-PARAMETER WEIGHTS'!$E$4),('STEP 4a-PRIORITIZATION'!M73*'STEP 3-PARAMETER WEIGHTS'!$E$7))," ")</f>
        <v xml:space="preserve"> </v>
      </c>
      <c r="S73" s="29" t="str">
        <f>IFERROR(SUM(O73*'STEP 3-PARAMETER WEIGHTS'!$E$17,P73*'STEP 3-PARAMETER WEIGHTS'!$E$20,Q73*'STEP 3-PARAMETER WEIGHTS'!$E$23,N73*'STEP 3-PARAMETER WEIGHTS'!$E$14)," ")</f>
        <v xml:space="preserve"> </v>
      </c>
    </row>
    <row r="74" spans="1:19" ht="22.25" hidden="1" customHeight="1" outlineLevel="1">
      <c r="A74" s="30"/>
      <c r="B74" s="31" t="str">
        <f>IFERROR(VLOOKUP(A74,Table1[[Sr No]:[Domain]],3,0),"")</f>
        <v/>
      </c>
      <c r="C74" s="31" t="str">
        <f>IFERROR(VLOOKUP(A74,Table1[[Sr No]:[Domain]],2,0),"")</f>
        <v/>
      </c>
      <c r="D74" s="32"/>
      <c r="E74" s="32"/>
      <c r="F74" s="32"/>
      <c r="G74" s="32"/>
      <c r="H74" s="32"/>
      <c r="I74" s="32"/>
      <c r="J74" s="33" t="str">
        <f>IFERROR(((SUM((L74*'STEP 3-PARAMETER WEIGHTS'!$E$4),(M74*'STEP 3-PARAMETER WEIGHTS'!$E$7),(O74*'STEP 3-PARAMETER WEIGHTS'!$E$17),(P74*'STEP 3-PARAMETER WEIGHTS'!$E$20),(Q74*'STEP 3-PARAMETER WEIGHTS'!$E$23),(N74*'STEP 3-PARAMETER WEIGHTS'!$E$14))-2)/4*100)," ")</f>
        <v xml:space="preserve"> </v>
      </c>
      <c r="K74" s="34"/>
      <c r="L74" s="25" t="str">
        <f t="shared" si="5"/>
        <v xml:space="preserve"> </v>
      </c>
      <c r="M74" s="26" t="str">
        <f t="shared" si="6"/>
        <v xml:space="preserve"> </v>
      </c>
      <c r="N74" s="26" t="str">
        <f t="shared" si="7"/>
        <v xml:space="preserve"> </v>
      </c>
      <c r="O74" s="26" t="str">
        <f t="shared" si="8"/>
        <v xml:space="preserve"> </v>
      </c>
      <c r="P74" s="26" t="str">
        <f t="shared" si="9"/>
        <v xml:space="preserve"> </v>
      </c>
      <c r="Q74" s="27" t="str">
        <f t="shared" si="9"/>
        <v xml:space="preserve"> </v>
      </c>
      <c r="R74" s="28" t="str">
        <f>IFERROR(SUM((L74*'STEP 3-PARAMETER WEIGHTS'!$E$4),('STEP 4a-PRIORITIZATION'!M74*'STEP 3-PARAMETER WEIGHTS'!$E$7))," ")</f>
        <v xml:space="preserve"> </v>
      </c>
      <c r="S74" s="29" t="str">
        <f>IFERROR(SUM(O74*'STEP 3-PARAMETER WEIGHTS'!$E$17,P74*'STEP 3-PARAMETER WEIGHTS'!$E$20,Q74*'STEP 3-PARAMETER WEIGHTS'!$E$23,N74*'STEP 3-PARAMETER WEIGHTS'!$E$14)," ")</f>
        <v xml:space="preserve"> </v>
      </c>
    </row>
    <row r="75" spans="1:19" ht="22.25" hidden="1" customHeight="1" outlineLevel="1">
      <c r="A75" s="30"/>
      <c r="B75" s="31" t="str">
        <f>IFERROR(VLOOKUP(A75,Table1[[Sr No]:[Domain]],3,0),"")</f>
        <v/>
      </c>
      <c r="C75" s="31" t="str">
        <f>IFERROR(VLOOKUP(A75,Table1[[Sr No]:[Domain]],2,0),"")</f>
        <v/>
      </c>
      <c r="D75" s="32"/>
      <c r="E75" s="32"/>
      <c r="F75" s="32"/>
      <c r="G75" s="32"/>
      <c r="H75" s="32"/>
      <c r="I75" s="32"/>
      <c r="J75" s="33" t="str">
        <f>IFERROR(((SUM((L75*'STEP 3-PARAMETER WEIGHTS'!$E$4),(M75*'STEP 3-PARAMETER WEIGHTS'!$E$7),(O75*'STEP 3-PARAMETER WEIGHTS'!$E$17),(P75*'STEP 3-PARAMETER WEIGHTS'!$E$20),(Q75*'STEP 3-PARAMETER WEIGHTS'!$E$23),(N75*'STEP 3-PARAMETER WEIGHTS'!$E$14))-2)/4*100)," ")</f>
        <v xml:space="preserve"> </v>
      </c>
      <c r="K75" s="34"/>
      <c r="L75" s="25" t="str">
        <f t="shared" si="5"/>
        <v xml:space="preserve"> </v>
      </c>
      <c r="M75" s="26" t="str">
        <f t="shared" si="6"/>
        <v xml:space="preserve"> </v>
      </c>
      <c r="N75" s="26" t="str">
        <f t="shared" si="7"/>
        <v xml:space="preserve"> </v>
      </c>
      <c r="O75" s="26" t="str">
        <f t="shared" si="8"/>
        <v xml:space="preserve"> </v>
      </c>
      <c r="P75" s="26" t="str">
        <f t="shared" si="9"/>
        <v xml:space="preserve"> </v>
      </c>
      <c r="Q75" s="27" t="str">
        <f t="shared" si="9"/>
        <v xml:space="preserve"> </v>
      </c>
      <c r="R75" s="28" t="str">
        <f>IFERROR(SUM((L75*'STEP 3-PARAMETER WEIGHTS'!$E$4),('STEP 4a-PRIORITIZATION'!M75*'STEP 3-PARAMETER WEIGHTS'!$E$7))," ")</f>
        <v xml:space="preserve"> </v>
      </c>
      <c r="S75" s="29" t="str">
        <f>IFERROR(SUM(O75*'STEP 3-PARAMETER WEIGHTS'!$E$17,P75*'STEP 3-PARAMETER WEIGHTS'!$E$20,Q75*'STEP 3-PARAMETER WEIGHTS'!$E$23,N75*'STEP 3-PARAMETER WEIGHTS'!$E$14)," ")</f>
        <v xml:space="preserve"> </v>
      </c>
    </row>
    <row r="76" spans="1:19" ht="22.25" hidden="1" customHeight="1" outlineLevel="1">
      <c r="A76" s="30"/>
      <c r="B76" s="31" t="str">
        <f>IFERROR(VLOOKUP(A76,Table1[[Sr No]:[Domain]],3,0),"")</f>
        <v/>
      </c>
      <c r="C76" s="31" t="str">
        <f>IFERROR(VLOOKUP(A76,Table1[[Sr No]:[Domain]],2,0),"")</f>
        <v/>
      </c>
      <c r="D76" s="32"/>
      <c r="E76" s="32"/>
      <c r="F76" s="32"/>
      <c r="G76" s="32"/>
      <c r="H76" s="32"/>
      <c r="I76" s="32"/>
      <c r="J76" s="33" t="str">
        <f>IFERROR(((SUM((L76*'STEP 3-PARAMETER WEIGHTS'!$E$4),(M76*'STEP 3-PARAMETER WEIGHTS'!$E$7),(O76*'STEP 3-PARAMETER WEIGHTS'!$E$17),(P76*'STEP 3-PARAMETER WEIGHTS'!$E$20),(Q76*'STEP 3-PARAMETER WEIGHTS'!$E$23),(N76*'STEP 3-PARAMETER WEIGHTS'!$E$14))-2)/4*100)," ")</f>
        <v xml:space="preserve"> </v>
      </c>
      <c r="K76" s="34"/>
      <c r="L76" s="25" t="str">
        <f t="shared" si="5"/>
        <v xml:space="preserve"> </v>
      </c>
      <c r="M76" s="26" t="str">
        <f t="shared" si="6"/>
        <v xml:space="preserve"> </v>
      </c>
      <c r="N76" s="26" t="str">
        <f t="shared" si="7"/>
        <v xml:space="preserve"> </v>
      </c>
      <c r="O76" s="26" t="str">
        <f t="shared" si="8"/>
        <v xml:space="preserve"> </v>
      </c>
      <c r="P76" s="26" t="str">
        <f t="shared" si="9"/>
        <v xml:space="preserve"> </v>
      </c>
      <c r="Q76" s="27" t="str">
        <f t="shared" si="9"/>
        <v xml:space="preserve"> </v>
      </c>
      <c r="R76" s="28" t="str">
        <f>IFERROR(SUM((L76*'STEP 3-PARAMETER WEIGHTS'!$E$4),('STEP 4a-PRIORITIZATION'!M76*'STEP 3-PARAMETER WEIGHTS'!$E$7))," ")</f>
        <v xml:space="preserve"> </v>
      </c>
      <c r="S76" s="29" t="str">
        <f>IFERROR(SUM(O76*'STEP 3-PARAMETER WEIGHTS'!$E$17,P76*'STEP 3-PARAMETER WEIGHTS'!$E$20,Q76*'STEP 3-PARAMETER WEIGHTS'!$E$23,N76*'STEP 3-PARAMETER WEIGHTS'!$E$14)," ")</f>
        <v xml:space="preserve"> </v>
      </c>
    </row>
    <row r="77" spans="1:19" ht="22.25" hidden="1" customHeight="1" outlineLevel="1">
      <c r="A77" s="30"/>
      <c r="B77" s="31" t="str">
        <f>IFERROR(VLOOKUP(A77,Table1[[Sr No]:[Domain]],3,0),"")</f>
        <v/>
      </c>
      <c r="C77" s="31" t="str">
        <f>IFERROR(VLOOKUP(A77,Table1[[Sr No]:[Domain]],2,0),"")</f>
        <v/>
      </c>
      <c r="D77" s="32"/>
      <c r="E77" s="32"/>
      <c r="F77" s="32"/>
      <c r="G77" s="32"/>
      <c r="H77" s="32"/>
      <c r="I77" s="32"/>
      <c r="J77" s="33" t="str">
        <f>IFERROR(((SUM((L77*'STEP 3-PARAMETER WEIGHTS'!$E$4),(M77*'STEP 3-PARAMETER WEIGHTS'!$E$7),(O77*'STEP 3-PARAMETER WEIGHTS'!$E$17),(P77*'STEP 3-PARAMETER WEIGHTS'!$E$20),(Q77*'STEP 3-PARAMETER WEIGHTS'!$E$23),(N77*'STEP 3-PARAMETER WEIGHTS'!$E$14))-2)/4*100)," ")</f>
        <v xml:space="preserve"> </v>
      </c>
      <c r="K77" s="34"/>
      <c r="L77" s="25" t="str">
        <f t="shared" si="5"/>
        <v xml:space="preserve"> </v>
      </c>
      <c r="M77" s="26" t="str">
        <f t="shared" si="6"/>
        <v xml:space="preserve"> </v>
      </c>
      <c r="N77" s="26" t="str">
        <f t="shared" si="7"/>
        <v xml:space="preserve"> </v>
      </c>
      <c r="O77" s="26" t="str">
        <f t="shared" si="8"/>
        <v xml:space="preserve"> </v>
      </c>
      <c r="P77" s="26" t="str">
        <f t="shared" si="9"/>
        <v xml:space="preserve"> </v>
      </c>
      <c r="Q77" s="27" t="str">
        <f t="shared" si="9"/>
        <v xml:space="preserve"> </v>
      </c>
      <c r="R77" s="28" t="str">
        <f>IFERROR(SUM((L77*'STEP 3-PARAMETER WEIGHTS'!$E$4),('STEP 4a-PRIORITIZATION'!M77*'STEP 3-PARAMETER WEIGHTS'!$E$7))," ")</f>
        <v xml:space="preserve"> </v>
      </c>
      <c r="S77" s="29" t="str">
        <f>IFERROR(SUM(O77*'STEP 3-PARAMETER WEIGHTS'!$E$17,P77*'STEP 3-PARAMETER WEIGHTS'!$E$20,Q77*'STEP 3-PARAMETER WEIGHTS'!$E$23,N77*'STEP 3-PARAMETER WEIGHTS'!$E$14)," ")</f>
        <v xml:space="preserve"> </v>
      </c>
    </row>
    <row r="78" spans="1:19" ht="22.25" hidden="1" customHeight="1" outlineLevel="1">
      <c r="A78" s="30"/>
      <c r="B78" s="31" t="str">
        <f>IFERROR(VLOOKUP(A78,Table1[[Sr No]:[Domain]],3,0),"")</f>
        <v/>
      </c>
      <c r="C78" s="31" t="str">
        <f>IFERROR(VLOOKUP(A78,Table1[[Sr No]:[Domain]],2,0),"")</f>
        <v/>
      </c>
      <c r="D78" s="32"/>
      <c r="E78" s="32"/>
      <c r="F78" s="32"/>
      <c r="G78" s="32"/>
      <c r="H78" s="32"/>
      <c r="I78" s="32"/>
      <c r="J78" s="33" t="str">
        <f>IFERROR(((SUM((L78*'STEP 3-PARAMETER WEIGHTS'!$E$4),(M78*'STEP 3-PARAMETER WEIGHTS'!$E$7),(O78*'STEP 3-PARAMETER WEIGHTS'!$E$17),(P78*'STEP 3-PARAMETER WEIGHTS'!$E$20),(Q78*'STEP 3-PARAMETER WEIGHTS'!$E$23),(N78*'STEP 3-PARAMETER WEIGHTS'!$E$14))-2)/4*100)," ")</f>
        <v xml:space="preserve"> </v>
      </c>
      <c r="K78" s="34"/>
      <c r="L78" s="25" t="str">
        <f t="shared" si="5"/>
        <v xml:space="preserve"> </v>
      </c>
      <c r="M78" s="26" t="str">
        <f t="shared" si="6"/>
        <v xml:space="preserve"> </v>
      </c>
      <c r="N78" s="26" t="str">
        <f t="shared" si="7"/>
        <v xml:space="preserve"> </v>
      </c>
      <c r="O78" s="26" t="str">
        <f t="shared" si="8"/>
        <v xml:space="preserve"> </v>
      </c>
      <c r="P78" s="26" t="str">
        <f t="shared" si="9"/>
        <v xml:space="preserve"> </v>
      </c>
      <c r="Q78" s="27" t="str">
        <f t="shared" si="9"/>
        <v xml:space="preserve"> </v>
      </c>
      <c r="R78" s="28" t="str">
        <f>IFERROR(SUM((L78*'STEP 3-PARAMETER WEIGHTS'!$E$4),('STEP 4a-PRIORITIZATION'!M78*'STEP 3-PARAMETER WEIGHTS'!$E$7))," ")</f>
        <v xml:space="preserve"> </v>
      </c>
      <c r="S78" s="29" t="str">
        <f>IFERROR(SUM(O78*'STEP 3-PARAMETER WEIGHTS'!$E$17,P78*'STEP 3-PARAMETER WEIGHTS'!$E$20,Q78*'STEP 3-PARAMETER WEIGHTS'!$E$23,N78*'STEP 3-PARAMETER WEIGHTS'!$E$14)," ")</f>
        <v xml:space="preserve"> </v>
      </c>
    </row>
    <row r="79" spans="1:19" ht="22.25" hidden="1" customHeight="1" outlineLevel="1">
      <c r="A79" s="30"/>
      <c r="B79" s="31" t="str">
        <f>IFERROR(VLOOKUP(A79,Table1[[Sr No]:[Domain]],3,0),"")</f>
        <v/>
      </c>
      <c r="C79" s="31" t="str">
        <f>IFERROR(VLOOKUP(A79,Table1[[Sr No]:[Domain]],2,0),"")</f>
        <v/>
      </c>
      <c r="D79" s="32"/>
      <c r="E79" s="32"/>
      <c r="F79" s="32"/>
      <c r="G79" s="32"/>
      <c r="H79" s="32"/>
      <c r="I79" s="32"/>
      <c r="J79" s="33" t="str">
        <f>IFERROR(((SUM((L79*'STEP 3-PARAMETER WEIGHTS'!$E$4),(M79*'STEP 3-PARAMETER WEIGHTS'!$E$7),(O79*'STEP 3-PARAMETER WEIGHTS'!$E$17),(P79*'STEP 3-PARAMETER WEIGHTS'!$E$20),(Q79*'STEP 3-PARAMETER WEIGHTS'!$E$23),(N79*'STEP 3-PARAMETER WEIGHTS'!$E$14))-2)/4*100)," ")</f>
        <v xml:space="preserve"> </v>
      </c>
      <c r="K79" s="34"/>
      <c r="L79" s="25" t="str">
        <f t="shared" si="5"/>
        <v xml:space="preserve"> </v>
      </c>
      <c r="M79" s="26" t="str">
        <f t="shared" si="6"/>
        <v xml:space="preserve"> </v>
      </c>
      <c r="N79" s="26" t="str">
        <f t="shared" si="7"/>
        <v xml:space="preserve"> </v>
      </c>
      <c r="O79" s="26" t="str">
        <f t="shared" si="8"/>
        <v xml:space="preserve"> </v>
      </c>
      <c r="P79" s="26" t="str">
        <f t="shared" si="9"/>
        <v xml:space="preserve"> </v>
      </c>
      <c r="Q79" s="27" t="str">
        <f t="shared" si="9"/>
        <v xml:space="preserve"> </v>
      </c>
      <c r="R79" s="28" t="str">
        <f>IFERROR(SUM((L79*'STEP 3-PARAMETER WEIGHTS'!$E$4),('STEP 4a-PRIORITIZATION'!M79*'STEP 3-PARAMETER WEIGHTS'!$E$7))," ")</f>
        <v xml:space="preserve"> </v>
      </c>
      <c r="S79" s="29" t="str">
        <f>IFERROR(SUM(O79*'STEP 3-PARAMETER WEIGHTS'!$E$17,P79*'STEP 3-PARAMETER WEIGHTS'!$E$20,Q79*'STEP 3-PARAMETER WEIGHTS'!$E$23,N79*'STEP 3-PARAMETER WEIGHTS'!$E$14)," ")</f>
        <v xml:space="preserve"> </v>
      </c>
    </row>
    <row r="80" spans="1:19" ht="22.25" hidden="1" customHeight="1" outlineLevel="1">
      <c r="A80" s="30"/>
      <c r="B80" s="31" t="str">
        <f>IFERROR(VLOOKUP(A80,Table1[[Sr No]:[Domain]],3,0),"")</f>
        <v/>
      </c>
      <c r="C80" s="31" t="str">
        <f>IFERROR(VLOOKUP(A80,Table1[[Sr No]:[Domain]],2,0),"")</f>
        <v/>
      </c>
      <c r="D80" s="32"/>
      <c r="E80" s="32"/>
      <c r="F80" s="32"/>
      <c r="G80" s="32"/>
      <c r="H80" s="32"/>
      <c r="I80" s="32"/>
      <c r="J80" s="33" t="str">
        <f>IFERROR(((SUM((L80*'STEP 3-PARAMETER WEIGHTS'!$E$4),(M80*'STEP 3-PARAMETER WEIGHTS'!$E$7),(O80*'STEP 3-PARAMETER WEIGHTS'!$E$17),(P80*'STEP 3-PARAMETER WEIGHTS'!$E$20),(Q80*'STEP 3-PARAMETER WEIGHTS'!$E$23),(N80*'STEP 3-PARAMETER WEIGHTS'!$E$14))-2)/4*100)," ")</f>
        <v xml:space="preserve"> </v>
      </c>
      <c r="K80" s="34"/>
      <c r="L80" s="25" t="str">
        <f t="shared" si="5"/>
        <v xml:space="preserve"> </v>
      </c>
      <c r="M80" s="26" t="str">
        <f t="shared" si="6"/>
        <v xml:space="preserve"> </v>
      </c>
      <c r="N80" s="26" t="str">
        <f t="shared" si="7"/>
        <v xml:space="preserve"> </v>
      </c>
      <c r="O80" s="26" t="str">
        <f t="shared" si="8"/>
        <v xml:space="preserve"> </v>
      </c>
      <c r="P80" s="26" t="str">
        <f t="shared" si="9"/>
        <v xml:space="preserve"> </v>
      </c>
      <c r="Q80" s="27" t="str">
        <f t="shared" si="9"/>
        <v xml:space="preserve"> </v>
      </c>
      <c r="R80" s="28" t="str">
        <f>IFERROR(SUM((L80*'STEP 3-PARAMETER WEIGHTS'!$E$4),('STEP 4a-PRIORITIZATION'!M80*'STEP 3-PARAMETER WEIGHTS'!$E$7))," ")</f>
        <v xml:space="preserve"> </v>
      </c>
      <c r="S80" s="29" t="str">
        <f>IFERROR(SUM(O80*'STEP 3-PARAMETER WEIGHTS'!$E$17,P80*'STEP 3-PARAMETER WEIGHTS'!$E$20,Q80*'STEP 3-PARAMETER WEIGHTS'!$E$23,N80*'STEP 3-PARAMETER WEIGHTS'!$E$14)," ")</f>
        <v xml:space="preserve"> </v>
      </c>
    </row>
    <row r="81" spans="1:19" ht="22.25" hidden="1" customHeight="1" outlineLevel="1">
      <c r="A81" s="30"/>
      <c r="B81" s="31" t="str">
        <f>IFERROR(VLOOKUP(A81,Table1[[Sr No]:[Domain]],3,0),"")</f>
        <v/>
      </c>
      <c r="C81" s="31" t="str">
        <f>IFERROR(VLOOKUP(A81,Table1[[Sr No]:[Domain]],2,0),"")</f>
        <v/>
      </c>
      <c r="D81" s="32"/>
      <c r="E81" s="32"/>
      <c r="F81" s="32"/>
      <c r="G81" s="32"/>
      <c r="H81" s="32"/>
      <c r="I81" s="32"/>
      <c r="J81" s="33" t="str">
        <f>IFERROR(((SUM((L81*'STEP 3-PARAMETER WEIGHTS'!$E$4),(M81*'STEP 3-PARAMETER WEIGHTS'!$E$7),(O81*'STEP 3-PARAMETER WEIGHTS'!$E$17),(P81*'STEP 3-PARAMETER WEIGHTS'!$E$20),(Q81*'STEP 3-PARAMETER WEIGHTS'!$E$23),(N81*'STEP 3-PARAMETER WEIGHTS'!$E$14))-2)/4*100)," ")</f>
        <v xml:space="preserve"> </v>
      </c>
      <c r="K81" s="34"/>
      <c r="L81" s="25" t="str">
        <f t="shared" si="5"/>
        <v xml:space="preserve"> </v>
      </c>
      <c r="M81" s="26" t="str">
        <f t="shared" si="6"/>
        <v xml:space="preserve"> </v>
      </c>
      <c r="N81" s="26" t="str">
        <f t="shared" si="7"/>
        <v xml:space="preserve"> </v>
      </c>
      <c r="O81" s="26" t="str">
        <f t="shared" si="8"/>
        <v xml:space="preserve"> </v>
      </c>
      <c r="P81" s="26" t="str">
        <f t="shared" si="9"/>
        <v xml:space="preserve"> </v>
      </c>
      <c r="Q81" s="27" t="str">
        <f t="shared" si="9"/>
        <v xml:space="preserve"> </v>
      </c>
      <c r="R81" s="28" t="str">
        <f>IFERROR(SUM((L81*'STEP 3-PARAMETER WEIGHTS'!$E$4),('STEP 4a-PRIORITIZATION'!M81*'STEP 3-PARAMETER WEIGHTS'!$E$7))," ")</f>
        <v xml:space="preserve"> </v>
      </c>
      <c r="S81" s="29" t="str">
        <f>IFERROR(SUM(O81*'STEP 3-PARAMETER WEIGHTS'!$E$17,P81*'STEP 3-PARAMETER WEIGHTS'!$E$20,Q81*'STEP 3-PARAMETER WEIGHTS'!$E$23,N81*'STEP 3-PARAMETER WEIGHTS'!$E$14)," ")</f>
        <v xml:space="preserve"> </v>
      </c>
    </row>
    <row r="82" spans="1:19" ht="22.25" hidden="1" customHeight="1" outlineLevel="1">
      <c r="A82" s="30"/>
      <c r="B82" s="31" t="str">
        <f>IFERROR(VLOOKUP(A82,Table1[[Sr No]:[Domain]],3,0),"")</f>
        <v/>
      </c>
      <c r="C82" s="31" t="str">
        <f>IFERROR(VLOOKUP(A82,Table1[[Sr No]:[Domain]],2,0),"")</f>
        <v/>
      </c>
      <c r="D82" s="32"/>
      <c r="E82" s="32"/>
      <c r="F82" s="32"/>
      <c r="G82" s="32"/>
      <c r="H82" s="32"/>
      <c r="I82" s="32"/>
      <c r="J82" s="33" t="str">
        <f>IFERROR(((SUM((L82*'STEP 3-PARAMETER WEIGHTS'!$E$4),(M82*'STEP 3-PARAMETER WEIGHTS'!$E$7),(O82*'STEP 3-PARAMETER WEIGHTS'!$E$17),(P82*'STEP 3-PARAMETER WEIGHTS'!$E$20),(Q82*'STEP 3-PARAMETER WEIGHTS'!$E$23),(N82*'STEP 3-PARAMETER WEIGHTS'!$E$14))-2)/4*100)," ")</f>
        <v xml:space="preserve"> </v>
      </c>
      <c r="K82" s="34"/>
      <c r="L82" s="25" t="str">
        <f t="shared" si="5"/>
        <v xml:space="preserve"> </v>
      </c>
      <c r="M82" s="26" t="str">
        <f t="shared" si="6"/>
        <v xml:space="preserve"> </v>
      </c>
      <c r="N82" s="26" t="str">
        <f t="shared" si="7"/>
        <v xml:space="preserve"> </v>
      </c>
      <c r="O82" s="26" t="str">
        <f t="shared" si="8"/>
        <v xml:space="preserve"> </v>
      </c>
      <c r="P82" s="26" t="str">
        <f t="shared" si="9"/>
        <v xml:space="preserve"> </v>
      </c>
      <c r="Q82" s="27" t="str">
        <f t="shared" si="9"/>
        <v xml:space="preserve"> </v>
      </c>
      <c r="R82" s="28" t="str">
        <f>IFERROR(SUM((L82*'STEP 3-PARAMETER WEIGHTS'!$E$4),('STEP 4a-PRIORITIZATION'!M82*'STEP 3-PARAMETER WEIGHTS'!$E$7))," ")</f>
        <v xml:space="preserve"> </v>
      </c>
      <c r="S82" s="29" t="str">
        <f>IFERROR(SUM(O82*'STEP 3-PARAMETER WEIGHTS'!$E$17,P82*'STEP 3-PARAMETER WEIGHTS'!$E$20,Q82*'STEP 3-PARAMETER WEIGHTS'!$E$23,N82*'STEP 3-PARAMETER WEIGHTS'!$E$14)," ")</f>
        <v xml:space="preserve"> </v>
      </c>
    </row>
    <row r="83" spans="1:19" ht="22.25" hidden="1" customHeight="1" outlineLevel="1">
      <c r="A83" s="30"/>
      <c r="B83" s="31" t="str">
        <f>IFERROR(VLOOKUP(A83,Table1[[Sr No]:[Domain]],3,0),"")</f>
        <v/>
      </c>
      <c r="C83" s="31" t="str">
        <f>IFERROR(VLOOKUP(A83,Table1[[Sr No]:[Domain]],2,0),"")</f>
        <v/>
      </c>
      <c r="D83" s="32"/>
      <c r="E83" s="32"/>
      <c r="F83" s="32"/>
      <c r="G83" s="32"/>
      <c r="H83" s="32"/>
      <c r="I83" s="32"/>
      <c r="J83" s="33" t="str">
        <f>IFERROR(((SUM((L83*'STEP 3-PARAMETER WEIGHTS'!$E$4),(M83*'STEP 3-PARAMETER WEIGHTS'!$E$7),(O83*'STEP 3-PARAMETER WEIGHTS'!$E$17),(P83*'STEP 3-PARAMETER WEIGHTS'!$E$20),(Q83*'STEP 3-PARAMETER WEIGHTS'!$E$23),(N83*'STEP 3-PARAMETER WEIGHTS'!$E$14))-2)/4*100)," ")</f>
        <v xml:space="preserve"> </v>
      </c>
      <c r="K83" s="34"/>
      <c r="L83" s="25" t="str">
        <f t="shared" si="5"/>
        <v xml:space="preserve"> </v>
      </c>
      <c r="M83" s="26" t="str">
        <f t="shared" si="6"/>
        <v xml:space="preserve"> </v>
      </c>
      <c r="N83" s="26" t="str">
        <f t="shared" si="7"/>
        <v xml:space="preserve"> </v>
      </c>
      <c r="O83" s="26" t="str">
        <f t="shared" si="8"/>
        <v xml:space="preserve"> </v>
      </c>
      <c r="P83" s="26" t="str">
        <f t="shared" si="9"/>
        <v xml:space="preserve"> </v>
      </c>
      <c r="Q83" s="27" t="str">
        <f t="shared" si="9"/>
        <v xml:space="preserve"> </v>
      </c>
      <c r="R83" s="28" t="str">
        <f>IFERROR(SUM((L83*'STEP 3-PARAMETER WEIGHTS'!$E$4),('STEP 4a-PRIORITIZATION'!M83*'STEP 3-PARAMETER WEIGHTS'!$E$7))," ")</f>
        <v xml:space="preserve"> </v>
      </c>
      <c r="S83" s="29" t="str">
        <f>IFERROR(SUM(O83*'STEP 3-PARAMETER WEIGHTS'!$E$17,P83*'STEP 3-PARAMETER WEIGHTS'!$E$20,Q83*'STEP 3-PARAMETER WEIGHTS'!$E$23,N83*'STEP 3-PARAMETER WEIGHTS'!$E$14)," ")</f>
        <v xml:space="preserve"> </v>
      </c>
    </row>
    <row r="84" spans="1:19" ht="22.25" hidden="1" customHeight="1" outlineLevel="1">
      <c r="A84" s="30"/>
      <c r="B84" s="31" t="str">
        <f>IFERROR(VLOOKUP(A84,Table1[[Sr No]:[Domain]],3,0),"")</f>
        <v/>
      </c>
      <c r="C84" s="31" t="str">
        <f>IFERROR(VLOOKUP(A84,Table1[[Sr No]:[Domain]],2,0),"")</f>
        <v/>
      </c>
      <c r="D84" s="32"/>
      <c r="E84" s="32"/>
      <c r="F84" s="32"/>
      <c r="G84" s="32"/>
      <c r="H84" s="32"/>
      <c r="I84" s="32"/>
      <c r="J84" s="33" t="str">
        <f>IFERROR(((SUM((L84*'STEP 3-PARAMETER WEIGHTS'!$E$4),(M84*'STEP 3-PARAMETER WEIGHTS'!$E$7),(O84*'STEP 3-PARAMETER WEIGHTS'!$E$17),(P84*'STEP 3-PARAMETER WEIGHTS'!$E$20),(Q84*'STEP 3-PARAMETER WEIGHTS'!$E$23),(N84*'STEP 3-PARAMETER WEIGHTS'!$E$14))-2)/4*100)," ")</f>
        <v xml:space="preserve"> </v>
      </c>
      <c r="K84" s="34"/>
      <c r="L84" s="25" t="str">
        <f t="shared" si="5"/>
        <v xml:space="preserve"> </v>
      </c>
      <c r="M84" s="26" t="str">
        <f t="shared" si="6"/>
        <v xml:space="preserve"> </v>
      </c>
      <c r="N84" s="26" t="str">
        <f t="shared" si="7"/>
        <v xml:space="preserve"> </v>
      </c>
      <c r="O84" s="26" t="str">
        <f t="shared" si="8"/>
        <v xml:space="preserve"> </v>
      </c>
      <c r="P84" s="26" t="str">
        <f t="shared" si="9"/>
        <v xml:space="preserve"> </v>
      </c>
      <c r="Q84" s="27" t="str">
        <f t="shared" si="9"/>
        <v xml:space="preserve"> </v>
      </c>
      <c r="R84" s="28" t="str">
        <f>IFERROR(SUM((L84*'STEP 3-PARAMETER WEIGHTS'!$E$4),('STEP 4a-PRIORITIZATION'!M84*'STEP 3-PARAMETER WEIGHTS'!$E$7))," ")</f>
        <v xml:space="preserve"> </v>
      </c>
      <c r="S84" s="29" t="str">
        <f>IFERROR(SUM(O84*'STEP 3-PARAMETER WEIGHTS'!$E$17,P84*'STEP 3-PARAMETER WEIGHTS'!$E$20,Q84*'STEP 3-PARAMETER WEIGHTS'!$E$23,N84*'STEP 3-PARAMETER WEIGHTS'!$E$14)," ")</f>
        <v xml:space="preserve"> </v>
      </c>
    </row>
    <row r="85" spans="1:19" ht="22.25" hidden="1" customHeight="1" outlineLevel="1">
      <c r="A85" s="30"/>
      <c r="B85" s="31" t="str">
        <f>IFERROR(VLOOKUP(A85,Table1[[Sr No]:[Domain]],3,0),"")</f>
        <v/>
      </c>
      <c r="C85" s="31" t="str">
        <f>IFERROR(VLOOKUP(A85,Table1[[Sr No]:[Domain]],2,0),"")</f>
        <v/>
      </c>
      <c r="D85" s="32"/>
      <c r="E85" s="32"/>
      <c r="F85" s="32"/>
      <c r="G85" s="32"/>
      <c r="H85" s="32"/>
      <c r="I85" s="32"/>
      <c r="J85" s="33" t="str">
        <f>IFERROR(((SUM((L85*'STEP 3-PARAMETER WEIGHTS'!$E$4),(M85*'STEP 3-PARAMETER WEIGHTS'!$E$7),(O85*'STEP 3-PARAMETER WEIGHTS'!$E$17),(P85*'STEP 3-PARAMETER WEIGHTS'!$E$20),(Q85*'STEP 3-PARAMETER WEIGHTS'!$E$23),(N85*'STEP 3-PARAMETER WEIGHTS'!$E$14))-2)/4*100)," ")</f>
        <v xml:space="preserve"> </v>
      </c>
      <c r="K85" s="34"/>
      <c r="L85" s="25" t="str">
        <f t="shared" si="5"/>
        <v xml:space="preserve"> </v>
      </c>
      <c r="M85" s="26" t="str">
        <f t="shared" si="6"/>
        <v xml:space="preserve"> </v>
      </c>
      <c r="N85" s="26" t="str">
        <f t="shared" si="7"/>
        <v xml:space="preserve"> </v>
      </c>
      <c r="O85" s="26" t="str">
        <f t="shared" si="8"/>
        <v xml:space="preserve"> </v>
      </c>
      <c r="P85" s="26" t="str">
        <f t="shared" si="9"/>
        <v xml:space="preserve"> </v>
      </c>
      <c r="Q85" s="27" t="str">
        <f t="shared" si="9"/>
        <v xml:space="preserve"> </v>
      </c>
      <c r="R85" s="28" t="str">
        <f>IFERROR(SUM((L85*'STEP 3-PARAMETER WEIGHTS'!$E$4),('STEP 4a-PRIORITIZATION'!M85*'STEP 3-PARAMETER WEIGHTS'!$E$7))," ")</f>
        <v xml:space="preserve"> </v>
      </c>
      <c r="S85" s="29" t="str">
        <f>IFERROR(SUM(O85*'STEP 3-PARAMETER WEIGHTS'!$E$17,P85*'STEP 3-PARAMETER WEIGHTS'!$E$20,Q85*'STEP 3-PARAMETER WEIGHTS'!$E$23,N85*'STEP 3-PARAMETER WEIGHTS'!$E$14)," ")</f>
        <v xml:space="preserve"> </v>
      </c>
    </row>
    <row r="86" spans="1:19" ht="22.25" hidden="1" customHeight="1" outlineLevel="1">
      <c r="A86" s="30"/>
      <c r="B86" s="31" t="str">
        <f>IFERROR(VLOOKUP(A86,Table1[[Sr No]:[Domain]],3,0),"")</f>
        <v/>
      </c>
      <c r="C86" s="31" t="str">
        <f>IFERROR(VLOOKUP(A86,Table1[[Sr No]:[Domain]],2,0),"")</f>
        <v/>
      </c>
      <c r="D86" s="32"/>
      <c r="E86" s="32"/>
      <c r="F86" s="32"/>
      <c r="G86" s="32"/>
      <c r="H86" s="32"/>
      <c r="I86" s="32"/>
      <c r="J86" s="33" t="str">
        <f>IFERROR(((SUM((L86*'STEP 3-PARAMETER WEIGHTS'!$E$4),(M86*'STEP 3-PARAMETER WEIGHTS'!$E$7),(O86*'STEP 3-PARAMETER WEIGHTS'!$E$17),(P86*'STEP 3-PARAMETER WEIGHTS'!$E$20),(Q86*'STEP 3-PARAMETER WEIGHTS'!$E$23),(N86*'STEP 3-PARAMETER WEIGHTS'!$E$14))-2)/4*100)," ")</f>
        <v xml:space="preserve"> </v>
      </c>
      <c r="K86" s="34"/>
      <c r="L86" s="25" t="str">
        <f t="shared" si="5"/>
        <v xml:space="preserve"> </v>
      </c>
      <c r="M86" s="26" t="str">
        <f t="shared" si="6"/>
        <v xml:space="preserve"> </v>
      </c>
      <c r="N86" s="26" t="str">
        <f t="shared" si="7"/>
        <v xml:space="preserve"> </v>
      </c>
      <c r="O86" s="26" t="str">
        <f t="shared" si="8"/>
        <v xml:space="preserve"> </v>
      </c>
      <c r="P86" s="26" t="str">
        <f t="shared" si="9"/>
        <v xml:space="preserve"> </v>
      </c>
      <c r="Q86" s="27" t="str">
        <f t="shared" si="9"/>
        <v xml:space="preserve"> </v>
      </c>
      <c r="R86" s="28" t="str">
        <f>IFERROR(SUM((L86*'STEP 3-PARAMETER WEIGHTS'!$E$4),('STEP 4a-PRIORITIZATION'!M86*'STEP 3-PARAMETER WEIGHTS'!$E$7))," ")</f>
        <v xml:space="preserve"> </v>
      </c>
      <c r="S86" s="29" t="str">
        <f>IFERROR(SUM(O86*'STEP 3-PARAMETER WEIGHTS'!$E$17,P86*'STEP 3-PARAMETER WEIGHTS'!$E$20,Q86*'STEP 3-PARAMETER WEIGHTS'!$E$23,N86*'STEP 3-PARAMETER WEIGHTS'!$E$14)," ")</f>
        <v xml:space="preserve"> </v>
      </c>
    </row>
    <row r="87" spans="1:19" ht="22.25" hidden="1" customHeight="1" outlineLevel="1">
      <c r="A87" s="30"/>
      <c r="B87" s="31" t="str">
        <f>IFERROR(VLOOKUP(A87,Table1[[Sr No]:[Domain]],3,0),"")</f>
        <v/>
      </c>
      <c r="C87" s="31" t="str">
        <f>IFERROR(VLOOKUP(A87,Table1[[Sr No]:[Domain]],2,0),"")</f>
        <v/>
      </c>
      <c r="D87" s="32"/>
      <c r="E87" s="32"/>
      <c r="F87" s="32"/>
      <c r="G87" s="32"/>
      <c r="H87" s="32"/>
      <c r="I87" s="32"/>
      <c r="J87" s="33" t="str">
        <f>IFERROR(((SUM((L87*'STEP 3-PARAMETER WEIGHTS'!$E$4),(M87*'STEP 3-PARAMETER WEIGHTS'!$E$7),(O87*'STEP 3-PARAMETER WEIGHTS'!$E$17),(P87*'STEP 3-PARAMETER WEIGHTS'!$E$20),(Q87*'STEP 3-PARAMETER WEIGHTS'!$E$23),(N87*'STEP 3-PARAMETER WEIGHTS'!$E$14))-2)/4*100)," ")</f>
        <v xml:space="preserve"> </v>
      </c>
      <c r="K87" s="34"/>
      <c r="L87" s="25" t="str">
        <f t="shared" si="5"/>
        <v xml:space="preserve"> </v>
      </c>
      <c r="M87" s="26" t="str">
        <f t="shared" si="6"/>
        <v xml:space="preserve"> </v>
      </c>
      <c r="N87" s="26" t="str">
        <f t="shared" si="7"/>
        <v xml:space="preserve"> </v>
      </c>
      <c r="O87" s="26" t="str">
        <f t="shared" si="8"/>
        <v xml:space="preserve"> </v>
      </c>
      <c r="P87" s="26" t="str">
        <f t="shared" si="9"/>
        <v xml:space="preserve"> </v>
      </c>
      <c r="Q87" s="27" t="str">
        <f t="shared" si="9"/>
        <v xml:space="preserve"> </v>
      </c>
      <c r="R87" s="28" t="str">
        <f>IFERROR(SUM((L87*'STEP 3-PARAMETER WEIGHTS'!$E$4),('STEP 4a-PRIORITIZATION'!M87*'STEP 3-PARAMETER WEIGHTS'!$E$7))," ")</f>
        <v xml:space="preserve"> </v>
      </c>
      <c r="S87" s="29" t="str">
        <f>IFERROR(SUM(O87*'STEP 3-PARAMETER WEIGHTS'!$E$17,P87*'STEP 3-PARAMETER WEIGHTS'!$E$20,Q87*'STEP 3-PARAMETER WEIGHTS'!$E$23,N87*'STEP 3-PARAMETER WEIGHTS'!$E$14)," ")</f>
        <v xml:space="preserve"> </v>
      </c>
    </row>
    <row r="88" spans="1:19" ht="22.25" hidden="1" customHeight="1" outlineLevel="1">
      <c r="A88" s="30"/>
      <c r="B88" s="31" t="str">
        <f>IFERROR(VLOOKUP(A88,Table1[[Sr No]:[Domain]],3,0),"")</f>
        <v/>
      </c>
      <c r="C88" s="31" t="str">
        <f>IFERROR(VLOOKUP(A88,Table1[[Sr No]:[Domain]],2,0),"")</f>
        <v/>
      </c>
      <c r="D88" s="32"/>
      <c r="E88" s="32"/>
      <c r="F88" s="32"/>
      <c r="G88" s="32"/>
      <c r="H88" s="32"/>
      <c r="I88" s="32"/>
      <c r="J88" s="33" t="str">
        <f>IFERROR(((SUM((L88*'STEP 3-PARAMETER WEIGHTS'!$E$4),(M88*'STEP 3-PARAMETER WEIGHTS'!$E$7),(O88*'STEP 3-PARAMETER WEIGHTS'!$E$17),(P88*'STEP 3-PARAMETER WEIGHTS'!$E$20),(Q88*'STEP 3-PARAMETER WEIGHTS'!$E$23),(N88*'STEP 3-PARAMETER WEIGHTS'!$E$14))-2)/4*100)," ")</f>
        <v xml:space="preserve"> </v>
      </c>
      <c r="K88" s="34"/>
      <c r="L88" s="25" t="str">
        <f t="shared" si="5"/>
        <v xml:space="preserve"> </v>
      </c>
      <c r="M88" s="26" t="str">
        <f t="shared" si="6"/>
        <v xml:space="preserve"> </v>
      </c>
      <c r="N88" s="26" t="str">
        <f t="shared" si="7"/>
        <v xml:space="preserve"> </v>
      </c>
      <c r="O88" s="26" t="str">
        <f t="shared" si="8"/>
        <v xml:space="preserve"> </v>
      </c>
      <c r="P88" s="26" t="str">
        <f t="shared" si="9"/>
        <v xml:space="preserve"> </v>
      </c>
      <c r="Q88" s="27" t="str">
        <f t="shared" si="9"/>
        <v xml:space="preserve"> </v>
      </c>
      <c r="R88" s="28" t="str">
        <f>IFERROR(SUM((L88*'STEP 3-PARAMETER WEIGHTS'!$E$4),('STEP 4a-PRIORITIZATION'!M88*'STEP 3-PARAMETER WEIGHTS'!$E$7))," ")</f>
        <v xml:space="preserve"> </v>
      </c>
      <c r="S88" s="29" t="str">
        <f>IFERROR(SUM(O88*'STEP 3-PARAMETER WEIGHTS'!$E$17,P88*'STEP 3-PARAMETER WEIGHTS'!$E$20,Q88*'STEP 3-PARAMETER WEIGHTS'!$E$23,N88*'STEP 3-PARAMETER WEIGHTS'!$E$14)," ")</f>
        <v xml:space="preserve"> </v>
      </c>
    </row>
    <row r="89" spans="1:19" ht="22.25" hidden="1" customHeight="1" outlineLevel="1">
      <c r="A89" s="30"/>
      <c r="B89" s="31" t="str">
        <f>IFERROR(VLOOKUP(A89,Table1[[Sr No]:[Domain]],3,0),"")</f>
        <v/>
      </c>
      <c r="C89" s="31" t="str">
        <f>IFERROR(VLOOKUP(A89,Table1[[Sr No]:[Domain]],2,0),"")</f>
        <v/>
      </c>
      <c r="D89" s="32"/>
      <c r="E89" s="32"/>
      <c r="F89" s="32"/>
      <c r="G89" s="32"/>
      <c r="H89" s="32"/>
      <c r="I89" s="32"/>
      <c r="J89" s="33" t="str">
        <f>IFERROR(((SUM((L89*'STEP 3-PARAMETER WEIGHTS'!$E$4),(M89*'STEP 3-PARAMETER WEIGHTS'!$E$7),(O89*'STEP 3-PARAMETER WEIGHTS'!$E$17),(P89*'STEP 3-PARAMETER WEIGHTS'!$E$20),(Q89*'STEP 3-PARAMETER WEIGHTS'!$E$23),(N89*'STEP 3-PARAMETER WEIGHTS'!$E$14))-2)/4*100)," ")</f>
        <v xml:space="preserve"> </v>
      </c>
      <c r="K89" s="34"/>
      <c r="L89" s="25" t="str">
        <f t="shared" si="5"/>
        <v xml:space="preserve"> </v>
      </c>
      <c r="M89" s="26" t="str">
        <f t="shared" si="6"/>
        <v xml:space="preserve"> </v>
      </c>
      <c r="N89" s="26" t="str">
        <f t="shared" si="7"/>
        <v xml:space="preserve"> </v>
      </c>
      <c r="O89" s="26" t="str">
        <f t="shared" si="8"/>
        <v xml:space="preserve"> </v>
      </c>
      <c r="P89" s="26" t="str">
        <f t="shared" si="9"/>
        <v xml:space="preserve"> </v>
      </c>
      <c r="Q89" s="27" t="str">
        <f t="shared" si="9"/>
        <v xml:space="preserve"> </v>
      </c>
      <c r="R89" s="28" t="str">
        <f>IFERROR(SUM((L89*'STEP 3-PARAMETER WEIGHTS'!$E$4),('STEP 4a-PRIORITIZATION'!M89*'STEP 3-PARAMETER WEIGHTS'!$E$7))," ")</f>
        <v xml:space="preserve"> </v>
      </c>
      <c r="S89" s="29" t="str">
        <f>IFERROR(SUM(O89*'STEP 3-PARAMETER WEIGHTS'!$E$17,P89*'STEP 3-PARAMETER WEIGHTS'!$E$20,Q89*'STEP 3-PARAMETER WEIGHTS'!$E$23,N89*'STEP 3-PARAMETER WEIGHTS'!$E$14)," ")</f>
        <v xml:space="preserve"> </v>
      </c>
    </row>
    <row r="90" spans="1:19" ht="22.25" hidden="1" customHeight="1" outlineLevel="1">
      <c r="A90" s="30"/>
      <c r="B90" s="31" t="str">
        <f>IFERROR(VLOOKUP(A90,Table1[[Sr No]:[Domain]],3,0),"")</f>
        <v/>
      </c>
      <c r="C90" s="31" t="str">
        <f>IFERROR(VLOOKUP(A90,Table1[[Sr No]:[Domain]],2,0),"")</f>
        <v/>
      </c>
      <c r="D90" s="32"/>
      <c r="E90" s="32"/>
      <c r="F90" s="32"/>
      <c r="G90" s="32"/>
      <c r="H90" s="32"/>
      <c r="I90" s="32"/>
      <c r="J90" s="33" t="str">
        <f>IFERROR(((SUM((L90*'STEP 3-PARAMETER WEIGHTS'!$E$4),(M90*'STEP 3-PARAMETER WEIGHTS'!$E$7),(O90*'STEP 3-PARAMETER WEIGHTS'!$E$17),(P90*'STEP 3-PARAMETER WEIGHTS'!$E$20),(Q90*'STEP 3-PARAMETER WEIGHTS'!$E$23),(N90*'STEP 3-PARAMETER WEIGHTS'!$E$14))-2)/4*100)," ")</f>
        <v xml:space="preserve"> </v>
      </c>
      <c r="K90" s="34"/>
      <c r="L90" s="25" t="str">
        <f t="shared" si="5"/>
        <v xml:space="preserve"> </v>
      </c>
      <c r="M90" s="26" t="str">
        <f t="shared" si="6"/>
        <v xml:space="preserve"> </v>
      </c>
      <c r="N90" s="26" t="str">
        <f t="shared" si="7"/>
        <v xml:space="preserve"> </v>
      </c>
      <c r="O90" s="26" t="str">
        <f t="shared" si="8"/>
        <v xml:space="preserve"> </v>
      </c>
      <c r="P90" s="26" t="str">
        <f t="shared" si="9"/>
        <v xml:space="preserve"> </v>
      </c>
      <c r="Q90" s="27" t="str">
        <f t="shared" si="9"/>
        <v xml:space="preserve"> </v>
      </c>
      <c r="R90" s="28" t="str">
        <f>IFERROR(SUM((L90*'STEP 3-PARAMETER WEIGHTS'!$E$4),('STEP 4a-PRIORITIZATION'!M90*'STEP 3-PARAMETER WEIGHTS'!$E$7))," ")</f>
        <v xml:space="preserve"> </v>
      </c>
      <c r="S90" s="29" t="str">
        <f>IFERROR(SUM(O90*'STEP 3-PARAMETER WEIGHTS'!$E$17,P90*'STEP 3-PARAMETER WEIGHTS'!$E$20,Q90*'STEP 3-PARAMETER WEIGHTS'!$E$23,N90*'STEP 3-PARAMETER WEIGHTS'!$E$14)," ")</f>
        <v xml:space="preserve"> </v>
      </c>
    </row>
    <row r="91" spans="1:19" ht="22.25" hidden="1" customHeight="1" outlineLevel="1">
      <c r="A91" s="30"/>
      <c r="B91" s="31" t="str">
        <f>IFERROR(VLOOKUP(A91,Table1[[Sr No]:[Domain]],3,0),"")</f>
        <v/>
      </c>
      <c r="C91" s="31" t="str">
        <f>IFERROR(VLOOKUP(A91,Table1[[Sr No]:[Domain]],2,0),"")</f>
        <v/>
      </c>
      <c r="D91" s="32"/>
      <c r="E91" s="32"/>
      <c r="F91" s="32"/>
      <c r="G91" s="32"/>
      <c r="H91" s="32"/>
      <c r="I91" s="32"/>
      <c r="J91" s="33" t="str">
        <f>IFERROR(((SUM((L91*'STEP 3-PARAMETER WEIGHTS'!$E$4),(M91*'STEP 3-PARAMETER WEIGHTS'!$E$7),(O91*'STEP 3-PARAMETER WEIGHTS'!$E$17),(P91*'STEP 3-PARAMETER WEIGHTS'!$E$20),(Q91*'STEP 3-PARAMETER WEIGHTS'!$E$23),(N91*'STEP 3-PARAMETER WEIGHTS'!$E$14))-2)/4*100)," ")</f>
        <v xml:space="preserve"> </v>
      </c>
      <c r="K91" s="34"/>
      <c r="L91" s="25" t="str">
        <f t="shared" si="5"/>
        <v xml:space="preserve"> </v>
      </c>
      <c r="M91" s="26" t="str">
        <f t="shared" si="6"/>
        <v xml:space="preserve"> </v>
      </c>
      <c r="N91" s="26" t="str">
        <f t="shared" si="7"/>
        <v xml:space="preserve"> </v>
      </c>
      <c r="O91" s="26" t="str">
        <f t="shared" si="8"/>
        <v xml:space="preserve"> </v>
      </c>
      <c r="P91" s="26" t="str">
        <f t="shared" si="9"/>
        <v xml:space="preserve"> </v>
      </c>
      <c r="Q91" s="27" t="str">
        <f t="shared" si="9"/>
        <v xml:space="preserve"> </v>
      </c>
      <c r="R91" s="28" t="str">
        <f>IFERROR(SUM((L91*'STEP 3-PARAMETER WEIGHTS'!$E$4),('STEP 4a-PRIORITIZATION'!M91*'STEP 3-PARAMETER WEIGHTS'!$E$7))," ")</f>
        <v xml:space="preserve"> </v>
      </c>
      <c r="S91" s="29" t="str">
        <f>IFERROR(SUM(O91*'STEP 3-PARAMETER WEIGHTS'!$E$17,P91*'STEP 3-PARAMETER WEIGHTS'!$E$20,Q91*'STEP 3-PARAMETER WEIGHTS'!$E$23,N91*'STEP 3-PARAMETER WEIGHTS'!$E$14)," ")</f>
        <v xml:space="preserve"> </v>
      </c>
    </row>
    <row r="92" spans="1:19" ht="22.25" hidden="1" customHeight="1" outlineLevel="1">
      <c r="A92" s="30"/>
      <c r="B92" s="31" t="str">
        <f>IFERROR(VLOOKUP(A92,Table1[[Sr No]:[Domain]],3,0),"")</f>
        <v/>
      </c>
      <c r="C92" s="31" t="str">
        <f>IFERROR(VLOOKUP(A92,Table1[[Sr No]:[Domain]],2,0),"")</f>
        <v/>
      </c>
      <c r="D92" s="32"/>
      <c r="E92" s="32"/>
      <c r="F92" s="32"/>
      <c r="G92" s="32"/>
      <c r="H92" s="32"/>
      <c r="I92" s="32"/>
      <c r="J92" s="33" t="str">
        <f>IFERROR(((SUM((L92*'STEP 3-PARAMETER WEIGHTS'!$E$4),(M92*'STEP 3-PARAMETER WEIGHTS'!$E$7),(O92*'STEP 3-PARAMETER WEIGHTS'!$E$17),(P92*'STEP 3-PARAMETER WEIGHTS'!$E$20),(Q92*'STEP 3-PARAMETER WEIGHTS'!$E$23),(N92*'STEP 3-PARAMETER WEIGHTS'!$E$14))-2)/4*100)," ")</f>
        <v xml:space="preserve"> </v>
      </c>
      <c r="K92" s="34"/>
      <c r="L92" s="25" t="str">
        <f t="shared" si="5"/>
        <v xml:space="preserve"> </v>
      </c>
      <c r="M92" s="26" t="str">
        <f t="shared" si="6"/>
        <v xml:space="preserve"> </v>
      </c>
      <c r="N92" s="26" t="str">
        <f t="shared" si="7"/>
        <v xml:space="preserve"> </v>
      </c>
      <c r="O92" s="26" t="str">
        <f t="shared" si="8"/>
        <v xml:space="preserve"> </v>
      </c>
      <c r="P92" s="26" t="str">
        <f t="shared" si="9"/>
        <v xml:space="preserve"> </v>
      </c>
      <c r="Q92" s="27" t="str">
        <f t="shared" si="9"/>
        <v xml:space="preserve"> </v>
      </c>
      <c r="R92" s="28" t="str">
        <f>IFERROR(SUM((L92*'STEP 3-PARAMETER WEIGHTS'!$E$4),('STEP 4a-PRIORITIZATION'!M92*'STEP 3-PARAMETER WEIGHTS'!$E$7))," ")</f>
        <v xml:space="preserve"> </v>
      </c>
      <c r="S92" s="29" t="str">
        <f>IFERROR(SUM(O92*'STEP 3-PARAMETER WEIGHTS'!$E$17,P92*'STEP 3-PARAMETER WEIGHTS'!$E$20,Q92*'STEP 3-PARAMETER WEIGHTS'!$E$23,N92*'STEP 3-PARAMETER WEIGHTS'!$E$14)," ")</f>
        <v xml:space="preserve"> </v>
      </c>
    </row>
    <row r="93" spans="1:19" ht="22.25" hidden="1" customHeight="1" outlineLevel="1">
      <c r="A93" s="30"/>
      <c r="B93" s="31" t="str">
        <f>IFERROR(VLOOKUP(A93,Table1[[Sr No]:[Domain]],3,0),"")</f>
        <v/>
      </c>
      <c r="C93" s="31" t="str">
        <f>IFERROR(VLOOKUP(A93,Table1[[Sr No]:[Domain]],2,0),"")</f>
        <v/>
      </c>
      <c r="D93" s="32"/>
      <c r="E93" s="32"/>
      <c r="F93" s="32"/>
      <c r="G93" s="32"/>
      <c r="H93" s="32"/>
      <c r="I93" s="32"/>
      <c r="J93" s="33" t="str">
        <f>IFERROR(((SUM((L93*'STEP 3-PARAMETER WEIGHTS'!$E$4),(M93*'STEP 3-PARAMETER WEIGHTS'!$E$7),(O93*'STEP 3-PARAMETER WEIGHTS'!$E$17),(P93*'STEP 3-PARAMETER WEIGHTS'!$E$20),(Q93*'STEP 3-PARAMETER WEIGHTS'!$E$23),(N93*'STEP 3-PARAMETER WEIGHTS'!$E$14))-2)/4*100)," ")</f>
        <v xml:space="preserve"> </v>
      </c>
      <c r="K93" s="34"/>
      <c r="L93" s="25" t="str">
        <f t="shared" si="5"/>
        <v xml:space="preserve"> </v>
      </c>
      <c r="M93" s="26" t="str">
        <f t="shared" si="6"/>
        <v xml:space="preserve"> </v>
      </c>
      <c r="N93" s="26" t="str">
        <f t="shared" si="7"/>
        <v xml:space="preserve"> </v>
      </c>
      <c r="O93" s="26" t="str">
        <f t="shared" si="8"/>
        <v xml:space="preserve"> </v>
      </c>
      <c r="P93" s="26" t="str">
        <f t="shared" si="9"/>
        <v xml:space="preserve"> </v>
      </c>
      <c r="Q93" s="27" t="str">
        <f t="shared" si="9"/>
        <v xml:space="preserve"> </v>
      </c>
      <c r="R93" s="28" t="str">
        <f>IFERROR(SUM((L93*'STEP 3-PARAMETER WEIGHTS'!$E$4),('STEP 4a-PRIORITIZATION'!M93*'STEP 3-PARAMETER WEIGHTS'!$E$7))," ")</f>
        <v xml:space="preserve"> </v>
      </c>
      <c r="S93" s="29" t="str">
        <f>IFERROR(SUM(O93*'STEP 3-PARAMETER WEIGHTS'!$E$17,P93*'STEP 3-PARAMETER WEIGHTS'!$E$20,Q93*'STEP 3-PARAMETER WEIGHTS'!$E$23,N93*'STEP 3-PARAMETER WEIGHTS'!$E$14)," ")</f>
        <v xml:space="preserve"> </v>
      </c>
    </row>
    <row r="94" spans="1:19" ht="22.25" hidden="1" customHeight="1" outlineLevel="1">
      <c r="A94" s="30"/>
      <c r="B94" s="31" t="str">
        <f>IFERROR(VLOOKUP(A94,Table1[[Sr No]:[Domain]],3,0),"")</f>
        <v/>
      </c>
      <c r="C94" s="31" t="str">
        <f>IFERROR(VLOOKUP(A94,Table1[[Sr No]:[Domain]],2,0),"")</f>
        <v/>
      </c>
      <c r="D94" s="32"/>
      <c r="E94" s="32"/>
      <c r="F94" s="32"/>
      <c r="G94" s="32"/>
      <c r="H94" s="32"/>
      <c r="I94" s="32"/>
      <c r="J94" s="33" t="str">
        <f>IFERROR(((SUM((L94*'STEP 3-PARAMETER WEIGHTS'!$E$4),(M94*'STEP 3-PARAMETER WEIGHTS'!$E$7),(O94*'STEP 3-PARAMETER WEIGHTS'!$E$17),(P94*'STEP 3-PARAMETER WEIGHTS'!$E$20),(Q94*'STEP 3-PARAMETER WEIGHTS'!$E$23),(N94*'STEP 3-PARAMETER WEIGHTS'!$E$14))-2)/4*100)," ")</f>
        <v xml:space="preserve"> </v>
      </c>
      <c r="K94" s="34"/>
      <c r="L94" s="25" t="str">
        <f t="shared" si="5"/>
        <v xml:space="preserve"> </v>
      </c>
      <c r="M94" s="26" t="str">
        <f t="shared" si="6"/>
        <v xml:space="preserve"> </v>
      </c>
      <c r="N94" s="26" t="str">
        <f t="shared" si="7"/>
        <v xml:space="preserve"> </v>
      </c>
      <c r="O94" s="26" t="str">
        <f t="shared" si="8"/>
        <v xml:space="preserve"> </v>
      </c>
      <c r="P94" s="26" t="str">
        <f t="shared" si="9"/>
        <v xml:space="preserve"> </v>
      </c>
      <c r="Q94" s="27" t="str">
        <f t="shared" si="9"/>
        <v xml:space="preserve"> </v>
      </c>
      <c r="R94" s="28" t="str">
        <f>IFERROR(SUM((L94*'STEP 3-PARAMETER WEIGHTS'!$E$4),('STEP 4a-PRIORITIZATION'!M94*'STEP 3-PARAMETER WEIGHTS'!$E$7))," ")</f>
        <v xml:space="preserve"> </v>
      </c>
      <c r="S94" s="29" t="str">
        <f>IFERROR(SUM(O94*'STEP 3-PARAMETER WEIGHTS'!$E$17,P94*'STEP 3-PARAMETER WEIGHTS'!$E$20,Q94*'STEP 3-PARAMETER WEIGHTS'!$E$23,N94*'STEP 3-PARAMETER WEIGHTS'!$E$14)," ")</f>
        <v xml:space="preserve"> </v>
      </c>
    </row>
    <row r="95" spans="1:19" ht="22.25" hidden="1" customHeight="1" outlineLevel="1">
      <c r="A95" s="30"/>
      <c r="B95" s="31" t="str">
        <f>IFERROR(VLOOKUP(A95,Table1[[Sr No]:[Domain]],3,0),"")</f>
        <v/>
      </c>
      <c r="C95" s="31" t="str">
        <f>IFERROR(VLOOKUP(A95,Table1[[Sr No]:[Domain]],2,0),"")</f>
        <v/>
      </c>
      <c r="D95" s="32"/>
      <c r="E95" s="32"/>
      <c r="F95" s="32"/>
      <c r="G95" s="32"/>
      <c r="H95" s="32"/>
      <c r="I95" s="32"/>
      <c r="J95" s="33" t="str">
        <f>IFERROR(((SUM((L95*'STEP 3-PARAMETER WEIGHTS'!$E$4),(M95*'STEP 3-PARAMETER WEIGHTS'!$E$7),(O95*'STEP 3-PARAMETER WEIGHTS'!$E$17),(P95*'STEP 3-PARAMETER WEIGHTS'!$E$20),(Q95*'STEP 3-PARAMETER WEIGHTS'!$E$23),(N95*'STEP 3-PARAMETER WEIGHTS'!$E$14))-2)/4*100)," ")</f>
        <v xml:space="preserve"> </v>
      </c>
      <c r="K95" s="34"/>
      <c r="L95" s="25" t="str">
        <f t="shared" si="5"/>
        <v xml:space="preserve"> </v>
      </c>
      <c r="M95" s="26" t="str">
        <f t="shared" si="6"/>
        <v xml:space="preserve"> </v>
      </c>
      <c r="N95" s="26" t="str">
        <f t="shared" si="7"/>
        <v xml:space="preserve"> </v>
      </c>
      <c r="O95" s="26" t="str">
        <f t="shared" si="8"/>
        <v xml:space="preserve"> </v>
      </c>
      <c r="P95" s="26" t="str">
        <f t="shared" si="9"/>
        <v xml:space="preserve"> </v>
      </c>
      <c r="Q95" s="27" t="str">
        <f t="shared" si="9"/>
        <v xml:space="preserve"> </v>
      </c>
      <c r="R95" s="28" t="str">
        <f>IFERROR(SUM((L95*'STEP 3-PARAMETER WEIGHTS'!$E$4),('STEP 4a-PRIORITIZATION'!M95*'STEP 3-PARAMETER WEIGHTS'!$E$7))," ")</f>
        <v xml:space="preserve"> </v>
      </c>
      <c r="S95" s="29" t="str">
        <f>IFERROR(SUM(O95*'STEP 3-PARAMETER WEIGHTS'!$E$17,P95*'STEP 3-PARAMETER WEIGHTS'!$E$20,Q95*'STEP 3-PARAMETER WEIGHTS'!$E$23,N95*'STEP 3-PARAMETER WEIGHTS'!$E$14)," ")</f>
        <v xml:space="preserve"> </v>
      </c>
    </row>
    <row r="96" spans="1:19" ht="22.25" hidden="1" customHeight="1" outlineLevel="1">
      <c r="A96" s="30"/>
      <c r="B96" s="31" t="str">
        <f>IFERROR(VLOOKUP(A96,Table1[[Sr No]:[Domain]],3,0),"")</f>
        <v/>
      </c>
      <c r="C96" s="31" t="str">
        <f>IFERROR(VLOOKUP(A96,Table1[[Sr No]:[Domain]],2,0),"")</f>
        <v/>
      </c>
      <c r="D96" s="32"/>
      <c r="E96" s="32"/>
      <c r="F96" s="32"/>
      <c r="G96" s="32"/>
      <c r="H96" s="32"/>
      <c r="I96" s="32"/>
      <c r="J96" s="33" t="str">
        <f>IFERROR(((SUM((L96*'STEP 3-PARAMETER WEIGHTS'!$E$4),(M96*'STEP 3-PARAMETER WEIGHTS'!$E$7),(O96*'STEP 3-PARAMETER WEIGHTS'!$E$17),(P96*'STEP 3-PARAMETER WEIGHTS'!$E$20),(Q96*'STEP 3-PARAMETER WEIGHTS'!$E$23),(N96*'STEP 3-PARAMETER WEIGHTS'!$E$14))-2)/4*100)," ")</f>
        <v xml:space="preserve"> </v>
      </c>
      <c r="K96" s="34"/>
      <c r="L96" s="25" t="str">
        <f t="shared" si="5"/>
        <v xml:space="preserve"> </v>
      </c>
      <c r="M96" s="26" t="str">
        <f t="shared" si="6"/>
        <v xml:space="preserve"> </v>
      </c>
      <c r="N96" s="26" t="str">
        <f t="shared" si="7"/>
        <v xml:space="preserve"> </v>
      </c>
      <c r="O96" s="26" t="str">
        <f t="shared" si="8"/>
        <v xml:space="preserve"> </v>
      </c>
      <c r="P96" s="26" t="str">
        <f t="shared" si="9"/>
        <v xml:space="preserve"> </v>
      </c>
      <c r="Q96" s="27" t="str">
        <f t="shared" si="9"/>
        <v xml:space="preserve"> </v>
      </c>
      <c r="R96" s="28" t="str">
        <f>IFERROR(SUM((L96*'STEP 3-PARAMETER WEIGHTS'!$E$4),('STEP 4a-PRIORITIZATION'!M96*'STEP 3-PARAMETER WEIGHTS'!$E$7))," ")</f>
        <v xml:space="preserve"> </v>
      </c>
      <c r="S96" s="29" t="str">
        <f>IFERROR(SUM(O96*'STEP 3-PARAMETER WEIGHTS'!$E$17,P96*'STEP 3-PARAMETER WEIGHTS'!$E$20,Q96*'STEP 3-PARAMETER WEIGHTS'!$E$23,N96*'STEP 3-PARAMETER WEIGHTS'!$E$14)," ")</f>
        <v xml:space="preserve"> </v>
      </c>
    </row>
    <row r="97" spans="1:19" ht="22.25" hidden="1" customHeight="1" outlineLevel="1">
      <c r="A97" s="30"/>
      <c r="B97" s="31" t="str">
        <f>IFERROR(VLOOKUP(A97,Table1[[Sr No]:[Domain]],3,0),"")</f>
        <v/>
      </c>
      <c r="C97" s="31" t="str">
        <f>IFERROR(VLOOKUP(A97,Table1[[Sr No]:[Domain]],2,0),"")</f>
        <v/>
      </c>
      <c r="D97" s="32"/>
      <c r="E97" s="32"/>
      <c r="F97" s="32"/>
      <c r="G97" s="32"/>
      <c r="H97" s="32"/>
      <c r="I97" s="32"/>
      <c r="J97" s="33" t="str">
        <f>IFERROR(((SUM((L97*'STEP 3-PARAMETER WEIGHTS'!$E$4),(M97*'STEP 3-PARAMETER WEIGHTS'!$E$7),(O97*'STEP 3-PARAMETER WEIGHTS'!$E$17),(P97*'STEP 3-PARAMETER WEIGHTS'!$E$20),(Q97*'STEP 3-PARAMETER WEIGHTS'!$E$23),(N97*'STEP 3-PARAMETER WEIGHTS'!$E$14))-2)/4*100)," ")</f>
        <v xml:space="preserve"> </v>
      </c>
      <c r="K97" s="34"/>
      <c r="L97" s="25" t="str">
        <f t="shared" si="5"/>
        <v xml:space="preserve"> </v>
      </c>
      <c r="M97" s="26" t="str">
        <f t="shared" si="6"/>
        <v xml:space="preserve"> </v>
      </c>
      <c r="N97" s="26" t="str">
        <f t="shared" si="7"/>
        <v xml:space="preserve"> </v>
      </c>
      <c r="O97" s="26" t="str">
        <f t="shared" si="8"/>
        <v xml:space="preserve"> </v>
      </c>
      <c r="P97" s="26" t="str">
        <f t="shared" si="9"/>
        <v xml:space="preserve"> </v>
      </c>
      <c r="Q97" s="27" t="str">
        <f t="shared" si="9"/>
        <v xml:space="preserve"> </v>
      </c>
      <c r="R97" s="28" t="str">
        <f>IFERROR(SUM((L97*'STEP 3-PARAMETER WEIGHTS'!$E$4),('STEP 4a-PRIORITIZATION'!M97*'STEP 3-PARAMETER WEIGHTS'!$E$7))," ")</f>
        <v xml:space="preserve"> </v>
      </c>
      <c r="S97" s="29" t="str">
        <f>IFERROR(SUM(O97*'STEP 3-PARAMETER WEIGHTS'!$E$17,P97*'STEP 3-PARAMETER WEIGHTS'!$E$20,Q97*'STEP 3-PARAMETER WEIGHTS'!$E$23,N97*'STEP 3-PARAMETER WEIGHTS'!$E$14)," ")</f>
        <v xml:space="preserve"> </v>
      </c>
    </row>
    <row r="98" spans="1:19" ht="22.25" hidden="1" customHeight="1" outlineLevel="1">
      <c r="A98" s="30"/>
      <c r="B98" s="31" t="str">
        <f>IFERROR(VLOOKUP(A98,Table1[[Sr No]:[Domain]],3,0),"")</f>
        <v/>
      </c>
      <c r="C98" s="31" t="str">
        <f>IFERROR(VLOOKUP(A98,Table1[[Sr No]:[Domain]],2,0),"")</f>
        <v/>
      </c>
      <c r="D98" s="32"/>
      <c r="E98" s="32"/>
      <c r="F98" s="32"/>
      <c r="G98" s="32"/>
      <c r="H98" s="32"/>
      <c r="I98" s="32"/>
      <c r="J98" s="33" t="str">
        <f>IFERROR(((SUM((L98*'STEP 3-PARAMETER WEIGHTS'!$E$4),(M98*'STEP 3-PARAMETER WEIGHTS'!$E$7),(O98*'STEP 3-PARAMETER WEIGHTS'!$E$17),(P98*'STEP 3-PARAMETER WEIGHTS'!$E$20),(Q98*'STEP 3-PARAMETER WEIGHTS'!$E$23),(N98*'STEP 3-PARAMETER WEIGHTS'!$E$14))-2)/4*100)," ")</f>
        <v xml:space="preserve"> </v>
      </c>
      <c r="K98" s="34"/>
      <c r="L98" s="25" t="str">
        <f t="shared" si="5"/>
        <v xml:space="preserve"> </v>
      </c>
      <c r="M98" s="26" t="str">
        <f t="shared" si="6"/>
        <v xml:space="preserve"> </v>
      </c>
      <c r="N98" s="26" t="str">
        <f t="shared" si="7"/>
        <v xml:space="preserve"> </v>
      </c>
      <c r="O98" s="26" t="str">
        <f t="shared" si="8"/>
        <v xml:space="preserve"> </v>
      </c>
      <c r="P98" s="26" t="str">
        <f t="shared" si="9"/>
        <v xml:space="preserve"> </v>
      </c>
      <c r="Q98" s="27" t="str">
        <f t="shared" si="9"/>
        <v xml:space="preserve"> </v>
      </c>
      <c r="R98" s="28" t="str">
        <f>IFERROR(SUM((L98*'STEP 3-PARAMETER WEIGHTS'!$E$4),('STEP 4a-PRIORITIZATION'!M98*'STEP 3-PARAMETER WEIGHTS'!$E$7))," ")</f>
        <v xml:space="preserve"> </v>
      </c>
      <c r="S98" s="29" t="str">
        <f>IFERROR(SUM(O98*'STEP 3-PARAMETER WEIGHTS'!$E$17,P98*'STEP 3-PARAMETER WEIGHTS'!$E$20,Q98*'STEP 3-PARAMETER WEIGHTS'!$E$23,N98*'STEP 3-PARAMETER WEIGHTS'!$E$14)," ")</f>
        <v xml:space="preserve"> </v>
      </c>
    </row>
    <row r="99" spans="1:19" ht="22.25" hidden="1" customHeight="1" outlineLevel="1">
      <c r="A99" s="30"/>
      <c r="B99" s="31" t="str">
        <f>IFERROR(VLOOKUP(A99,Table1[[Sr No]:[Domain]],3,0),"")</f>
        <v/>
      </c>
      <c r="C99" s="31" t="str">
        <f>IFERROR(VLOOKUP(A99,Table1[[Sr No]:[Domain]],2,0),"")</f>
        <v/>
      </c>
      <c r="D99" s="32"/>
      <c r="E99" s="32"/>
      <c r="F99" s="32"/>
      <c r="G99" s="32"/>
      <c r="H99" s="32"/>
      <c r="I99" s="32"/>
      <c r="J99" s="33" t="str">
        <f>IFERROR(((SUM((L99*'STEP 3-PARAMETER WEIGHTS'!$E$4),(M99*'STEP 3-PARAMETER WEIGHTS'!$E$7),(O99*'STEP 3-PARAMETER WEIGHTS'!$E$17),(P99*'STEP 3-PARAMETER WEIGHTS'!$E$20),(Q99*'STEP 3-PARAMETER WEIGHTS'!$E$23),(N99*'STEP 3-PARAMETER WEIGHTS'!$E$14))-2)/4*100)," ")</f>
        <v xml:space="preserve"> </v>
      </c>
      <c r="K99" s="34"/>
      <c r="L99" s="25" t="str">
        <f t="shared" si="5"/>
        <v xml:space="preserve"> </v>
      </c>
      <c r="M99" s="26" t="str">
        <f t="shared" si="6"/>
        <v xml:space="preserve"> </v>
      </c>
      <c r="N99" s="26" t="str">
        <f t="shared" si="7"/>
        <v xml:space="preserve"> </v>
      </c>
      <c r="O99" s="26" t="str">
        <f t="shared" si="8"/>
        <v xml:space="preserve"> </v>
      </c>
      <c r="P99" s="26" t="str">
        <f t="shared" si="9"/>
        <v xml:space="preserve"> </v>
      </c>
      <c r="Q99" s="27" t="str">
        <f t="shared" si="9"/>
        <v xml:space="preserve"> </v>
      </c>
      <c r="R99" s="28" t="str">
        <f>IFERROR(SUM((L99*'STEP 3-PARAMETER WEIGHTS'!$E$4),('STEP 4a-PRIORITIZATION'!M99*'STEP 3-PARAMETER WEIGHTS'!$E$7))," ")</f>
        <v xml:space="preserve"> </v>
      </c>
      <c r="S99" s="29" t="str">
        <f>IFERROR(SUM(O99*'STEP 3-PARAMETER WEIGHTS'!$E$17,P99*'STEP 3-PARAMETER WEIGHTS'!$E$20,Q99*'STEP 3-PARAMETER WEIGHTS'!$E$23,N99*'STEP 3-PARAMETER WEIGHTS'!$E$14)," ")</f>
        <v xml:space="preserve"> </v>
      </c>
    </row>
    <row r="100" spans="1:19" ht="22.25" hidden="1" customHeight="1" outlineLevel="1">
      <c r="A100" s="30"/>
      <c r="B100" s="31" t="str">
        <f>IFERROR(VLOOKUP(A100,Table1[[Sr No]:[Domain]],3,0),"")</f>
        <v/>
      </c>
      <c r="C100" s="31" t="str">
        <f>IFERROR(VLOOKUP(A100,Table1[[Sr No]:[Domain]],2,0),"")</f>
        <v/>
      </c>
      <c r="D100" s="32"/>
      <c r="E100" s="32"/>
      <c r="F100" s="32"/>
      <c r="G100" s="32"/>
      <c r="H100" s="32"/>
      <c r="I100" s="32"/>
      <c r="J100" s="33" t="str">
        <f>IFERROR(((SUM((L100*'STEP 3-PARAMETER WEIGHTS'!$E$4),(M100*'STEP 3-PARAMETER WEIGHTS'!$E$7),(O100*'STEP 3-PARAMETER WEIGHTS'!$E$17),(P100*'STEP 3-PARAMETER WEIGHTS'!$E$20),(Q100*'STEP 3-PARAMETER WEIGHTS'!$E$23),(N100*'STEP 3-PARAMETER WEIGHTS'!$E$14))-2)/4*100)," ")</f>
        <v xml:space="preserve"> </v>
      </c>
      <c r="K100" s="34"/>
      <c r="L100" s="25" t="str">
        <f t="shared" si="5"/>
        <v xml:space="preserve"> </v>
      </c>
      <c r="M100" s="26" t="str">
        <f t="shared" si="6"/>
        <v xml:space="preserve"> </v>
      </c>
      <c r="N100" s="26" t="str">
        <f t="shared" si="7"/>
        <v xml:space="preserve"> </v>
      </c>
      <c r="O100" s="26" t="str">
        <f t="shared" si="8"/>
        <v xml:space="preserve"> </v>
      </c>
      <c r="P100" s="26" t="str">
        <f t="shared" si="9"/>
        <v xml:space="preserve"> </v>
      </c>
      <c r="Q100" s="27" t="str">
        <f t="shared" si="9"/>
        <v xml:space="preserve"> </v>
      </c>
      <c r="R100" s="28" t="str">
        <f>IFERROR(SUM((L100*'STEP 3-PARAMETER WEIGHTS'!$E$4),('STEP 4a-PRIORITIZATION'!M100*'STEP 3-PARAMETER WEIGHTS'!$E$7))," ")</f>
        <v xml:space="preserve"> </v>
      </c>
      <c r="S100" s="29" t="str">
        <f>IFERROR(SUM(O100*'STEP 3-PARAMETER WEIGHTS'!$E$17,P100*'STEP 3-PARAMETER WEIGHTS'!$E$20,Q100*'STEP 3-PARAMETER WEIGHTS'!$E$23,N100*'STEP 3-PARAMETER WEIGHTS'!$E$14)," ")</f>
        <v xml:space="preserve"> </v>
      </c>
    </row>
    <row r="101" spans="1:19" ht="22.25" hidden="1" customHeight="1" outlineLevel="1">
      <c r="A101" s="30"/>
      <c r="B101" s="31" t="str">
        <f>IFERROR(VLOOKUP(A101,Table1[[Sr No]:[Domain]],3,0),"")</f>
        <v/>
      </c>
      <c r="C101" s="31" t="str">
        <f>IFERROR(VLOOKUP(A101,Table1[[Sr No]:[Domain]],2,0),"")</f>
        <v/>
      </c>
      <c r="D101" s="32"/>
      <c r="E101" s="32"/>
      <c r="F101" s="32"/>
      <c r="G101" s="32"/>
      <c r="H101" s="32"/>
      <c r="I101" s="32"/>
      <c r="J101" s="33" t="str">
        <f>IFERROR(((SUM((L101*'STEP 3-PARAMETER WEIGHTS'!$E$4),(M101*'STEP 3-PARAMETER WEIGHTS'!$E$7),(O101*'STEP 3-PARAMETER WEIGHTS'!$E$17),(P101*'STEP 3-PARAMETER WEIGHTS'!$E$20),(Q101*'STEP 3-PARAMETER WEIGHTS'!$E$23),(N101*'STEP 3-PARAMETER WEIGHTS'!$E$14))-2)/4*100)," ")</f>
        <v xml:space="preserve"> </v>
      </c>
      <c r="K101" s="34"/>
      <c r="L101" s="25" t="str">
        <f t="shared" si="5"/>
        <v xml:space="preserve"> </v>
      </c>
      <c r="M101" s="26" t="str">
        <f t="shared" si="6"/>
        <v xml:space="preserve"> </v>
      </c>
      <c r="N101" s="26" t="str">
        <f t="shared" si="7"/>
        <v xml:space="preserve"> </v>
      </c>
      <c r="O101" s="26" t="str">
        <f t="shared" si="8"/>
        <v xml:space="preserve"> </v>
      </c>
      <c r="P101" s="26" t="str">
        <f t="shared" si="9"/>
        <v xml:space="preserve"> </v>
      </c>
      <c r="Q101" s="27" t="str">
        <f t="shared" si="9"/>
        <v xml:space="preserve"> </v>
      </c>
      <c r="R101" s="28" t="str">
        <f>IFERROR(SUM((L101*'STEP 3-PARAMETER WEIGHTS'!$E$4),('STEP 4a-PRIORITIZATION'!M101*'STEP 3-PARAMETER WEIGHTS'!$E$7))," ")</f>
        <v xml:space="preserve"> </v>
      </c>
      <c r="S101" s="29" t="str">
        <f>IFERROR(SUM(O101*'STEP 3-PARAMETER WEIGHTS'!$E$17,P101*'STEP 3-PARAMETER WEIGHTS'!$E$20,Q101*'STEP 3-PARAMETER WEIGHTS'!$E$23,N101*'STEP 3-PARAMETER WEIGHTS'!$E$14)," ")</f>
        <v xml:space="preserve"> </v>
      </c>
    </row>
    <row r="102" spans="1:19" ht="22.25" hidden="1" customHeight="1" outlineLevel="1">
      <c r="A102" s="30"/>
      <c r="B102" s="31" t="str">
        <f>IFERROR(VLOOKUP(A102,Table1[[Sr No]:[Domain]],3,0),"")</f>
        <v/>
      </c>
      <c r="C102" s="31" t="str">
        <f>IFERROR(VLOOKUP(A102,Table1[[Sr No]:[Domain]],2,0),"")</f>
        <v/>
      </c>
      <c r="D102" s="32"/>
      <c r="E102" s="32"/>
      <c r="F102" s="32"/>
      <c r="G102" s="32"/>
      <c r="H102" s="32"/>
      <c r="I102" s="32"/>
      <c r="J102" s="33" t="str">
        <f>IFERROR(((SUM((L102*'STEP 3-PARAMETER WEIGHTS'!$E$4),(M102*'STEP 3-PARAMETER WEIGHTS'!$E$7),(O102*'STEP 3-PARAMETER WEIGHTS'!$E$17),(P102*'STEP 3-PARAMETER WEIGHTS'!$E$20),(Q102*'STEP 3-PARAMETER WEIGHTS'!$E$23),(N102*'STEP 3-PARAMETER WEIGHTS'!$E$14))-2)/4*100)," ")</f>
        <v xml:space="preserve"> </v>
      </c>
      <c r="K102" s="34"/>
      <c r="L102" s="25" t="str">
        <f t="shared" si="5"/>
        <v xml:space="preserve"> </v>
      </c>
      <c r="M102" s="26" t="str">
        <f t="shared" si="6"/>
        <v xml:space="preserve"> </v>
      </c>
      <c r="N102" s="26" t="str">
        <f t="shared" si="7"/>
        <v xml:space="preserve"> </v>
      </c>
      <c r="O102" s="26" t="str">
        <f t="shared" si="8"/>
        <v xml:space="preserve"> </v>
      </c>
      <c r="P102" s="26" t="str">
        <f t="shared" si="9"/>
        <v xml:space="preserve"> </v>
      </c>
      <c r="Q102" s="27" t="str">
        <f t="shared" si="9"/>
        <v xml:space="preserve"> </v>
      </c>
      <c r="R102" s="28" t="str">
        <f>IFERROR(SUM((L102*'STEP 3-PARAMETER WEIGHTS'!$E$4),('STEP 4a-PRIORITIZATION'!M102*'STEP 3-PARAMETER WEIGHTS'!$E$7))," ")</f>
        <v xml:space="preserve"> </v>
      </c>
      <c r="S102" s="29" t="str">
        <f>IFERROR(SUM(O102*'STEP 3-PARAMETER WEIGHTS'!$E$17,P102*'STEP 3-PARAMETER WEIGHTS'!$E$20,Q102*'STEP 3-PARAMETER WEIGHTS'!$E$23,N102*'STEP 3-PARAMETER WEIGHTS'!$E$14)," ")</f>
        <v xml:space="preserve"> </v>
      </c>
    </row>
    <row r="103" spans="1:19" ht="22.25" hidden="1" customHeight="1" outlineLevel="1">
      <c r="A103" s="30"/>
      <c r="B103" s="31" t="str">
        <f>IFERROR(VLOOKUP(A103,Table1[[Sr No]:[Domain]],3,0),"")</f>
        <v/>
      </c>
      <c r="C103" s="31" t="str">
        <f>IFERROR(VLOOKUP(A103,Table1[[Sr No]:[Domain]],2,0),"")</f>
        <v/>
      </c>
      <c r="D103" s="32"/>
      <c r="E103" s="32"/>
      <c r="F103" s="32"/>
      <c r="G103" s="32"/>
      <c r="H103" s="32"/>
      <c r="I103" s="32"/>
      <c r="J103" s="33" t="str">
        <f>IFERROR(((SUM((L103*'STEP 3-PARAMETER WEIGHTS'!$E$4),(M103*'STEP 3-PARAMETER WEIGHTS'!$E$7),(O103*'STEP 3-PARAMETER WEIGHTS'!$E$17),(P103*'STEP 3-PARAMETER WEIGHTS'!$E$20),(Q103*'STEP 3-PARAMETER WEIGHTS'!$E$23),(N103*'STEP 3-PARAMETER WEIGHTS'!$E$14))-2)/4*100)," ")</f>
        <v xml:space="preserve"> </v>
      </c>
      <c r="K103" s="34"/>
      <c r="L103" s="25" t="str">
        <f t="shared" si="5"/>
        <v xml:space="preserve"> </v>
      </c>
      <c r="M103" s="26" t="str">
        <f t="shared" si="6"/>
        <v xml:space="preserve"> </v>
      </c>
      <c r="N103" s="26" t="str">
        <f t="shared" si="7"/>
        <v xml:space="preserve"> </v>
      </c>
      <c r="O103" s="26" t="str">
        <f t="shared" si="8"/>
        <v xml:space="preserve"> </v>
      </c>
      <c r="P103" s="26" t="str">
        <f t="shared" si="9"/>
        <v xml:space="preserve"> </v>
      </c>
      <c r="Q103" s="27" t="str">
        <f t="shared" si="9"/>
        <v xml:space="preserve"> </v>
      </c>
      <c r="R103" s="28" t="str">
        <f>IFERROR(SUM((L103*'STEP 3-PARAMETER WEIGHTS'!$E$4),('STEP 4a-PRIORITIZATION'!M103*'STEP 3-PARAMETER WEIGHTS'!$E$7))," ")</f>
        <v xml:space="preserve"> </v>
      </c>
      <c r="S103" s="29" t="str">
        <f>IFERROR(SUM(O103*'STEP 3-PARAMETER WEIGHTS'!$E$17,P103*'STEP 3-PARAMETER WEIGHTS'!$E$20,Q103*'STEP 3-PARAMETER WEIGHTS'!$E$23,N103*'STEP 3-PARAMETER WEIGHTS'!$E$14)," ")</f>
        <v xml:space="preserve"> </v>
      </c>
    </row>
    <row r="104" spans="1:19" ht="22.25" customHeight="1" collapsed="1">
      <c r="A104" s="37"/>
      <c r="B104" s="38" t="str">
        <f>IFERROR(VLOOKUP(A104,Table1[[Sr No]:[Domain]],3,0),"")</f>
        <v/>
      </c>
      <c r="C104" s="38" t="str">
        <f>IFERROR(VLOOKUP(A104,Table1[[Sr No]:[Domain]],2,0),"")</f>
        <v/>
      </c>
      <c r="D104" s="39"/>
      <c r="E104" s="39"/>
      <c r="F104" s="39"/>
      <c r="G104" s="39"/>
      <c r="H104" s="39"/>
      <c r="I104" s="39"/>
      <c r="J104" s="40" t="str">
        <f>IFERROR(((SUM((L104*'STEP 3-PARAMETER WEIGHTS'!$E$4),(M104*'STEP 3-PARAMETER WEIGHTS'!$E$7),(O104*'STEP 3-PARAMETER WEIGHTS'!$E$17),(P104*'STEP 3-PARAMETER WEIGHTS'!$E$20),(Q104*'STEP 3-PARAMETER WEIGHTS'!$E$23),(N104*'STEP 3-PARAMETER WEIGHTS'!$E$14))-2)/4*100)," ")</f>
        <v xml:space="preserve"> </v>
      </c>
      <c r="K104" s="41"/>
      <c r="L104" s="25" t="str">
        <f t="shared" si="5"/>
        <v xml:space="preserve"> </v>
      </c>
      <c r="M104" s="26" t="str">
        <f t="shared" si="6"/>
        <v xml:space="preserve"> </v>
      </c>
      <c r="N104" s="26" t="str">
        <f t="shared" si="7"/>
        <v xml:space="preserve"> </v>
      </c>
      <c r="O104" s="26" t="str">
        <f t="shared" si="8"/>
        <v xml:space="preserve"> </v>
      </c>
      <c r="P104" s="26" t="str">
        <f t="shared" si="9"/>
        <v xml:space="preserve"> </v>
      </c>
      <c r="Q104" s="27" t="str">
        <f t="shared" si="9"/>
        <v xml:space="preserve"> </v>
      </c>
      <c r="R104" s="28" t="str">
        <f>IFERROR(SUM((L104*'STEP 3-PARAMETER WEIGHTS'!$E$4),('STEP 4a-PRIORITIZATION'!M104*'STEP 3-PARAMETER WEIGHTS'!$E$7))," ")</f>
        <v xml:space="preserve"> </v>
      </c>
      <c r="S104" s="29" t="str">
        <f>IFERROR(SUM(O104*'STEP 3-PARAMETER WEIGHTS'!$E$17,P104*'STEP 3-PARAMETER WEIGHTS'!$E$20,Q104*'STEP 3-PARAMETER WEIGHTS'!$E$23,N104*'STEP 3-PARAMETER WEIGHTS'!$E$14)," ")</f>
        <v xml:space="preserve"> </v>
      </c>
    </row>
  </sheetData>
  <sheetProtection sheet="1" objects="1" scenarios="1"/>
  <mergeCells count="21">
    <mergeCell ref="J2:J4"/>
    <mergeCell ref="L2:L4"/>
    <mergeCell ref="M2:M4"/>
    <mergeCell ref="O2:O4"/>
    <mergeCell ref="P2:P4"/>
    <mergeCell ref="Q2:Q4"/>
    <mergeCell ref="R2:R4"/>
    <mergeCell ref="S2:S4"/>
    <mergeCell ref="N2:N4"/>
    <mergeCell ref="A1:K1"/>
    <mergeCell ref="L1:Q1"/>
    <mergeCell ref="R1:S1"/>
    <mergeCell ref="A2:A4"/>
    <mergeCell ref="B2:B4"/>
    <mergeCell ref="C2:C4"/>
    <mergeCell ref="D2:D4"/>
    <mergeCell ref="E2:E4"/>
    <mergeCell ref="F2:F4"/>
    <mergeCell ref="G2:G4"/>
    <mergeCell ref="H2:H4"/>
    <mergeCell ref="I2:I4"/>
  </mergeCells>
  <conditionalFormatting sqref="K5:K104">
    <cfRule type="cellIs" dxfId="1" priority="2" operator="equal">
      <formula>"Y"</formula>
    </cfRule>
  </conditionalFormatting>
  <conditionalFormatting sqref="K4">
    <cfRule type="cellIs" dxfId="0" priority="1" operator="greaterThan">
      <formula>10</formula>
    </cfRule>
  </conditionalFormatting>
  <dataValidations count="6">
    <dataValidation type="list" allowBlank="1" showInputMessage="1" showErrorMessage="1" sqref="K2:K1048576" xr:uid="{3459B552-4666-4AC2-8417-560F2410820D}">
      <formula1>"Y"</formula1>
    </dataValidation>
    <dataValidation type="list" allowBlank="1" showInputMessage="1" showErrorMessage="1" sqref="H5:I104 F2:F1048576" xr:uid="{0CDBDDA3-F8D4-400B-9CA1-78168F9D9DE6}">
      <formula1>"Low, Moderate, High"</formula1>
    </dataValidation>
    <dataValidation operator="lessThanOrEqual" allowBlank="1" showErrorMessage="1" errorTitle="Length Limitation" error="Text is limited to no more than 15 characters." promptTitle="Length Limitation" prompt="Text limited to no more than 15 characters." sqref="A1" xr:uid="{404E688E-EBCB-4833-B3B5-7522342F0C10}"/>
    <dataValidation type="list" allowBlank="1" showInputMessage="1" showErrorMessage="1" sqref="D5:D104" xr:uid="{FA235C28-25BB-4BE1-85DE-04862BF3314E}">
      <formula1>"Large, Medium, Small"</formula1>
    </dataValidation>
    <dataValidation type="list" allowBlank="1" showInputMessage="1" showErrorMessage="1" sqref="E5:E104" xr:uid="{4B461AA4-052B-482A-9DE0-5AB8F2679774}">
      <formula1>"Positive,None,Negative"</formula1>
    </dataValidation>
    <dataValidation type="list" allowBlank="1" showInputMessage="1" showErrorMessage="1" sqref="G5:G104" xr:uid="{897D065C-D89A-457E-8169-4EA41D8A8CF3}">
      <formula1>"Short term, Intermediate term, Long term"</formula1>
    </dataValidation>
  </dataValidation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75709-D4A2-40C8-BCCE-59A15E609891}">
  <sheetPr>
    <tabColor rgb="FF002060"/>
  </sheetPr>
  <dimension ref="A1:AJ52"/>
  <sheetViews>
    <sheetView showGridLines="0" topLeftCell="B1" zoomScale="40" zoomScaleNormal="40" workbookViewId="0">
      <selection activeCell="AB5" sqref="AB5"/>
    </sheetView>
  </sheetViews>
  <sheetFormatPr defaultColWidth="9.1796875" defaultRowHeight="14.5" outlineLevelCol="1"/>
  <cols>
    <col min="1" max="1" width="1.453125" hidden="1" customWidth="1"/>
    <col min="28" max="28" width="10.1796875" customWidth="1"/>
    <col min="29" max="29" width="11.1796875" style="50" customWidth="1"/>
    <col min="30" max="30" width="145.81640625" bestFit="1" customWidth="1"/>
    <col min="31" max="31" width="43.54296875" hidden="1" customWidth="1" outlineLevel="1"/>
    <col min="32" max="33" width="9.81640625" hidden="1" customWidth="1" outlineLevel="1"/>
    <col min="34" max="34" width="10" hidden="1" customWidth="1" outlineLevel="1"/>
    <col min="35" max="35" width="9.1796875" hidden="1" customWidth="1" outlineLevel="1"/>
    <col min="36" max="36" width="9.1796875" collapsed="1"/>
  </cols>
  <sheetData>
    <row r="1" spans="28:35" ht="25.5" customHeight="1">
      <c r="AB1" s="49"/>
    </row>
    <row r="2" spans="28:35" ht="24.75" customHeight="1">
      <c r="AB2" s="59" t="s">
        <v>176</v>
      </c>
      <c r="AC2" s="51"/>
    </row>
    <row r="4" spans="28:35" ht="30" customHeight="1">
      <c r="AB4" s="129" t="s">
        <v>110</v>
      </c>
      <c r="AC4" s="130" t="s">
        <v>136</v>
      </c>
      <c r="AD4" s="129" t="s">
        <v>137</v>
      </c>
      <c r="AE4" s="52" t="s">
        <v>138</v>
      </c>
      <c r="AF4" s="52" t="s">
        <v>139</v>
      </c>
      <c r="AG4" s="52" t="s">
        <v>140</v>
      </c>
      <c r="AH4" s="52" t="s">
        <v>141</v>
      </c>
      <c r="AI4" s="52" t="s">
        <v>142</v>
      </c>
    </row>
    <row r="5" spans="28:35" ht="30" customHeight="1">
      <c r="AB5" s="131" cm="1">
        <f t="array" ref="AB5:AB8">_xlfn._xlws.FILTER('STEP 4a-PRIORITIZATION'!A5:A104,'STEP 4a-PRIORITIZATION'!K5:K104="Y")</f>
        <v>2</v>
      </c>
      <c r="AC5" s="132">
        <f>IFERROR(VLOOKUP($AB5,'STEP 4a-PRIORITIZATION'!$A$5:$J$104,10,0),"")</f>
        <v>87.5</v>
      </c>
      <c r="AD5" s="133" t="str">
        <f>IFERROR(VLOOKUP($AB5,'STEP 4a-PRIORITIZATION'!$A$5:$J$104,3,0),"")</f>
        <v>Evaluate existing contracts for opportunities to improve rates through negotiating multiyear deals</v>
      </c>
      <c r="AE5" s="53" t="str">
        <f>CONCATENATE("Idea ",AB5,", ",LEFT(AD5,15),"…,","Score ",ROUND(AC5,0))</f>
        <v>Idea 2, Evaluate existi…,Score 88</v>
      </c>
      <c r="AF5" s="53">
        <v>0.1</v>
      </c>
      <c r="AG5" s="53">
        <f>AF5</f>
        <v>0.1</v>
      </c>
      <c r="AH5" s="92" cm="1">
        <f t="array" ref="AH5">IFERROR(INDEX('STEP 4a-PRIORITIZATION'!$R$5:$R$104,SMALL(IF('STEP 4a-PRIORITIZATION'!$K$5:$K$104="Y",ROW('STEP 4a-PRIORITIZATION'!$R$5:$R$104)-ROW('STEP 4a-PRIORITIZATION'!$R$5)+1),ROWS('STEP 4a-PRIORITIZATION'!$R$5:R5))),"")+AF5</f>
        <v>2.6</v>
      </c>
      <c r="AI5" s="91" cm="1">
        <f t="array" ref="AI5">IFERROR(INDEX('STEP 4a-PRIORITIZATION'!$S$5:$S$104,SMALL(IF('STEP 4a-PRIORITIZATION'!$K$5:$K$104="Y",ROW('STEP 4a-PRIORITIZATION'!$S$5:$S$104)-ROW('STEP 4a-PRIORITIZATION'!$S$5)+1),ROWS('STEP 4a-PRIORITIZATION'!$S$5:S5))),"")+AG5</f>
        <v>3.1</v>
      </c>
    </row>
    <row r="6" spans="28:35" ht="30" customHeight="1">
      <c r="AB6" s="131">
        <v>10</v>
      </c>
      <c r="AC6" s="132">
        <f>IFERROR(VLOOKUP($AB6,'STEP 4a-PRIORITIZATION'!$A$5:$J$104,10,0),"")</f>
        <v>68.75</v>
      </c>
      <c r="AD6" s="133" t="str">
        <f>IFERROR(VLOOKUP($AB6,'STEP 4a-PRIORITIZATION'!$A$5:$J$104,3,0),"")</f>
        <v>Consolidate data centers</v>
      </c>
      <c r="AE6" s="53" t="str">
        <f t="shared" ref="AE6:AE14" si="0">CONCATENATE("Idea ",AB6,", ",LEFT(AD6,15),"…,","Score ",ROUND(AC6,0))</f>
        <v>Idea 10, Consolidate dat…,Score 69</v>
      </c>
      <c r="AF6" s="53">
        <f>AF5-0.025</f>
        <v>7.5000000000000011E-2</v>
      </c>
      <c r="AG6" s="53">
        <f>AG5-0.025</f>
        <v>7.5000000000000011E-2</v>
      </c>
      <c r="AH6" s="53" cm="1">
        <f t="array" ref="AH6">IFERROR(INDEX('STEP 4a-PRIORITIZATION'!$R$5:$R$104,SMALL(IF('STEP 4a-PRIORITIZATION'!$K$5:$K$104="Y",ROW('STEP 4a-PRIORITIZATION'!$R$5:$R$104)-ROW('STEP 4a-PRIORITIZATION'!$R$5)+1),ROWS('STEP 4a-PRIORITIZATION'!$R$5:R6))),"")+AF6</f>
        <v>3.0750000000000002</v>
      </c>
      <c r="AI6" s="53" cm="1">
        <f t="array" ref="AI6">IFERROR(INDEX('STEP 4a-PRIORITIZATION'!$S$5:$S$104,SMALL(IF('STEP 4a-PRIORITIZATION'!$K$5:$K$104="Y",ROW('STEP 4a-PRIORITIZATION'!$S$5:$S$104)-ROW('STEP 4a-PRIORITIZATION'!$S$5)+1),ROWS('STEP 4a-PRIORITIZATION'!$S$5:S6))),"")+AG6</f>
        <v>1.825</v>
      </c>
    </row>
    <row r="7" spans="28:35" ht="30" customHeight="1">
      <c r="AB7" s="131">
        <v>21</v>
      </c>
      <c r="AC7" s="132">
        <f>IFERROR(VLOOKUP($AB7,'STEP 4a-PRIORITIZATION'!$A$5:$J$104,10,0),"")</f>
        <v>62.5</v>
      </c>
      <c r="AD7" s="133" t="str">
        <f>IFERROR(VLOOKUP($AB7,'STEP 4a-PRIORITIZATION'!$A$5:$J$104,3,0),"")</f>
        <v>Increase service desk efficiency via automation</v>
      </c>
      <c r="AE7" s="53" t="str">
        <f t="shared" si="0"/>
        <v>Idea 21, Increase servic…,Score 63</v>
      </c>
      <c r="AF7" s="53">
        <f t="shared" ref="AF7:AG14" si="1">AF6-0.025</f>
        <v>5.000000000000001E-2</v>
      </c>
      <c r="AG7" s="53">
        <f t="shared" si="1"/>
        <v>5.000000000000001E-2</v>
      </c>
      <c r="AH7" s="53" cm="1">
        <f t="array" ref="AH7">IFERROR(INDEX('STEP 4a-PRIORITIZATION'!$R$5:$R$104,SMALL(IF('STEP 4a-PRIORITIZATION'!$K$5:$K$104="Y",ROW('STEP 4a-PRIORITIZATION'!$R$5:$R$104)-ROW('STEP 4a-PRIORITIZATION'!$R$5)+1),ROWS('STEP 4a-PRIORITIZATION'!$R$5:R7))),"")+AF7</f>
        <v>2.0499999999999998</v>
      </c>
      <c r="AI7" s="53" cm="1">
        <f t="array" ref="AI7">IFERROR(INDEX('STEP 4a-PRIORITIZATION'!$S$5:$S$104,SMALL(IF('STEP 4a-PRIORITIZATION'!$K$5:$K$104="Y",ROW('STEP 4a-PRIORITIZATION'!$S$5:$S$104)-ROW('STEP 4a-PRIORITIZATION'!$S$5)+1),ROWS('STEP 4a-PRIORITIZATION'!$S$5:S7))),"")+AG7</f>
        <v>2.5499999999999998</v>
      </c>
    </row>
    <row r="8" spans="28:35" ht="30" customHeight="1">
      <c r="AB8" s="131">
        <v>34</v>
      </c>
      <c r="AC8" s="132">
        <f>IFERROR(VLOOKUP($AB8,'STEP 4a-PRIORITIZATION'!$A$5:$J$104,10,0),"")</f>
        <v>56.25</v>
      </c>
      <c r="AD8" s="133" t="str">
        <f>IFERROR(VLOOKUP($AB8,'STEP 4a-PRIORITIZATION'!$A$5:$J$104,3,0),"")</f>
        <v>Decommission legacy systems and retire obsolete applications</v>
      </c>
      <c r="AE8" s="53" t="str">
        <f t="shared" si="0"/>
        <v>Idea 34, Decommission le…,Score 56</v>
      </c>
      <c r="AF8" s="53">
        <f t="shared" si="1"/>
        <v>2.5000000000000008E-2</v>
      </c>
      <c r="AG8" s="53">
        <f t="shared" si="1"/>
        <v>2.5000000000000008E-2</v>
      </c>
      <c r="AH8" s="53" cm="1">
        <f t="array" ref="AH8">IFERROR(INDEX('STEP 4a-PRIORITIZATION'!$R$5:$R$104,SMALL(IF('STEP 4a-PRIORITIZATION'!$K$5:$K$104="Y",ROW('STEP 4a-PRIORITIZATION'!$R$5:$R$104)-ROW('STEP 4a-PRIORITIZATION'!$R$5)+1),ROWS('STEP 4a-PRIORITIZATION'!$R$5:R8))),"")+AF8</f>
        <v>2.5249999999999999</v>
      </c>
      <c r="AI8" s="53" cm="1">
        <f t="array" ref="AI8">IFERROR(INDEX('STEP 4a-PRIORITIZATION'!$S$5:$S$104,SMALL(IF('STEP 4a-PRIORITIZATION'!$K$5:$K$104="Y",ROW('STEP 4a-PRIORITIZATION'!$S$5:$S$104)-ROW('STEP 4a-PRIORITIZATION'!$S$5)+1),ROWS('STEP 4a-PRIORITIZATION'!$S$5:S8))),"")+AG8</f>
        <v>1.7749999999999999</v>
      </c>
    </row>
    <row r="9" spans="28:35" ht="30" customHeight="1">
      <c r="AB9" s="131"/>
      <c r="AC9" s="132" t="str">
        <f>IFERROR(VLOOKUP($AB9,'STEP 4a-PRIORITIZATION'!$A$5:$J$104,10,0),"")</f>
        <v/>
      </c>
      <c r="AD9" s="133" t="str">
        <f>IFERROR(VLOOKUP($AB9,'STEP 4a-PRIORITIZATION'!$A$5:$J$104,3,0),"")</f>
        <v/>
      </c>
      <c r="AE9" s="53" t="e">
        <f t="shared" si="0"/>
        <v>#VALUE!</v>
      </c>
      <c r="AF9" s="53">
        <f t="shared" si="1"/>
        <v>0</v>
      </c>
      <c r="AG9" s="53">
        <f t="shared" si="1"/>
        <v>0</v>
      </c>
      <c r="AH9" s="53" t="e" cm="1">
        <f t="array" ref="AH9">IFERROR(INDEX('STEP 4a-PRIORITIZATION'!$R$5:$R$104,SMALL(IF('STEP 4a-PRIORITIZATION'!$K$5:$K$104="Y",ROW('STEP 4a-PRIORITIZATION'!$R$5:$R$104)-ROW('STEP 4a-PRIORITIZATION'!$R$5)+1),ROWS('STEP 4a-PRIORITIZATION'!$R$5:R9))),"")+AF9</f>
        <v>#VALUE!</v>
      </c>
      <c r="AI9" s="53" t="e" cm="1">
        <f t="array" ref="AI9">IFERROR(INDEX('STEP 4a-PRIORITIZATION'!$S$5:$S$104,SMALL(IF('STEP 4a-PRIORITIZATION'!$K$5:$K$104="Y",ROW('STEP 4a-PRIORITIZATION'!$S$5:$S$104)-ROW('STEP 4a-PRIORITIZATION'!$S$5)+1),ROWS('STEP 4a-PRIORITIZATION'!$S$5:S9))),"")+AG9</f>
        <v>#VALUE!</v>
      </c>
    </row>
    <row r="10" spans="28:35" ht="30" customHeight="1">
      <c r="AB10" s="131"/>
      <c r="AC10" s="132" t="str">
        <f>IFERROR(VLOOKUP($AB10,'STEP 4a-PRIORITIZATION'!$A$5:$J$104,10,0),"")</f>
        <v/>
      </c>
      <c r="AD10" s="133" t="str">
        <f>IFERROR(VLOOKUP($AB10,'STEP 4a-PRIORITIZATION'!$A$5:$J$104,3,0),"")</f>
        <v/>
      </c>
      <c r="AE10" s="53" t="e">
        <f t="shared" si="0"/>
        <v>#VALUE!</v>
      </c>
      <c r="AF10" s="53">
        <f t="shared" si="1"/>
        <v>-2.5000000000000001E-2</v>
      </c>
      <c r="AG10" s="53">
        <f t="shared" si="1"/>
        <v>-2.5000000000000001E-2</v>
      </c>
      <c r="AH10" s="53" t="e" cm="1">
        <f t="array" ref="AH10">IFERROR(INDEX('STEP 4a-PRIORITIZATION'!$R$5:$R$104,SMALL(IF('STEP 4a-PRIORITIZATION'!$K$5:$K$104="Y",ROW('STEP 4a-PRIORITIZATION'!$R$5:$R$104)-ROW('STEP 4a-PRIORITIZATION'!$R$5)+1),ROWS('STEP 4a-PRIORITIZATION'!$R$5:R10))),"")+AF10</f>
        <v>#VALUE!</v>
      </c>
      <c r="AI10" s="53" t="e" cm="1">
        <f t="array" ref="AI10">IFERROR(INDEX('STEP 4a-PRIORITIZATION'!$S$5:$S$104,SMALL(IF('STEP 4a-PRIORITIZATION'!$K$5:$K$104="Y",ROW('STEP 4a-PRIORITIZATION'!$S$5:$S$104)-ROW('STEP 4a-PRIORITIZATION'!$S$5)+1),ROWS('STEP 4a-PRIORITIZATION'!$S$5:S10))),"")+AG10</f>
        <v>#VALUE!</v>
      </c>
    </row>
    <row r="11" spans="28:35" ht="30" customHeight="1">
      <c r="AB11" s="131"/>
      <c r="AC11" s="132" t="str">
        <f>IFERROR(VLOOKUP($AB11,'STEP 4a-PRIORITIZATION'!$A$5:$J$104,10,0),"")</f>
        <v/>
      </c>
      <c r="AD11" s="133" t="str">
        <f>IFERROR(VLOOKUP($AB11,'STEP 4a-PRIORITIZATION'!$A$5:$J$104,3,0),"")</f>
        <v/>
      </c>
      <c r="AE11" s="53" t="e">
        <f t="shared" si="0"/>
        <v>#VALUE!</v>
      </c>
      <c r="AF11" s="53">
        <f t="shared" si="1"/>
        <v>-0.05</v>
      </c>
      <c r="AG11" s="53">
        <f t="shared" si="1"/>
        <v>-0.05</v>
      </c>
      <c r="AH11" s="53" t="e" cm="1">
        <f t="array" ref="AH11">IFERROR(INDEX('STEP 4a-PRIORITIZATION'!$R$5:$R$104,SMALL(IF('STEP 4a-PRIORITIZATION'!$K$5:$K$104="Y",ROW('STEP 4a-PRIORITIZATION'!$R$5:$R$104)-ROW('STEP 4a-PRIORITIZATION'!$R$5)+1),ROWS('STEP 4a-PRIORITIZATION'!$R$5:R11))),"")+AF11</f>
        <v>#VALUE!</v>
      </c>
      <c r="AI11" s="53" t="e" cm="1">
        <f t="array" ref="AI11">IFERROR(INDEX('STEP 4a-PRIORITIZATION'!$S$5:$S$104,SMALL(IF('STEP 4a-PRIORITIZATION'!$K$5:$K$104="Y",ROW('STEP 4a-PRIORITIZATION'!$S$5:$S$104)-ROW('STEP 4a-PRIORITIZATION'!$S$5)+1),ROWS('STEP 4a-PRIORITIZATION'!$S$5:S11))),"")+AG11</f>
        <v>#VALUE!</v>
      </c>
    </row>
    <row r="12" spans="28:35" ht="30" customHeight="1">
      <c r="AB12" s="131"/>
      <c r="AC12" s="132" t="str">
        <f>IFERROR(VLOOKUP($AB12,'STEP 4a-PRIORITIZATION'!$A$5:$J$104,10,0),"")</f>
        <v/>
      </c>
      <c r="AD12" s="133" t="str">
        <f>IFERROR(VLOOKUP($AB12,'STEP 4a-PRIORITIZATION'!$A$5:$J$104,3,0),"")</f>
        <v/>
      </c>
      <c r="AE12" s="53" t="e">
        <f t="shared" si="0"/>
        <v>#VALUE!</v>
      </c>
      <c r="AF12" s="53">
        <f t="shared" si="1"/>
        <v>-7.5000000000000011E-2</v>
      </c>
      <c r="AG12" s="53">
        <f t="shared" si="1"/>
        <v>-7.5000000000000011E-2</v>
      </c>
      <c r="AH12" s="53" t="e" cm="1">
        <f t="array" ref="AH12">IFERROR(INDEX('STEP 4a-PRIORITIZATION'!$R$5:$R$104,SMALL(IF('STEP 4a-PRIORITIZATION'!$K$5:$K$104="Y",ROW('STEP 4a-PRIORITIZATION'!$R$5:$R$104)-ROW('STEP 4a-PRIORITIZATION'!$R$5)+1),ROWS('STEP 4a-PRIORITIZATION'!$R$5:R12))),"")+AF12</f>
        <v>#VALUE!</v>
      </c>
      <c r="AI12" s="53" t="e" cm="1">
        <f t="array" ref="AI12">IFERROR(INDEX('STEP 4a-PRIORITIZATION'!$S$5:$S$104,SMALL(IF('STEP 4a-PRIORITIZATION'!$K$5:$K$104="Y",ROW('STEP 4a-PRIORITIZATION'!$S$5:$S$104)-ROW('STEP 4a-PRIORITIZATION'!$S$5)+1),ROWS('STEP 4a-PRIORITIZATION'!$S$5:S12))),"")+AG12</f>
        <v>#VALUE!</v>
      </c>
    </row>
    <row r="13" spans="28:35" ht="30" customHeight="1">
      <c r="AB13" s="131"/>
      <c r="AC13" s="132" t="str">
        <f>IFERROR(VLOOKUP($AB13,'STEP 4a-PRIORITIZATION'!$A$5:$J$104,10,0),"")</f>
        <v/>
      </c>
      <c r="AD13" s="133" t="str">
        <f>IFERROR(VLOOKUP($AB13,'STEP 4a-PRIORITIZATION'!$A$5:$J$104,3,0),"")</f>
        <v/>
      </c>
      <c r="AE13" s="53" t="e">
        <f t="shared" si="0"/>
        <v>#VALUE!</v>
      </c>
      <c r="AF13" s="53">
        <f t="shared" si="1"/>
        <v>-0.1</v>
      </c>
      <c r="AG13" s="53">
        <f t="shared" si="1"/>
        <v>-0.1</v>
      </c>
      <c r="AH13" s="53" t="e" cm="1">
        <f t="array" ref="AH13">IFERROR(INDEX('STEP 4a-PRIORITIZATION'!$R$5:$R$104,SMALL(IF('STEP 4a-PRIORITIZATION'!$K$5:$K$104="Y",ROW('STEP 4a-PRIORITIZATION'!$R$5:$R$104)-ROW('STEP 4a-PRIORITIZATION'!$R$5)+1),ROWS('STEP 4a-PRIORITIZATION'!$R$5:R13))),"")+AF13</f>
        <v>#VALUE!</v>
      </c>
      <c r="AI13" s="53" t="e" cm="1">
        <f t="array" ref="AI13">IFERROR(INDEX('STEP 4a-PRIORITIZATION'!$S$5:$S$104,SMALL(IF('STEP 4a-PRIORITIZATION'!$K$5:$K$104="Y",ROW('STEP 4a-PRIORITIZATION'!$S$5:$S$104)-ROW('STEP 4a-PRIORITIZATION'!$S$5)+1),ROWS('STEP 4a-PRIORITIZATION'!$S$5:S13))),"")+AG13</f>
        <v>#VALUE!</v>
      </c>
    </row>
    <row r="14" spans="28:35" ht="27" customHeight="1">
      <c r="AB14" s="131"/>
      <c r="AC14" s="132" t="str">
        <f>IFERROR(VLOOKUP($AB14,'STEP 4a-PRIORITIZATION'!$A$5:$J$104,10,0),"")</f>
        <v/>
      </c>
      <c r="AD14" s="133" t="str">
        <f>IFERROR(VLOOKUP($AB14,'STEP 4a-PRIORITIZATION'!$A$5:$J$104,3,0),"")</f>
        <v/>
      </c>
      <c r="AE14" s="53" t="e">
        <f t="shared" si="0"/>
        <v>#VALUE!</v>
      </c>
      <c r="AF14" s="53">
        <f t="shared" si="1"/>
        <v>-0.125</v>
      </c>
      <c r="AG14" s="53">
        <f t="shared" si="1"/>
        <v>-0.125</v>
      </c>
      <c r="AH14" s="53" t="e" cm="1">
        <f t="array" ref="AH14">IFERROR(INDEX('STEP 4a-PRIORITIZATION'!$R$5:$R$104,SMALL(IF('STEP 4a-PRIORITIZATION'!$K$5:$K$104="Y",ROW('STEP 4a-PRIORITIZATION'!$R$5:$R$104)-ROW('STEP 4a-PRIORITIZATION'!$R$5)+1),ROWS('STEP 4a-PRIORITIZATION'!$R$5:R14))),"")+AF14</f>
        <v>#VALUE!</v>
      </c>
      <c r="AI14" s="53" t="e" cm="1">
        <f t="array" ref="AI14">IFERROR(INDEX('STEP 4a-PRIORITIZATION'!$S$5:$S$104,SMALL(IF('STEP 4a-PRIORITIZATION'!$K$5:$K$104="Y",ROW('STEP 4a-PRIORITIZATION'!$S$5:$S$104)-ROW('STEP 4a-PRIORITIZATION'!$S$5)+1),ROWS('STEP 4a-PRIORITIZATION'!$S$5:S14))),"")+AG14</f>
        <v>#VALUE!</v>
      </c>
    </row>
    <row r="15" spans="28:35" ht="12" customHeight="1">
      <c r="AH15" s="54"/>
      <c r="AI15" s="54"/>
    </row>
    <row r="16" spans="28:35" ht="12" customHeight="1">
      <c r="AH16" s="54"/>
      <c r="AI16" s="54"/>
    </row>
    <row r="17" spans="31:35" ht="12" customHeight="1">
      <c r="AH17" s="54"/>
      <c r="AI17" s="54"/>
    </row>
    <row r="18" spans="31:35" ht="12" customHeight="1">
      <c r="AH18" s="54"/>
      <c r="AI18" s="54"/>
    </row>
    <row r="19" spans="31:35" ht="12" customHeight="1">
      <c r="AH19" s="54"/>
      <c r="AI19" s="54"/>
    </row>
    <row r="20" spans="31:35" ht="12" customHeight="1">
      <c r="AH20" s="54"/>
      <c r="AI20" s="54"/>
    </row>
    <row r="21" spans="31:35" ht="12" customHeight="1">
      <c r="AE21" s="55"/>
      <c r="AH21" s="54"/>
      <c r="AI21" s="54"/>
    </row>
    <row r="22" spans="31:35" ht="12" customHeight="1">
      <c r="AE22" s="55"/>
      <c r="AH22" s="54"/>
      <c r="AI22" s="54"/>
    </row>
    <row r="23" spans="31:35" ht="12" customHeight="1">
      <c r="AE23" s="55"/>
      <c r="AH23" s="54"/>
      <c r="AI23" s="54"/>
    </row>
    <row r="24" spans="31:35" ht="12" customHeight="1">
      <c r="AH24" s="54"/>
      <c r="AI24" s="54"/>
    </row>
    <row r="25" spans="31:35" ht="12" customHeight="1">
      <c r="AE25" s="56"/>
      <c r="AH25" s="54"/>
      <c r="AI25" s="54"/>
    </row>
    <row r="26" spans="31:35" ht="12" customHeight="1">
      <c r="AH26" s="54"/>
      <c r="AI26" s="54"/>
    </row>
    <row r="27" spans="31:35" ht="12" customHeight="1">
      <c r="AH27" s="54"/>
      <c r="AI27" s="54"/>
    </row>
    <row r="28" spans="31:35" ht="12" customHeight="1">
      <c r="AH28" s="54"/>
      <c r="AI28" s="54"/>
    </row>
    <row r="29" spans="31:35" ht="12" customHeight="1">
      <c r="AH29" s="54"/>
      <c r="AI29" s="54"/>
    </row>
    <row r="30" spans="31:35" ht="12" customHeight="1">
      <c r="AH30" s="54"/>
      <c r="AI30" s="54"/>
    </row>
    <row r="31" spans="31:35" ht="12" customHeight="1">
      <c r="AH31" s="54"/>
      <c r="AI31" s="54"/>
    </row>
    <row r="32" spans="31:35" ht="12" customHeight="1">
      <c r="AH32" s="54"/>
      <c r="AI32" s="54"/>
    </row>
    <row r="33" spans="34:35" ht="12" customHeight="1">
      <c r="AH33" s="54"/>
      <c r="AI33" s="54"/>
    </row>
    <row r="34" spans="34:35" ht="12" customHeight="1">
      <c r="AH34" s="54"/>
      <c r="AI34" s="54"/>
    </row>
    <row r="35" spans="34:35" ht="12" customHeight="1">
      <c r="AH35" s="54"/>
      <c r="AI35" s="54"/>
    </row>
    <row r="36" spans="34:35" ht="12" customHeight="1">
      <c r="AH36" s="54"/>
      <c r="AI36" s="54"/>
    </row>
    <row r="37" spans="34:35" ht="12" customHeight="1">
      <c r="AH37" s="54"/>
      <c r="AI37" s="54"/>
    </row>
    <row r="38" spans="34:35" ht="12" customHeight="1">
      <c r="AH38" s="54"/>
      <c r="AI38" s="54"/>
    </row>
    <row r="39" spans="34:35" ht="12" customHeight="1">
      <c r="AH39" s="54"/>
      <c r="AI39" s="54"/>
    </row>
    <row r="40" spans="34:35" ht="12" customHeight="1">
      <c r="AH40" s="54"/>
      <c r="AI40" s="54"/>
    </row>
    <row r="41" spans="34:35" ht="12" customHeight="1">
      <c r="AH41" s="54"/>
      <c r="AI41" s="54"/>
    </row>
    <row r="42" spans="34:35" ht="12" customHeight="1">
      <c r="AH42" s="54"/>
      <c r="AI42" s="54"/>
    </row>
    <row r="43" spans="34:35" ht="12" customHeight="1">
      <c r="AH43" s="54"/>
      <c r="AI43" s="54"/>
    </row>
    <row r="44" spans="34:35" ht="12" customHeight="1">
      <c r="AH44" s="54"/>
      <c r="AI44" s="54"/>
    </row>
    <row r="45" spans="34:35" ht="12" customHeight="1">
      <c r="AH45" s="54"/>
      <c r="AI45" s="54"/>
    </row>
    <row r="46" spans="34:35" ht="12" customHeight="1">
      <c r="AH46" s="54"/>
      <c r="AI46" s="54"/>
    </row>
    <row r="47" spans="34:35" ht="12" customHeight="1">
      <c r="AH47" s="54"/>
      <c r="AI47" s="54"/>
    </row>
    <row r="48" spans="34:35" ht="12" customHeight="1">
      <c r="AH48" s="54"/>
      <c r="AI48" s="54"/>
    </row>
    <row r="49" spans="34:35">
      <c r="AH49" s="54"/>
      <c r="AI49" s="54"/>
    </row>
    <row r="50" spans="34:35">
      <c r="AH50" s="54"/>
      <c r="AI50" s="54"/>
    </row>
    <row r="51" spans="34:35">
      <c r="AH51" s="54"/>
      <c r="AI51" s="54"/>
    </row>
    <row r="52" spans="34:35">
      <c r="AH52" s="54"/>
      <c r="AI52" s="54"/>
    </row>
  </sheetData>
  <sheetProtection sheet="1" objects="1" scenarios="1"/>
  <pageMargins left="0.7" right="0.7" top="0.75" bottom="0.75" header="0.3" footer="0.3"/>
  <pageSetup orientation="portrait" verticalDpi="36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7BBAF-4732-4BA3-B6E5-C2ED75846115}">
  <sheetPr>
    <tabColor rgb="FF002060"/>
  </sheetPr>
  <dimension ref="A1:I20"/>
  <sheetViews>
    <sheetView showGridLines="0" zoomScale="80" zoomScaleNormal="80" workbookViewId="0">
      <selection sqref="A1:I1"/>
    </sheetView>
  </sheetViews>
  <sheetFormatPr defaultColWidth="9.1796875" defaultRowHeight="14"/>
  <cols>
    <col min="1" max="1" width="8.81640625" style="108" customWidth="1"/>
    <col min="2" max="9" width="20.81640625" style="108" customWidth="1"/>
    <col min="10" max="16384" width="9.1796875" style="1"/>
  </cols>
  <sheetData>
    <row r="1" spans="1:9" ht="24.75" customHeight="1">
      <c r="A1" s="192" t="s">
        <v>185</v>
      </c>
      <c r="B1" s="193"/>
      <c r="C1" s="193"/>
      <c r="D1" s="193"/>
      <c r="E1" s="193"/>
      <c r="F1" s="193"/>
      <c r="G1" s="193"/>
      <c r="H1" s="193"/>
      <c r="I1" s="193"/>
    </row>
    <row r="2" spans="1:9" ht="28">
      <c r="A2" s="109" t="s">
        <v>110</v>
      </c>
      <c r="B2" s="105" t="s">
        <v>2</v>
      </c>
      <c r="C2" s="105" t="s">
        <v>195</v>
      </c>
      <c r="D2" s="105" t="s">
        <v>196</v>
      </c>
      <c r="E2" s="110" t="s">
        <v>249</v>
      </c>
      <c r="F2" s="110" t="s">
        <v>197</v>
      </c>
      <c r="G2" s="110" t="s">
        <v>198</v>
      </c>
      <c r="H2" s="110" t="s">
        <v>199</v>
      </c>
      <c r="I2" s="111" t="s">
        <v>200</v>
      </c>
    </row>
    <row r="3" spans="1:9" ht="20.149999999999999" customHeight="1">
      <c r="A3" s="106"/>
      <c r="B3" s="106"/>
      <c r="C3" s="106"/>
      <c r="D3" s="106"/>
      <c r="E3" s="107"/>
      <c r="F3" s="107"/>
      <c r="G3" s="107"/>
      <c r="H3" s="107"/>
      <c r="I3" s="107"/>
    </row>
    <row r="4" spans="1:9" ht="20.149999999999999" customHeight="1">
      <c r="A4" s="107"/>
      <c r="B4" s="107"/>
      <c r="C4" s="107"/>
      <c r="D4" s="107"/>
      <c r="E4" s="107"/>
      <c r="F4" s="107"/>
      <c r="G4" s="107"/>
      <c r="H4" s="107"/>
      <c r="I4" s="107"/>
    </row>
    <row r="5" spans="1:9" ht="20.149999999999999" customHeight="1">
      <c r="A5" s="107"/>
      <c r="B5" s="107"/>
      <c r="C5" s="107"/>
      <c r="D5" s="107"/>
      <c r="E5" s="107"/>
      <c r="F5" s="107"/>
      <c r="G5" s="107"/>
      <c r="H5" s="107"/>
      <c r="I5" s="107"/>
    </row>
    <row r="6" spans="1:9" ht="20.149999999999999" customHeight="1">
      <c r="A6" s="107"/>
      <c r="B6" s="107"/>
      <c r="C6" s="107"/>
      <c r="D6" s="107"/>
      <c r="E6" s="107"/>
      <c r="F6" s="107"/>
      <c r="G6" s="107"/>
      <c r="H6" s="107"/>
      <c r="I6" s="107"/>
    </row>
    <row r="7" spans="1:9" ht="20.149999999999999" customHeight="1">
      <c r="A7" s="107"/>
      <c r="B7" s="107"/>
      <c r="C7" s="107"/>
      <c r="D7" s="107"/>
      <c r="E7" s="107"/>
      <c r="F7" s="107"/>
      <c r="G7" s="107"/>
      <c r="H7" s="107"/>
      <c r="I7" s="107"/>
    </row>
    <row r="8" spans="1:9" ht="20.149999999999999" customHeight="1">
      <c r="A8" s="107"/>
      <c r="B8" s="107"/>
      <c r="C8" s="107"/>
      <c r="D8" s="107"/>
      <c r="E8" s="107"/>
      <c r="F8" s="107"/>
      <c r="G8" s="107"/>
      <c r="H8" s="107"/>
      <c r="I8" s="107"/>
    </row>
    <row r="9" spans="1:9" ht="20.149999999999999" customHeight="1">
      <c r="A9" s="107"/>
      <c r="B9" s="107"/>
      <c r="C9" s="107"/>
      <c r="D9" s="107"/>
      <c r="E9" s="107"/>
      <c r="F9" s="107"/>
      <c r="G9" s="107"/>
      <c r="H9" s="107"/>
      <c r="I9" s="107"/>
    </row>
    <row r="10" spans="1:9" ht="20.149999999999999" customHeight="1">
      <c r="A10" s="107"/>
      <c r="B10" s="107"/>
      <c r="C10" s="107"/>
      <c r="D10" s="107"/>
      <c r="E10" s="107"/>
      <c r="F10" s="107"/>
      <c r="G10" s="107"/>
      <c r="H10" s="107"/>
      <c r="I10" s="107"/>
    </row>
    <row r="11" spans="1:9" ht="20.149999999999999" customHeight="1">
      <c r="A11" s="107"/>
      <c r="B11" s="107"/>
      <c r="C11" s="107"/>
      <c r="D11" s="107"/>
      <c r="E11" s="107"/>
      <c r="F11" s="107"/>
      <c r="G11" s="107"/>
      <c r="H11" s="107"/>
      <c r="I11" s="107"/>
    </row>
    <row r="12" spans="1:9" ht="20.149999999999999" customHeight="1">
      <c r="A12" s="107"/>
      <c r="B12" s="107"/>
      <c r="C12" s="107"/>
      <c r="D12" s="107"/>
      <c r="E12" s="107"/>
      <c r="F12" s="107"/>
      <c r="G12" s="107"/>
      <c r="H12" s="107"/>
      <c r="I12" s="107"/>
    </row>
    <row r="13" spans="1:9" ht="20.149999999999999" customHeight="1">
      <c r="A13" s="107"/>
      <c r="B13" s="107"/>
      <c r="C13" s="107"/>
      <c r="D13" s="107"/>
      <c r="E13" s="107"/>
      <c r="F13" s="107"/>
      <c r="G13" s="107"/>
      <c r="H13" s="107"/>
      <c r="I13" s="107"/>
    </row>
    <row r="14" spans="1:9" ht="20.149999999999999" customHeight="1">
      <c r="A14" s="107"/>
      <c r="B14" s="107"/>
      <c r="C14" s="107"/>
      <c r="D14" s="107"/>
      <c r="E14" s="107"/>
      <c r="F14" s="107"/>
      <c r="G14" s="107"/>
      <c r="H14" s="107"/>
      <c r="I14" s="107"/>
    </row>
    <row r="15" spans="1:9" ht="20.149999999999999" customHeight="1">
      <c r="A15" s="107"/>
      <c r="B15" s="107"/>
      <c r="C15" s="107"/>
      <c r="D15" s="107"/>
      <c r="E15" s="107"/>
      <c r="F15" s="107"/>
      <c r="G15" s="107"/>
      <c r="H15" s="107"/>
      <c r="I15" s="107"/>
    </row>
    <row r="16" spans="1:9" ht="20.149999999999999" customHeight="1">
      <c r="A16" s="107"/>
      <c r="B16" s="107"/>
      <c r="C16" s="107"/>
      <c r="D16" s="107"/>
      <c r="E16" s="107"/>
      <c r="F16" s="107"/>
      <c r="G16" s="107"/>
      <c r="H16" s="107"/>
      <c r="I16" s="107"/>
    </row>
    <row r="17" spans="1:9" ht="20.149999999999999" customHeight="1">
      <c r="A17" s="107"/>
      <c r="B17" s="107"/>
      <c r="C17" s="107"/>
      <c r="D17" s="107"/>
      <c r="E17" s="107"/>
      <c r="F17" s="107"/>
      <c r="G17" s="107"/>
      <c r="H17" s="107"/>
      <c r="I17" s="107"/>
    </row>
    <row r="18" spans="1:9" ht="20.149999999999999" customHeight="1">
      <c r="A18" s="107"/>
      <c r="B18" s="107"/>
      <c r="C18" s="107"/>
      <c r="D18" s="107"/>
      <c r="E18" s="107"/>
      <c r="F18" s="107"/>
      <c r="G18" s="107"/>
      <c r="H18" s="107"/>
      <c r="I18" s="107"/>
    </row>
    <row r="19" spans="1:9" ht="20.149999999999999" customHeight="1">
      <c r="A19" s="107"/>
      <c r="B19" s="107"/>
      <c r="C19" s="107"/>
      <c r="D19" s="107"/>
      <c r="E19" s="107"/>
      <c r="F19" s="107"/>
      <c r="G19" s="107"/>
      <c r="H19" s="107"/>
      <c r="I19" s="107"/>
    </row>
    <row r="20" spans="1:9" ht="20.149999999999999" customHeight="1">
      <c r="A20" s="107"/>
      <c r="B20" s="107"/>
      <c r="C20" s="107"/>
      <c r="D20" s="107"/>
      <c r="E20" s="107"/>
      <c r="F20" s="107"/>
      <c r="G20" s="107"/>
      <c r="H20" s="107"/>
      <c r="I20" s="107"/>
    </row>
  </sheetData>
  <mergeCells count="1">
    <mergeCell ref="A1:I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GARTNER LEADERS TOOL</vt:lpstr>
      <vt:lpstr>INSTRUCTIONS</vt:lpstr>
      <vt:lpstr>Step 1 - Gartner Ideas</vt:lpstr>
      <vt:lpstr>STEP2 - YOUR IDEAS</vt:lpstr>
      <vt:lpstr>STEP 3-PARAMETER WEIGHTS</vt:lpstr>
      <vt:lpstr>STEP 4a-PRIORITIZATION</vt:lpstr>
      <vt:lpstr>STEP 4b-MAP</vt:lpstr>
      <vt:lpstr>STEP 5 ACTION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Kaushik,Mohit</dc:creator>
  <cp:lastModifiedBy>Kaushik,Mohit</cp:lastModifiedBy>
  <dcterms:created xsi:type="dcterms:W3CDTF">2015-06-05T18:17:20Z</dcterms:created>
  <dcterms:modified xsi:type="dcterms:W3CDTF">2022-05-31T12:22:40Z</dcterms:modified>
</cp:coreProperties>
</file>