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<sst xmlns="http://schemas.openxmlformats.org/spreadsheetml/2006/main" count="871" uniqueCount="202">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</sst>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Building Under Reno</v>
      </c>
      <c r="D7" s="119"/>
      <c r="E7" s="159"/>
      <c r="F7" s="176"/>
      <c r="G7" s="126"/>
      <c r="H7" s="74" t="s">
        <v>10</v>
      </c>
      <c r="I7" s="205" t="str">
        <f>C7</f>
        <v>Owner - Building Under Reno</v>
      </c>
      <c r="J7" s="119"/>
      <c r="K7" s="159"/>
      <c r="L7" s="176"/>
      <c r="N7" s="74" t="s">
        <v>10</v>
      </c>
      <c r="O7" s="205" t="str">
        <f>C7</f>
        <v>Owner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9.0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290000.0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0.34</v>
      </c>
      <c r="F10" s="198" t="n">
        <f>ROUND(
IF(C6="HO4",0,
IF(OR(E14="",E14=0),ROUND(C10*(E10/100),0),(E14/100)*C10)),0)</f>
        <v>986.0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21000.0</v>
      </c>
      <c r="D11" s="154" t="n">
        <f>ROUND(IF(OR(C6="DP1",C6="DP3",C6="HO4"),0,(((C11*100)/C10)/100-VLOOKUP(B11,Lookup!$BP$2:$BU$6,MATCH(C6,Lookup!$BP$2:$BU$2,0),FALSE))*C10),0)</f>
        <v>-8000.0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20000.0</v>
      </c>
      <c r="D12" s="155" t="n">
        <f>ROUND(IF(OR(C6="DP1",C6="DP3",C6="HO4"),0,(((C12*100)/C10)/100-VLOOKUP(B12,Lookup!$BP$2:$BU$6,MATCH(C6,Lookup!$BP$2:$BU$2,0),FALSE))*C10),0)</f>
        <v>-125000.0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19000.0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-39000.0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986.0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-49.0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-10.0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-0.060000000000000005</v>
      </c>
      <c r="F21" s="193" t="n">
        <f>ROUND(F15*(E21),0)</f>
        <v>-59.0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1000.0</v>
      </c>
      <c r="D25" s="117"/>
      <c r="E25" s="85" t="n">
        <f>IF(C25&gt;25,(C25-25)*Lookup!$X$1,0)</f>
        <v>1950.0</v>
      </c>
      <c r="F25" s="86" t="n">
        <f>ROUND(E25,0)</f>
        <v>1950.0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50.0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3027.0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986.0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2.0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99.0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3126.0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3126.0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3126.0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93.78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213.78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3339.78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89</v>
      </c>
      <c r="D2" s="225" t="s">
        <v>172</v>
      </c>
      <c r="E2" s="235" t="n">
        <v>9.0</v>
      </c>
      <c r="F2" s="228" t="n">
        <v>290000.0</v>
      </c>
      <c r="G2" s="226" t="n">
        <v>21000.0</v>
      </c>
      <c r="H2" s="226" t="n">
        <v>20000.0</v>
      </c>
      <c r="I2" s="226" t="n">
        <v>19000.0</v>
      </c>
      <c r="J2" s="225" t="s">
        <v>27</v>
      </c>
      <c r="K2" s="229" t="n">
        <v>1000.0</v>
      </c>
      <c r="L2" s="225" t="n">
        <v>1000.0</v>
      </c>
      <c r="M2" s="225" t="n">
        <v>1.0</v>
      </c>
      <c r="N2" s="225" t="n">
        <v>300000.0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2.0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3126.0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213.78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3339.78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