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<sst xmlns="http://schemas.openxmlformats.org/spreadsheetml/2006/main" count="1278" uniqueCount="202">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</sst>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Secondary</v>
      </c>
      <c r="D7" s="119"/>
      <c r="E7" s="159"/>
      <c r="F7" s="176"/>
      <c r="G7" s="126"/>
      <c r="H7" s="74" t="s">
        <v>10</v>
      </c>
      <c r="I7" s="205" t="str">
        <f>C7</f>
        <v>Owner / Tenant - Secondary</v>
      </c>
      <c r="J7" s="119"/>
      <c r="K7" s="159"/>
      <c r="L7" s="176"/>
      <c r="N7" s="74" t="s">
        <v>10</v>
      </c>
      <c r="O7" s="205" t="str">
        <f>C7</f>
        <v>Owner / Tenant - Secondary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6.0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0.27</v>
      </c>
      <c r="F10" s="198" t="n">
        <f>ROUND(
IF(C6="HO4",0,
IF(OR(E14="",E14=0),ROUND(C10*(E10/100),0),(E14/100)*C10)),0)</f>
        <v>540.0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15000.0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14000.0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540.0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-81.0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-0.15</v>
      </c>
      <c r="F21" s="193" t="n">
        <f>ROUND(F15*(E21),0)</f>
        <v>-81.0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700.0</v>
      </c>
      <c r="D25" s="117"/>
      <c r="E25" s="85" t="n">
        <f>IF(C25&gt;25,(C25-25)*Lookup!$X$1,0)</f>
        <v>1350.0</v>
      </c>
      <c r="F25" s="86" t="n">
        <f>ROUND(E25,0)</f>
        <v>1350.0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1959.0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540.0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5.0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54.0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2013.0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2013.0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2013.0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60.39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315.39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2328.39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11</v>
      </c>
      <c r="D2" s="225" t="s">
        <v>173</v>
      </c>
      <c r="E2" s="235" t="n">
        <v>6.0</v>
      </c>
      <c r="F2" s="228" t="n">
        <v>200000.0</v>
      </c>
      <c r="G2" s="226" t="n">
        <v>15000.0</v>
      </c>
      <c r="H2" s="226" t="n">
        <v>14000.0</v>
      </c>
      <c r="I2" s="226" t="n">
        <v>13000.0</v>
      </c>
      <c r="J2" s="225" t="s">
        <v>21</v>
      </c>
      <c r="K2" s="229" t="n">
        <v>2500.0</v>
      </c>
      <c r="L2" s="225" t="n">
        <v>700.0</v>
      </c>
      <c r="M2" s="225" t="n">
        <v>2.0</v>
      </c>
      <c r="N2" s="225" t="n">
        <v>1000000.0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0.0</v>
      </c>
      <c r="T2" s="225" t="s">
        <v>21</v>
      </c>
      <c r="U2" s="225" t="n">
        <v>5.0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2013.0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315.39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2328.39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