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<sst xmlns="http://schemas.openxmlformats.org/spreadsheetml/2006/main" count="1289" uniqueCount="202">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</sst>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Short-Term Rental</v>
      </c>
      <c r="D7" s="119"/>
      <c r="E7" s="159"/>
      <c r="F7" s="176"/>
      <c r="G7" s="126"/>
      <c r="H7" s="74" t="s">
        <v>10</v>
      </c>
      <c r="I7" s="205" t="str">
        <f>C7</f>
        <v>Owner / Tenant - Short-Term Rental</v>
      </c>
      <c r="J7" s="119"/>
      <c r="K7" s="159"/>
      <c r="L7" s="176"/>
      <c r="N7" s="74" t="s">
        <v>10</v>
      </c>
      <c r="O7" s="205" t="str">
        <f>C7</f>
        <v>Owner / Tenant - Short-Term Rental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7.0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230000.0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</v>
      </c>
      <c r="F10" s="198" t="n">
        <f>ROUND(
IF(C6="HO4",0,
IF(OR(E14="",E14=0),ROUND(C10*(E10/100),0),(E14/100)*C10)),0)</f>
        <v>920.0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17000.0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16000.0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-46.0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-230.0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</v>
      </c>
      <c r="F21" s="193" t="n">
        <f>ROUND(F15*(E21),0)</f>
        <v>-276.0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800.0</v>
      </c>
      <c r="D25" s="117"/>
      <c r="E25" s="85" t="n">
        <f>IF(C25&gt;25,(C25-25)*Lookup!$X$1,0)</f>
        <v>1550.0</v>
      </c>
      <c r="F25" s="86" t="n">
        <f>ROUND(E25,0)</f>
        <v>1550.0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2194.0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-46.0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2148.0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2148.0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2148.0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64.44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216.44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2364.44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104</v>
      </c>
      <c r="D2" s="225" t="s">
        <v>174</v>
      </c>
      <c r="E2" s="235" t="n">
        <v>7.0</v>
      </c>
      <c r="F2" s="228" t="n">
        <v>230000.0</v>
      </c>
      <c r="G2" s="226" t="n">
        <v>17000.0</v>
      </c>
      <c r="H2" s="226" t="n">
        <v>16000.0</v>
      </c>
      <c r="I2" s="226" t="n">
        <v>15000.0</v>
      </c>
      <c r="J2" s="225" t="s">
        <v>27</v>
      </c>
      <c r="K2" s="229" t="n">
        <v>5000.0</v>
      </c>
      <c r="L2" s="225" t="n">
        <v>800.0</v>
      </c>
      <c r="M2" s="225" t="n">
        <v>3.0</v>
      </c>
      <c r="N2" s="225" t="n">
        <v>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0.0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2148.0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216.44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2364.44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