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autoCompressPictures="0" defaultThemeVersion="166925"/>
  <mc:AlternateContent>
    <mc:Choice Requires="x15">
      <x15ac:absPath xmlns:x15ac="http://schemas.microsoft.com/office/spreadsheetml/2010/11/ac" url="C:\Users\Pratik Nishi\AutomationForRPS\NEEE\src\test\resources\Cancellation Calculations\"/>
    </mc:Choice>
  </mc:AlternateContent>
  <xr:revisionPtr revIDLastSave="0" documentId="13_ncr:1_{BC096934-FF1B-41B0-90FC-337A9880C2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put" sheetId="16" r:id="rId1"/>
    <sheet name="END_CAN" sheetId="14" r:id="rId2"/>
    <sheet name="LookUp" sheetId="15" r:id="rId3"/>
    <sheet name="Sheet1" sheetId="17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6" l="1"/>
  <c r="H8" i="14"/>
  <c r="M8" i="14" s="1"/>
  <c r="F8" i="14"/>
  <c r="F7" i="14"/>
  <c r="C4" i="14"/>
  <c r="C7" i="14"/>
  <c r="B8" i="14"/>
  <c r="C2" i="14"/>
  <c r="C1" i="14"/>
  <c r="B7" i="14" s="1"/>
  <c r="J7" i="14" l="1"/>
  <c r="K7" i="14" s="1"/>
  <c r="C8" i="14"/>
  <c r="E7" i="14"/>
  <c r="J8" i="14" l="1"/>
  <c r="K8" i="14" s="1"/>
  <c r="H7" i="14"/>
  <c r="N7" i="14" s="1"/>
  <c r="D8" i="14"/>
  <c r="E8" i="14" s="1"/>
  <c r="N8" i="14" l="1"/>
  <c r="N12" i="14"/>
  <c r="L8" i="14"/>
  <c r="O8" i="14" s="1"/>
  <c r="L7" i="14"/>
  <c r="O7" i="14" s="1"/>
</calcChain>
</file>

<file path=xl/sharedStrings.xml><?xml version="1.0" encoding="utf-8"?>
<sst xmlns="http://schemas.openxmlformats.org/spreadsheetml/2006/main" count="236" uniqueCount="151">
  <si>
    <t>PolicyStartDate</t>
  </si>
  <si>
    <t>PolicyEndDate</t>
  </si>
  <si>
    <t>Cancellation</t>
  </si>
  <si>
    <t>Transcation</t>
  </si>
  <si>
    <t>Transaction EffectiveDate</t>
  </si>
  <si>
    <t>Rater Premium</t>
  </si>
  <si>
    <t>ENDORSED Premium</t>
  </si>
  <si>
    <t>Actual Paid Premium</t>
  </si>
  <si>
    <t>Remaining days</t>
  </si>
  <si>
    <t xml:space="preserve"> Pro Rate Premium</t>
  </si>
  <si>
    <t>MEP</t>
  </si>
  <si>
    <t>MER  Premium</t>
  </si>
  <si>
    <t>Short Rate  Premium</t>
  </si>
  <si>
    <t>Final Pro Rate Return Premium</t>
  </si>
  <si>
    <t>Final Short Rate Return Premium</t>
  </si>
  <si>
    <t>New Business</t>
  </si>
  <si>
    <t>CanCellation</t>
  </si>
  <si>
    <t>BCIHGA1921227</t>
  </si>
  <si>
    <t>Days Insurance in Force</t>
  </si>
  <si>
    <t>Per Cent of one year Premium</t>
  </si>
  <si>
    <t>103 - 105</t>
  </si>
  <si>
    <t>106 - 109</t>
  </si>
  <si>
    <t>110 - 113</t>
  </si>
  <si>
    <t>114 - 116</t>
  </si>
  <si>
    <t>117 - 120</t>
  </si>
  <si>
    <t>125 - 127</t>
  </si>
  <si>
    <t>128 - 131</t>
  </si>
  <si>
    <t>132 - 135</t>
  </si>
  <si>
    <t>136 - 138</t>
  </si>
  <si>
    <t>139 - 142</t>
  </si>
  <si>
    <t>143 - 146</t>
  </si>
  <si>
    <t>147 - 149</t>
  </si>
  <si>
    <t>154 - 156</t>
  </si>
  <si>
    <t>157 - 160</t>
  </si>
  <si>
    <t>161 - 164</t>
  </si>
  <si>
    <t>165 - 167</t>
  </si>
  <si>
    <t>168 - 171</t>
  </si>
  <si>
    <t>172 - 175</t>
  </si>
  <si>
    <t>176 - 178</t>
  </si>
  <si>
    <t>183 - 187</t>
  </si>
  <si>
    <t>188 - 191</t>
  </si>
  <si>
    <t>192 - 196</t>
  </si>
  <si>
    <t>197 - 200</t>
  </si>
  <si>
    <t>201 - 205</t>
  </si>
  <si>
    <t>206 - 209</t>
  </si>
  <si>
    <t>215 - 218</t>
  </si>
  <si>
    <t>219 - 223</t>
  </si>
  <si>
    <t>224 - 228</t>
  </si>
  <si>
    <t>229 - 232</t>
  </si>
  <si>
    <t>233 - 237</t>
  </si>
  <si>
    <t>238 - 241</t>
  </si>
  <si>
    <t>247 - 250</t>
  </si>
  <si>
    <t>251 - 255</t>
  </si>
  <si>
    <t>256 - 260</t>
  </si>
  <si>
    <t>261 - 264</t>
  </si>
  <si>
    <t>265 - 269</t>
  </si>
  <si>
    <t>274 - 278</t>
  </si>
  <si>
    <t>279 - 282</t>
  </si>
  <si>
    <t>283 - 287</t>
  </si>
  <si>
    <t>288 - 291</t>
  </si>
  <si>
    <t>292 - 296</t>
  </si>
  <si>
    <t>297 - 301</t>
  </si>
  <si>
    <t>306 - 310</t>
  </si>
  <si>
    <t>311 - 314</t>
  </si>
  <si>
    <t>315 - 319</t>
  </si>
  <si>
    <t>320 - 323</t>
  </si>
  <si>
    <t>324 - 328</t>
  </si>
  <si>
    <t>329 - 332</t>
  </si>
  <si>
    <t>338 - 342</t>
  </si>
  <si>
    <t>343 - 346</t>
  </si>
  <si>
    <t>347 - 351</t>
  </si>
  <si>
    <t>352 - 355</t>
  </si>
  <si>
    <t>356 - 360</t>
  </si>
  <si>
    <t>1</t>
  </si>
  <si>
    <t>2</t>
  </si>
  <si>
    <t>3 - 4</t>
  </si>
  <si>
    <t>5 - 6</t>
  </si>
  <si>
    <t>7 - 8</t>
  </si>
  <si>
    <t>9 - 10</t>
  </si>
  <si>
    <t>11 - 12</t>
  </si>
  <si>
    <t>13 - 14</t>
  </si>
  <si>
    <t>15 - 16</t>
  </si>
  <si>
    <t>17 - 18</t>
  </si>
  <si>
    <t>19 - 20</t>
  </si>
  <si>
    <t>21 - 22</t>
  </si>
  <si>
    <t>23 - 25</t>
  </si>
  <si>
    <t>26 - 29</t>
  </si>
  <si>
    <t>33 - 36</t>
  </si>
  <si>
    <t>37 - 40</t>
  </si>
  <si>
    <t>41 - 43</t>
  </si>
  <si>
    <t>44 - 47</t>
  </si>
  <si>
    <t>48 - 51</t>
  </si>
  <si>
    <t>52 - 54</t>
  </si>
  <si>
    <t>55 - 58</t>
  </si>
  <si>
    <t>63 - 65</t>
  </si>
  <si>
    <t>66 - 69</t>
  </si>
  <si>
    <t>70 - 73</t>
  </si>
  <si>
    <t>74 - 76</t>
  </si>
  <si>
    <t>77 - 80</t>
  </si>
  <si>
    <t>81 - 83</t>
  </si>
  <si>
    <t>84 - 87</t>
  </si>
  <si>
    <t>92 - 94</t>
  </si>
  <si>
    <t>95 - 98</t>
  </si>
  <si>
    <t>99 - 102</t>
  </si>
  <si>
    <t>30 - 32</t>
  </si>
  <si>
    <t>59 - 62</t>
  </si>
  <si>
    <t>88 - 91</t>
  </si>
  <si>
    <t>121 - 124</t>
  </si>
  <si>
    <t>150 - 153</t>
  </si>
  <si>
    <t>179 - 182</t>
  </si>
  <si>
    <t>210 - 214</t>
  </si>
  <si>
    <t>242 - 246</t>
  </si>
  <si>
    <t>270 - 273</t>
  </si>
  <si>
    <t>302 - 305</t>
  </si>
  <si>
    <t>333 - 337</t>
  </si>
  <si>
    <t>361 - 365</t>
  </si>
  <si>
    <t>Days</t>
  </si>
  <si>
    <t>Effective Date</t>
  </si>
  <si>
    <t>End Date</t>
  </si>
  <si>
    <t>Policy Term</t>
  </si>
  <si>
    <t>Waive MEP</t>
  </si>
  <si>
    <t>Premium</t>
  </si>
  <si>
    <t>No</t>
  </si>
  <si>
    <t>Can Eff Date</t>
  </si>
  <si>
    <t>No of months</t>
  </si>
  <si>
    <t>Minimum Premium Factor</t>
  </si>
  <si>
    <t>3 Months</t>
  </si>
  <si>
    <t>6 Months</t>
  </si>
  <si>
    <t>9 Months</t>
  </si>
  <si>
    <t>12 Months</t>
  </si>
  <si>
    <t>CancellationType</t>
  </si>
  <si>
    <t>12 months</t>
  </si>
  <si>
    <t>3 months</t>
  </si>
  <si>
    <t>NELL1210380</t>
  </si>
  <si>
    <t>NELL1210381</t>
  </si>
  <si>
    <t>6 months</t>
  </si>
  <si>
    <t>9 months</t>
  </si>
  <si>
    <t>NELL1210371</t>
  </si>
  <si>
    <t>NELL1210383</t>
  </si>
  <si>
    <t>NELL1210385</t>
  </si>
  <si>
    <t>12/14/2021</t>
  </si>
  <si>
    <t>Short Rate Cancellation</t>
  </si>
  <si>
    <t>03/14/2022</t>
  </si>
  <si>
    <t>02/02/2022</t>
  </si>
  <si>
    <t>12/13/2021</t>
  </si>
  <si>
    <t>12/13/2022</t>
  </si>
  <si>
    <t>05/06/2022</t>
  </si>
  <si>
    <t>06/14/2022</t>
  </si>
  <si>
    <t>05/05/2022</t>
  </si>
  <si>
    <t>Pro Rate Cancellation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</si>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</sst>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Border="1"/>
    <xf numFmtId="1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right"/>
    </xf>
    <xf numFmtId="0" fontId="0" fillId="0" borderId="0" xfId="0" applyNumberFormat="1" applyFill="1" applyBorder="1" applyAlignment="1">
      <alignment horizontal="right" vertical="center"/>
    </xf>
    <xf numFmtId="2" fontId="1" fillId="0" borderId="0" xfId="0" applyNumberFormat="1" applyFont="1" applyBorder="1" applyAlignment="1">
      <alignment horizontal="center" wrapText="1"/>
    </xf>
    <xf numFmtId="1" fontId="0" fillId="0" borderId="0" xfId="0" applyNumberFormat="1" applyFill="1" applyBorder="1"/>
    <xf numFmtId="1" fontId="0" fillId="0" borderId="0" xfId="0" applyNumberFormat="1" applyBorder="1"/>
    <xf numFmtId="1" fontId="4" fillId="0" borderId="0" xfId="0" applyNumberFormat="1" applyFont="1" applyBorder="1"/>
    <xf numFmtId="0" fontId="1" fillId="0" borderId="0" xfId="0" applyFont="1" applyAlignme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2" fontId="5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/>
    <xf numFmtId="0" fontId="1" fillId="0" borderId="0" xfId="0" applyFont="1"/>
    <xf numFmtId="0" fontId="0" fillId="3" borderId="1" xfId="0" applyFont="1" applyFill="1" applyBorder="1"/>
  </cellXfs>
  <cellStyles count="99">
    <cellStyle name="Followed Hyperlink" xfId="70" builtinId="9" hidden="1"/>
    <cellStyle name="Followed Hyperlink" xfId="34" builtinId="9" hidden="1"/>
    <cellStyle name="Followed Hyperlink" xfId="84" builtinId="9" hidden="1"/>
    <cellStyle name="Followed Hyperlink" xfId="2" builtinId="9" hidden="1"/>
    <cellStyle name="Followed Hyperlink" xfId="62" builtinId="9" hidden="1"/>
    <cellStyle name="Followed Hyperlink" xfId="24" builtinId="9" hidden="1"/>
    <cellStyle name="Followed Hyperlink" xfId="80" builtinId="9" hidden="1"/>
    <cellStyle name="Followed Hyperlink" xfId="52" builtinId="9" hidden="1"/>
    <cellStyle name="Followed Hyperlink" xfId="42" builtinId="9" hidden="1"/>
    <cellStyle name="Followed Hyperlink" xfId="18" builtinId="9" hidden="1"/>
    <cellStyle name="Followed Hyperlink" xfId="94" builtinId="9" hidden="1"/>
    <cellStyle name="Followed Hyperlink" xfId="56" builtinId="9" hidden="1"/>
    <cellStyle name="Followed Hyperlink" xfId="46" builtinId="9" hidden="1"/>
    <cellStyle name="Followed Hyperlink" xfId="88" builtinId="9" hidden="1"/>
    <cellStyle name="Followed Hyperlink" xfId="96" builtinId="9" hidden="1"/>
    <cellStyle name="Followed Hyperlink" xfId="74" builtinId="9" hidden="1"/>
    <cellStyle name="Followed Hyperlink" xfId="22" builtinId="9" hidden="1"/>
    <cellStyle name="Followed Hyperlink" xfId="60" builtinId="9" hidden="1"/>
    <cellStyle name="Followed Hyperlink" xfId="72" builtinId="9" hidden="1"/>
    <cellStyle name="Followed Hyperlink" xfId="12" builtinId="9" hidden="1"/>
    <cellStyle name="Followed Hyperlink" xfId="30" builtinId="9" hidden="1"/>
    <cellStyle name="Followed Hyperlink" xfId="78" builtinId="9" hidden="1"/>
    <cellStyle name="Followed Hyperlink" xfId="64" builtinId="9" hidden="1"/>
    <cellStyle name="Followed Hyperlink" xfId="82" builtinId="9" hidden="1"/>
    <cellStyle name="Followed Hyperlink" xfId="76" builtinId="9" hidden="1"/>
    <cellStyle name="Followed Hyperlink" xfId="28" builtinId="9" hidden="1"/>
    <cellStyle name="Followed Hyperlink" xfId="26" builtinId="9" hidden="1"/>
    <cellStyle name="Followed Hyperlink" xfId="6" builtinId="9" hidden="1"/>
    <cellStyle name="Followed Hyperlink" xfId="40" builtinId="9" hidden="1"/>
    <cellStyle name="Followed Hyperlink" xfId="92" builtinId="9" hidden="1"/>
    <cellStyle name="Followed Hyperlink" xfId="48" builtinId="9" hidden="1"/>
    <cellStyle name="Followed Hyperlink" xfId="14" builtinId="9" hidden="1"/>
    <cellStyle name="Followed Hyperlink" xfId="90" builtinId="9" hidden="1"/>
    <cellStyle name="Followed Hyperlink" xfId="54" builtinId="9" hidden="1"/>
    <cellStyle name="Followed Hyperlink" xfId="38" builtinId="9" hidden="1"/>
    <cellStyle name="Followed Hyperlink" xfId="66" builtinId="9" hidden="1"/>
    <cellStyle name="Followed Hyperlink" xfId="4" builtinId="9" hidden="1"/>
    <cellStyle name="Followed Hyperlink" xfId="16" builtinId="9" hidden="1"/>
    <cellStyle name="Followed Hyperlink" xfId="20" builtinId="9" hidden="1"/>
    <cellStyle name="Followed Hyperlink" xfId="68" builtinId="9" hidden="1"/>
    <cellStyle name="Followed Hyperlink" xfId="36" builtinId="9" hidden="1"/>
    <cellStyle name="Followed Hyperlink" xfId="58" builtinId="9" hidden="1"/>
    <cellStyle name="Followed Hyperlink" xfId="50" builtinId="9" hidden="1"/>
    <cellStyle name="Followed Hyperlink" xfId="86" builtinId="9" hidden="1"/>
    <cellStyle name="Followed Hyperlink" xfId="8" builtinId="9" hidden="1"/>
    <cellStyle name="Followed Hyperlink" xfId="10" builtinId="9" hidden="1"/>
    <cellStyle name="Followed Hyperlink" xfId="98" builtinId="9" hidden="1"/>
    <cellStyle name="Followed Hyperlink" xfId="44" builtinId="9" hidden="1"/>
    <cellStyle name="Followed Hyperlink" xfId="32" builtinId="9" hidden="1"/>
    <cellStyle name="Hyperlink" xfId="97" builtinId="8" hidden="1"/>
    <cellStyle name="Hyperlink" xfId="65" builtinId="8" hidden="1"/>
    <cellStyle name="Hyperlink" xfId="75" builtinId="8" hidden="1"/>
    <cellStyle name="Hyperlink" xfId="55" builtinId="8" hidden="1"/>
    <cellStyle name="Hyperlink" xfId="57" builtinId="8" hidden="1"/>
    <cellStyle name="Hyperlink" xfId="85" builtinId="8" hidden="1"/>
    <cellStyle name="Hyperlink" xfId="83" builtinId="8" hidden="1"/>
    <cellStyle name="Hyperlink" xfId="81" builtinId="8" hidden="1"/>
    <cellStyle name="Hyperlink" xfId="37" builtinId="8" hidden="1"/>
    <cellStyle name="Hyperlink" xfId="47" builtinId="8" hidden="1"/>
    <cellStyle name="Hyperlink" xfId="87" builtinId="8" hidden="1"/>
    <cellStyle name="Hyperlink" xfId="77" builtinId="8" hidden="1"/>
    <cellStyle name="Hyperlink" xfId="7" builtinId="8" hidden="1"/>
    <cellStyle name="Hyperlink" xfId="9" builtinId="8" hidden="1"/>
    <cellStyle name="Hyperlink" xfId="45" builtinId="8" hidden="1"/>
    <cellStyle name="Hyperlink" xfId="89" builtinId="8" hidden="1"/>
    <cellStyle name="Hyperlink" xfId="79" builtinId="8" hidden="1"/>
    <cellStyle name="Hyperlink" xfId="63" builtinId="8" hidden="1"/>
    <cellStyle name="Hyperlink" xfId="61" builtinId="8" hidden="1"/>
    <cellStyle name="Hyperlink" xfId="31" builtinId="8" hidden="1"/>
    <cellStyle name="Hyperlink" xfId="91" builtinId="8" hidden="1"/>
    <cellStyle name="Hyperlink" xfId="93" builtinId="8" hidden="1"/>
    <cellStyle name="Hyperlink" xfId="59" builtinId="8" hidden="1"/>
    <cellStyle name="Hyperlink" xfId="35" builtinId="8" hidden="1"/>
    <cellStyle name="Hyperlink" xfId="39" builtinId="8" hidden="1"/>
    <cellStyle name="Hyperlink" xfId="3" builtinId="8" hidden="1"/>
    <cellStyle name="Hyperlink" xfId="73" builtinId="8" hidden="1"/>
    <cellStyle name="Hyperlink" xfId="25" builtinId="8" hidden="1"/>
    <cellStyle name="Hyperlink" xfId="27" builtinId="8" hidden="1"/>
    <cellStyle name="Hyperlink" xfId="1" builtinId="8" hidden="1"/>
    <cellStyle name="Hyperlink" xfId="53" builtinId="8" hidden="1"/>
    <cellStyle name="Hyperlink" xfId="95" builtinId="8" hidden="1"/>
    <cellStyle name="Hyperlink" xfId="11" builtinId="8" hidden="1"/>
    <cellStyle name="Hyperlink" xfId="41" builtinId="8" hidden="1"/>
    <cellStyle name="Hyperlink" xfId="43" builtinId="8" hidden="1"/>
    <cellStyle name="Hyperlink" xfId="49" builtinId="8" hidden="1"/>
    <cellStyle name="Hyperlink" xfId="23" builtinId="8" hidden="1"/>
    <cellStyle name="Hyperlink" xfId="21" builtinId="8" hidden="1"/>
    <cellStyle name="Hyperlink" xfId="19" builtinId="8" hidden="1"/>
    <cellStyle name="Hyperlink" xfId="51" builtinId="8" hidden="1"/>
    <cellStyle name="Hyperlink" xfId="71" builtinId="8" hidden="1"/>
    <cellStyle name="Hyperlink" xfId="33" builtinId="8" hidden="1"/>
    <cellStyle name="Hyperlink" xfId="15" builtinId="8" hidden="1"/>
    <cellStyle name="Hyperlink" xfId="17" builtinId="8" hidden="1"/>
    <cellStyle name="Hyperlink" xfId="13" builtinId="8" hidden="1"/>
    <cellStyle name="Hyperlink" xfId="67" builtinId="8" hidden="1"/>
    <cellStyle name="Hyperlink" xfId="69" builtinId="8" hidden="1"/>
    <cellStyle name="Hyperlink" xfId="5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1E71-E2C2-40DD-BBC0-DD8173D501FA}">
  <dimension ref="A1:CW14"/>
  <sheetViews>
    <sheetView tabSelected="1" workbookViewId="0">
      <selection activeCell="A4" sqref="A4"/>
    </sheetView>
  </sheetViews>
  <sheetFormatPr defaultRowHeight="14.4" x14ac:dyDescent="0.3"/>
  <cols>
    <col min="1" max="1" bestFit="true" customWidth="true" width="12.5546875" collapsed="true"/>
    <col min="2" max="2" bestFit="true" customWidth="true" width="10.5546875" collapsed="true"/>
    <col min="3" max="3" bestFit="true" customWidth="true" width="11.21875" collapsed="true"/>
    <col min="4" max="4" bestFit="true" customWidth="true" width="20.33203125" collapsed="true"/>
    <col min="5" max="5" bestFit="true" customWidth="true" width="10.44140625" collapsed="true"/>
    <col min="6" max="6" bestFit="true" customWidth="true" width="8.21875" collapsed="true"/>
    <col min="7" max="7" bestFit="true" customWidth="true" width="10.21875" collapsed="true"/>
  </cols>
  <sheetData>
    <row r="1" spans="1:7" x14ac:dyDescent="0.3">
      <c r="A1" t="s">
        <v>117</v>
      </c>
      <c r="B1" t="s">
        <v>118</v>
      </c>
      <c r="C1" t="s">
        <v>123</v>
      </c>
      <c r="D1" s="25" t="s">
        <v>130</v>
      </c>
      <c r="E1" t="s">
        <v>119</v>
      </c>
      <c r="F1" t="s">
        <v>121</v>
      </c>
      <c r="G1" t="s">
        <v>120</v>
      </c>
    </row>
    <row r="2" spans="1:7" x14ac:dyDescent="0.3">
      <c r="A2" s="23" t="s">
        <v>140</v>
      </c>
      <c r="B2" s="23" t="s">
        <v>142</v>
      </c>
      <c r="C2" s="23" t="s">
        <v>143</v>
      </c>
      <c r="D2" t="s">
        <v>141</v>
      </c>
      <c r="E2" t="s">
        <v>132</v>
      </c>
      <c r="F2" t="n">
        <v>411.0</v>
      </c>
      <c r="G2" t="s">
        <v>122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4" spans="1:7" x14ac:dyDescent="0.3">
      <c r="A4" t="n">
        <f>IF(E2="3 months",0,ROUND(IF(D2="Flat Cancellation",F2,
IF(D2="Pro Rate Cancellation",END_CAN!N8,
END_CAN!O8)),0))</f>
        <v>0.0</v>
      </c>
    </row>
    <row r="14" spans="1:7" x14ac:dyDescent="0.3">
      <c r="D14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60AC-BF5D-451C-AF74-7B9954B8AF76}">
  <dimension ref="A1:T35"/>
  <sheetViews>
    <sheetView workbookViewId="0">
      <selection activeCell="J7" sqref="J7"/>
    </sheetView>
  </sheetViews>
  <sheetFormatPr defaultRowHeight="14.4" x14ac:dyDescent="0.3"/>
  <cols>
    <col min="1" max="1" customWidth="true" width="17.109375" collapsed="true"/>
    <col min="2" max="2" customWidth="true" width="12.0" collapsed="true"/>
    <col min="3" max="3" customWidth="true" width="14.44140625" collapsed="true"/>
    <col min="6" max="6" customWidth="true" width="13.6640625" collapsed="true"/>
    <col min="10" max="10" customWidth="true" width="12.33203125" collapsed="true"/>
    <col min="11" max="11" customWidth="true" width="17.5546875" collapsed="true"/>
    <col min="13" max="13" customWidth="true" width="12.33203125" collapsed="true"/>
  </cols>
  <sheetData>
    <row r="1" spans="1:20" x14ac:dyDescent="0.3">
      <c r="A1" s="2" t="s">
        <v>0</v>
      </c>
      <c r="B1" s="2"/>
      <c r="C1" s="4" t="str">
        <f>input!A2</f>
        <v>12/14/2021</v>
      </c>
      <c r="E1" s="9"/>
      <c r="K1" s="1"/>
      <c r="M1" s="1"/>
    </row>
    <row r="2" spans="1:20" x14ac:dyDescent="0.3">
      <c r="A2" s="2" t="s">
        <v>1</v>
      </c>
      <c r="B2" s="2"/>
      <c r="C2" s="4" t="str">
        <f>input!B2</f>
        <v>03/14/2022</v>
      </c>
      <c r="E2" s="9"/>
      <c r="K2" s="1"/>
      <c r="M2" s="1"/>
    </row>
    <row r="3" spans="1:20" x14ac:dyDescent="0.3">
      <c r="E3" s="9"/>
    </row>
    <row r="4" spans="1:20" x14ac:dyDescent="0.3">
      <c r="C4" t="n">
        <f>C2-C1</f>
        <v>90.0</v>
      </c>
      <c r="E4" s="9"/>
      <c r="K4" s="18" t="s">
        <v>2</v>
      </c>
      <c r="L4" s="18"/>
      <c r="M4" s="18"/>
      <c r="N4" s="18"/>
      <c r="O4" s="18"/>
      <c r="P4" s="18"/>
      <c r="Q4" s="18"/>
    </row>
    <row r="5" spans="1:20" x14ac:dyDescent="0.3">
      <c r="E5" s="9"/>
    </row>
    <row r="6" spans="1:20" s="8" customFormat="1" ht="72" x14ac:dyDescent="0.3">
      <c r="A6" s="8" t="s">
        <v>3</v>
      </c>
      <c r="B6" s="11" t="s">
        <v>4</v>
      </c>
      <c r="C6" s="10" t="s">
        <v>5</v>
      </c>
      <c r="D6" s="11" t="s">
        <v>6</v>
      </c>
      <c r="E6" s="11" t="s">
        <v>7</v>
      </c>
      <c r="F6" s="11" t="s">
        <v>8</v>
      </c>
      <c r="H6" s="11" t="s">
        <v>9</v>
      </c>
      <c r="I6" s="11"/>
      <c r="J6" s="11" t="s">
        <v>10</v>
      </c>
      <c r="K6" s="11" t="s">
        <v>11</v>
      </c>
      <c r="L6" s="14" t="s">
        <v>12</v>
      </c>
      <c r="N6" s="11" t="s">
        <v>13</v>
      </c>
      <c r="O6" s="11" t="s">
        <v>14</v>
      </c>
    </row>
    <row r="7" spans="1:20" s="3" customFormat="1" x14ac:dyDescent="0.3">
      <c r="A7" s="5" t="s">
        <v>15</v>
      </c>
      <c r="B7" s="4" t="str">
        <f>C1</f>
        <v>12/14/2021</v>
      </c>
      <c r="C7" s="12" t="n">
        <f>input!F2</f>
        <v>411.0</v>
      </c>
      <c r="D7" s="12">
        <v>0</v>
      </c>
      <c r="E7" s="12" t="n">
        <f>C7</f>
        <v>411.0</v>
      </c>
      <c r="F7" s="3" t="n">
        <f>C4</f>
        <v>90.0</v>
      </c>
      <c r="H7" s="16" t="n">
        <f>ROUND((C7/$C$4)*F7,2)</f>
        <v>411.0</v>
      </c>
      <c r="I7" s="16"/>
      <c r="J7" s="17" t="n">
        <f>ROUND(C7*VLOOKUP(input!E2,LookUp!E2:F5,2,FALSE),2)</f>
        <v>411.0</v>
      </c>
      <c r="K7" s="16" t="n">
        <f>C7-J7</f>
        <v>0.0</v>
      </c>
      <c r="L7" s="16" t="n">
        <f>H7*0.9</f>
        <v>369.90000000000003</v>
      </c>
      <c r="M7" s="16"/>
      <c r="N7" s="16" t="n">
        <f>MIN(H7,K7)</f>
        <v>0.0</v>
      </c>
      <c r="O7" s="16" t="n">
        <f>MIN(K7,L7)</f>
        <v>0.0</v>
      </c>
    </row>
    <row r="8" spans="1:20" s="3" customFormat="1" x14ac:dyDescent="0.3">
      <c r="A8" s="5" t="s">
        <v>16</v>
      </c>
      <c r="B8" s="4" t="str">
        <f>input!C2</f>
        <v>02/02/2022</v>
      </c>
      <c r="C8" s="13" t="n">
        <f>C7</f>
        <v>411.0</v>
      </c>
      <c r="D8" s="15" t="n">
        <f>(((C8-C7)/$C$4)*F8)</f>
        <v>0.0</v>
      </c>
      <c r="E8" s="15" t="n">
        <f>E7+D8</f>
        <v>411.0</v>
      </c>
      <c r="F8" s="3" t="n">
        <f>C2-B8</f>
        <v>40.0</v>
      </c>
      <c r="H8" s="16" t="n">
        <f>ROUND((C8/C4)*F8,2)</f>
        <v>182.67</v>
      </c>
      <c r="I8" s="16"/>
      <c r="J8" s="17" t="n">
        <f>ROUND(C8*VLOOKUP(input!E2,LookUp!E2:F5,2,FALSE),2)</f>
        <v>411.0</v>
      </c>
      <c r="K8" s="16" t="n">
        <f>C8-J8</f>
        <v>0.0</v>
      </c>
      <c r="L8" s="16" t="n">
        <f>IF(AND(input!D2="Short Rate Cancellation",input!E2="12 Months"),C8-(C8*VLOOKUP(F7-F8,LookUp!B2:C97,2,TRUE)/100),H8*0.9)</f>
        <v>164.403</v>
      </c>
      <c r="M8" s="16" t="n">
        <f>MIN(H8,K8)</f>
        <v>0.0</v>
      </c>
      <c r="N8" s="16" t="n">
        <f>IF(input!G2="No",M8,H8)</f>
        <v>182.67</v>
      </c>
      <c r="O8" s="16" t="n">
        <f>IF(input!G2="No",MIN(K8,L8),L8)</f>
        <v>164.403</v>
      </c>
    </row>
    <row r="9" spans="1:20" s="6" customFormat="1" x14ac:dyDescent="0.3">
      <c r="A9" s="7"/>
      <c r="B9" s="4"/>
      <c r="C9" s="13"/>
      <c r="D9" s="15"/>
      <c r="E9" s="15"/>
      <c r="F9" s="3"/>
      <c r="H9" s="16"/>
      <c r="I9" s="16"/>
      <c r="J9" s="17"/>
      <c r="K9" s="16"/>
      <c r="L9" s="16"/>
      <c r="M9" s="15"/>
      <c r="N9" s="16"/>
      <c r="O9" s="16"/>
      <c r="T9" s="3"/>
    </row>
    <row r="10" spans="1:20" s="6" customFormat="1" x14ac:dyDescent="0.3">
      <c r="A10" s="7"/>
      <c r="B10" s="4"/>
      <c r="C10" s="13"/>
      <c r="D10" s="15"/>
      <c r="E10" s="12"/>
      <c r="F10" s="3"/>
      <c r="G10" s="3"/>
      <c r="H10" s="16"/>
      <c r="I10" s="16"/>
      <c r="J10" s="17"/>
      <c r="K10" s="16"/>
      <c r="L10" s="16"/>
      <c r="M10" s="16"/>
      <c r="N10" s="16"/>
      <c r="O10" s="16"/>
      <c r="T10" s="3"/>
    </row>
    <row r="11" spans="1:20" x14ac:dyDescent="0.3">
      <c r="E11" s="9"/>
      <c r="J11" s="17"/>
    </row>
    <row r="12" spans="1:20" x14ac:dyDescent="0.3">
      <c r="E12" s="9"/>
      <c r="J12" s="17"/>
      <c r="N12" t="n">
        <f>IF(input!G2="No",MIN(H8,K8),H8)</f>
        <v>182.67</v>
      </c>
    </row>
    <row r="13" spans="1:20" x14ac:dyDescent="0.3">
      <c r="E13" s="9"/>
      <c r="J13" s="17"/>
    </row>
    <row r="14" spans="1:20" x14ac:dyDescent="0.3">
      <c r="E14" s="9"/>
      <c r="J14" s="17"/>
    </row>
    <row r="15" spans="1:20" x14ac:dyDescent="0.3">
      <c r="E15" s="9"/>
      <c r="J15" s="17"/>
    </row>
    <row r="16" spans="1:20" x14ac:dyDescent="0.3">
      <c r="J16" s="17"/>
    </row>
    <row r="17" spans="10:10" x14ac:dyDescent="0.3">
      <c r="J17" s="17"/>
    </row>
    <row r="18" spans="10:10" x14ac:dyDescent="0.3">
      <c r="J18" s="17"/>
    </row>
    <row r="19" spans="10:10" x14ac:dyDescent="0.3">
      <c r="J19" s="17"/>
    </row>
    <row r="20" spans="10:10" x14ac:dyDescent="0.3">
      <c r="J20" s="17"/>
    </row>
    <row r="21" spans="10:10" x14ac:dyDescent="0.3">
      <c r="J21" s="17"/>
    </row>
    <row r="35" spans="1:1" x14ac:dyDescent="0.3">
      <c r="A3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89A6-CFC5-4004-BD48-108B31CCB2F2}">
  <dimension ref="A1:F97"/>
  <sheetViews>
    <sheetView topLeftCell="A25" workbookViewId="0">
      <selection activeCell="B4" sqref="B4"/>
    </sheetView>
  </sheetViews>
  <sheetFormatPr defaultRowHeight="14.4" x14ac:dyDescent="0.3"/>
  <cols>
    <col min="1" max="1" bestFit="true" customWidth="true" width="11.6640625" collapsed="true"/>
    <col min="2" max="2" customWidth="true" width="11.6640625" collapsed="true"/>
    <col min="3" max="3" style="22" width="8.88671875" collapsed="true"/>
    <col min="5" max="5" bestFit="true" customWidth="true" width="12.21875" collapsed="true"/>
    <col min="6" max="6" bestFit="true" customWidth="true" width="22.33203125" collapsed="true"/>
  </cols>
  <sheetData>
    <row r="1" spans="1:6" ht="52.8" x14ac:dyDescent="0.3">
      <c r="A1" s="19" t="s">
        <v>18</v>
      </c>
      <c r="B1" s="19" t="s">
        <v>116</v>
      </c>
      <c r="C1" s="20" t="s">
        <v>19</v>
      </c>
      <c r="E1" t="s">
        <v>124</v>
      </c>
      <c r="F1" t="s">
        <v>125</v>
      </c>
    </row>
    <row r="2" spans="1:6" x14ac:dyDescent="0.3">
      <c r="A2" t="s">
        <v>73</v>
      </c>
      <c r="B2">
        <v>1</v>
      </c>
      <c r="C2" s="21">
        <v>5</v>
      </c>
      <c r="E2" t="s">
        <v>126</v>
      </c>
      <c r="F2">
        <v>1</v>
      </c>
    </row>
    <row r="3" spans="1:6" x14ac:dyDescent="0.3">
      <c r="A3" t="s">
        <v>74</v>
      </c>
      <c r="B3">
        <v>2</v>
      </c>
      <c r="C3" s="21">
        <v>6</v>
      </c>
      <c r="E3" t="s">
        <v>127</v>
      </c>
      <c r="F3">
        <v>0.5</v>
      </c>
    </row>
    <row r="4" spans="1:6" x14ac:dyDescent="0.3">
      <c r="A4" t="s">
        <v>75</v>
      </c>
      <c r="B4">
        <v>3</v>
      </c>
      <c r="C4" s="21">
        <v>7</v>
      </c>
      <c r="E4" t="s">
        <v>128</v>
      </c>
      <c r="F4">
        <v>0.5</v>
      </c>
    </row>
    <row r="5" spans="1:6" x14ac:dyDescent="0.3">
      <c r="A5" t="s">
        <v>76</v>
      </c>
      <c r="B5">
        <v>5</v>
      </c>
      <c r="C5" s="21">
        <v>8</v>
      </c>
      <c r="E5" t="s">
        <v>129</v>
      </c>
      <c r="F5">
        <v>0.25</v>
      </c>
    </row>
    <row r="6" spans="1:6" x14ac:dyDescent="0.3">
      <c r="A6" t="s">
        <v>77</v>
      </c>
      <c r="B6">
        <v>7</v>
      </c>
      <c r="C6" s="21">
        <v>9</v>
      </c>
    </row>
    <row r="7" spans="1:6" x14ac:dyDescent="0.3">
      <c r="A7" t="s">
        <v>78</v>
      </c>
      <c r="B7">
        <v>9</v>
      </c>
      <c r="C7" s="21">
        <v>10</v>
      </c>
    </row>
    <row r="8" spans="1:6" x14ac:dyDescent="0.3">
      <c r="A8" t="s">
        <v>79</v>
      </c>
      <c r="B8">
        <v>11</v>
      </c>
      <c r="C8" s="21">
        <v>11</v>
      </c>
    </row>
    <row r="9" spans="1:6" x14ac:dyDescent="0.3">
      <c r="A9" t="s">
        <v>80</v>
      </c>
      <c r="B9">
        <v>13</v>
      </c>
      <c r="C9" s="21">
        <v>12</v>
      </c>
    </row>
    <row r="10" spans="1:6" x14ac:dyDescent="0.3">
      <c r="A10" t="s">
        <v>81</v>
      </c>
      <c r="B10">
        <v>15</v>
      </c>
      <c r="C10" s="21">
        <v>13</v>
      </c>
    </row>
    <row r="11" spans="1:6" x14ac:dyDescent="0.3">
      <c r="A11" t="s">
        <v>82</v>
      </c>
      <c r="B11">
        <v>17</v>
      </c>
      <c r="C11" s="21">
        <v>14</v>
      </c>
    </row>
    <row r="12" spans="1:6" x14ac:dyDescent="0.3">
      <c r="A12" t="s">
        <v>83</v>
      </c>
      <c r="B12">
        <v>19</v>
      </c>
      <c r="C12" s="21">
        <v>15</v>
      </c>
    </row>
    <row r="13" spans="1:6" x14ac:dyDescent="0.3">
      <c r="A13" t="s">
        <v>84</v>
      </c>
      <c r="B13">
        <v>21</v>
      </c>
      <c r="C13" s="21">
        <v>16</v>
      </c>
    </row>
    <row r="14" spans="1:6" x14ac:dyDescent="0.3">
      <c r="A14" t="s">
        <v>85</v>
      </c>
      <c r="B14">
        <v>23</v>
      </c>
      <c r="C14" s="21">
        <v>17</v>
      </c>
    </row>
    <row r="15" spans="1:6" x14ac:dyDescent="0.3">
      <c r="A15" t="s">
        <v>86</v>
      </c>
      <c r="B15">
        <v>26</v>
      </c>
      <c r="C15" s="21">
        <v>18</v>
      </c>
    </row>
    <row r="16" spans="1:6" x14ac:dyDescent="0.3">
      <c r="A16" t="s">
        <v>104</v>
      </c>
      <c r="B16">
        <v>30</v>
      </c>
      <c r="C16" s="21">
        <v>19</v>
      </c>
    </row>
    <row r="17" spans="1:3" x14ac:dyDescent="0.3">
      <c r="A17" t="s">
        <v>87</v>
      </c>
      <c r="B17">
        <v>33</v>
      </c>
      <c r="C17" s="21">
        <v>20</v>
      </c>
    </row>
    <row r="18" spans="1:3" x14ac:dyDescent="0.3">
      <c r="A18" t="s">
        <v>88</v>
      </c>
      <c r="B18">
        <v>37</v>
      </c>
      <c r="C18" s="21">
        <v>21</v>
      </c>
    </row>
    <row r="19" spans="1:3" x14ac:dyDescent="0.3">
      <c r="A19" t="s">
        <v>89</v>
      </c>
      <c r="B19">
        <v>41</v>
      </c>
      <c r="C19" s="21">
        <v>22</v>
      </c>
    </row>
    <row r="20" spans="1:3" x14ac:dyDescent="0.3">
      <c r="A20" t="s">
        <v>90</v>
      </c>
      <c r="B20">
        <v>44</v>
      </c>
      <c r="C20" s="21">
        <v>23</v>
      </c>
    </row>
    <row r="21" spans="1:3" x14ac:dyDescent="0.3">
      <c r="A21" t="s">
        <v>91</v>
      </c>
      <c r="B21">
        <v>48</v>
      </c>
      <c r="C21" s="21">
        <v>24</v>
      </c>
    </row>
    <row r="22" spans="1:3" x14ac:dyDescent="0.3">
      <c r="A22" t="s">
        <v>92</v>
      </c>
      <c r="B22">
        <v>52</v>
      </c>
      <c r="C22" s="21">
        <v>25</v>
      </c>
    </row>
    <row r="23" spans="1:3" x14ac:dyDescent="0.3">
      <c r="A23" t="s">
        <v>93</v>
      </c>
      <c r="B23">
        <v>55</v>
      </c>
      <c r="C23" s="21">
        <v>26</v>
      </c>
    </row>
    <row r="24" spans="1:3" x14ac:dyDescent="0.3">
      <c r="A24" t="s">
        <v>105</v>
      </c>
      <c r="B24">
        <v>59</v>
      </c>
      <c r="C24" s="21">
        <v>27</v>
      </c>
    </row>
    <row r="25" spans="1:3" x14ac:dyDescent="0.3">
      <c r="A25" t="s">
        <v>94</v>
      </c>
      <c r="B25">
        <v>63</v>
      </c>
      <c r="C25" s="21">
        <v>28</v>
      </c>
    </row>
    <row r="26" spans="1:3" x14ac:dyDescent="0.3">
      <c r="A26" t="s">
        <v>95</v>
      </c>
      <c r="B26">
        <v>66</v>
      </c>
      <c r="C26" s="21">
        <v>29</v>
      </c>
    </row>
    <row r="27" spans="1:3" x14ac:dyDescent="0.3">
      <c r="A27" t="s">
        <v>96</v>
      </c>
      <c r="B27">
        <v>70</v>
      </c>
      <c r="C27" s="21">
        <v>30</v>
      </c>
    </row>
    <row r="28" spans="1:3" x14ac:dyDescent="0.3">
      <c r="A28" t="s">
        <v>97</v>
      </c>
      <c r="B28">
        <v>74</v>
      </c>
      <c r="C28" s="21">
        <v>31</v>
      </c>
    </row>
    <row r="29" spans="1:3" x14ac:dyDescent="0.3">
      <c r="A29" t="s">
        <v>98</v>
      </c>
      <c r="B29">
        <v>77</v>
      </c>
      <c r="C29" s="21">
        <v>32</v>
      </c>
    </row>
    <row r="30" spans="1:3" x14ac:dyDescent="0.3">
      <c r="A30" t="s">
        <v>99</v>
      </c>
      <c r="B30">
        <v>81</v>
      </c>
      <c r="C30" s="21">
        <v>33</v>
      </c>
    </row>
    <row r="31" spans="1:3" x14ac:dyDescent="0.3">
      <c r="A31" t="s">
        <v>100</v>
      </c>
      <c r="B31">
        <v>84</v>
      </c>
      <c r="C31" s="21">
        <v>34</v>
      </c>
    </row>
    <row r="32" spans="1:3" x14ac:dyDescent="0.3">
      <c r="A32" t="s">
        <v>106</v>
      </c>
      <c r="B32">
        <v>88</v>
      </c>
      <c r="C32" s="21">
        <v>35</v>
      </c>
    </row>
    <row r="33" spans="1:3" x14ac:dyDescent="0.3">
      <c r="A33" t="s">
        <v>101</v>
      </c>
      <c r="B33">
        <v>92</v>
      </c>
      <c r="C33" s="21">
        <v>36</v>
      </c>
    </row>
    <row r="34" spans="1:3" x14ac:dyDescent="0.3">
      <c r="A34" t="s">
        <v>102</v>
      </c>
      <c r="B34">
        <v>95</v>
      </c>
      <c r="C34" s="21">
        <v>37</v>
      </c>
    </row>
    <row r="35" spans="1:3" x14ac:dyDescent="0.3">
      <c r="A35" t="s">
        <v>103</v>
      </c>
      <c r="B35">
        <v>99</v>
      </c>
      <c r="C35" s="21">
        <v>38</v>
      </c>
    </row>
    <row r="36" spans="1:3" x14ac:dyDescent="0.3">
      <c r="A36" t="s">
        <v>20</v>
      </c>
      <c r="B36">
        <v>103</v>
      </c>
      <c r="C36" s="21">
        <v>39</v>
      </c>
    </row>
    <row r="37" spans="1:3" x14ac:dyDescent="0.3">
      <c r="A37" t="s">
        <v>21</v>
      </c>
      <c r="B37">
        <v>106</v>
      </c>
      <c r="C37" s="21">
        <v>40</v>
      </c>
    </row>
    <row r="38" spans="1:3" x14ac:dyDescent="0.3">
      <c r="A38" t="s">
        <v>22</v>
      </c>
      <c r="B38">
        <v>110</v>
      </c>
      <c r="C38" s="21">
        <v>41</v>
      </c>
    </row>
    <row r="39" spans="1:3" x14ac:dyDescent="0.3">
      <c r="A39" t="s">
        <v>23</v>
      </c>
      <c r="B39">
        <v>114</v>
      </c>
      <c r="C39" s="21">
        <v>42</v>
      </c>
    </row>
    <row r="40" spans="1:3" x14ac:dyDescent="0.3">
      <c r="A40" t="s">
        <v>24</v>
      </c>
      <c r="B40">
        <v>117</v>
      </c>
      <c r="C40" s="21">
        <v>43</v>
      </c>
    </row>
    <row r="41" spans="1:3" x14ac:dyDescent="0.3">
      <c r="A41" t="s">
        <v>107</v>
      </c>
      <c r="B41">
        <v>121</v>
      </c>
      <c r="C41" s="21">
        <v>44</v>
      </c>
    </row>
    <row r="42" spans="1:3" x14ac:dyDescent="0.3">
      <c r="A42" t="s">
        <v>25</v>
      </c>
      <c r="B42">
        <v>125</v>
      </c>
      <c r="C42" s="21">
        <v>45</v>
      </c>
    </row>
    <row r="43" spans="1:3" x14ac:dyDescent="0.3">
      <c r="A43" t="s">
        <v>26</v>
      </c>
      <c r="B43">
        <v>128</v>
      </c>
      <c r="C43" s="21">
        <v>46</v>
      </c>
    </row>
    <row r="44" spans="1:3" x14ac:dyDescent="0.3">
      <c r="A44" t="s">
        <v>27</v>
      </c>
      <c r="B44">
        <v>132</v>
      </c>
      <c r="C44" s="21">
        <v>47</v>
      </c>
    </row>
    <row r="45" spans="1:3" x14ac:dyDescent="0.3">
      <c r="A45" t="s">
        <v>28</v>
      </c>
      <c r="B45">
        <v>136</v>
      </c>
      <c r="C45" s="21">
        <v>48</v>
      </c>
    </row>
    <row r="46" spans="1:3" x14ac:dyDescent="0.3">
      <c r="A46" t="s">
        <v>29</v>
      </c>
      <c r="B46">
        <v>139</v>
      </c>
      <c r="C46" s="21">
        <v>49</v>
      </c>
    </row>
    <row r="47" spans="1:3" x14ac:dyDescent="0.3">
      <c r="A47" t="s">
        <v>30</v>
      </c>
      <c r="B47">
        <v>143</v>
      </c>
      <c r="C47" s="21">
        <v>50</v>
      </c>
    </row>
    <row r="48" spans="1:3" x14ac:dyDescent="0.3">
      <c r="A48" t="s">
        <v>31</v>
      </c>
      <c r="B48">
        <v>147</v>
      </c>
      <c r="C48" s="21">
        <v>51</v>
      </c>
    </row>
    <row r="49" spans="1:3" x14ac:dyDescent="0.3">
      <c r="A49" t="s">
        <v>108</v>
      </c>
      <c r="B49">
        <v>150</v>
      </c>
      <c r="C49" s="21">
        <v>52</v>
      </c>
    </row>
    <row r="50" spans="1:3" x14ac:dyDescent="0.3">
      <c r="A50" t="s">
        <v>32</v>
      </c>
      <c r="B50">
        <v>154</v>
      </c>
      <c r="C50" s="21">
        <v>53</v>
      </c>
    </row>
    <row r="51" spans="1:3" x14ac:dyDescent="0.3">
      <c r="A51" t="s">
        <v>33</v>
      </c>
      <c r="B51">
        <v>157</v>
      </c>
      <c r="C51" s="21">
        <v>54</v>
      </c>
    </row>
    <row r="52" spans="1:3" x14ac:dyDescent="0.3">
      <c r="A52" t="s">
        <v>34</v>
      </c>
      <c r="B52">
        <v>161</v>
      </c>
      <c r="C52" s="21">
        <v>55</v>
      </c>
    </row>
    <row r="53" spans="1:3" x14ac:dyDescent="0.3">
      <c r="A53" t="s">
        <v>35</v>
      </c>
      <c r="B53">
        <v>165</v>
      </c>
      <c r="C53" s="21">
        <v>56</v>
      </c>
    </row>
    <row r="54" spans="1:3" x14ac:dyDescent="0.3">
      <c r="A54" t="s">
        <v>36</v>
      </c>
      <c r="B54">
        <v>168</v>
      </c>
      <c r="C54" s="21">
        <v>57</v>
      </c>
    </row>
    <row r="55" spans="1:3" x14ac:dyDescent="0.3">
      <c r="A55" t="s">
        <v>37</v>
      </c>
      <c r="B55">
        <v>172</v>
      </c>
      <c r="C55" s="21">
        <v>58</v>
      </c>
    </row>
    <row r="56" spans="1:3" x14ac:dyDescent="0.3">
      <c r="A56" t="s">
        <v>38</v>
      </c>
      <c r="B56">
        <v>176</v>
      </c>
      <c r="C56" s="21">
        <v>59</v>
      </c>
    </row>
    <row r="57" spans="1:3" x14ac:dyDescent="0.3">
      <c r="A57" t="s">
        <v>109</v>
      </c>
      <c r="B57">
        <v>179</v>
      </c>
      <c r="C57" s="21">
        <v>60</v>
      </c>
    </row>
    <row r="58" spans="1:3" x14ac:dyDescent="0.3">
      <c r="A58" t="s">
        <v>39</v>
      </c>
      <c r="B58">
        <v>183</v>
      </c>
      <c r="C58" s="21">
        <v>61</v>
      </c>
    </row>
    <row r="59" spans="1:3" x14ac:dyDescent="0.3">
      <c r="A59" t="s">
        <v>40</v>
      </c>
      <c r="B59">
        <v>188</v>
      </c>
      <c r="C59" s="21">
        <v>62</v>
      </c>
    </row>
    <row r="60" spans="1:3" x14ac:dyDescent="0.3">
      <c r="A60" t="s">
        <v>41</v>
      </c>
      <c r="B60">
        <v>192</v>
      </c>
      <c r="C60" s="21">
        <v>63</v>
      </c>
    </row>
    <row r="61" spans="1:3" x14ac:dyDescent="0.3">
      <c r="A61" t="s">
        <v>42</v>
      </c>
      <c r="B61">
        <v>197</v>
      </c>
      <c r="C61" s="21">
        <v>64</v>
      </c>
    </row>
    <row r="62" spans="1:3" x14ac:dyDescent="0.3">
      <c r="A62" t="s">
        <v>43</v>
      </c>
      <c r="B62">
        <v>201</v>
      </c>
      <c r="C62" s="21">
        <v>65</v>
      </c>
    </row>
    <row r="63" spans="1:3" x14ac:dyDescent="0.3">
      <c r="A63" t="s">
        <v>44</v>
      </c>
      <c r="B63">
        <v>206</v>
      </c>
      <c r="C63" s="21">
        <v>66</v>
      </c>
    </row>
    <row r="64" spans="1:3" x14ac:dyDescent="0.3">
      <c r="A64" t="s">
        <v>110</v>
      </c>
      <c r="B64">
        <v>210</v>
      </c>
      <c r="C64" s="21">
        <v>67</v>
      </c>
    </row>
    <row r="65" spans="1:3" x14ac:dyDescent="0.3">
      <c r="A65" t="s">
        <v>45</v>
      </c>
      <c r="B65">
        <v>215</v>
      </c>
      <c r="C65" s="21">
        <v>68</v>
      </c>
    </row>
    <row r="66" spans="1:3" x14ac:dyDescent="0.3">
      <c r="A66" t="s">
        <v>46</v>
      </c>
      <c r="B66">
        <v>219</v>
      </c>
      <c r="C66" s="21">
        <v>69</v>
      </c>
    </row>
    <row r="67" spans="1:3" x14ac:dyDescent="0.3">
      <c r="A67" t="s">
        <v>47</v>
      </c>
      <c r="B67">
        <v>224</v>
      </c>
      <c r="C67" s="21">
        <v>70</v>
      </c>
    </row>
    <row r="68" spans="1:3" x14ac:dyDescent="0.3">
      <c r="A68" t="s">
        <v>48</v>
      </c>
      <c r="B68">
        <v>229</v>
      </c>
      <c r="C68" s="21">
        <v>71</v>
      </c>
    </row>
    <row r="69" spans="1:3" x14ac:dyDescent="0.3">
      <c r="A69" t="s">
        <v>49</v>
      </c>
      <c r="B69">
        <v>233</v>
      </c>
      <c r="C69" s="21">
        <v>72</v>
      </c>
    </row>
    <row r="70" spans="1:3" x14ac:dyDescent="0.3">
      <c r="A70" t="s">
        <v>50</v>
      </c>
      <c r="B70">
        <v>238</v>
      </c>
      <c r="C70" s="21">
        <v>73</v>
      </c>
    </row>
    <row r="71" spans="1:3" x14ac:dyDescent="0.3">
      <c r="A71" t="s">
        <v>111</v>
      </c>
      <c r="B71">
        <v>242</v>
      </c>
      <c r="C71" s="21">
        <v>74</v>
      </c>
    </row>
    <row r="72" spans="1:3" x14ac:dyDescent="0.3">
      <c r="A72" t="s">
        <v>51</v>
      </c>
      <c r="B72">
        <v>247</v>
      </c>
      <c r="C72" s="21">
        <v>75</v>
      </c>
    </row>
    <row r="73" spans="1:3" x14ac:dyDescent="0.3">
      <c r="A73" t="s">
        <v>52</v>
      </c>
      <c r="B73">
        <v>251</v>
      </c>
      <c r="C73" s="21">
        <v>76</v>
      </c>
    </row>
    <row r="74" spans="1:3" x14ac:dyDescent="0.3">
      <c r="A74" t="s">
        <v>53</v>
      </c>
      <c r="B74">
        <v>256</v>
      </c>
      <c r="C74" s="21">
        <v>77</v>
      </c>
    </row>
    <row r="75" spans="1:3" x14ac:dyDescent="0.3">
      <c r="A75" t="s">
        <v>54</v>
      </c>
      <c r="B75">
        <v>261</v>
      </c>
      <c r="C75" s="21">
        <v>78</v>
      </c>
    </row>
    <row r="76" spans="1:3" x14ac:dyDescent="0.3">
      <c r="A76" t="s">
        <v>55</v>
      </c>
      <c r="B76">
        <v>265</v>
      </c>
      <c r="C76" s="21">
        <v>79</v>
      </c>
    </row>
    <row r="77" spans="1:3" x14ac:dyDescent="0.3">
      <c r="A77" t="s">
        <v>112</v>
      </c>
      <c r="B77">
        <v>270</v>
      </c>
      <c r="C77" s="21">
        <v>80</v>
      </c>
    </row>
    <row r="78" spans="1:3" x14ac:dyDescent="0.3">
      <c r="A78" t="s">
        <v>56</v>
      </c>
      <c r="B78">
        <v>274</v>
      </c>
      <c r="C78" s="21">
        <v>81</v>
      </c>
    </row>
    <row r="79" spans="1:3" x14ac:dyDescent="0.3">
      <c r="A79" t="s">
        <v>57</v>
      </c>
      <c r="B79">
        <v>279</v>
      </c>
      <c r="C79" s="21">
        <v>82</v>
      </c>
    </row>
    <row r="80" spans="1:3" x14ac:dyDescent="0.3">
      <c r="A80" t="s">
        <v>58</v>
      </c>
      <c r="B80">
        <v>283</v>
      </c>
      <c r="C80" s="21">
        <v>83</v>
      </c>
    </row>
    <row r="81" spans="1:3" x14ac:dyDescent="0.3">
      <c r="A81" t="s">
        <v>59</v>
      </c>
      <c r="B81">
        <v>288</v>
      </c>
      <c r="C81" s="21">
        <v>84</v>
      </c>
    </row>
    <row r="82" spans="1:3" x14ac:dyDescent="0.3">
      <c r="A82" t="s">
        <v>60</v>
      </c>
      <c r="B82">
        <v>292</v>
      </c>
      <c r="C82" s="21">
        <v>85</v>
      </c>
    </row>
    <row r="83" spans="1:3" x14ac:dyDescent="0.3">
      <c r="A83" t="s">
        <v>61</v>
      </c>
      <c r="B83">
        <v>297</v>
      </c>
      <c r="C83" s="21">
        <v>86</v>
      </c>
    </row>
    <row r="84" spans="1:3" x14ac:dyDescent="0.3">
      <c r="A84" t="s">
        <v>113</v>
      </c>
      <c r="B84">
        <v>302</v>
      </c>
      <c r="C84" s="21">
        <v>87</v>
      </c>
    </row>
    <row r="85" spans="1:3" x14ac:dyDescent="0.3">
      <c r="A85" t="s">
        <v>62</v>
      </c>
      <c r="B85">
        <v>306</v>
      </c>
      <c r="C85" s="21">
        <v>88</v>
      </c>
    </row>
    <row r="86" spans="1:3" x14ac:dyDescent="0.3">
      <c r="A86" t="s">
        <v>63</v>
      </c>
      <c r="B86">
        <v>311</v>
      </c>
      <c r="C86" s="21">
        <v>89</v>
      </c>
    </row>
    <row r="87" spans="1:3" x14ac:dyDescent="0.3">
      <c r="A87" t="s">
        <v>64</v>
      </c>
      <c r="B87">
        <v>315</v>
      </c>
      <c r="C87" s="21">
        <v>90</v>
      </c>
    </row>
    <row r="88" spans="1:3" x14ac:dyDescent="0.3">
      <c r="A88" t="s">
        <v>65</v>
      </c>
      <c r="B88">
        <v>320</v>
      </c>
      <c r="C88" s="21">
        <v>91</v>
      </c>
    </row>
    <row r="89" spans="1:3" x14ac:dyDescent="0.3">
      <c r="A89" t="s">
        <v>66</v>
      </c>
      <c r="B89">
        <v>324</v>
      </c>
      <c r="C89" s="21">
        <v>92</v>
      </c>
    </row>
    <row r="90" spans="1:3" x14ac:dyDescent="0.3">
      <c r="A90" t="s">
        <v>67</v>
      </c>
      <c r="B90">
        <v>329</v>
      </c>
      <c r="C90" s="21">
        <v>93</v>
      </c>
    </row>
    <row r="91" spans="1:3" x14ac:dyDescent="0.3">
      <c r="A91" t="s">
        <v>114</v>
      </c>
      <c r="B91">
        <v>333</v>
      </c>
      <c r="C91" s="21">
        <v>94</v>
      </c>
    </row>
    <row r="92" spans="1:3" x14ac:dyDescent="0.3">
      <c r="A92" t="s">
        <v>68</v>
      </c>
      <c r="B92">
        <v>338</v>
      </c>
      <c r="C92" s="21">
        <v>95</v>
      </c>
    </row>
    <row r="93" spans="1:3" x14ac:dyDescent="0.3">
      <c r="A93" t="s">
        <v>69</v>
      </c>
      <c r="B93">
        <v>343</v>
      </c>
      <c r="C93" s="21">
        <v>96</v>
      </c>
    </row>
    <row r="94" spans="1:3" x14ac:dyDescent="0.3">
      <c r="A94" t="s">
        <v>70</v>
      </c>
      <c r="B94">
        <v>347</v>
      </c>
      <c r="C94" s="21">
        <v>97</v>
      </c>
    </row>
    <row r="95" spans="1:3" x14ac:dyDescent="0.3">
      <c r="A95" t="s">
        <v>71</v>
      </c>
      <c r="B95">
        <v>352</v>
      </c>
      <c r="C95" s="21">
        <v>98</v>
      </c>
    </row>
    <row r="96" spans="1:3" x14ac:dyDescent="0.3">
      <c r="A96" t="s">
        <v>72</v>
      </c>
      <c r="B96">
        <v>356</v>
      </c>
      <c r="C96" s="21">
        <v>99</v>
      </c>
    </row>
    <row r="97" spans="1:3" x14ac:dyDescent="0.3">
      <c r="A97" t="s">
        <v>115</v>
      </c>
      <c r="B97">
        <v>361</v>
      </c>
      <c r="C97" s="21">
        <v>100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FC95D-AEC9-4D6C-8CC4-45465F1D7DB6}">
  <dimension ref="A1:C5"/>
  <sheetViews>
    <sheetView workbookViewId="0">
      <selection activeCell="B4" sqref="B4"/>
    </sheetView>
  </sheetViews>
  <sheetFormatPr defaultRowHeight="14.4" x14ac:dyDescent="0.3"/>
  <cols>
    <col min="2" max="2" bestFit="true" customWidth="true" width="12.109375" collapsed="true"/>
  </cols>
  <sheetData>
    <row r="1" spans="1:3" x14ac:dyDescent="0.3">
      <c r="A1" t="s">
        <v>131</v>
      </c>
      <c r="B1" t="s">
        <v>137</v>
      </c>
      <c r="C1">
        <v>5468</v>
      </c>
    </row>
    <row r="2" spans="1:3" x14ac:dyDescent="0.3">
      <c r="A2" t="s">
        <v>136</v>
      </c>
      <c r="B2" t="s">
        <v>138</v>
      </c>
      <c r="C2">
        <v>598</v>
      </c>
    </row>
    <row r="3" spans="1:3" x14ac:dyDescent="0.3">
      <c r="A3" t="s">
        <v>135</v>
      </c>
      <c r="B3" t="s">
        <v>134</v>
      </c>
      <c r="C3">
        <v>677</v>
      </c>
    </row>
    <row r="4" spans="1:3" x14ac:dyDescent="0.3">
      <c r="A4" t="s">
        <v>132</v>
      </c>
      <c r="B4" t="s">
        <v>139</v>
      </c>
      <c r="C4">
        <v>411</v>
      </c>
    </row>
    <row r="5" spans="1:3" x14ac:dyDescent="0.3">
      <c r="A5" t="s">
        <v>131</v>
      </c>
      <c r="B5" t="s">
        <v>133</v>
      </c>
      <c r="C5">
        <v>8240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END_CAN</vt:lpstr>
      <vt:lpstr>LookUp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2019-04-18T10:24:31Z</dcterms:created>
  <dc:creator>Pratik Nishi</dc:creator>
  <cp:lastModifiedBy>Pratik Nishi</cp:lastModifiedBy>
  <dcterms:modified xsi:type="dcterms:W3CDTF">2021-12-14T14:39:12Z</dcterms:modified>
</cp:coreProperties>
</file>