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<sst xmlns="http://schemas.openxmlformats.org/spreadsheetml/2006/main" count="47" uniqueCount="43">
  <si>
    <t>Water</t>
  </si>
  <si>
    <t>OH</t>
  </si>
  <si>
    <t>HH</t>
  </si>
  <si>
    <t>HOH</t>
  </si>
  <si>
    <t>OM</t>
  </si>
  <si>
    <t>Charge O</t>
  </si>
  <si>
    <t>Charge H</t>
  </si>
  <si>
    <t>c6</t>
  </si>
  <si>
    <t>c12</t>
  </si>
  <si>
    <t xml:space="preserve">Sigma </t>
  </si>
  <si>
    <t>Epsilon</t>
  </si>
  <si>
    <t>sinthetaby2</t>
  </si>
  <si>
    <t>costhetaby2</t>
  </si>
  <si>
    <t>theta from costhetaby2</t>
  </si>
  <si>
    <t>FF</t>
  </si>
  <si>
    <t>nm</t>
  </si>
  <si>
    <t>Deg</t>
  </si>
  <si>
    <t>e</t>
  </si>
  <si>
    <t>kJ/mol-nm3</t>
  </si>
  <si>
    <t>kJ/mol-nm6</t>
  </si>
  <si>
    <t>kJ/mol</t>
  </si>
  <si>
    <t>Lsolv_Top_variable</t>
  </si>
  <si>
    <t>fillrohlam</t>
  </si>
  <si>
    <t>fillrhhlam</t>
  </si>
  <si>
    <t>fillqolam</t>
  </si>
  <si>
    <t>fillqhlam</t>
  </si>
  <si>
    <t>fillC6olam</t>
  </si>
  <si>
    <t>fillC12olam</t>
  </si>
  <si>
    <t>a_lam</t>
  </si>
  <si>
    <t>b_lam</t>
  </si>
  <si>
    <t>consistency_check</t>
  </si>
  <si>
    <t>SPC</t>
  </si>
  <si>
    <t>SPC-E</t>
  </si>
  <si>
    <t>TIP3P</t>
  </si>
  <si>
    <t>TIP4P</t>
  </si>
  <si>
    <t>TIP4P-EW</t>
  </si>
  <si>
    <t>TIP4P_2005</t>
  </si>
  <si>
    <t>OPC3</t>
  </si>
  <si>
    <t>OPC</t>
  </si>
  <si>
    <t>TIP4P-ST</t>
  </si>
  <si>
    <t>TIP3P-ST</t>
  </si>
  <si>
    <t>TIP4P-FB</t>
  </si>
  <si>
    <t>GOPAL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</si>
</sst>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00"/>
    <numFmt numFmtId="165" formatCode="0.00000000000"/>
    <numFmt numFmtId="166" formatCode="0.00000"/>
    <numFmt numFmtId="167" formatCode="0.000000000"/>
    <numFmt numFmtId="168" formatCode="0.000000000E+00"/>
    <numFmt numFmtId="169" formatCode="0.0000"/>
  </numFmts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0" fontId="1" numFmtId="168" xfId="0" applyAlignment="1" applyFont="1" applyNumberFormat="1">
      <alignment horizontal="right" readingOrder="0"/>
    </xf>
    <xf borderId="0" fillId="0" fontId="1" numFmtId="2" xfId="0" applyAlignment="1" applyFont="1" applyNumberFormat="1">
      <alignment horizontal="right" readingOrder="0"/>
    </xf>
    <xf borderId="0" fillId="0" fontId="1" numFmtId="169" xfId="0" applyAlignment="1" applyFont="1" applyNumberForma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8" max="18" width="1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3"/>
    </row>
    <row r="2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U2" s="1"/>
    </row>
    <row r="3">
      <c r="A3" s="5" t="s">
        <v>0</v>
      </c>
      <c r="B3" s="5" t="s">
        <v>1</v>
      </c>
      <c r="C3" s="5" t="s">
        <v>2</v>
      </c>
      <c r="D3" s="6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6" t="s">
        <v>9</v>
      </c>
      <c r="K3" s="6" t="s">
        <v>10</v>
      </c>
      <c r="N3" s="5"/>
      <c r="O3" s="6" t="s">
        <v>11</v>
      </c>
      <c r="P3" s="6" t="s">
        <v>12</v>
      </c>
      <c r="Q3" s="6" t="s">
        <v>13</v>
      </c>
      <c r="R3" s="5"/>
      <c r="S3" s="5"/>
      <c r="T3" s="5"/>
      <c r="U3" s="5"/>
    </row>
    <row r="4">
      <c r="A4" s="5" t="s">
        <v>14</v>
      </c>
      <c r="B4" s="5" t="s">
        <v>15</v>
      </c>
      <c r="C4" s="5" t="s">
        <v>15</v>
      </c>
      <c r="D4" s="6" t="s">
        <v>16</v>
      </c>
      <c r="E4" s="5" t="s">
        <v>15</v>
      </c>
      <c r="F4" s="5" t="s">
        <v>17</v>
      </c>
      <c r="G4" s="6" t="s">
        <v>17</v>
      </c>
      <c r="H4" s="5" t="s">
        <v>18</v>
      </c>
      <c r="I4" s="5" t="s">
        <v>19</v>
      </c>
      <c r="J4" s="6" t="s">
        <v>15</v>
      </c>
      <c r="K4" s="6" t="s">
        <v>20</v>
      </c>
      <c r="L4" s="6"/>
      <c r="M4" s="5"/>
      <c r="N4" s="5"/>
      <c r="O4" s="5"/>
      <c r="P4" s="6"/>
      <c r="Q4" s="6"/>
      <c r="R4" s="6"/>
      <c r="S4" s="6"/>
      <c r="T4" s="6"/>
      <c r="U4" s="5"/>
    </row>
    <row r="5">
      <c r="A5" s="6" t="s">
        <v>21</v>
      </c>
      <c r="B5" s="5" t="s">
        <v>22</v>
      </c>
      <c r="C5" s="6" t="s">
        <v>23</v>
      </c>
      <c r="D5" s="6"/>
      <c r="E5" s="5"/>
      <c r="F5" s="5" t="s">
        <v>24</v>
      </c>
      <c r="G5" s="6" t="s">
        <v>25</v>
      </c>
      <c r="H5" s="6" t="s">
        <v>26</v>
      </c>
      <c r="I5" s="6" t="s">
        <v>27</v>
      </c>
      <c r="J5" s="6"/>
      <c r="K5" s="6"/>
      <c r="L5" s="6" t="s">
        <v>28</v>
      </c>
      <c r="M5" s="6" t="s">
        <v>29</v>
      </c>
      <c r="N5" s="5"/>
      <c r="O5" s="5"/>
      <c r="P5" s="6"/>
      <c r="Q5" s="6"/>
      <c r="R5" s="6" t="s">
        <v>30</v>
      </c>
      <c r="S5" s="6"/>
      <c r="T5" s="6"/>
      <c r="U5" s="5"/>
    </row>
    <row r="6">
      <c r="A6" s="5" t="s">
        <v>31</v>
      </c>
      <c r="B6" s="7">
        <v>0.1</v>
      </c>
      <c r="C6" s="8">
        <v>0.163298086</v>
      </c>
      <c r="D6" s="9">
        <f t="shared" ref="D6:D17" si="1">asin(C6/2/B6)*180/pi()*2</f>
        <v>109.4699998</v>
      </c>
      <c r="E6" s="10">
        <v>0.0</v>
      </c>
      <c r="F6" s="7">
        <v>-0.82</v>
      </c>
      <c r="G6" s="7">
        <f t="shared" ref="G6:G17" si="2">F6/2*-1</f>
        <v>0.41</v>
      </c>
      <c r="H6" s="7">
        <v>0.002618417</v>
      </c>
      <c r="I6" s="11">
        <v>2.63696445E-6</v>
      </c>
      <c r="J6" s="9">
        <f t="shared" ref="J6:J17" si="3">(I6/H6)^(1/6)</f>
        <v>0.3166</v>
      </c>
      <c r="K6" s="9">
        <f t="shared" ref="K6:K17" si="4">H6/4/J6^6</f>
        <v>0.6500000015</v>
      </c>
      <c r="L6" s="8">
        <f t="shared" ref="L6:L17" si="5">E6/(2*B6*P6)</f>
        <v>0</v>
      </c>
      <c r="M6" s="8">
        <f t="shared" ref="M6:M17" si="6">L6</f>
        <v>0</v>
      </c>
      <c r="N6" s="12"/>
      <c r="O6" s="12">
        <f t="shared" ref="O6:O17" si="7">C6/2/B6</f>
        <v>0.81649043</v>
      </c>
      <c r="P6" s="12">
        <f t="shared" ref="P6:P17" si="8">sqrt(1-O6^2)</f>
        <v>0.5773589678</v>
      </c>
      <c r="Q6" s="13">
        <f t="shared" ref="Q6:Q17" si="9">acos(P6)*2*180/pi()</f>
        <v>109.4699998</v>
      </c>
      <c r="R6" s="14">
        <f t="shared" ref="R6:R17" si="10">Q6-D6</f>
        <v>0</v>
      </c>
      <c r="S6" s="12"/>
      <c r="T6" s="12"/>
      <c r="U6" s="15"/>
    </row>
    <row r="7">
      <c r="A7" s="5" t="s">
        <v>32</v>
      </c>
      <c r="B7" s="7">
        <v>0.1</v>
      </c>
      <c r="C7" s="8">
        <v>0.163298086</v>
      </c>
      <c r="D7" s="9">
        <f t="shared" si="1"/>
        <v>109.4699998</v>
      </c>
      <c r="E7" s="10">
        <v>0.0</v>
      </c>
      <c r="F7" s="7">
        <v>-0.8476</v>
      </c>
      <c r="G7" s="7">
        <f t="shared" si="2"/>
        <v>0.4238</v>
      </c>
      <c r="H7" s="7">
        <v>0.002618417</v>
      </c>
      <c r="I7" s="11">
        <v>2.63696445E-6</v>
      </c>
      <c r="J7" s="9">
        <f t="shared" si="3"/>
        <v>0.3166</v>
      </c>
      <c r="K7" s="9">
        <f t="shared" si="4"/>
        <v>0.6500000015</v>
      </c>
      <c r="L7" s="8">
        <f t="shared" si="5"/>
        <v>0</v>
      </c>
      <c r="M7" s="8">
        <f t="shared" si="6"/>
        <v>0</v>
      </c>
      <c r="N7" s="12"/>
      <c r="O7" s="12">
        <f t="shared" si="7"/>
        <v>0.81649043</v>
      </c>
      <c r="P7" s="12">
        <f t="shared" si="8"/>
        <v>0.5773589678</v>
      </c>
      <c r="Q7" s="13">
        <f t="shared" si="9"/>
        <v>109.4699998</v>
      </c>
      <c r="R7" s="14">
        <f t="shared" si="10"/>
        <v>0</v>
      </c>
      <c r="S7" s="12"/>
      <c r="T7" s="12"/>
      <c r="U7" s="15"/>
    </row>
    <row r="8">
      <c r="A8" s="5" t="s">
        <v>33</v>
      </c>
      <c r="B8" s="7">
        <v>0.09572</v>
      </c>
      <c r="C8" s="8">
        <v>0.151390065</v>
      </c>
      <c r="D8" s="9">
        <f t="shared" si="1"/>
        <v>104.5199996</v>
      </c>
      <c r="E8" s="10">
        <v>0.0</v>
      </c>
      <c r="F8" s="7">
        <v>-0.834</v>
      </c>
      <c r="G8" s="7">
        <f t="shared" si="2"/>
        <v>0.417</v>
      </c>
      <c r="H8" s="7">
        <v>0.00248976321</v>
      </c>
      <c r="I8" s="11">
        <v>2.43515118E-6</v>
      </c>
      <c r="J8" s="9">
        <f t="shared" si="3"/>
        <v>0.3150610001</v>
      </c>
      <c r="K8" s="9">
        <f t="shared" si="4"/>
        <v>0.6363999998</v>
      </c>
      <c r="L8" s="8">
        <f t="shared" si="5"/>
        <v>0</v>
      </c>
      <c r="M8" s="8">
        <f t="shared" si="6"/>
        <v>0</v>
      </c>
      <c r="N8" s="12"/>
      <c r="O8" s="12">
        <f t="shared" si="7"/>
        <v>0.7907964114</v>
      </c>
      <c r="P8" s="12">
        <f t="shared" si="8"/>
        <v>0.6120792724</v>
      </c>
      <c r="Q8" s="13">
        <f t="shared" si="9"/>
        <v>104.5199996</v>
      </c>
      <c r="R8" s="14">
        <f t="shared" si="10"/>
        <v>0</v>
      </c>
      <c r="S8" s="12"/>
      <c r="T8" s="12"/>
      <c r="U8" s="15"/>
    </row>
    <row r="9">
      <c r="A9" s="5" t="s">
        <v>34</v>
      </c>
      <c r="B9" s="7">
        <v>0.09572</v>
      </c>
      <c r="C9" s="8">
        <v>0.151390065</v>
      </c>
      <c r="D9" s="9">
        <f t="shared" si="1"/>
        <v>104.5199996</v>
      </c>
      <c r="E9" s="10">
        <v>0.015</v>
      </c>
      <c r="F9" s="7">
        <v>-1.04</v>
      </c>
      <c r="G9" s="7">
        <f t="shared" si="2"/>
        <v>0.52</v>
      </c>
      <c r="H9" s="7">
        <v>0.00254985775</v>
      </c>
      <c r="I9" s="11">
        <v>2.50840067E-6</v>
      </c>
      <c r="J9" s="9">
        <f t="shared" si="3"/>
        <v>0.315365</v>
      </c>
      <c r="K9" s="9">
        <f t="shared" si="4"/>
        <v>0.6480000009</v>
      </c>
      <c r="L9" s="8">
        <f t="shared" si="5"/>
        <v>0.1280120642</v>
      </c>
      <c r="M9" s="8">
        <f t="shared" si="6"/>
        <v>0.1280120642</v>
      </c>
      <c r="N9" s="12"/>
      <c r="O9" s="12">
        <f t="shared" si="7"/>
        <v>0.7907964114</v>
      </c>
      <c r="P9" s="12">
        <f t="shared" si="8"/>
        <v>0.6120792724</v>
      </c>
      <c r="Q9" s="13">
        <f t="shared" si="9"/>
        <v>104.5199996</v>
      </c>
      <c r="R9" s="14">
        <f t="shared" si="10"/>
        <v>0</v>
      </c>
      <c r="S9" s="12"/>
      <c r="T9" s="12"/>
      <c r="U9" s="15"/>
    </row>
    <row r="10">
      <c r="A10" s="5" t="s">
        <v>35</v>
      </c>
      <c r="B10" s="7">
        <v>0.09572</v>
      </c>
      <c r="C10" s="8">
        <v>0.151390065</v>
      </c>
      <c r="D10" s="9">
        <f t="shared" si="1"/>
        <v>104.5199996</v>
      </c>
      <c r="E10" s="10">
        <v>0.0125</v>
      </c>
      <c r="F10" s="7">
        <v>-1.04844</v>
      </c>
      <c r="G10" s="7">
        <f t="shared" si="2"/>
        <v>0.52422</v>
      </c>
      <c r="H10" s="7">
        <v>0.00273451145</v>
      </c>
      <c r="I10" s="11">
        <v>2.74528115E-6</v>
      </c>
      <c r="J10" s="9">
        <f t="shared" si="3"/>
        <v>0.316435</v>
      </c>
      <c r="K10" s="9">
        <f t="shared" si="4"/>
        <v>0.6809459998</v>
      </c>
      <c r="L10" s="8">
        <f t="shared" si="5"/>
        <v>0.1066767202</v>
      </c>
      <c r="M10" s="8">
        <f t="shared" si="6"/>
        <v>0.1066767202</v>
      </c>
      <c r="N10" s="12"/>
      <c r="O10" s="12">
        <f t="shared" si="7"/>
        <v>0.7907964114</v>
      </c>
      <c r="P10" s="12">
        <f t="shared" si="8"/>
        <v>0.6120792724</v>
      </c>
      <c r="Q10" s="13">
        <f t="shared" si="9"/>
        <v>104.5199996</v>
      </c>
      <c r="R10" s="14">
        <f t="shared" si="10"/>
        <v>0</v>
      </c>
      <c r="S10" s="12"/>
      <c r="T10" s="12"/>
      <c r="U10" s="15"/>
    </row>
    <row r="11">
      <c r="A11" s="5" t="s">
        <v>36</v>
      </c>
      <c r="B11" s="7">
        <v>0.09572</v>
      </c>
      <c r="C11" s="8">
        <v>0.151390065</v>
      </c>
      <c r="D11" s="9">
        <f t="shared" si="1"/>
        <v>104.5199996</v>
      </c>
      <c r="E11" s="10">
        <v>0.01546</v>
      </c>
      <c r="F11" s="7">
        <v>-1.1128</v>
      </c>
      <c r="G11" s="7">
        <f t="shared" si="2"/>
        <v>0.5564</v>
      </c>
      <c r="H11" s="7">
        <v>0.00307978869</v>
      </c>
      <c r="I11" s="11">
        <v>3.060104E-6</v>
      </c>
      <c r="J11" s="9">
        <f t="shared" si="3"/>
        <v>0.31589</v>
      </c>
      <c r="K11" s="9">
        <f t="shared" si="4"/>
        <v>0.7749000014</v>
      </c>
      <c r="L11" s="8">
        <f t="shared" si="5"/>
        <v>0.1319377675</v>
      </c>
      <c r="M11" s="8">
        <f t="shared" si="6"/>
        <v>0.1319377675</v>
      </c>
      <c r="N11" s="12"/>
      <c r="O11" s="12">
        <f t="shared" si="7"/>
        <v>0.7907964114</v>
      </c>
      <c r="P11" s="12">
        <f t="shared" si="8"/>
        <v>0.6120792724</v>
      </c>
      <c r="Q11" s="13">
        <f t="shared" si="9"/>
        <v>104.5199996</v>
      </c>
      <c r="R11" s="14">
        <f t="shared" si="10"/>
        <v>0</v>
      </c>
      <c r="S11" s="12"/>
      <c r="T11" s="12"/>
      <c r="U11" s="15"/>
    </row>
    <row r="12">
      <c r="A12" s="5" t="s">
        <v>37</v>
      </c>
      <c r="B12" s="7">
        <v>0.09789</v>
      </c>
      <c r="C12" s="8">
        <v>0.159852497</v>
      </c>
      <c r="D12" s="9">
        <f t="shared" si="1"/>
        <v>109.4700004</v>
      </c>
      <c r="E12" s="10">
        <v>0.0</v>
      </c>
      <c r="F12" s="7">
        <v>-0.8952</v>
      </c>
      <c r="G12" s="7">
        <f t="shared" si="2"/>
        <v>0.4476</v>
      </c>
      <c r="H12" s="7">
        <v>0.00279757931</v>
      </c>
      <c r="I12" s="11">
        <v>2.86184161E-6</v>
      </c>
      <c r="J12" s="9">
        <f t="shared" si="3"/>
        <v>0.3174269998</v>
      </c>
      <c r="K12" s="9">
        <f t="shared" si="4"/>
        <v>0.683690003</v>
      </c>
      <c r="L12" s="8">
        <f t="shared" si="5"/>
        <v>0</v>
      </c>
      <c r="M12" s="8">
        <f t="shared" si="6"/>
        <v>0</v>
      </c>
      <c r="N12" s="12"/>
      <c r="O12" s="12">
        <f t="shared" si="7"/>
        <v>0.8164904331</v>
      </c>
      <c r="P12" s="12">
        <f t="shared" si="8"/>
        <v>0.5773589634</v>
      </c>
      <c r="Q12" s="13">
        <f t="shared" si="9"/>
        <v>109.4700004</v>
      </c>
      <c r="R12" s="14">
        <f t="shared" si="10"/>
        <v>0</v>
      </c>
      <c r="S12" s="12"/>
      <c r="T12" s="12"/>
      <c r="U12" s="15"/>
    </row>
    <row r="13">
      <c r="A13" s="5" t="s">
        <v>38</v>
      </c>
      <c r="B13" s="7">
        <v>0.08724</v>
      </c>
      <c r="C13" s="8">
        <v>0.137116311</v>
      </c>
      <c r="D13" s="9">
        <f t="shared" si="1"/>
        <v>103.6000003</v>
      </c>
      <c r="E13" s="10">
        <v>0.01594</v>
      </c>
      <c r="F13" s="7">
        <v>-1.3582</v>
      </c>
      <c r="G13" s="7">
        <f t="shared" si="2"/>
        <v>0.6791</v>
      </c>
      <c r="H13" s="7">
        <v>0.00359050561</v>
      </c>
      <c r="I13" s="11">
        <v>3.62005237E-6</v>
      </c>
      <c r="J13" s="9">
        <f t="shared" si="3"/>
        <v>0.3166599999</v>
      </c>
      <c r="K13" s="9">
        <f t="shared" si="4"/>
        <v>0.8903000024</v>
      </c>
      <c r="L13" s="8">
        <f t="shared" si="5"/>
        <v>0.1477295208</v>
      </c>
      <c r="M13" s="8">
        <f t="shared" si="6"/>
        <v>0.1477295208</v>
      </c>
      <c r="N13" s="12"/>
      <c r="O13" s="12">
        <f t="shared" si="7"/>
        <v>0.7858568948</v>
      </c>
      <c r="P13" s="12">
        <f t="shared" si="8"/>
        <v>0.6184083933</v>
      </c>
      <c r="Q13" s="13">
        <f t="shared" si="9"/>
        <v>103.6000003</v>
      </c>
      <c r="R13" s="14">
        <f t="shared" si="10"/>
        <v>0</v>
      </c>
      <c r="S13" s="12"/>
      <c r="T13" s="12"/>
      <c r="U13" s="15"/>
    </row>
    <row r="14">
      <c r="A14" s="5" t="s">
        <v>39</v>
      </c>
      <c r="B14" s="7">
        <v>0.09572</v>
      </c>
      <c r="C14" s="8">
        <v>0.151390065</v>
      </c>
      <c r="D14" s="9">
        <f t="shared" si="1"/>
        <v>104.5199996</v>
      </c>
      <c r="E14" s="10">
        <v>0.00989</v>
      </c>
      <c r="F14" s="7">
        <v>-1.04344</v>
      </c>
      <c r="G14" s="7">
        <f t="shared" si="2"/>
        <v>0.52172</v>
      </c>
      <c r="H14" s="7">
        <v>0.002982740748</v>
      </c>
      <c r="I14" s="11">
        <v>3.004438191E-6</v>
      </c>
      <c r="J14" s="9">
        <f t="shared" si="3"/>
        <v>0.31661</v>
      </c>
      <c r="K14" s="9">
        <f t="shared" si="4"/>
        <v>0.7402999999</v>
      </c>
      <c r="L14" s="8">
        <f t="shared" si="5"/>
        <v>0.08440262102</v>
      </c>
      <c r="M14" s="8">
        <f t="shared" si="6"/>
        <v>0.08440262102</v>
      </c>
      <c r="O14" s="12">
        <f t="shared" si="7"/>
        <v>0.7907964114</v>
      </c>
      <c r="P14" s="12">
        <f t="shared" si="8"/>
        <v>0.6120792724</v>
      </c>
      <c r="Q14" s="13">
        <f t="shared" si="9"/>
        <v>104.5199996</v>
      </c>
      <c r="R14" s="14">
        <f t="shared" si="10"/>
        <v>0</v>
      </c>
    </row>
    <row r="15">
      <c r="A15" s="5" t="s">
        <v>40</v>
      </c>
      <c r="B15" s="7">
        <v>0.1023</v>
      </c>
      <c r="C15" s="8">
        <v>0.165640243</v>
      </c>
      <c r="D15" s="9">
        <f t="shared" si="1"/>
        <v>108.1100001</v>
      </c>
      <c r="E15" s="10">
        <v>0.0</v>
      </c>
      <c r="F15" s="7">
        <v>-0.85112</v>
      </c>
      <c r="G15" s="7">
        <f t="shared" si="2"/>
        <v>0.42556</v>
      </c>
      <c r="H15" s="7">
        <v>0.0025493349778</v>
      </c>
      <c r="I15" s="11">
        <v>2.699413868E-6</v>
      </c>
      <c r="J15" s="9">
        <f t="shared" si="3"/>
        <v>0.319257</v>
      </c>
      <c r="K15" s="9">
        <f t="shared" si="4"/>
        <v>0.6019</v>
      </c>
      <c r="L15" s="8">
        <f t="shared" si="5"/>
        <v>0</v>
      </c>
      <c r="M15" s="8">
        <f t="shared" si="6"/>
        <v>0</v>
      </c>
      <c r="O15" s="12">
        <f t="shared" si="7"/>
        <v>0.8095808553</v>
      </c>
      <c r="P15" s="12">
        <f t="shared" si="8"/>
        <v>0.5870083804</v>
      </c>
      <c r="Q15" s="13">
        <f t="shared" si="9"/>
        <v>108.1100001</v>
      </c>
      <c r="R15" s="14">
        <f t="shared" si="10"/>
        <v>0</v>
      </c>
    </row>
    <row r="16">
      <c r="A16" s="6" t="s">
        <v>41</v>
      </c>
      <c r="B16" s="7">
        <v>0.09572</v>
      </c>
      <c r="C16" s="8">
        <v>0.151390065</v>
      </c>
      <c r="D16" s="9">
        <f t="shared" si="1"/>
        <v>104.5199996</v>
      </c>
      <c r="E16" s="10">
        <v>0.01052</v>
      </c>
      <c r="F16" s="7">
        <v>-1.05174</v>
      </c>
      <c r="G16" s="7">
        <f t="shared" si="2"/>
        <v>0.52587</v>
      </c>
      <c r="H16" s="7">
        <v>0.003015776811</v>
      </c>
      <c r="I16" s="11">
        <v>3.034549758E-6</v>
      </c>
      <c r="J16" s="9">
        <f t="shared" si="3"/>
        <v>0.316555</v>
      </c>
      <c r="K16" s="9">
        <f t="shared" si="4"/>
        <v>0.7492800003</v>
      </c>
      <c r="L16" s="8">
        <f t="shared" si="5"/>
        <v>0.08977912771</v>
      </c>
      <c r="M16" s="8">
        <f t="shared" si="6"/>
        <v>0.08977912771</v>
      </c>
      <c r="O16" s="12">
        <f t="shared" si="7"/>
        <v>0.7907964114</v>
      </c>
      <c r="P16" s="12">
        <f t="shared" si="8"/>
        <v>0.6120792724</v>
      </c>
      <c r="Q16" s="13">
        <f t="shared" si="9"/>
        <v>104.5199996</v>
      </c>
      <c r="R16" s="14">
        <f t="shared" si="10"/>
        <v>0</v>
      </c>
    </row>
    <row r="17">
      <c r="A17" s="5" t="s">
        <v>42</v>
      </c>
      <c r="B17" s="7">
        <v>0.0894642608</v>
      </c>
      <c r="C17" s="8">
        <v>0.141661637</v>
      </c>
      <c r="D17" s="9">
        <f t="shared" si="1"/>
        <v>104.6934446</v>
      </c>
      <c r="E17" s="10">
        <v>0.0151928605</v>
      </c>
      <c r="F17" s="7">
        <v>-1.26768377</v>
      </c>
      <c r="G17" s="7">
        <f t="shared" si="2"/>
        <v>0.633841885</v>
      </c>
      <c r="H17" s="7">
        <v>0.00328503406</v>
      </c>
      <c r="I17" s="11">
        <v>3.28891615E-6</v>
      </c>
      <c r="J17" s="9">
        <f t="shared" si="3"/>
        <v>0.3162900191</v>
      </c>
      <c r="K17" s="9">
        <f t="shared" si="4"/>
        <v>0.8202891381</v>
      </c>
      <c r="L17" s="8">
        <f t="shared" si="5"/>
        <v>0.1389961953</v>
      </c>
      <c r="M17" s="8">
        <f t="shared" si="6"/>
        <v>0.1389961953</v>
      </c>
      <c r="O17" s="12">
        <f t="shared" si="7"/>
        <v>0.7917219442</v>
      </c>
      <c r="P17" s="12">
        <f t="shared" si="8"/>
        <v>0.6108816277</v>
      </c>
      <c r="Q17" s="13">
        <f t="shared" si="9"/>
        <v>104.6934446</v>
      </c>
      <c r="R17" s="14">
        <f t="shared" si="10"/>
        <v>0</v>
      </c>
    </row>
    <row r="18">
      <c r="B18" s="9"/>
      <c r="C18" s="9"/>
      <c r="D18" s="9"/>
      <c r="E18" s="9"/>
      <c r="F18" s="9"/>
      <c r="G18" s="9"/>
      <c r="H18" s="9"/>
    </row>
  </sheetData>
  <mergeCells count="1">
    <mergeCell ref="L2:T2"/>
  </mergeCells>
  <drawing r:id="rId1"/>
</worksheet>
</file>