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5952083F-2FA9-4E81-B95D-46C76DBF25AF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PI!$A$1:$Y$27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" i="1" l="1"/>
  <c r="U16" i="1"/>
  <c r="T16" i="1"/>
  <c r="T17" i="1" l="1"/>
  <c r="K16" i="1"/>
  <c r="Q16" i="1" s="1"/>
  <c r="AB16" i="1" s="1"/>
  <c r="P17" i="1"/>
  <c r="V16" i="1" l="1"/>
  <c r="Q17" i="1" l="1"/>
  <c r="Z16" i="1"/>
  <c r="Y16" i="1"/>
  <c r="AE16" i="1" s="1"/>
  <c r="AA16" i="1" l="1"/>
  <c r="AC16" i="1" s="1"/>
  <c r="AE17" i="1"/>
  <c r="W17" i="1" l="1"/>
  <c r="S17" i="1"/>
  <c r="R17" i="1"/>
  <c r="G17" i="1"/>
  <c r="AB17" i="1" l="1"/>
  <c r="K17" i="1"/>
  <c r="U17" i="1"/>
  <c r="X17" i="1"/>
  <c r="V17" i="1" l="1"/>
  <c r="Y17" i="1"/>
  <c r="Y19" i="1" l="1"/>
  <c r="AA17" i="1"/>
  <c r="AC17" i="1"/>
  <c r="Y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Aissa Lintang</author>
  </authors>
  <commentList>
    <comment ref="U16" authorId="0" shapeId="0" xr:uid="{A4C36619-A4A8-43CB-86F6-AA3F5A08B7F0}">
      <text>
        <r>
          <rPr>
            <b/>
            <sz val="9"/>
            <color indexed="81"/>
            <rFont val="Tahoma"/>
            <family val="2"/>
          </rPr>
          <t>SPECIAL WIRE</t>
        </r>
      </text>
    </comment>
  </commentList>
</comments>
</file>

<file path=xl/sharedStrings.xml><?xml version="1.0" encoding="utf-8"?>
<sst xmlns="http://schemas.openxmlformats.org/spreadsheetml/2006/main" count="78" uniqueCount="77">
  <si>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</si>
  <si>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</si>
  <si>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</si>
  <si>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</si>
  <si>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</si>
  <si>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</si>
  <si>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</si>
  <si>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</si>
  <si>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</si>
  <si>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</si>
  <si>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</si>
  <si>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</si>
  <si>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</si>
  <si>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</si>
  <si>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</si>
  <si>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</si>
  <si>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</si>
  <si>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</si>
  <si>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</si>
  <si>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</si>
  <si>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</si>
  <si>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</si>
  <si>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</si>
  <si>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</si>
  <si>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</si>
  <si>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</si>
  <si>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</si>
  <si>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</si>
  <si>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</si>
  <si>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</si>
  <si>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</si>
  <si>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</si>
  <si>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</si>
  <si>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</si>
  <si>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</si>
  <si>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</si>
  <si>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</si>
  <si>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</si>
  <si>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</si>
  <si>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</si>
  <si>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</si>
  <si>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</si>
  <si>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</si>
  <si>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</si>
  <si>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</si>
  <si>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</si>
  <si>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</si>
  <si>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</si>
  <si>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</si>
  <si>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</si>
  <si>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</si>
  <si>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</si>
  <si>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</si>
  <si>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</si>
  <si>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TOTAL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</si>
  <si>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</si>
  <si>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</si>
  <si>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</si>
  <si>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</si>
  <si>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</si>
  <si>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</si>
  <si>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</si>
  <si>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</si>
  <si>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</si>
  <si>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</si>
  <si>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</si>
  <si>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</si>
  <si>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</si>
  <si>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</si>
  <si>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</si>
  <si>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Royal Touch</t>
  </si>
  <si>
    <t>Buyer Dia/Lab Grown (CVD)</t>
  </si>
  <si>
    <t>RT250224RB-14K</t>
  </si>
  <si>
    <t>K0038B199 OV F 6.75"</t>
  </si>
  <si>
    <t>RTIT2449</t>
  </si>
  <si>
    <t>14K WG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</si>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</sst>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#,##0.00\ &quot;g&quot;"/>
    <numFmt numFmtId="174" formatCode="\$0.00&quot;/g&quot;"/>
    <numFmt numFmtId="175" formatCode="#,##0.000\ &quot;ct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29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3" fontId="12" fillId="5" borderId="13" xfId="0" applyNumberFormat="1" applyFont="1" applyFill="1" applyBorder="1" applyAlignment="1">
      <alignment horizontal="center" vertical="center" wrapText="1"/>
    </xf>
    <xf numFmtId="173" fontId="13" fillId="5" borderId="13" xfId="0" applyNumberFormat="1" applyFont="1" applyFill="1" applyBorder="1" applyAlignment="1">
      <alignment horizontal="center" vertical="center"/>
    </xf>
    <xf numFmtId="173" fontId="13" fillId="5" borderId="20" xfId="0" applyNumberFormat="1" applyFont="1" applyFill="1" applyBorder="1" applyAlignment="1">
      <alignment horizontal="center" vertical="center"/>
    </xf>
    <xf numFmtId="174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3" fontId="12" fillId="0" borderId="13" xfId="0" applyNumberFormat="1" applyFont="1" applyBorder="1" applyAlignment="1">
      <alignment horizontal="center" vertical="center"/>
    </xf>
    <xf numFmtId="173" fontId="16" fillId="0" borderId="20" xfId="0" applyNumberFormat="1" applyFont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5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31"/>
  <sheetViews>
    <sheetView showGridLines="0" tabSelected="1" view="pageBreakPreview" topLeftCell="O4" zoomScaleSheetLayoutView="100" workbookViewId="0">
      <selection activeCell="AA17" sqref="AA17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7" width="9.1796875" style="25" customWidth="1"/>
    <col min="18" max="20" width="12.453125" style="26" customWidth="1"/>
    <col min="21" max="22" width="8.453125" style="26" customWidth="1"/>
    <col min="23" max="23" width="9.1796875" style="26" customWidth="1"/>
    <col min="24" max="24" width="10" style="26" customWidth="1"/>
    <col min="25" max="25" width="13.453125" style="29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1" s="1" customFormat="1" ht="31.5" customHeight="1">
      <c r="A1" s="123" t="s">
        <v>38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31" s="2" customFormat="1" ht="15.5">
      <c r="A2" s="125" t="s">
        <v>42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1:31" s="3" customFormat="1" ht="20">
      <c r="A3" s="127" t="s">
        <v>44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72"/>
      <c r="X4" s="6"/>
      <c r="Y4" s="6"/>
      <c r="Z4" s="7" t="s">
        <v>61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1"/>
      <c r="G5" s="71"/>
      <c r="H5" s="71"/>
      <c r="I5" s="71"/>
      <c r="J5" s="71"/>
      <c r="K5" s="14"/>
      <c r="L5" s="5" t="s">
        <v>27</v>
      </c>
      <c r="M5" s="6"/>
      <c r="N5" s="6"/>
      <c r="O5" s="81"/>
      <c r="P5" s="81"/>
      <c r="Q5" s="81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1"/>
      <c r="G6" s="71"/>
      <c r="H6" s="71"/>
      <c r="I6" s="71"/>
      <c r="J6" s="71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70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3"/>
      <c r="S10" s="73"/>
      <c r="T10" s="73"/>
      <c r="U10" s="73"/>
      <c r="V10" s="73"/>
      <c r="W10" s="74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2"/>
      <c r="P11" s="82"/>
      <c r="Q11" s="82"/>
      <c r="W11" s="16"/>
      <c r="X11" s="16"/>
    </row>
    <row r="12" spans="1:31" s="7" customFormat="1" ht="12" customHeight="1">
      <c r="A12" s="17"/>
      <c r="B12" s="75" t="s">
        <v>33</v>
      </c>
      <c r="C12" s="18"/>
      <c r="D12" s="18"/>
      <c r="E12" s="18"/>
      <c r="F12" s="18"/>
      <c r="G12" s="5"/>
      <c r="H12" s="77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6" t="s">
        <v>41</v>
      </c>
      <c r="C13" s="6"/>
      <c r="D13" s="6"/>
      <c r="E13" s="6"/>
      <c r="F13" s="6"/>
      <c r="G13" s="5"/>
      <c r="H13" s="76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59</v>
      </c>
      <c r="AB13" s="7">
        <v>73</v>
      </c>
    </row>
    <row r="14" spans="1:31" ht="16" customHeight="1">
      <c r="A14" s="50" t="s">
        <v>71</v>
      </c>
      <c r="K14" s="45"/>
      <c r="L14" s="45"/>
      <c r="M14" s="45"/>
      <c r="N14" s="45"/>
      <c r="X14" s="46"/>
      <c r="Y14" s="80"/>
      <c r="AA14" s="22" t="s">
        <v>60</v>
      </c>
      <c r="AB14" s="22">
        <v>166.27</v>
      </c>
    </row>
    <row r="15" spans="1:31" s="89" customFormat="1" ht="42">
      <c r="A15" s="84" t="s">
        <v>4</v>
      </c>
      <c r="B15" s="85" t="s">
        <v>5</v>
      </c>
      <c r="C15" s="85" t="s">
        <v>23</v>
      </c>
      <c r="D15" s="85" t="s">
        <v>45</v>
      </c>
      <c r="E15" s="85" t="s">
        <v>46</v>
      </c>
      <c r="F15" s="85" t="s">
        <v>6</v>
      </c>
      <c r="G15" s="85" t="s">
        <v>7</v>
      </c>
      <c r="H15" s="86" t="s">
        <v>8</v>
      </c>
      <c r="I15" s="86" t="s">
        <v>47</v>
      </c>
      <c r="J15" s="86" t="s">
        <v>9</v>
      </c>
      <c r="K15" s="87" t="s">
        <v>14</v>
      </c>
      <c r="L15" s="87" t="s">
        <v>20</v>
      </c>
      <c r="M15" s="87" t="s">
        <v>22</v>
      </c>
      <c r="N15" s="87" t="s">
        <v>21</v>
      </c>
      <c r="O15" s="88" t="s">
        <v>10</v>
      </c>
      <c r="P15" s="88" t="s">
        <v>49</v>
      </c>
      <c r="Q15" s="104" t="s">
        <v>62</v>
      </c>
      <c r="R15" s="43" t="s">
        <v>50</v>
      </c>
      <c r="S15" s="43" t="s">
        <v>55</v>
      </c>
      <c r="T15" s="43" t="s">
        <v>69</v>
      </c>
      <c r="U15" s="43" t="s">
        <v>13</v>
      </c>
      <c r="V15" s="43" t="s">
        <v>52</v>
      </c>
      <c r="W15" s="43" t="s">
        <v>48</v>
      </c>
      <c r="X15" s="43" t="s">
        <v>15</v>
      </c>
      <c r="Y15" s="47" t="s">
        <v>12</v>
      </c>
      <c r="AA15" s="89" t="s">
        <v>56</v>
      </c>
      <c r="AB15" s="89" t="s">
        <v>57</v>
      </c>
      <c r="AC15" s="89" t="s">
        <v>58</v>
      </c>
      <c r="AD15" s="89" t="s">
        <v>67</v>
      </c>
      <c r="AE15" s="89" t="s">
        <v>68</v>
      </c>
    </row>
    <row r="16" spans="1:31" s="27" customFormat="1" ht="28.5" thickBot="1">
      <c r="A16" s="91" t="s">
        <v>72</v>
      </c>
      <c r="B16" s="93" t="s">
        <v>73</v>
      </c>
      <c r="C16" s="93"/>
      <c r="D16" s="90" t="s">
        <v>74</v>
      </c>
      <c r="E16" s="90"/>
      <c r="F16" s="90" t="s">
        <v>75</v>
      </c>
      <c r="G16" s="92">
        <v>7</v>
      </c>
      <c r="H16" s="100">
        <v>127.3</v>
      </c>
      <c r="I16" s="100">
        <v>14.169999999999998</v>
      </c>
      <c r="J16" s="100">
        <v>3.08</v>
      </c>
      <c r="K16" s="101">
        <f t="shared" ref="K16" si="0">H16-I16-J16</f>
        <v>110.05</v>
      </c>
      <c r="L16" s="94">
        <v>4</v>
      </c>
      <c r="M16" s="94" t="s">
        <v>76</v>
      </c>
      <c r="N16" s="95">
        <v>40</v>
      </c>
      <c r="O16" s="103">
        <v>9.25</v>
      </c>
      <c r="P16" s="107">
        <v>70.81</v>
      </c>
      <c r="Q16" s="105">
        <f t="shared" ref="Q16" si="1">K16*IF(LEFT(F16,3)="10K",0.417*1.07,IF(LEFT(F16,3)="14K",0.585*1.05,IF(LEFT(F16,3)="18K",0.75*1.05,0)))</f>
        <v>67.598212499999988</v>
      </c>
      <c r="R16" s="34"/>
      <c r="S16" s="34"/>
      <c r="T16" s="34">
        <f t="shared" ref="T16" si="2">G16*0.035*N16</f>
        <v>9.8000000000000007</v>
      </c>
      <c r="U16" s="34">
        <f t="shared" ref="U16" si="3">G16*(2+2)</f>
        <v>28</v>
      </c>
      <c r="V16" s="34">
        <f>IF(RIGHT(F16,2)="WG",K16*$AA$4,IF(OR(RIGHT(F16,3)="WRG",RIGHT(F16,3)="WYG",RIGHT(F16,3)="WYR"),K16*$AA$4+3*G16,0))</f>
        <v>26.411999999999999</v>
      </c>
      <c r="W16" s="34"/>
      <c r="X16" s="34">
        <f>G16*N16*0.75</f>
        <v>210</v>
      </c>
      <c r="Y16" s="34">
        <f t="shared" ref="Y16" si="4">K16*O16</f>
        <v>1017.9625</v>
      </c>
      <c r="Z16" s="27">
        <f>2*K16</f>
        <v>220.1</v>
      </c>
      <c r="AA16" s="97">
        <f>(SUM(R16:X16)+AE16)-Z16</f>
        <v>879.48699999999997</v>
      </c>
      <c r="AB16" s="97">
        <f>Q16*$AB$13+P16*$AB$14</f>
        <v>16708.248212500002</v>
      </c>
      <c r="AC16" s="97">
        <f t="shared" ref="AC16" si="5">SUM(AA16:AB16)</f>
        <v>17587.735212500003</v>
      </c>
      <c r="AD16" s="27">
        <v>7.5</v>
      </c>
      <c r="AE16" s="27">
        <f>IF(AD16&gt;0,AD16*K16,Y16)</f>
        <v>825.375</v>
      </c>
    </row>
    <row r="17" spans="1:31" s="28" customFormat="1" ht="16" customHeight="1">
      <c r="A17" s="83" t="s">
        <v>54</v>
      </c>
      <c r="B17" s="61"/>
      <c r="C17" s="61"/>
      <c r="D17" s="61"/>
      <c r="E17" s="61"/>
      <c r="F17" s="61"/>
      <c r="G17" s="62">
        <f>SUM(G16:G16)</f>
        <v>7</v>
      </c>
      <c r="H17" s="102"/>
      <c r="I17" s="102"/>
      <c r="J17" s="102"/>
      <c r="K17" s="102">
        <f>SUM(K16:K16)</f>
        <v>110.05</v>
      </c>
      <c r="L17" s="63"/>
      <c r="M17" s="63"/>
      <c r="N17" s="63"/>
      <c r="O17" s="64"/>
      <c r="P17" s="108">
        <f t="shared" ref="P17:Y17" si="6">SUM(P16:P16)</f>
        <v>70.81</v>
      </c>
      <c r="Q17" s="106">
        <f t="shared" si="6"/>
        <v>67.598212499999988</v>
      </c>
      <c r="R17" s="65">
        <f t="shared" si="6"/>
        <v>0</v>
      </c>
      <c r="S17" s="65">
        <f t="shared" si="6"/>
        <v>0</v>
      </c>
      <c r="T17" s="65">
        <f t="shared" si="6"/>
        <v>9.8000000000000007</v>
      </c>
      <c r="U17" s="65">
        <f t="shared" si="6"/>
        <v>28</v>
      </c>
      <c r="V17" s="65">
        <f t="shared" si="6"/>
        <v>26.411999999999999</v>
      </c>
      <c r="W17" s="65">
        <f t="shared" si="6"/>
        <v>0</v>
      </c>
      <c r="X17" s="65">
        <f t="shared" si="6"/>
        <v>210</v>
      </c>
      <c r="Y17" s="65">
        <f t="shared" si="6"/>
        <v>1017.9625</v>
      </c>
      <c r="AA17" s="98">
        <f>SUM(AA16:AA16)</f>
        <v>879.48699999999997</v>
      </c>
      <c r="AB17" s="98">
        <f>SUM(AB16:AB16)</f>
        <v>16708.248212500002</v>
      </c>
      <c r="AC17" s="98">
        <f>SUM(AC16:AC16)</f>
        <v>17587.735212500003</v>
      </c>
      <c r="AD17" s="98"/>
      <c r="AE17" s="98">
        <f>SUM(AE16:AE16)</f>
        <v>825.375</v>
      </c>
    </row>
    <row r="18" spans="1:31" s="28" customFormat="1" ht="16" customHeight="1" thickBot="1">
      <c r="A18" s="66"/>
      <c r="B18" s="67"/>
      <c r="C18" s="67"/>
      <c r="D18" s="67"/>
      <c r="E18" s="67"/>
      <c r="F18" s="67"/>
      <c r="G18" s="67"/>
      <c r="H18" s="67"/>
      <c r="I18" s="67"/>
      <c r="J18" s="56"/>
      <c r="K18" s="57"/>
      <c r="L18" s="57"/>
      <c r="M18" s="57"/>
      <c r="N18" s="57"/>
      <c r="O18" s="58"/>
      <c r="P18" s="58"/>
      <c r="Q18" s="58"/>
      <c r="R18" s="59"/>
      <c r="S18" s="59"/>
      <c r="T18" s="59"/>
      <c r="U18" s="59"/>
      <c r="V18" s="59"/>
      <c r="W18" s="60"/>
      <c r="X18" s="68" t="s">
        <v>25</v>
      </c>
      <c r="Y18" s="60"/>
    </row>
    <row r="19" spans="1:31" s="28" customFormat="1" ht="18.5" thickTop="1">
      <c r="A19" s="44"/>
      <c r="B19" s="122"/>
      <c r="C19" s="122"/>
      <c r="D19" s="122"/>
      <c r="E19" s="122"/>
      <c r="F19" s="122"/>
      <c r="G19" s="122"/>
      <c r="H19" s="122"/>
      <c r="I19" s="23"/>
      <c r="J19" s="48"/>
      <c r="K19" s="25"/>
      <c r="L19" s="25"/>
      <c r="M19" s="25"/>
      <c r="N19" s="25"/>
      <c r="O19" s="26"/>
      <c r="P19" s="26"/>
      <c r="Q19" s="26"/>
      <c r="R19" s="49"/>
      <c r="S19" s="49"/>
      <c r="T19" s="49"/>
      <c r="U19" s="49"/>
      <c r="V19" s="49"/>
      <c r="X19" s="69" t="s">
        <v>16</v>
      </c>
      <c r="Y19" s="120">
        <f>SUM(R17:Y17)</f>
        <v>1292.1745000000001</v>
      </c>
    </row>
    <row r="20" spans="1:31" s="28" customFormat="1" ht="18">
      <c r="A20" s="96" t="s">
        <v>53</v>
      </c>
      <c r="B20" s="78"/>
      <c r="C20" s="78"/>
      <c r="D20" s="78"/>
      <c r="E20" s="78"/>
      <c r="F20" s="79"/>
      <c r="G20" s="79"/>
      <c r="H20" s="79"/>
      <c r="I20" s="23"/>
      <c r="J20" s="48"/>
      <c r="K20" s="25"/>
      <c r="L20" s="25"/>
      <c r="M20" s="25"/>
      <c r="N20" s="25"/>
      <c r="O20" s="26"/>
      <c r="P20" s="26"/>
      <c r="Q20" s="26"/>
      <c r="R20" s="49"/>
      <c r="S20" s="49"/>
      <c r="T20" s="49"/>
      <c r="U20" s="49"/>
      <c r="V20" s="49"/>
      <c r="X20" s="69" t="s">
        <v>17</v>
      </c>
      <c r="Y20" s="121"/>
    </row>
    <row r="21" spans="1:31" ht="15">
      <c r="A21" s="44"/>
      <c r="B21" s="36"/>
      <c r="C21" s="36"/>
      <c r="D21" s="36"/>
      <c r="E21" s="36"/>
      <c r="G21" s="22"/>
      <c r="H21" s="23"/>
      <c r="J21" s="48"/>
      <c r="K21" s="25"/>
      <c r="L21" s="25"/>
      <c r="M21" s="25"/>
      <c r="N21" s="25"/>
      <c r="O21" s="26"/>
      <c r="P21" s="26"/>
      <c r="Q21" s="26"/>
      <c r="W21" s="22"/>
      <c r="X21" s="69" t="s">
        <v>18</v>
      </c>
      <c r="Y21" s="121">
        <f>Y19-Y20</f>
        <v>1292.1745000000001</v>
      </c>
      <c r="AC21" s="99"/>
    </row>
    <row r="22" spans="1:31" ht="21" customHeight="1">
      <c r="A22" s="50" t="s">
        <v>64</v>
      </c>
      <c r="G22" s="22"/>
      <c r="H22" s="23"/>
      <c r="J22" s="48"/>
      <c r="K22" s="25"/>
      <c r="L22" s="25"/>
      <c r="M22" s="25"/>
      <c r="N22" s="25"/>
      <c r="O22" s="26"/>
      <c r="P22" s="26"/>
      <c r="Q22" s="26"/>
      <c r="W22" s="109"/>
      <c r="X22" s="109"/>
      <c r="Y22" s="119"/>
    </row>
    <row r="23" spans="1:31" ht="21" customHeight="1">
      <c r="A23" s="50" t="s">
        <v>63</v>
      </c>
      <c r="B23" s="110"/>
      <c r="C23" s="110"/>
      <c r="D23" s="110"/>
      <c r="E23" s="110"/>
      <c r="G23" s="22"/>
      <c r="H23" s="23"/>
      <c r="J23" s="48"/>
      <c r="K23" s="25"/>
      <c r="L23" s="25"/>
      <c r="M23" s="25"/>
      <c r="N23" s="25"/>
      <c r="O23" s="26"/>
      <c r="P23" s="26"/>
      <c r="Q23" s="26"/>
      <c r="W23" s="109"/>
      <c r="X23" s="109"/>
      <c r="Y23" s="111"/>
    </row>
    <row r="24" spans="1:31" ht="21" customHeight="1">
      <c r="A24" s="112" t="s">
        <v>65</v>
      </c>
      <c r="B24" s="110"/>
      <c r="C24" s="110"/>
      <c r="D24" s="110"/>
      <c r="E24" s="110"/>
      <c r="F24" s="113"/>
      <c r="G24" s="113"/>
      <c r="H24" s="113"/>
      <c r="I24" s="113"/>
      <c r="J24" s="114"/>
      <c r="K24" s="113"/>
      <c r="L24" s="113"/>
      <c r="M24" s="113"/>
      <c r="N24" s="113"/>
      <c r="O24" s="115"/>
      <c r="P24" s="115"/>
      <c r="Q24" s="115"/>
      <c r="R24" s="115"/>
      <c r="S24" s="115"/>
      <c r="T24" s="115"/>
      <c r="U24" s="115"/>
      <c r="V24" s="115"/>
      <c r="W24" s="22"/>
      <c r="X24" s="116"/>
      <c r="Y24" s="117"/>
    </row>
    <row r="25" spans="1:31" ht="21" customHeight="1">
      <c r="A25" s="112" t="s">
        <v>66</v>
      </c>
      <c r="B25" s="110"/>
      <c r="C25" s="110"/>
      <c r="D25" s="110"/>
      <c r="E25" s="110"/>
      <c r="F25" s="113"/>
      <c r="G25" s="113"/>
      <c r="H25" s="113"/>
      <c r="I25" s="113"/>
      <c r="J25" s="113"/>
      <c r="K25" s="113"/>
      <c r="L25" s="113"/>
      <c r="M25" s="113"/>
      <c r="N25" s="113"/>
      <c r="O25" s="115"/>
      <c r="P25" s="115"/>
      <c r="Q25" s="115"/>
      <c r="R25" s="115"/>
      <c r="S25" s="115"/>
      <c r="T25" s="115"/>
      <c r="U25" s="115"/>
      <c r="V25" s="115"/>
      <c r="W25" s="118"/>
      <c r="X25" s="118"/>
      <c r="Y25" s="113"/>
    </row>
    <row r="26" spans="1:31">
      <c r="A26" s="51"/>
      <c r="B26" s="37"/>
      <c r="C26" s="37"/>
      <c r="D26" s="37"/>
      <c r="E26" s="3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70" t="s">
        <v>11</v>
      </c>
      <c r="X26" s="30"/>
      <c r="Y26" s="33" t="s">
        <v>24</v>
      </c>
    </row>
    <row r="27" spans="1:31" s="31" customFormat="1" ht="12.75" customHeight="1">
      <c r="A27" s="52"/>
      <c r="B27" s="53"/>
      <c r="C27" s="53"/>
      <c r="D27" s="53"/>
      <c r="E27" s="53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5"/>
      <c r="Y27" s="54"/>
    </row>
    <row r="28" spans="1:31" s="32" customFormat="1" ht="12.75" customHeight="1">
      <c r="A28" s="21"/>
      <c r="B28" s="21"/>
      <c r="C28" s="21"/>
      <c r="D28" s="21"/>
      <c r="E28" s="21"/>
      <c r="F28" s="21"/>
      <c r="G28" s="21"/>
      <c r="H28" s="22"/>
      <c r="I28" s="23"/>
      <c r="J28" s="23"/>
      <c r="K28" s="24"/>
      <c r="L28" s="24"/>
      <c r="M28" s="24"/>
      <c r="N28" s="24"/>
      <c r="O28" s="25"/>
      <c r="P28" s="25"/>
      <c r="Q28" s="25"/>
      <c r="R28" s="26"/>
      <c r="S28" s="26"/>
      <c r="T28" s="26"/>
      <c r="U28" s="26"/>
      <c r="V28" s="26"/>
      <c r="W28" s="26"/>
      <c r="X28" s="26"/>
      <c r="Y28" s="29"/>
    </row>
    <row r="29" spans="1:31" s="31" customFormat="1" ht="12.75" customHeight="1">
      <c r="A29" s="21"/>
      <c r="B29" s="21"/>
      <c r="C29" s="21"/>
      <c r="D29" s="21"/>
      <c r="E29" s="21"/>
      <c r="F29" s="21"/>
      <c r="G29" s="21"/>
      <c r="H29" s="22"/>
      <c r="I29" s="23"/>
      <c r="J29" s="23"/>
      <c r="K29" s="24"/>
      <c r="L29" s="24"/>
      <c r="M29" s="24"/>
      <c r="N29" s="24"/>
      <c r="O29" s="25"/>
      <c r="P29" s="25"/>
      <c r="Q29" s="25"/>
      <c r="R29" s="26"/>
      <c r="S29" s="26"/>
      <c r="T29" s="26"/>
      <c r="U29" s="26"/>
      <c r="V29" s="26"/>
      <c r="W29" s="26"/>
      <c r="X29" s="26"/>
      <c r="Y29" s="29"/>
    </row>
    <row r="30" spans="1:31" s="31" customFormat="1" ht="12.75" customHeight="1">
      <c r="A30" s="21"/>
      <c r="B30" s="21"/>
      <c r="C30" s="21"/>
      <c r="D30" s="21"/>
      <c r="E30" s="21"/>
      <c r="F30" s="21"/>
      <c r="G30" s="21"/>
      <c r="H30" s="22"/>
      <c r="I30" s="23"/>
      <c r="J30" s="23"/>
      <c r="K30" s="24"/>
      <c r="L30" s="24"/>
      <c r="M30" s="24"/>
      <c r="N30" s="24"/>
      <c r="O30" s="25"/>
      <c r="P30" s="25"/>
      <c r="Q30" s="25"/>
      <c r="R30" s="26"/>
      <c r="S30" s="26"/>
      <c r="T30" s="26"/>
      <c r="U30" s="26"/>
      <c r="V30" s="26"/>
      <c r="W30" s="26"/>
      <c r="X30" s="26"/>
      <c r="Y30" s="29"/>
    </row>
    <row r="31" spans="1:31" s="31" customFormat="1" ht="12.75" customHeight="1">
      <c r="A31" s="21"/>
      <c r="B31" s="21"/>
      <c r="C31" s="21"/>
      <c r="D31" s="21"/>
      <c r="E31" s="21"/>
      <c r="F31" s="21"/>
      <c r="G31" s="21"/>
      <c r="H31" s="22"/>
      <c r="I31" s="23"/>
      <c r="J31" s="23"/>
      <c r="K31" s="24"/>
      <c r="L31" s="24"/>
      <c r="M31" s="24"/>
      <c r="N31" s="24"/>
      <c r="O31" s="25"/>
      <c r="P31" s="25"/>
      <c r="Q31" s="25"/>
      <c r="R31" s="26"/>
      <c r="S31" s="26"/>
      <c r="T31" s="26"/>
      <c r="U31" s="26"/>
      <c r="V31" s="26"/>
      <c r="W31" s="26"/>
      <c r="X31" s="26"/>
      <c r="Y31" s="29"/>
    </row>
  </sheetData>
  <mergeCells count="4">
    <mergeCell ref="B19:H19"/>
    <mergeCell ref="A1:Y1"/>
    <mergeCell ref="A2:Y2"/>
    <mergeCell ref="A3:Y3"/>
  </mergeCells>
  <phoneticPr fontId="3" type="noConversion"/>
  <conditionalFormatting sqref="F16">
    <cfRule type="containsText" dxfId="0" priority="1" operator="containsText" text="18K">
      <formula>NOT(ISERROR(SEARCH("18K",F16)))</formula>
    </cfRule>
  </conditionalFormatting>
  <pageMargins left="0" right="0" top="0.19685039370078741" bottom="0" header="0.31496062992125984" footer="0.31496062992125984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2025-04-16T12:30:10Z</dcterms:modified>
</cp:coreProperties>
</file>