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I" sheetId="1" state="visible" r:id="rId1"/>
  </sheets>
  <definedNames>
    <definedName name="GOLD" hidden="0" function="0" vbProcedure="0">pi!#ref!</definedName>
    <definedName name="GOLD_1102" hidden="0" function="0" vbProcedure="0">pi!#ref!</definedName>
    <definedName name="LABOR" hidden="0" function="0" vbProcedure="0">#REF!</definedName>
    <definedName name="LABOR1" hidden="0" function="0" vbProcedure="0">pi!#ref!</definedName>
    <definedName name="SETTING" hidden="0" function="0" vbProcedure="0">pi!#ref!</definedName>
    <definedName name="SETTING1" hidden="0" function="0" vbProcedure="0">#REF!</definedName>
    <definedName name="SILVER" hidden="0" function="0" vbProcedure="0">pi!#ref!</definedName>
    <definedName name="_xlnm.Print_Titles" localSheetId="0">'PI'!$1:$13</definedName>
    <definedName name="_xlnm.Print_Area" localSheetId="0">'PI'!$A$1:$Y$27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4">
    <numFmt numFmtId="164" formatCode="0.000&quot; cts&quot;"/>
    <numFmt numFmtId="165" formatCode="0&quot; pcs&quot;"/>
    <numFmt numFmtId="166" formatCode="&quot;$ &quot;0.00"/>
    <numFmt numFmtId="167" formatCode="m/d/yyyy"/>
    <numFmt numFmtId="168" formatCode="[$-409]d\-mmm\-yy;@"/>
    <numFmt numFmtId="169" formatCode="&quot;$ &quot;#,#00.00&quot; /oz&quot;"/>
    <numFmt numFmtId="170" formatCode="0.00&quot; gr&quot;"/>
    <numFmt numFmtId="171" formatCode="#,##0.00&quot; g&quot;"/>
    <numFmt numFmtId="172" formatCode="0.00&quot;mm&quot;"/>
    <numFmt numFmtId="173" formatCode="\$0.00&quot;/g&quot;"/>
    <numFmt numFmtId="174" formatCode="#,##0.000&quot; ct&quot;"/>
    <numFmt numFmtId="175" formatCode="\$#,##0.00"/>
    <numFmt numFmtId="176" formatCode="#,#00.00&quot; gr&quot;"/>
    <numFmt numFmtId="177" formatCode="_-* #,##0_-;\-* #,##0_-;_-* \-_-;_-@_-"/>
  </numFmts>
  <fonts count="3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29"/>
      <family val="3"/>
      <sz val="12"/>
    </font>
    <font>
      <name val="Times New Roman"/>
      <charset val="1"/>
      <family val="1"/>
      <color theme="1"/>
      <sz val="11"/>
    </font>
    <font>
      <name val="Times New Roman"/>
      <charset val="1"/>
      <family val="1"/>
      <b val="1"/>
      <i val="1"/>
      <sz val="20"/>
    </font>
    <font>
      <name val="Times New Roman"/>
      <charset val="1"/>
      <family val="1"/>
      <i val="1"/>
      <sz val="12"/>
    </font>
    <font>
      <name val="Times New Roman"/>
      <charset val="1"/>
      <family val="1"/>
      <sz val="10"/>
    </font>
    <font>
      <name val="Times New Roman"/>
      <charset val="1"/>
      <family val="1"/>
      <sz val="12"/>
    </font>
    <font>
      <name val="Times New Roman"/>
      <charset val="1"/>
      <family val="1"/>
      <b val="1"/>
      <sz val="16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FF0000"/>
      <sz val="10"/>
    </font>
    <font>
      <name val="Times New Roman"/>
      <charset val="1"/>
      <family val="1"/>
      <b val="1"/>
      <color rgb="FFFF0000"/>
      <sz val="12"/>
    </font>
    <font>
      <name val="Comic Sans MS"/>
      <charset val="1"/>
      <family val="4"/>
      <color rgb="FF222222"/>
      <sz val="8"/>
    </font>
    <font>
      <name val="Times New Roman"/>
      <charset val="1"/>
      <family val="1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b val="1"/>
      <color rgb="FFFF0000"/>
      <sz val="11"/>
    </font>
    <font>
      <name val="Times New Roman"/>
      <charset val="1"/>
      <family val="1"/>
      <color theme="0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theme="1"/>
      <sz val="11"/>
    </font>
    <font>
      <name val="Times New Roman"/>
      <charset val="1"/>
      <family val="1"/>
      <color rgb="FFFF0000"/>
      <sz val="14"/>
      <u val="single"/>
    </font>
    <font>
      <name val="Times New Roman"/>
      <charset val="1"/>
      <family val="1"/>
      <color theme="1"/>
      <sz val="14"/>
    </font>
    <font>
      <name val="Times New Roman"/>
      <charset val="1"/>
      <family val="1"/>
      <b val="1"/>
      <color theme="1"/>
      <sz val="12"/>
      <u val="single"/>
    </font>
    <font>
      <name val="Times New Roman"/>
      <charset val="1"/>
      <family val="1"/>
      <i val="1"/>
      <color theme="1"/>
      <sz val="14"/>
      <u val="single"/>
    </font>
    <font>
      <name val="Times New Roman"/>
      <charset val="1"/>
      <family val="1"/>
      <color theme="1"/>
      <sz val="14"/>
      <u val="single"/>
    </font>
    <font>
      <name val="Times New Roman"/>
      <charset val="1"/>
      <family val="1"/>
      <b val="1"/>
      <color theme="1"/>
      <sz val="16"/>
      <u val="single"/>
    </font>
    <font>
      <name val="Times New Roman"/>
      <charset val="1"/>
      <family val="1"/>
      <b val="1"/>
      <color theme="1" tint="0.4999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theme="0" tint="-0.5"/>
      <sz val="10"/>
    </font>
  </fonts>
  <fills count="6">
    <fill>
      <patternFill/>
    </fill>
    <fill>
      <patternFill patternType="gray125"/>
    </fill>
    <fill>
      <patternFill patternType="solid">
        <fgColor theme="1" tint="0.4999"/>
        <bgColor rgb="FF808080"/>
      </patternFill>
    </fill>
    <fill>
      <patternFill patternType="solid">
        <fgColor theme="1"/>
        <bgColor rgb="FF222222"/>
      </patternFill>
    </fill>
    <fill>
      <patternFill patternType="solid">
        <fgColor theme="0" tint="-0.5"/>
        <bgColor rgb="FF7F7F7F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hair"/>
      <diagonal/>
    </border>
    <border>
      <left/>
      <right/>
      <top/>
      <bottom style="hair"/>
      <diagonal/>
    </border>
    <border>
      <left/>
      <right style="thin"/>
      <top/>
      <bottom style="hair"/>
      <diagonal/>
    </border>
    <border>
      <left style="thin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thin"/>
      <top style="hair"/>
      <bottom style="hair"/>
      <diagonal/>
    </border>
    <border>
      <left style="thin"/>
      <right/>
      <top style="medium"/>
      <bottom style="hair"/>
      <diagonal/>
    </border>
    <border>
      <left/>
      <right/>
      <top style="medium"/>
      <bottom style="hair"/>
      <diagonal/>
    </border>
    <border>
      <left/>
      <right style="thin"/>
      <top style="medium"/>
      <bottom style="hair"/>
      <diagonal/>
    </border>
    <border>
      <left style="thin"/>
      <right/>
      <top style="hair"/>
      <bottom style="thick"/>
      <diagonal/>
    </border>
    <border>
      <left/>
      <right/>
      <top style="hair"/>
      <bottom style="thick"/>
      <diagonal/>
    </border>
    <border>
      <left/>
      <right style="thin"/>
      <top style="hair"/>
      <bottom style="thick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</borders>
  <cellStyleXfs count="9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  <xf numFmtId="0" fontId="4" fillId="0" borderId="0" applyAlignment="1">
      <alignment horizontal="general" vertical="bottom"/>
    </xf>
    <xf numFmtId="177" fontId="0" fillId="0" borderId="0" applyAlignment="1">
      <alignment horizontal="general" vertical="bottom"/>
    </xf>
  </cellStyleXfs>
  <cellXfs count="261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7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9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8" fillId="0" borderId="3" applyAlignment="1" pivotButton="0" quotePrefix="0" xfId="21">
      <alignment horizontal="general" vertical="center"/>
    </xf>
    <xf numFmtId="0" fontId="12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0" fontId="8" fillId="0" borderId="7" applyAlignment="1" pivotButton="0" quotePrefix="0" xfId="21">
      <alignment horizontal="general" vertical="center"/>
    </xf>
    <xf numFmtId="167" fontId="8" fillId="0" borderId="7" applyAlignment="1" pivotButton="0" quotePrefix="0" xfId="21">
      <alignment horizontal="general" vertical="center"/>
    </xf>
    <xf numFmtId="168" fontId="8" fillId="0" borderId="8" applyAlignment="1" pivotButton="0" quotePrefix="0" xfId="21">
      <alignment horizontal="general" vertical="center"/>
    </xf>
    <xf numFmtId="0" fontId="8" fillId="0" borderId="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13" fillId="0" borderId="7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4" applyAlignment="1" pivotButton="0" quotePrefix="0" xfId="21">
      <alignment horizontal="left" vertical="center"/>
    </xf>
    <xf numFmtId="0" fontId="8" fillId="0" borderId="4" applyAlignment="1" pivotButton="0" quotePrefix="0" xfId="21">
      <alignment horizontal="general" vertical="center"/>
    </xf>
    <xf numFmtId="0" fontId="8" fillId="0" borderId="11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8" fillId="0" borderId="13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general" vertical="center"/>
    </xf>
    <xf numFmtId="0" fontId="8" fillId="0" borderId="7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168" fontId="8" fillId="0" borderId="7" applyAlignment="1" pivotButton="0" quotePrefix="0" xfId="21">
      <alignment horizontal="right" vertical="center"/>
    </xf>
    <xf numFmtId="168" fontId="8" fillId="0" borderId="7" applyAlignment="1" pivotButton="0" quotePrefix="0" xfId="21">
      <alignment horizontal="left" vertical="center"/>
    </xf>
    <xf numFmtId="167" fontId="8" fillId="0" borderId="7" applyAlignment="1" pivotButton="0" quotePrefix="0" xfId="21">
      <alignment horizontal="right" vertical="center"/>
    </xf>
    <xf numFmtId="0" fontId="16" fillId="0" borderId="12" applyAlignment="1" pivotButton="0" quotePrefix="0" xfId="21">
      <alignment horizontal="center" vertical="center"/>
    </xf>
    <xf numFmtId="0" fontId="8" fillId="0" borderId="7" applyAlignment="1" pivotButton="0" quotePrefix="0" xfId="21">
      <alignment horizontal="right" vertical="center"/>
    </xf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169" fontId="18" fillId="0" borderId="0" applyAlignment="1" pivotButton="0" quotePrefix="0" xfId="0">
      <alignment horizontal="center" vertical="center"/>
    </xf>
    <xf numFmtId="0" fontId="19" fillId="2" borderId="14" applyAlignment="1" pivotButton="0" quotePrefix="0" xfId="0">
      <alignment horizontal="center" vertical="center" wrapText="1"/>
    </xf>
    <xf numFmtId="0" fontId="19" fillId="2" borderId="15" applyAlignment="1" pivotButton="0" quotePrefix="0" xfId="0">
      <alignment horizontal="center" vertical="center" wrapText="1"/>
    </xf>
    <xf numFmtId="2" fontId="19" fillId="2" borderId="15" applyAlignment="1" pivotButton="0" quotePrefix="0" xfId="0">
      <alignment horizontal="center" vertical="center" wrapText="1"/>
    </xf>
    <xf numFmtId="170" fontId="19" fillId="2" borderId="15" applyAlignment="1" pivotButton="0" quotePrefix="0" xfId="0">
      <alignment horizontal="center" vertical="center" wrapText="1"/>
    </xf>
    <xf numFmtId="164" fontId="19" fillId="2" borderId="15" applyAlignment="1" pivotButton="0" quotePrefix="0" xfId="0">
      <alignment horizontal="center" vertical="center" wrapText="1"/>
    </xf>
    <xf numFmtId="164" fontId="19" fillId="3" borderId="15" applyAlignment="1" pivotButton="0" quotePrefix="0" xfId="0">
      <alignment horizontal="center" vertical="center" wrapText="1"/>
    </xf>
    <xf numFmtId="0" fontId="19" fillId="3" borderId="16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/>
    </xf>
    <xf numFmtId="0" fontId="16" fillId="0" borderId="18" applyAlignment="1" pivotButton="0" quotePrefix="0" xfId="0">
      <alignment horizontal="center" vertical="center" wrapText="1"/>
    </xf>
    <xf numFmtId="1" fontId="20" fillId="0" borderId="18" applyAlignment="1" pivotButton="0" quotePrefix="0" xfId="0">
      <alignment horizontal="center" vertical="center" shrinkToFit="1"/>
    </xf>
    <xf numFmtId="171" fontId="16" fillId="5" borderId="18" applyAlignment="1" pivotButton="0" quotePrefix="0" xfId="0">
      <alignment horizontal="center" vertical="center" wrapText="1"/>
    </xf>
    <xf numFmtId="171" fontId="5" fillId="5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16" fillId="0" borderId="18" applyAlignment="1" pivotButton="0" quotePrefix="0" xfId="0">
      <alignment horizontal="center" vertical="center"/>
    </xf>
    <xf numFmtId="174" fontId="16" fillId="0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0" fontId="17" fillId="4" borderId="0" applyAlignment="1" pivotButton="0" quotePrefix="0" xfId="0">
      <alignment horizontal="center" vertical="center"/>
    </xf>
    <xf numFmtId="4" fontId="17" fillId="4" borderId="0" applyAlignment="1" pivotButton="0" quotePrefix="0" xfId="0">
      <alignment horizontal="center" vertical="center"/>
    </xf>
    <xf numFmtId="175" fontId="17" fillId="4" borderId="0" applyAlignment="1" pivotButton="0" quotePrefix="0" xfId="0">
      <alignment horizontal="center" vertical="center"/>
    </xf>
    <xf numFmtId="0" fontId="21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1" fillId="0" borderId="21" applyAlignment="1" pivotButton="0" quotePrefix="0" xfId="0">
      <alignment horizontal="center" vertical="center"/>
    </xf>
    <xf numFmtId="171" fontId="5" fillId="5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1" fillId="0" borderId="21" applyAlignment="1" pivotButton="0" quotePrefix="0" xfId="0">
      <alignment horizontal="center" vertical="center"/>
    </xf>
    <xf numFmtId="174" fontId="21" fillId="0" borderId="21" applyAlignment="1" pivotButton="0" quotePrefix="0" xfId="0">
      <alignment horizontal="center" vertical="center"/>
    </xf>
    <xf numFmtId="175" fontId="21" fillId="0" borderId="21" applyAlignment="1" pivotButton="0" quotePrefix="0" xfId="0">
      <alignment horizontal="center" vertical="center"/>
    </xf>
    <xf numFmtId="175" fontId="21" fillId="0" borderId="22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4" fontId="19" fillId="0" borderId="0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170" fontId="16" fillId="0" borderId="24" applyAlignment="1" pivotButton="0" quotePrefix="0" xfId="0">
      <alignment horizontal="center" vertical="center"/>
    </xf>
    <xf numFmtId="165" fontId="16" fillId="0" borderId="24" applyAlignment="1" pivotButton="0" quotePrefix="0" xfId="0">
      <alignment horizontal="center" vertical="center"/>
    </xf>
    <xf numFmtId="164" fontId="16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bottom"/>
    </xf>
    <xf numFmtId="170" fontId="5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general" vertical="center"/>
    </xf>
    <xf numFmtId="164" fontId="24" fillId="0" borderId="0" applyAlignment="1" pivotButton="0" quotePrefix="0" xfId="0">
      <alignment horizontal="right" vertical="center"/>
    </xf>
    <xf numFmtId="175" fontId="24" fillId="0" borderId="27" applyAlignment="1" pivotButton="0" quotePrefix="0" xfId="0">
      <alignment horizontal="center" vertical="center"/>
    </xf>
    <xf numFmtId="164" fontId="25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center" vertical="bottom"/>
    </xf>
    <xf numFmtId="0" fontId="26" fillId="0" borderId="0" applyAlignment="1" pivotButton="0" quotePrefix="0" xfId="0">
      <alignment horizontal="center" vertical="bottom"/>
    </xf>
    <xf numFmtId="175" fontId="2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7" fillId="0" borderId="0" applyAlignment="1" pivotButton="0" quotePrefix="0" xfId="0">
      <alignment horizontal="right" vertical="center"/>
    </xf>
    <xf numFmtId="175" fontId="27" fillId="0" borderId="10" applyAlignment="1" pivotButton="0" quotePrefix="0" xfId="0">
      <alignment horizontal="center" vertical="center"/>
    </xf>
    <xf numFmtId="0" fontId="28" fillId="0" borderId="0" applyAlignment="1" pivotButton="0" quotePrefix="0" xfId="20">
      <alignment horizontal="general" vertical="center"/>
    </xf>
    <xf numFmtId="175" fontId="27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17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6" fontId="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general" vertical="center"/>
    </xf>
    <xf numFmtId="0" fontId="29" fillId="0" borderId="10" applyAlignment="1" pivotButton="0" quotePrefix="0" xfId="0">
      <alignment horizontal="general" vertical="center"/>
    </xf>
    <xf numFmtId="0" fontId="8" fillId="0" borderId="0" applyAlignment="1" pivotButton="0" quotePrefix="0" xfId="0">
      <alignment horizontal="right" vertical="center"/>
    </xf>
    <xf numFmtId="0" fontId="8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12" applyAlignment="1" pivotButton="0" quotePrefix="0" xfId="20">
      <alignment horizontal="center" vertical="center"/>
    </xf>
    <xf numFmtId="0" fontId="8" fillId="0" borderId="11" applyAlignment="1" pivotButton="0" quotePrefix="0" xfId="0">
      <alignment horizontal="general" vertical="center"/>
    </xf>
    <xf numFmtId="0" fontId="30" fillId="0" borderId="12" applyAlignment="1" pivotButton="0" quotePrefix="0" xfId="2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8" fillId="0" borderId="12" applyAlignment="1" pivotButton="0" quotePrefix="0" xfId="0">
      <alignment horizontal="right" vertical="center"/>
    </xf>
    <xf numFmtId="0" fontId="8" fillId="0" borderId="13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7" fillId="0" borderId="0" applyAlignment="1" pivotButton="0" quotePrefix="0" xfId="21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9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0" fillId="0" borderId="10" pivotButton="0" quotePrefix="0" xfId="0"/>
    <xf numFmtId="0" fontId="11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8" fillId="0" borderId="0" applyAlignment="1" pivotButton="0" quotePrefix="0" xfId="21">
      <alignment horizontal="general" vertical="center"/>
    </xf>
    <xf numFmtId="0" fontId="8" fillId="0" borderId="3" applyAlignment="1" pivotButton="0" quotePrefix="0" xfId="21">
      <alignment horizontal="general" vertical="center"/>
    </xf>
    <xf numFmtId="0" fontId="12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0" fontId="8" fillId="0" borderId="7" applyAlignment="1" pivotButton="0" quotePrefix="0" xfId="21">
      <alignment horizontal="general" vertical="center"/>
    </xf>
    <xf numFmtId="167" fontId="8" fillId="0" borderId="7" applyAlignment="1" pivotButton="0" quotePrefix="0" xfId="21">
      <alignment horizontal="general" vertical="center"/>
    </xf>
    <xf numFmtId="168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13" fillId="0" borderId="7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4" applyAlignment="1" pivotButton="0" quotePrefix="0" xfId="21">
      <alignment horizontal="left" vertical="center"/>
    </xf>
    <xf numFmtId="0" fontId="8" fillId="0" borderId="4" applyAlignment="1" pivotButton="0" quotePrefix="0" xfId="21">
      <alignment horizontal="general" vertical="center"/>
    </xf>
    <xf numFmtId="0" fontId="8" fillId="0" borderId="11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8" fillId="0" borderId="13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general" vertical="center"/>
    </xf>
    <xf numFmtId="0" fontId="8" fillId="0" borderId="7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168" fontId="8" fillId="0" borderId="7" applyAlignment="1" pivotButton="0" quotePrefix="0" xfId="21">
      <alignment horizontal="right" vertical="center"/>
    </xf>
    <xf numFmtId="168" fontId="8" fillId="0" borderId="7" applyAlignment="1" pivotButton="0" quotePrefix="0" xfId="21">
      <alignment horizontal="left" vertical="center"/>
    </xf>
    <xf numFmtId="167" fontId="8" fillId="0" borderId="7" applyAlignment="1" pivotButton="0" quotePrefix="0" xfId="21">
      <alignment horizontal="right" vertical="center"/>
    </xf>
    <xf numFmtId="0" fontId="16" fillId="0" borderId="12" applyAlignment="1" pivotButton="0" quotePrefix="0" xfId="21">
      <alignment horizontal="center" vertical="center"/>
    </xf>
    <xf numFmtId="0" fontId="8" fillId="0" borderId="7" applyAlignment="1" pivotButton="0" quotePrefix="0" xfId="21">
      <alignment horizontal="right" vertical="center"/>
    </xf>
    <xf numFmtId="0" fontId="0" fillId="0" borderId="0" pivotButton="0" quotePrefix="0" xfId="0"/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169" fontId="18" fillId="0" borderId="0" applyAlignment="1" pivotButton="0" quotePrefix="0" xfId="0">
      <alignment horizontal="center" vertical="center"/>
    </xf>
    <xf numFmtId="0" fontId="17" fillId="4" borderId="0" applyAlignment="1" pivotButton="0" quotePrefix="0" xfId="0">
      <alignment horizontal="center" vertical="center" wrapText="1"/>
    </xf>
    <xf numFmtId="0" fontId="19" fillId="2" borderId="14" applyAlignment="1" pivotButton="0" quotePrefix="0" xfId="0">
      <alignment horizontal="center" vertical="center" wrapText="1"/>
    </xf>
    <xf numFmtId="0" fontId="19" fillId="2" borderId="15" applyAlignment="1" pivotButton="0" quotePrefix="0" xfId="0">
      <alignment horizontal="center" vertical="center" wrapText="1"/>
    </xf>
    <xf numFmtId="2" fontId="19" fillId="2" borderId="15" applyAlignment="1" pivotButton="0" quotePrefix="0" xfId="0">
      <alignment horizontal="center" vertical="center" wrapText="1"/>
    </xf>
    <xf numFmtId="170" fontId="19" fillId="2" borderId="15" applyAlignment="1" pivotButton="0" quotePrefix="0" xfId="0">
      <alignment horizontal="center" vertical="center" wrapText="1"/>
    </xf>
    <xf numFmtId="164" fontId="19" fillId="2" borderId="15" applyAlignment="1" pivotButton="0" quotePrefix="0" xfId="0">
      <alignment horizontal="center" vertical="center" wrapText="1"/>
    </xf>
    <xf numFmtId="164" fontId="19" fillId="3" borderId="15" applyAlignment="1" pivotButton="0" quotePrefix="0" xfId="0">
      <alignment horizontal="center" vertical="center" wrapText="1"/>
    </xf>
    <xf numFmtId="0" fontId="19" fillId="3" borderId="16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6" fillId="0" borderId="18" applyAlignment="1" pivotButton="0" quotePrefix="0" xfId="0">
      <alignment horizontal="center" vertical="center" wrapText="1"/>
    </xf>
    <xf numFmtId="1" fontId="20" fillId="0" borderId="18" applyAlignment="1" pivotButton="0" quotePrefix="0" xfId="0">
      <alignment horizontal="center" vertical="center" shrinkToFit="1"/>
    </xf>
    <xf numFmtId="171" fontId="16" fillId="5" borderId="18" applyAlignment="1" pivotButton="0" quotePrefix="0" xfId="0">
      <alignment horizontal="center" vertical="center" wrapText="1"/>
    </xf>
    <xf numFmtId="171" fontId="5" fillId="5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16" fillId="0" borderId="18" applyAlignment="1" pivotButton="0" quotePrefix="0" xfId="0">
      <alignment horizontal="center" vertical="center"/>
    </xf>
    <xf numFmtId="174" fontId="16" fillId="0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4" fontId="17" fillId="4" borderId="0" applyAlignment="1" pivotButton="0" quotePrefix="0" xfId="0">
      <alignment horizontal="center" vertical="center"/>
    </xf>
    <xf numFmtId="175" fontId="17" fillId="4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21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1" fillId="0" borderId="21" applyAlignment="1" pivotButton="0" quotePrefix="0" xfId="0">
      <alignment horizontal="center" vertical="center"/>
    </xf>
    <xf numFmtId="171" fontId="5" fillId="5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1" fillId="0" borderId="21" applyAlignment="1" pivotButton="0" quotePrefix="0" xfId="0">
      <alignment horizontal="center" vertical="center"/>
    </xf>
    <xf numFmtId="174" fontId="21" fillId="0" borderId="21" applyAlignment="1" pivotButton="0" quotePrefix="0" xfId="0">
      <alignment horizontal="center" vertical="center"/>
    </xf>
    <xf numFmtId="175" fontId="21" fillId="0" borderId="21" applyAlignment="1" pivotButton="0" quotePrefix="0" xfId="0">
      <alignment horizontal="center" vertical="center"/>
    </xf>
    <xf numFmtId="175" fontId="21" fillId="0" borderId="22" applyAlignment="1" pivotButton="0" quotePrefix="0" xfId="0">
      <alignment horizontal="center" vertical="center"/>
    </xf>
    <xf numFmtId="4" fontId="19" fillId="0" borderId="0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170" fontId="16" fillId="0" borderId="24" applyAlignment="1" pivotButton="0" quotePrefix="0" xfId="0">
      <alignment horizontal="center" vertical="center"/>
    </xf>
    <xf numFmtId="165" fontId="16" fillId="0" borderId="24" applyAlignment="1" pivotButton="0" quotePrefix="0" xfId="0">
      <alignment horizontal="center" vertical="center"/>
    </xf>
    <xf numFmtId="164" fontId="16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bottom"/>
    </xf>
    <xf numFmtId="0" fontId="0" fillId="0" borderId="26" pivotButton="0" quotePrefix="0" xfId="0"/>
    <xf numFmtId="170" fontId="5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general" vertical="center"/>
    </xf>
    <xf numFmtId="164" fontId="24" fillId="0" borderId="0" applyAlignment="1" pivotButton="0" quotePrefix="0" xfId="0">
      <alignment horizontal="right" vertical="center"/>
    </xf>
    <xf numFmtId="175" fontId="24" fillId="0" borderId="27" applyAlignment="1" pivotButton="0" quotePrefix="0" xfId="0">
      <alignment horizontal="center" vertical="center"/>
    </xf>
    <xf numFmtId="0" fontId="0" fillId="0" borderId="27" pivotButton="0" quotePrefix="0" xfId="0"/>
    <xf numFmtId="164" fontId="25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center" vertical="bottom"/>
    </xf>
    <xf numFmtId="0" fontId="26" fillId="0" borderId="0" applyAlignment="1" pivotButton="0" quotePrefix="0" xfId="0">
      <alignment horizontal="center" vertical="bottom"/>
    </xf>
    <xf numFmtId="175" fontId="2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7" fillId="0" borderId="0" applyAlignment="1" pivotButton="0" quotePrefix="0" xfId="0">
      <alignment horizontal="right" vertical="center"/>
    </xf>
    <xf numFmtId="175" fontId="27" fillId="0" borderId="10" applyAlignment="1" pivotButton="0" quotePrefix="0" xfId="0">
      <alignment horizontal="center" vertical="center"/>
    </xf>
    <xf numFmtId="0" fontId="28" fillId="0" borderId="0" applyAlignment="1" pivotButton="0" quotePrefix="0" xfId="20">
      <alignment horizontal="general" vertical="center"/>
    </xf>
    <xf numFmtId="175" fontId="27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17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6" fontId="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general" vertical="center"/>
    </xf>
    <xf numFmtId="0" fontId="29" fillId="0" borderId="10" applyAlignment="1" pivotButton="0" quotePrefix="0" xfId="0">
      <alignment horizontal="general" vertical="center"/>
    </xf>
    <xf numFmtId="0" fontId="8" fillId="0" borderId="0" applyAlignment="1" pivotButton="0" quotePrefix="0" xfId="0">
      <alignment horizontal="right" vertical="center"/>
    </xf>
    <xf numFmtId="0" fontId="8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12" applyAlignment="1" pivotButton="0" quotePrefix="0" xfId="20">
      <alignment horizontal="center" vertical="center"/>
    </xf>
    <xf numFmtId="0" fontId="8" fillId="0" borderId="11" applyAlignment="1" pivotButton="0" quotePrefix="0" xfId="0">
      <alignment horizontal="general" vertical="center"/>
    </xf>
    <xf numFmtId="0" fontId="30" fillId="0" borderId="12" applyAlignment="1" pivotButton="0" quotePrefix="0" xfId="2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8" fillId="0" borderId="12" applyAlignment="1" pivotButton="0" quotePrefix="0" xfId="0">
      <alignment horizontal="right" vertical="center"/>
    </xf>
    <xf numFmtId="0" fontId="8" fillId="0" borderId="13" applyAlignment="1" pivotButton="0" quotePrefix="0" xfId="0">
      <alignment horizontal="general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표준 2 2" xfId="7"/>
    <cellStyle name="Excel Built-in Comma [0]" xfId="8"/>
  </cellStyles>
  <dxfs count="1"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F31"/>
  <sheetViews>
    <sheetView showFormulas="0" showGridLines="0" showRowColHeaders="1" showZeros="1" rightToLeft="0" tabSelected="1" showOutlineSymbols="1" defaultGridColor="1" view="pageBreakPreview" topLeftCell="O3" colorId="64" zoomScale="100" zoomScaleNormal="100" zoomScalePageLayoutView="100" workbookViewId="0">
      <selection pane="topLeft" activeCell="AA16" activeCellId="0" sqref="AA16:AC17"/>
    </sheetView>
  </sheetViews>
  <sheetFormatPr baseColWidth="8" defaultColWidth="8.73046875" defaultRowHeight="13.5" customHeight="1" zeroHeight="0" outlineLevelRow="0"/>
  <cols>
    <col width="19.18" customWidth="1" style="128" min="1" max="1"/>
    <col width="12.45" customWidth="1" style="128" min="2" max="2"/>
    <col width="10.27" customWidth="1" style="128" min="3" max="3"/>
    <col width="17.45" customWidth="1" style="128" min="4" max="4"/>
    <col width="12" customWidth="1" style="128" min="5" max="5"/>
    <col width="10" customWidth="1" style="128" min="6" max="6"/>
    <col width="6.82" customWidth="1" style="128" min="7" max="7"/>
    <col width="8.539999999999999" customWidth="1" style="129" min="8" max="8"/>
    <col width="8.539999999999999" customWidth="1" style="130" min="9" max="10"/>
    <col width="8.539999999999999" customWidth="1" style="131" min="11" max="11"/>
    <col width="11.82" customWidth="1" style="131" min="12" max="12"/>
    <col width="8.539999999999999" customWidth="1" style="131" min="13" max="14"/>
    <col width="11.82" customWidth="1" style="132" min="15" max="15"/>
    <col width="9.18" customWidth="1" style="132" min="16" max="16"/>
    <col width="12.45" customWidth="1" style="133" min="17" max="19"/>
    <col width="8.449999999999999" customWidth="1" style="133" min="20" max="21"/>
    <col width="9.18" customWidth="1" style="133" min="22" max="22"/>
    <col width="10" customWidth="1" style="133" min="23" max="23"/>
    <col width="13.45" customWidth="1" style="134" min="24" max="24"/>
    <col width="14.54" customWidth="1" style="129" min="25" max="25"/>
    <col width="11.27" customWidth="1" style="129" min="26" max="27"/>
    <col width="8.73" customWidth="1" style="129" min="28" max="29"/>
    <col width="8.82" customWidth="1" style="129" min="30" max="30"/>
    <col width="8.73" customWidth="1" style="129" min="31" max="16384"/>
  </cols>
  <sheetData>
    <row r="1" ht="31.5" customFormat="1" customHeight="1" s="135">
      <c r="A1" s="136" t="inlineStr">
        <is>
          <t>PT. VERONIQUE INDONESIA</t>
        </is>
      </c>
      <c r="B1" s="137" t="n"/>
      <c r="C1" s="137" t="n"/>
      <c r="D1" s="137" t="n"/>
      <c r="E1" s="137" t="n"/>
      <c r="F1" s="137" t="n"/>
      <c r="G1" s="137" t="n"/>
      <c r="H1" s="137" t="n"/>
      <c r="I1" s="137" t="n"/>
      <c r="J1" s="137" t="n"/>
      <c r="K1" s="137" t="n"/>
      <c r="L1" s="137" t="n"/>
      <c r="M1" s="137" t="n"/>
      <c r="N1" s="137" t="n"/>
      <c r="O1" s="137" t="n"/>
      <c r="P1" s="137" t="n"/>
      <c r="Q1" s="137" t="n"/>
      <c r="R1" s="137" t="n"/>
      <c r="S1" s="137" t="n"/>
      <c r="T1" s="137" t="n"/>
      <c r="U1" s="137" t="n"/>
      <c r="V1" s="137" t="n"/>
      <c r="W1" s="137" t="n"/>
      <c r="X1" s="137" t="n"/>
      <c r="Y1" s="138" t="n"/>
    </row>
    <row r="2" ht="15" customFormat="1" customHeight="1" s="139">
      <c r="A2" s="140" t="inlineStr">
        <is>
          <t>Jl. Raya Purwonegoro, Rt. 007/003  Purwonegoro, Banjarnegara,  Jawa Tengah   Zip Code : 53472   INDONESIA</t>
        </is>
      </c>
      <c r="Y2" s="141" t="n"/>
    </row>
    <row r="3" ht="19.5" customFormat="1" customHeight="1" s="142">
      <c r="A3" s="143" t="inlineStr">
        <is>
          <t>PROFORMA INVOICE</t>
        </is>
      </c>
      <c r="Y3" s="141" t="n"/>
    </row>
    <row r="4" ht="12" customFormat="1" customHeight="1" s="144">
      <c r="A4" s="145" t="inlineStr">
        <is>
          <t>Seller:</t>
        </is>
      </c>
      <c r="B4" s="146" t="inlineStr">
        <is>
          <t>PT. VERONIQUE INDONESIA</t>
        </is>
      </c>
      <c r="C4" s="146" t="n"/>
      <c r="D4" s="146" t="n"/>
      <c r="E4" s="146" t="n"/>
      <c r="F4" s="147" t="n"/>
      <c r="G4" s="147" t="n"/>
      <c r="H4" s="147" t="n"/>
      <c r="I4" s="147" t="n"/>
      <c r="J4" s="147" t="n"/>
      <c r="K4" s="148" t="n"/>
      <c r="L4" s="149" t="inlineStr">
        <is>
          <t>Invoice No. &amp; Date :</t>
        </is>
      </c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V4" s="151" t="n"/>
      <c r="W4" s="150" t="n"/>
      <c r="X4" s="150" t="n"/>
      <c r="Y4" s="152" t="n"/>
      <c r="Z4" s="144" t="inlineStr">
        <is>
          <t>plating</t>
        </is>
      </c>
      <c r="AA4" s="144" t="n">
        <v>0.24</v>
      </c>
    </row>
    <row r="5" ht="12" customFormat="1" customHeight="1" s="144">
      <c r="A5" s="153" t="n">
        <v>20</v>
      </c>
      <c r="B5" s="154" t="inlineStr">
        <is>
          <t>Jl. Raya Purwonegoro, Rt. 007/003  Purwonegoro, Banjarnegara,</t>
        </is>
      </c>
      <c r="C5" s="154" t="n"/>
      <c r="D5" s="154" t="n"/>
      <c r="E5" s="154" t="n"/>
      <c r="F5" s="155" t="n"/>
      <c r="G5" s="155" t="n"/>
      <c r="H5" s="155" t="n"/>
      <c r="I5" s="155" t="n"/>
      <c r="J5" s="155" t="n"/>
      <c r="K5" s="156" t="n"/>
      <c r="L5" s="149" t="inlineStr">
        <is>
          <t>L/C No. &amp; Date :</t>
        </is>
      </c>
      <c r="M5" s="150" t="n"/>
      <c r="N5" s="150" t="n"/>
      <c r="O5" s="157" t="n"/>
      <c r="P5" s="157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8" t="n"/>
    </row>
    <row r="6" ht="12" customFormat="1" customHeight="1" s="144">
      <c r="A6" s="153" t="n">
        <v>20</v>
      </c>
      <c r="B6" s="154" t="inlineStr">
        <is>
          <t>Jawa Tengah  Zip Code : 53472   INDONESIA</t>
        </is>
      </c>
      <c r="C6" s="154" t="n"/>
      <c r="D6" s="154" t="n"/>
      <c r="E6" s="154" t="n"/>
      <c r="F6" s="155" t="n"/>
      <c r="G6" s="155" t="n"/>
      <c r="H6" s="155" t="n"/>
      <c r="I6" s="155" t="n"/>
      <c r="J6" s="155" t="n"/>
      <c r="K6" s="156" t="n"/>
      <c r="L6" s="145" t="inlineStr">
        <is>
          <t>(Buyer : if then Consignee):</t>
        </is>
      </c>
      <c r="M6" s="159" t="n"/>
      <c r="N6" s="160" t="n"/>
      <c r="O6" s="159" t="n"/>
      <c r="P6" s="159" t="n"/>
      <c r="Q6" s="159" t="n"/>
      <c r="R6" s="159" t="n"/>
      <c r="S6" s="159" t="n"/>
      <c r="T6" s="159" t="n"/>
      <c r="U6" s="159" t="n"/>
      <c r="V6" s="160" t="n"/>
      <c r="W6" s="160" t="n"/>
      <c r="X6" s="160" t="n"/>
      <c r="Y6" s="148" t="n"/>
    </row>
    <row r="7" ht="12" customFormat="1" customHeight="1" s="144">
      <c r="A7" s="161" t="n">
        <v>20</v>
      </c>
      <c r="B7" s="162" t="inlineStr">
        <is>
          <t>Tel : 62-286-598-8594   Fax : 62-286-598-8650</t>
        </is>
      </c>
      <c r="C7" s="162" t="n"/>
      <c r="D7" s="162" t="n"/>
      <c r="E7" s="162" t="n"/>
      <c r="F7" s="163" t="n"/>
      <c r="G7" s="163" t="n"/>
      <c r="H7" s="163" t="n"/>
      <c r="I7" s="163" t="n"/>
      <c r="J7" s="163" t="n"/>
      <c r="K7" s="164" t="n"/>
      <c r="L7" s="161" t="n"/>
      <c r="M7" s="162" t="n"/>
      <c r="N7" s="165" t="n"/>
      <c r="O7" s="162" t="n"/>
      <c r="P7" s="162" t="n"/>
      <c r="Q7" s="162" t="n"/>
      <c r="R7" s="162" t="n"/>
      <c r="S7" s="162" t="n"/>
      <c r="T7" s="162" t="n"/>
      <c r="U7" s="162" t="n"/>
      <c r="V7" s="165" t="n"/>
      <c r="W7" s="165" t="n"/>
      <c r="X7" s="165" t="n"/>
      <c r="Y7" s="164" t="n"/>
    </row>
    <row r="8" ht="12" customFormat="1" customHeight="1" s="144">
      <c r="A8" s="145" t="inlineStr">
        <is>
          <t>Consignee:</t>
        </is>
      </c>
      <c r="B8" s="146" t="inlineStr">
        <is>
          <t>Royal Diamond-Joshua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8" t="n"/>
      <c r="L8" s="149" t="inlineStr">
        <is>
          <t xml:space="preserve">"GSP eligible Article" </t>
        </is>
      </c>
      <c r="M8" s="166" t="n"/>
      <c r="N8" s="150" t="n"/>
      <c r="O8" s="166" t="n"/>
      <c r="P8" s="166" t="n"/>
      <c r="Q8" s="166" t="n"/>
      <c r="R8" s="166" t="n"/>
      <c r="S8" s="166" t="n"/>
      <c r="T8" s="166" t="n"/>
      <c r="U8" s="166" t="n"/>
      <c r="V8" s="150" t="n"/>
      <c r="W8" s="150" t="n"/>
      <c r="X8" s="150" t="n"/>
      <c r="Y8" s="158" t="n"/>
    </row>
    <row r="9" ht="12" customFormat="1" customHeight="1" s="144">
      <c r="A9" s="153" t="n">
        <v>20</v>
      </c>
      <c r="B9" s="154" t="inlineStr">
        <is>
          <t>to Veronique Oro Corp.</t>
        </is>
      </c>
      <c r="C9" s="154" t="n"/>
      <c r="D9" s="154" t="n"/>
      <c r="E9" s="154" t="n"/>
      <c r="F9" s="154" t="n"/>
      <c r="G9" s="154" t="n"/>
      <c r="H9" s="154" t="n"/>
      <c r="I9" s="154" t="n"/>
      <c r="J9" s="154" t="n"/>
      <c r="K9" s="156" t="n"/>
      <c r="L9" s="159" t="inlineStr">
        <is>
          <t>Country of Origin :</t>
        </is>
      </c>
      <c r="M9" s="159" t="n"/>
      <c r="N9" s="160" t="n"/>
      <c r="O9" s="160" t="inlineStr">
        <is>
          <t>INDONESIA</t>
        </is>
      </c>
      <c r="P9" s="160" t="n"/>
      <c r="Q9" s="159" t="n"/>
      <c r="R9" s="159" t="n"/>
      <c r="S9" s="159" t="n"/>
      <c r="T9" s="159" t="n"/>
      <c r="U9" s="159" t="n"/>
      <c r="V9" s="160" t="n"/>
      <c r="W9" s="160" t="n"/>
      <c r="X9" s="160" t="n"/>
      <c r="Y9" s="148" t="n"/>
    </row>
    <row r="10" ht="12" customFormat="1" customHeight="1" s="144">
      <c r="A10" s="153" t="n">
        <v>20</v>
      </c>
      <c r="B10" s="154" t="n"/>
      <c r="C10" s="154" t="n"/>
      <c r="D10" s="154" t="n"/>
      <c r="E10" s="154" t="n"/>
      <c r="F10" s="154" t="n"/>
      <c r="G10" s="154" t="n"/>
      <c r="H10" s="154" t="n"/>
      <c r="I10" s="154" t="n"/>
      <c r="J10" s="154" t="n"/>
      <c r="K10" s="156" t="n"/>
      <c r="L10" s="144" t="inlineStr">
        <is>
          <t xml:space="preserve">B/L No. : </t>
        </is>
      </c>
      <c r="Q10" s="167" t="n"/>
      <c r="R10" s="167" t="n"/>
      <c r="S10" s="167" t="n"/>
      <c r="T10" s="167" t="n"/>
      <c r="U10" s="167" t="n"/>
      <c r="V10" s="168" t="n"/>
      <c r="W10" s="169" t="n"/>
      <c r="Y10" s="156" t="n"/>
    </row>
    <row r="11" ht="12" customFormat="1" customHeight="1" s="144">
      <c r="A11" s="161" t="n">
        <v>20</v>
      </c>
      <c r="B11" s="162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4" t="n"/>
      <c r="L11" s="144" t="inlineStr">
        <is>
          <t xml:space="preserve">A/C No. : </t>
        </is>
      </c>
      <c r="O11" s="170" t="n"/>
      <c r="P11" s="170" t="n"/>
      <c r="V11" s="169" t="n"/>
      <c r="W11" s="169" t="n"/>
      <c r="Y11" s="156" t="n"/>
    </row>
    <row r="12" ht="12" customFormat="1" customHeight="1" s="144">
      <c r="A12" s="171" t="n">
        <v>20</v>
      </c>
      <c r="B12" s="172" t="inlineStr">
        <is>
          <t xml:space="preserve">Departure Date :     </t>
        </is>
      </c>
      <c r="C12" s="173" t="n"/>
      <c r="D12" s="173" t="n"/>
      <c r="E12" s="173" t="n"/>
      <c r="F12" s="173" t="n"/>
      <c r="G12" s="149" t="n"/>
      <c r="H12" s="174" t="inlineStr">
        <is>
          <t xml:space="preserve">From :      </t>
        </is>
      </c>
      <c r="I12" s="150" t="inlineStr">
        <is>
          <t>INDONESIA</t>
        </is>
      </c>
      <c r="J12" s="150" t="n"/>
      <c r="K12" s="158" t="n"/>
      <c r="L12" s="165" t="inlineStr">
        <is>
          <t xml:space="preserve">C/T No. : </t>
        </is>
      </c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75" t="n"/>
      <c r="W12" s="175" t="n"/>
      <c r="X12" s="165" t="n"/>
      <c r="Y12" s="164" t="n"/>
    </row>
    <row r="13" ht="12" customFormat="1" customHeight="1" s="144">
      <c r="A13" s="149" t="n">
        <v>20</v>
      </c>
      <c r="B13" s="176" t="inlineStr">
        <is>
          <t xml:space="preserve">Vessel/Flight :     </t>
        </is>
      </c>
      <c r="C13" s="150" t="n"/>
      <c r="D13" s="150" t="n"/>
      <c r="E13" s="150" t="n"/>
      <c r="F13" s="150" t="n"/>
      <c r="G13" s="149" t="n"/>
      <c r="H13" s="176" t="inlineStr">
        <is>
          <t xml:space="preserve">To :      </t>
        </is>
      </c>
      <c r="I13" s="150" t="inlineStr">
        <is>
          <t>U.S.A</t>
        </is>
      </c>
      <c r="J13" s="150" t="n"/>
      <c r="K13" s="158" t="n"/>
      <c r="L13" s="149" t="inlineStr">
        <is>
          <t>Terms of  Payment:</t>
        </is>
      </c>
      <c r="M13" s="150" t="n"/>
      <c r="N13" s="150" t="n"/>
      <c r="O13" s="166" t="n"/>
      <c r="P13" s="166" t="n"/>
      <c r="Q13" s="166" t="n"/>
      <c r="R13" s="166" t="n"/>
      <c r="S13" s="166" t="n"/>
      <c r="T13" s="166" t="n"/>
      <c r="U13" s="166" t="n"/>
      <c r="V13" s="150" t="n"/>
      <c r="W13" s="150" t="n"/>
      <c r="X13" s="150" t="n"/>
      <c r="Y13" s="158" t="n"/>
      <c r="AA13" s="144" t="inlineStr">
        <is>
          <t>gold price</t>
        </is>
      </c>
      <c r="AB13" s="144" t="n">
        <v>72</v>
      </c>
    </row>
    <row r="14" ht="15.75" customHeight="1" s="177">
      <c r="A14" s="178" t="inlineStr">
        <is>
          <t>Buyer Dia</t>
        </is>
      </c>
      <c r="K14" s="179" t="n"/>
      <c r="L14" s="179" t="n"/>
      <c r="M14" s="179" t="n"/>
      <c r="N14" s="179" t="n"/>
      <c r="W14" s="180" t="n"/>
      <c r="X14" s="181" t="inlineStr">
        <is>
          <t>11th Apr London AM + 1%</t>
        </is>
      </c>
      <c r="Y14" s="182">
        <f>3213.75*1.01</f>
        <v/>
      </c>
      <c r="AA14" s="129" t="inlineStr">
        <is>
          <t>dia price</t>
        </is>
      </c>
      <c r="AB14" s="129" t="n">
        <v>167.18</v>
      </c>
    </row>
    <row r="15" ht="27.75" customFormat="1" customHeight="1" s="183">
      <c r="A15" s="184" t="inlineStr">
        <is>
          <t>PO#</t>
        </is>
      </c>
      <c r="B15" s="185" t="inlineStr">
        <is>
          <t>Item No.</t>
        </is>
      </c>
      <c r="C15" s="185" t="inlineStr">
        <is>
          <t>Buyer No.</t>
        </is>
      </c>
      <c r="D15" s="185" t="inlineStr">
        <is>
          <t>Buyer PO</t>
        </is>
      </c>
      <c r="E15" s="185" t="inlineStr">
        <is>
          <t>Cust. Ref No.</t>
        </is>
      </c>
      <c r="F15" s="185" t="inlineStr">
        <is>
          <t>Metal</t>
        </is>
      </c>
      <c r="G15" s="185" t="inlineStr">
        <is>
          <t>Q'ty</t>
        </is>
      </c>
      <c r="H15" s="186" t="inlineStr">
        <is>
          <t>Total w't</t>
        </is>
      </c>
      <c r="I15" s="186" t="inlineStr">
        <is>
          <t>Dia w't</t>
        </is>
      </c>
      <c r="J15" s="186" t="inlineStr">
        <is>
          <t>Wire w't</t>
        </is>
      </c>
      <c r="K15" s="187" t="inlineStr">
        <is>
          <t>Gold w't</t>
        </is>
      </c>
      <c r="L15" s="187" t="inlineStr">
        <is>
          <t>Stone</t>
        </is>
      </c>
      <c r="M15" s="187" t="inlineStr">
        <is>
          <t>Color</t>
        </is>
      </c>
      <c r="N15" s="187" t="inlineStr">
        <is>
          <t>Stone Q'ty</t>
        </is>
      </c>
      <c r="O15" s="188" t="inlineStr">
        <is>
          <t>Labor</t>
        </is>
      </c>
      <c r="P15" s="188" t="inlineStr">
        <is>
          <t>Dia Carat</t>
        </is>
      </c>
      <c r="Q15" s="189" t="inlineStr">
        <is>
          <t>Extra Cost</t>
        </is>
      </c>
      <c r="R15" s="189" t="inlineStr">
        <is>
          <t>Dia Packaging Cost</t>
        </is>
      </c>
      <c r="S15" s="189" t="inlineStr">
        <is>
          <t>Dia Handling Service Fee</t>
        </is>
      </c>
      <c r="T15" s="189" t="inlineStr">
        <is>
          <t>Wire
Cost</t>
        </is>
      </c>
      <c r="U15" s="189" t="inlineStr">
        <is>
          <t>Plating Cost</t>
        </is>
      </c>
      <c r="V15" s="189" t="inlineStr">
        <is>
          <t>Stone
Cost</t>
        </is>
      </c>
      <c r="W15" s="189" t="inlineStr">
        <is>
          <t>Setting
Cost</t>
        </is>
      </c>
      <c r="X15" s="190" t="inlineStr">
        <is>
          <t>Labor
Cost</t>
        </is>
      </c>
      <c r="Y15" s="190" t="inlineStr">
        <is>
          <t>Gold &amp; 5%
Cost</t>
        </is>
      </c>
      <c r="AA15" s="183" t="inlineStr">
        <is>
          <t>maklon</t>
        </is>
      </c>
      <c r="AB15" s="183" t="inlineStr">
        <is>
          <t>material cost</t>
        </is>
      </c>
      <c r="AC15" s="183" t="inlineStr">
        <is>
          <t>total</t>
        </is>
      </c>
      <c r="AD15" s="183" t="inlineStr">
        <is>
          <t>24K Payment</t>
        </is>
      </c>
      <c r="AE15" s="183" t="inlineStr">
        <is>
          <t>old labor</t>
        </is>
      </c>
      <c r="AF15" s="183" t="inlineStr">
        <is>
          <t>labor amount</t>
        </is>
      </c>
    </row>
    <row r="16" ht="28.5" customFormat="1" customHeight="1" s="191">
      <c r="A16" s="192" t="inlineStr">
        <is>
          <t>RDJ250409RB-14K</t>
        </is>
      </c>
      <c r="B16" s="193" t="inlineStr">
        <is>
          <t>H0212B01 6.75"</t>
        </is>
      </c>
      <c r="C16" s="193" t="n"/>
      <c r="D16" s="193" t="n"/>
      <c r="E16" s="193" t="n"/>
      <c r="F16" s="193" t="inlineStr">
        <is>
          <t>14K YG</t>
        </is>
      </c>
      <c r="G16" s="194" t="n">
        <v>3</v>
      </c>
      <c r="H16" s="195" t="n">
        <v>31.48</v>
      </c>
      <c r="I16" s="195" t="n">
        <v>0.12</v>
      </c>
      <c r="J16" s="195" t="n">
        <v>4.02</v>
      </c>
      <c r="K16" s="196">
        <f>H16-I16-J16</f>
        <v/>
      </c>
      <c r="L16" s="197" t="n">
        <v>1.3</v>
      </c>
      <c r="M16" s="197" t="inlineStr">
        <is>
          <t>W</t>
        </is>
      </c>
      <c r="N16" s="198" t="n">
        <v>20</v>
      </c>
      <c r="O16" s="199" t="n">
        <v>10.75</v>
      </c>
      <c r="P16" s="200" t="n">
        <v>0.55</v>
      </c>
      <c r="Q16" s="201" t="n"/>
      <c r="R16" s="201" t="n"/>
      <c r="S16" s="201">
        <f>G16*0.02*N16</f>
        <v/>
      </c>
      <c r="T16" s="201">
        <f>G16*3</f>
        <v/>
      </c>
      <c r="U16" s="201">
        <f>IF(RIGHT(F16,2)="WG",K16*$AA$4,IF(OR(RIGHT(F16,3)="WRG",RIGHT(F16,3)="WYG",RIGHT(F16,3)="WYR"),K16*$AA$4+3*G16,0))</f>
        <v/>
      </c>
      <c r="V16" s="201" t="n"/>
      <c r="W16" s="201">
        <f>G16*N16*0.6</f>
        <v/>
      </c>
      <c r="X16" s="201">
        <f>K16*O16</f>
        <v/>
      </c>
      <c r="Y16" s="202">
        <f>$Y$14/31.1035*K16*IF(LEFT(F16,3)="10K",0.417*1.07,IF(LEFT(F16,3)="14K",0.585*1.05,IF(LEFT(F16,3)="18K",0.75*1.05,0)))</f>
        <v/>
      </c>
      <c r="Z16" s="191">
        <f>2*K16</f>
        <v/>
      </c>
      <c r="AA16" s="203" t="n">
        <v>285.425</v>
      </c>
      <c r="AB16" s="203" t="n">
        <v>1301.08784</v>
      </c>
      <c r="AC16" s="203" t="n">
        <v>1586.51284</v>
      </c>
      <c r="AD16" s="191">
        <f>K16*IF(LEFT(F16,3)="10K",0.417*1.07,IF(LEFT(F16,3)="14K",0.585*1.05,IF(LEFT(F16,3)="18K",0.75*1.05,0)))</f>
        <v/>
      </c>
      <c r="AF16" s="204">
        <f>IF(AE16&gt;0,AE16*K16,X16)</f>
        <v/>
      </c>
    </row>
    <row r="17" ht="15.75" customFormat="1" customHeight="1" s="205">
      <c r="A17" s="206" t="inlineStr">
        <is>
          <t>SUBTOTAL</t>
        </is>
      </c>
      <c r="B17" s="207" t="n"/>
      <c r="C17" s="207" t="n"/>
      <c r="D17" s="207" t="n"/>
      <c r="E17" s="207" t="n"/>
      <c r="F17" s="207" t="n"/>
      <c r="G17" s="208">
        <f>SUM(G16)</f>
        <v/>
      </c>
      <c r="H17" s="209" t="n"/>
      <c r="I17" s="209" t="n"/>
      <c r="J17" s="209" t="n"/>
      <c r="K17" s="209">
        <f>SUM(K16)</f>
        <v/>
      </c>
      <c r="L17" s="210" t="n"/>
      <c r="M17" s="210" t="n"/>
      <c r="N17" s="210" t="n"/>
      <c r="O17" s="211" t="n"/>
      <c r="P17" s="212">
        <f>SUM(P16)</f>
        <v/>
      </c>
      <c r="Q17" s="213">
        <f>SUM(Q16)</f>
        <v/>
      </c>
      <c r="R17" s="213">
        <f>SUM(R16)</f>
        <v/>
      </c>
      <c r="S17" s="213">
        <f>SUM(S16)</f>
        <v/>
      </c>
      <c r="T17" s="213">
        <f>SUM(T16)</f>
        <v/>
      </c>
      <c r="U17" s="213">
        <f>SUM(U16)</f>
        <v/>
      </c>
      <c r="V17" s="213">
        <f>SUM(V16)</f>
        <v/>
      </c>
      <c r="W17" s="213">
        <f>SUM(W16)</f>
        <v/>
      </c>
      <c r="X17" s="213">
        <f>SUM(X16)</f>
        <v/>
      </c>
      <c r="Y17" s="214">
        <f>SUM(Y16)</f>
        <v/>
      </c>
      <c r="AA17" s="215" t="n">
        <v>285.425</v>
      </c>
      <c r="AB17" s="215" t="n">
        <v>1301.08784</v>
      </c>
      <c r="AC17" s="215" t="n">
        <v>1586.51284</v>
      </c>
      <c r="AD17" s="215">
        <f>SUM(AD16)</f>
        <v/>
      </c>
      <c r="AF17" s="215">
        <f>SUM(AF16)</f>
        <v/>
      </c>
    </row>
    <row r="18" ht="15.75" customFormat="1" customHeight="1" s="205">
      <c r="A18" s="216" t="n">
        <v>20</v>
      </c>
      <c r="B18" s="217" t="n"/>
      <c r="C18" s="217" t="n"/>
      <c r="D18" s="217" t="n"/>
      <c r="E18" s="217" t="n"/>
      <c r="F18" s="217" t="n"/>
      <c r="G18" s="217" t="n"/>
      <c r="H18" s="217" t="n"/>
      <c r="I18" s="217" t="n"/>
      <c r="J18" s="218" t="n"/>
      <c r="K18" s="219" t="n"/>
      <c r="L18" s="219" t="n"/>
      <c r="M18" s="219" t="n"/>
      <c r="N18" s="219" t="n"/>
      <c r="O18" s="220" t="n"/>
      <c r="P18" s="220" t="n"/>
      <c r="Q18" s="221" t="n"/>
      <c r="R18" s="221" t="n"/>
      <c r="S18" s="221" t="n"/>
      <c r="T18" s="221" t="n"/>
      <c r="U18" s="221" t="n"/>
      <c r="V18" s="222" t="n"/>
      <c r="W18" s="223" t="inlineStr">
        <is>
          <t>FREIGHT CHARGE</t>
        </is>
      </c>
      <c r="X18" s="222" t="n"/>
      <c r="Y18" s="224" t="n"/>
    </row>
    <row r="19" ht="18" customFormat="1" customHeight="1" s="205">
      <c r="A19" s="225" t="n">
        <v>20</v>
      </c>
      <c r="B19" s="226" t="n"/>
      <c r="C19" s="227" t="n"/>
      <c r="D19" s="227" t="n"/>
      <c r="E19" s="227" t="n"/>
      <c r="F19" s="227" t="n"/>
      <c r="G19" s="227" t="n"/>
      <c r="H19" s="227" t="n"/>
      <c r="I19" s="130" t="n"/>
      <c r="J19" s="228" t="n"/>
      <c r="K19" s="132" t="n"/>
      <c r="L19" s="132" t="n"/>
      <c r="M19" s="132" t="n"/>
      <c r="N19" s="132" t="n"/>
      <c r="O19" s="133" t="n"/>
      <c r="P19" s="133" t="n"/>
      <c r="Q19" s="229" t="n"/>
      <c r="R19" s="229" t="n"/>
      <c r="S19" s="229" t="n"/>
      <c r="T19" s="229" t="n"/>
      <c r="U19" s="229" t="n"/>
      <c r="W19" s="230" t="inlineStr">
        <is>
          <t>Total Amount</t>
        </is>
      </c>
      <c r="X19" s="231">
        <f>SUM(Q17:Y17)</f>
        <v/>
      </c>
      <c r="Y19" s="232" t="n"/>
    </row>
    <row r="20" ht="18" customFormat="1" customHeight="1" s="205">
      <c r="A20" s="233" t="inlineStr">
        <is>
          <t xml:space="preserve">All unpaid balance will be charged 1.5% per month. </t>
        </is>
      </c>
      <c r="B20" s="234" t="n"/>
      <c r="C20" s="234" t="n"/>
      <c r="D20" s="234" t="n"/>
      <c r="E20" s="234" t="n"/>
      <c r="F20" s="235" t="n"/>
      <c r="G20" s="235" t="n"/>
      <c r="H20" s="235" t="n"/>
      <c r="I20" s="130" t="n"/>
      <c r="J20" s="228" t="n"/>
      <c r="K20" s="132" t="n"/>
      <c r="L20" s="132" t="n"/>
      <c r="M20" s="132" t="n"/>
      <c r="N20" s="132" t="n"/>
      <c r="O20" s="133" t="n"/>
      <c r="P20" s="133" t="n"/>
      <c r="Q20" s="229" t="n"/>
      <c r="R20" s="229" t="n"/>
      <c r="S20" s="229" t="n"/>
      <c r="T20" s="229" t="n"/>
      <c r="U20" s="229" t="n"/>
      <c r="W20" s="230" t="inlineStr">
        <is>
          <t>Deposit</t>
        </is>
      </c>
      <c r="X20" s="236" t="n"/>
      <c r="Y20" s="141" t="n"/>
    </row>
    <row r="21" ht="15" customHeight="1" s="177">
      <c r="A21" s="225" t="n">
        <v>20</v>
      </c>
      <c r="B21" s="237" t="n"/>
      <c r="C21" s="237" t="n"/>
      <c r="D21" s="237" t="n"/>
      <c r="E21" s="237" t="n"/>
      <c r="G21" s="129" t="n"/>
      <c r="H21" s="130" t="n"/>
      <c r="J21" s="228" t="n"/>
      <c r="K21" s="132" t="n"/>
      <c r="L21" s="132" t="n"/>
      <c r="M21" s="132" t="n"/>
      <c r="N21" s="132" t="n"/>
      <c r="O21" s="133" t="n"/>
      <c r="P21" s="133" t="n"/>
      <c r="V21" s="129" t="n"/>
      <c r="W21" s="230" t="inlineStr">
        <is>
          <t>Balance</t>
        </is>
      </c>
      <c r="X21" s="236">
        <f>X19-X20</f>
        <v/>
      </c>
      <c r="Y21" s="141" t="n"/>
      <c r="AC21" s="238" t="n"/>
    </row>
    <row r="22" ht="19.5" customHeight="1" s="177">
      <c r="A22" s="178" t="n">
        <v>20</v>
      </c>
      <c r="G22" s="129" t="n"/>
      <c r="H22" s="130" t="n"/>
      <c r="J22" s="228" t="n"/>
      <c r="K22" s="132" t="n"/>
      <c r="L22" s="132" t="n"/>
      <c r="M22" s="132" t="n"/>
      <c r="N22" s="132" t="n"/>
      <c r="O22" s="133" t="n"/>
      <c r="P22" s="133" t="n"/>
      <c r="V22" s="239" t="n"/>
      <c r="W22" s="239" t="n"/>
      <c r="X22" s="240" t="n"/>
      <c r="Y22" s="141" t="n"/>
    </row>
    <row r="23" ht="22.5" customHeight="1" s="177">
      <c r="A23" s="178" t="n">
        <v>20</v>
      </c>
      <c r="B23" s="241" t="n"/>
      <c r="C23" s="241" t="n"/>
      <c r="D23" s="241" t="n"/>
      <c r="E23" s="241" t="n"/>
      <c r="G23" s="129" t="n"/>
      <c r="H23" s="130" t="n"/>
      <c r="J23" s="228" t="n"/>
      <c r="K23" s="132" t="n"/>
      <c r="L23" s="132" t="n"/>
      <c r="M23" s="132" t="n"/>
      <c r="N23" s="132" t="n"/>
      <c r="O23" s="133" t="n"/>
      <c r="P23" s="133" t="n"/>
      <c r="V23" s="239" t="n"/>
      <c r="W23" s="239" t="n"/>
      <c r="X23" s="242" t="n"/>
      <c r="Y23" s="243" t="n"/>
    </row>
    <row r="24" ht="15.75" customFormat="1" customHeight="1" s="129">
      <c r="A24" s="244" t="n">
        <v>20</v>
      </c>
      <c r="B24" s="241" t="n"/>
      <c r="C24" s="241" t="n"/>
      <c r="D24" s="241" t="n"/>
      <c r="E24" s="241" t="n"/>
      <c r="F24" s="245" t="n"/>
      <c r="G24" s="245" t="n"/>
      <c r="H24" s="245" t="n"/>
      <c r="I24" s="245" t="n"/>
      <c r="J24" s="246" t="n"/>
      <c r="K24" s="245" t="n"/>
      <c r="L24" s="245" t="n"/>
      <c r="M24" s="245" t="n"/>
      <c r="N24" s="245" t="n"/>
      <c r="O24" s="247" t="n"/>
      <c r="P24" s="247" t="n"/>
      <c r="Q24" s="247" t="n"/>
      <c r="R24" s="247" t="n"/>
      <c r="S24" s="247" t="n"/>
      <c r="T24" s="247" t="n"/>
      <c r="U24" s="247" t="n"/>
      <c r="W24" s="248" t="n"/>
      <c r="X24" s="249" t="n"/>
      <c r="Y24" s="250" t="n"/>
    </row>
    <row r="25" ht="15.75" customHeight="1" s="177">
      <c r="A25" s="244" t="n">
        <v>20</v>
      </c>
      <c r="B25" s="241" t="n"/>
      <c r="C25" s="241" t="n"/>
      <c r="D25" s="241" t="n"/>
      <c r="E25" s="241" t="n"/>
      <c r="F25" s="245" t="n"/>
      <c r="G25" s="245" t="n"/>
      <c r="H25" s="245" t="n"/>
      <c r="I25" s="245" t="n"/>
      <c r="J25" s="245" t="n"/>
      <c r="K25" s="245" t="n"/>
      <c r="L25" s="245" t="n"/>
      <c r="M25" s="245" t="n"/>
      <c r="N25" s="245" t="n"/>
      <c r="O25" s="247" t="n"/>
      <c r="P25" s="247" t="n"/>
      <c r="Q25" s="247" t="n"/>
      <c r="R25" s="247" t="n"/>
      <c r="S25" s="247" t="n"/>
      <c r="T25" s="247" t="n"/>
      <c r="U25" s="247" t="n"/>
      <c r="V25" s="251" t="n"/>
      <c r="W25" s="251" t="n"/>
      <c r="X25" s="245" t="n"/>
      <c r="Y25" s="252" t="n"/>
    </row>
    <row r="26" ht="13.5" customHeight="1" s="177">
      <c r="A26" s="253" t="n">
        <v>20</v>
      </c>
      <c r="B26" s="241" t="n"/>
      <c r="C26" s="241" t="n"/>
      <c r="D26" s="241" t="n"/>
      <c r="E26" s="241" t="n"/>
      <c r="F26" s="245" t="n"/>
      <c r="G26" s="245" t="n"/>
      <c r="H26" s="245" t="n"/>
      <c r="I26" s="245" t="n"/>
      <c r="J26" s="245" t="n"/>
      <c r="K26" s="245" t="n"/>
      <c r="L26" s="245" t="n"/>
      <c r="M26" s="245" t="n"/>
      <c r="N26" s="245" t="n"/>
      <c r="O26" s="245" t="n"/>
      <c r="P26" s="245" t="n"/>
      <c r="Q26" s="245" t="n"/>
      <c r="R26" s="245" t="n"/>
      <c r="S26" s="245" t="n"/>
      <c r="T26" s="245" t="n"/>
      <c r="U26" s="245" t="n"/>
      <c r="V26" s="254" t="inlineStr">
        <is>
          <t>SIGNED BY</t>
        </is>
      </c>
      <c r="W26" s="251" t="n"/>
      <c r="X26" s="255" t="inlineStr">
        <is>
          <t>PRESIDENT     J.E. PARK</t>
        </is>
      </c>
      <c r="Y26" s="252" t="n"/>
    </row>
    <row r="27" ht="12.75" customFormat="1" customHeight="1" s="245">
      <c r="A27" s="256" t="n">
        <v>20</v>
      </c>
      <c r="B27" s="257" t="n"/>
      <c r="C27" s="257" t="n"/>
      <c r="D27" s="257" t="n"/>
      <c r="E27" s="257" t="n"/>
      <c r="F27" s="258" t="n"/>
      <c r="G27" s="258" t="n"/>
      <c r="H27" s="258" t="n"/>
      <c r="I27" s="258" t="n"/>
      <c r="J27" s="258" t="n"/>
      <c r="K27" s="258" t="n"/>
      <c r="L27" s="258" t="n"/>
      <c r="M27" s="258" t="n"/>
      <c r="N27" s="258" t="n"/>
      <c r="O27" s="258" t="n"/>
      <c r="P27" s="258" t="n"/>
      <c r="Q27" s="258" t="n"/>
      <c r="R27" s="258" t="n"/>
      <c r="S27" s="258" t="n"/>
      <c r="T27" s="258" t="n"/>
      <c r="U27" s="258" t="n"/>
      <c r="V27" s="259" t="n"/>
      <c r="W27" s="259" t="n"/>
      <c r="X27" s="258" t="n"/>
      <c r="Y27" s="260" t="n"/>
    </row>
    <row r="28" ht="12.75" customFormat="1" customHeight="1" s="249">
      <c r="A28" s="128" t="n">
        <v>20</v>
      </c>
      <c r="B28" s="128" t="n"/>
      <c r="C28" s="128" t="n"/>
      <c r="D28" s="128" t="n"/>
      <c r="E28" s="128" t="n"/>
      <c r="F28" s="128" t="n"/>
      <c r="G28" s="128" t="n"/>
      <c r="H28" s="129" t="n"/>
      <c r="I28" s="130" t="n"/>
      <c r="J28" s="130" t="n"/>
      <c r="K28" s="131" t="n"/>
      <c r="L28" s="131" t="n"/>
      <c r="M28" s="131" t="n"/>
      <c r="N28" s="131" t="n"/>
      <c r="O28" s="132" t="n"/>
      <c r="P28" s="132" t="n"/>
      <c r="Q28" s="133" t="n"/>
      <c r="R28" s="133" t="n"/>
      <c r="S28" s="133" t="n"/>
      <c r="T28" s="133" t="n"/>
      <c r="U28" s="133" t="n"/>
      <c r="V28" s="133" t="n"/>
      <c r="W28" s="133" t="n"/>
      <c r="X28" s="134" t="n"/>
      <c r="Y28" s="129" t="n"/>
    </row>
    <row r="29" ht="12.75" customFormat="1" customHeight="1" s="245">
      <c r="A29" s="128" t="n">
        <v>20</v>
      </c>
      <c r="B29" s="128" t="n"/>
      <c r="C29" s="128" t="n"/>
      <c r="D29" s="128" t="n"/>
      <c r="E29" s="128" t="n"/>
      <c r="F29" s="128" t="n"/>
      <c r="G29" s="128" t="n"/>
      <c r="H29" s="129" t="n"/>
      <c r="I29" s="130" t="n"/>
      <c r="J29" s="130" t="n"/>
      <c r="K29" s="131" t="n"/>
      <c r="L29" s="131" t="n"/>
      <c r="M29" s="131" t="n"/>
      <c r="N29" s="131" t="n"/>
      <c r="O29" s="132" t="n"/>
      <c r="P29" s="132" t="n"/>
      <c r="Q29" s="133" t="n"/>
      <c r="R29" s="133" t="n"/>
      <c r="S29" s="133" t="n"/>
      <c r="T29" s="133" t="n"/>
      <c r="U29" s="133" t="n"/>
      <c r="V29" s="133" t="n"/>
      <c r="W29" s="133" t="n"/>
      <c r="X29" s="134" t="n"/>
      <c r="Y29" s="129" t="n"/>
    </row>
    <row r="30" ht="12.75" customFormat="1" customHeight="1" s="245">
      <c r="A30" s="128" t="n">
        <v>20</v>
      </c>
      <c r="B30" s="128" t="n"/>
      <c r="C30" s="128" t="n"/>
      <c r="D30" s="128" t="n"/>
      <c r="E30" s="128" t="n"/>
      <c r="F30" s="128" t="n"/>
      <c r="G30" s="128" t="n"/>
      <c r="H30" s="129" t="n"/>
      <c r="I30" s="130" t="n"/>
      <c r="J30" s="130" t="n"/>
      <c r="K30" s="131" t="n"/>
      <c r="L30" s="131" t="n"/>
      <c r="M30" s="131" t="n"/>
      <c r="N30" s="131" t="n"/>
      <c r="O30" s="132" t="n"/>
      <c r="P30" s="132" t="n"/>
      <c r="Q30" s="133" t="n"/>
      <c r="R30" s="133" t="n"/>
      <c r="S30" s="133" t="n"/>
      <c r="T30" s="133" t="n"/>
      <c r="U30" s="133" t="n"/>
      <c r="V30" s="133" t="n"/>
      <c r="W30" s="133" t="n"/>
      <c r="X30" s="134" t="n"/>
      <c r="Y30" s="129" t="n"/>
    </row>
    <row r="31" ht="12.75" customFormat="1" customHeight="1" s="245">
      <c r="A31" s="128" t="n">
        <v>20</v>
      </c>
      <c r="B31" s="128" t="n"/>
      <c r="C31" s="128" t="n"/>
      <c r="D31" s="128" t="n"/>
      <c r="E31" s="128" t="n"/>
      <c r="F31" s="128" t="n"/>
      <c r="G31" s="128" t="n"/>
      <c r="H31" s="129" t="n"/>
      <c r="I31" s="130" t="n"/>
      <c r="J31" s="130" t="n"/>
      <c r="K31" s="131" t="n"/>
      <c r="L31" s="131" t="n"/>
      <c r="M31" s="131" t="n"/>
      <c r="N31" s="131" t="n"/>
      <c r="O31" s="132" t="n"/>
      <c r="P31" s="132" t="n"/>
      <c r="Q31" s="133" t="n"/>
      <c r="R31" s="133" t="n"/>
      <c r="S31" s="133" t="n"/>
      <c r="T31" s="133" t="n"/>
      <c r="U31" s="133" t="n"/>
      <c r="V31" s="133" t="n"/>
      <c r="W31" s="133" t="n"/>
      <c r="X31" s="134" t="n"/>
      <c r="Y31" s="129" t="n"/>
    </row>
  </sheetData>
  <mergeCells count="8">
    <mergeCell ref="X21:Y21"/>
    <mergeCell ref="A2:Y2"/>
    <mergeCell ref="X20:Y20"/>
    <mergeCell ref="A1:Y1"/>
    <mergeCell ref="X19:Y19"/>
    <mergeCell ref="X22:Y22"/>
    <mergeCell ref="B19:H19"/>
    <mergeCell ref="A3:Y3"/>
  </mergeCells>
  <conditionalFormatting sqref="F16">
    <cfRule type="containsText" rank="0" priority="2" equalAverage="0" operator="containsText" aboveAverage="0" dxfId="0" text="18K" percent="0" bottom="0">
      <formula>NOT(ISERROR(SEARCH("18K",F16)))</formula>
    </cfRule>
  </conditionalFormatting>
  <printOptions horizontalCentered="0" verticalCentered="0" headings="0" gridLines="0" gridLinesSet="1"/>
  <pageMargins left="0" right="0" top="0.196527777777778" bottom="0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hkjung</dc:creator>
  <dc:language xmlns:dc="http://purl.org/dc/elements/1.1/">en-US</dc:language>
  <dcterms:created xmlns:dcterms="http://purl.org/dc/terms/" xmlns:xsi="http://www.w3.org/2001/XMLSchema-instance" xsi:type="dcterms:W3CDTF">2018-02-12T04:12:08Z</dcterms:created>
  <dcterms:modified xmlns:dcterms="http://purl.org/dc/terms/" xmlns:xsi="http://www.w3.org/2001/XMLSchema-instance" xsi:type="dcterms:W3CDTF">2025-05-15T13:53:00Z</dcterms:modified>
  <cp:revision>1</cp:revision>
  <cp:lastPrinted>2018-08-29T01:12:30Z</cp:lastPrinted>
</cp:coreProperties>
</file>