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si\OneDrive\Desktop\worksheets\DIP\"/>
    </mc:Choice>
  </mc:AlternateContent>
  <xr:revisionPtr revIDLastSave="0" documentId="13_ncr:1_{B3D51A77-118E-4D54-A3F0-11F6D0F61BD8}" xr6:coauthVersionLast="45" xr6:coauthVersionMax="45" xr10:uidLastSave="{00000000-0000-0000-0000-000000000000}"/>
  <bookViews>
    <workbookView xWindow="-108" yWindow="-108" windowWidth="23256" windowHeight="12576" firstSheet="7" activeTab="12" xr2:uid="{00000000-000D-0000-FFFF-FFFF00000000}"/>
  </bookViews>
  <sheets>
    <sheet name="DIP-P-01" sheetId="11" r:id="rId1"/>
    <sheet name="DIP-01-02" sheetId="2" r:id="rId2"/>
    <sheet name="DIP-C-01" sheetId="6" r:id="rId3"/>
    <sheet name="DIP-C-02" sheetId="16" r:id="rId4"/>
    <sheet name="DIP-P-03" sheetId="3" r:id="rId5"/>
    <sheet name="DIP-P-04" sheetId="4" r:id="rId6"/>
    <sheet name="DIP-P-05" sheetId="5" r:id="rId7"/>
    <sheet name="DIP-C-O3" sheetId="17" r:id="rId8"/>
    <sheet name="DIP-P-06" sheetId="7" r:id="rId9"/>
    <sheet name="DIP-C-04" sheetId="18" r:id="rId10"/>
    <sheet name="DIP-C-05" sheetId="9" r:id="rId11"/>
    <sheet name="DIP-C-07" sheetId="15" r:id="rId12"/>
    <sheet name="DIP-C-06" sheetId="8" r:id="rId13"/>
    <sheet name="Feeding crew" sheetId="10" r:id="rId14"/>
    <sheet name="EWTLAP FEEDING" sheetId="12" r:id="rId15"/>
    <sheet name="Sheet3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8" l="1"/>
  <c r="H12" i="18"/>
  <c r="H11" i="18"/>
  <c r="H10" i="18"/>
  <c r="H9" i="18"/>
  <c r="H8" i="18"/>
  <c r="H7" i="18"/>
  <c r="H31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I24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22" i="10"/>
  <c r="I13" i="10"/>
  <c r="I14" i="10"/>
  <c r="I15" i="10"/>
  <c r="I16" i="10"/>
  <c r="I17" i="10"/>
  <c r="I18" i="10"/>
  <c r="I24" i="10"/>
  <c r="I20" i="12"/>
  <c r="I8" i="10"/>
  <c r="H13" i="18" l="1"/>
  <c r="H14" i="18" s="1"/>
  <c r="H15" i="18" s="1"/>
  <c r="H17" i="18" s="1"/>
  <c r="H28" i="17"/>
  <c r="H29" i="17" s="1"/>
  <c r="H30" i="17" s="1"/>
  <c r="H32" i="17" s="1"/>
  <c r="I21" i="16"/>
  <c r="I22" i="16" s="1"/>
  <c r="I23" i="16" s="1"/>
  <c r="I25" i="16" s="1"/>
  <c r="I10" i="10"/>
  <c r="I11" i="10"/>
  <c r="I12" i="10"/>
  <c r="I9" i="12"/>
  <c r="I10" i="12"/>
  <c r="I11" i="12"/>
  <c r="I12" i="12"/>
  <c r="I13" i="12"/>
  <c r="I14" i="12"/>
  <c r="I15" i="12"/>
  <c r="I16" i="12"/>
  <c r="I8" i="12"/>
  <c r="I12" i="8"/>
  <c r="I13" i="8"/>
  <c r="I19" i="8"/>
  <c r="I9" i="15"/>
  <c r="I10" i="15"/>
  <c r="I11" i="15"/>
  <c r="I12" i="15"/>
  <c r="I13" i="15"/>
  <c r="I8" i="15"/>
  <c r="H11" i="5"/>
  <c r="I24" i="2"/>
  <c r="I13" i="2"/>
  <c r="H2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7" i="4"/>
  <c r="I17" i="12" l="1"/>
  <c r="I18" i="12" s="1"/>
  <c r="I19" i="12" s="1"/>
  <c r="H27" i="12" s="1"/>
  <c r="I14" i="15"/>
  <c r="H22" i="4"/>
  <c r="I25" i="9"/>
  <c r="I15" i="15" l="1"/>
  <c r="I16" i="15" s="1"/>
  <c r="I18" i="15" s="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7" i="11"/>
  <c r="I8" i="11"/>
  <c r="H9" i="6"/>
  <c r="H22" i="6"/>
  <c r="H7" i="6"/>
  <c r="H8" i="6"/>
  <c r="H10" i="6"/>
  <c r="H11" i="6"/>
  <c r="H12" i="6"/>
  <c r="H13" i="6"/>
  <c r="H14" i="6"/>
  <c r="H15" i="6"/>
  <c r="H16" i="6"/>
  <c r="H17" i="6"/>
  <c r="H18" i="6"/>
  <c r="H16" i="7"/>
  <c r="H7" i="7"/>
  <c r="H8" i="7"/>
  <c r="H9" i="7"/>
  <c r="H10" i="7"/>
  <c r="H11" i="7"/>
  <c r="H12" i="7"/>
  <c r="I24" i="11" l="1"/>
  <c r="I17" i="9"/>
  <c r="I18" i="9"/>
  <c r="I19" i="9"/>
  <c r="I20" i="9"/>
  <c r="I21" i="9"/>
  <c r="H7" i="5"/>
  <c r="H8" i="5"/>
  <c r="H9" i="5"/>
  <c r="H10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8" i="3"/>
  <c r="H25" i="3" s="1"/>
  <c r="I8" i="2"/>
  <c r="I9" i="2"/>
  <c r="I10" i="2"/>
  <c r="I11" i="2"/>
  <c r="I12" i="2"/>
  <c r="I14" i="2"/>
  <c r="I15" i="2"/>
  <c r="I16" i="2"/>
  <c r="I17" i="2"/>
  <c r="I18" i="2"/>
  <c r="I19" i="2"/>
  <c r="I20" i="2"/>
  <c r="H31" i="5"/>
  <c r="I9" i="10"/>
  <c r="I19" i="10" s="1"/>
  <c r="H19" i="6"/>
  <c r="H20" i="6" s="1"/>
  <c r="H21" i="6" s="1"/>
  <c r="H23" i="6" s="1"/>
  <c r="H13" i="7"/>
  <c r="I16" i="9"/>
  <c r="I15" i="9"/>
  <c r="I14" i="9"/>
  <c r="I13" i="9"/>
  <c r="I12" i="9"/>
  <c r="I11" i="9"/>
  <c r="I10" i="9"/>
  <c r="I9" i="9"/>
  <c r="I8" i="9"/>
  <c r="I9" i="8"/>
  <c r="I10" i="8"/>
  <c r="I11" i="8"/>
  <c r="I14" i="8"/>
  <c r="I15" i="8"/>
  <c r="I20" i="10" l="1"/>
  <c r="I21" i="10"/>
  <c r="I23" i="10" s="1"/>
  <c r="H28" i="5"/>
  <c r="H29" i="5" s="1"/>
  <c r="H30" i="5" s="1"/>
  <c r="H32" i="5" s="1"/>
  <c r="I21" i="2"/>
  <c r="I22" i="2" s="1"/>
  <c r="I23" i="2" s="1"/>
  <c r="I25" i="2" s="1"/>
  <c r="H26" i="3"/>
  <c r="H27" i="3" s="1"/>
  <c r="H29" i="3" s="1"/>
  <c r="I22" i="9"/>
  <c r="I23" i="9" s="1"/>
  <c r="I24" i="9" s="1"/>
  <c r="I26" i="9" s="1"/>
  <c r="H23" i="4"/>
  <c r="H24" i="4" s="1"/>
  <c r="H26" i="4" s="1"/>
  <c r="I25" i="11"/>
  <c r="I26" i="11" s="1"/>
  <c r="I28" i="11" s="1"/>
  <c r="H14" i="7"/>
  <c r="H15" i="7" s="1"/>
  <c r="H17" i="7" s="1"/>
  <c r="I8" i="8"/>
  <c r="I16" i="8" s="1"/>
  <c r="I17" i="8" l="1"/>
  <c r="I18" i="8" s="1"/>
  <c r="I20" i="8" s="1"/>
  <c r="I12" i="6"/>
</calcChain>
</file>

<file path=xl/sharedStrings.xml><?xml version="1.0" encoding="utf-8"?>
<sst xmlns="http://schemas.openxmlformats.org/spreadsheetml/2006/main" count="735" uniqueCount="202">
  <si>
    <t xml:space="preserve">B. JOB CONTENT              </t>
  </si>
  <si>
    <t>Sl no</t>
  </si>
  <si>
    <t>DETAILS OF ACTIVITIES</t>
  </si>
  <si>
    <t>Unit</t>
  </si>
  <si>
    <t>Freq</t>
  </si>
  <si>
    <t>Crew</t>
  </si>
  <si>
    <t>APL / APPC                                                             WORK SHEET                                                REF NO:</t>
  </si>
  <si>
    <t>DEPARTMENT                              :   De-Inking Process</t>
  </si>
  <si>
    <t xml:space="preserve">SECTION                                       : Pulper </t>
  </si>
  <si>
    <t>NO OF SHIFTS  : 3</t>
  </si>
  <si>
    <t>NO OF PERSONS/SHIFT: 1</t>
  </si>
  <si>
    <t>TOTAL PERSONS : 3</t>
  </si>
  <si>
    <t xml:space="preserve"> Attend daily shift wise safety talk and sign </t>
  </si>
  <si>
    <t xml:space="preserve"> Related pumps / equipments guards checking</t>
  </si>
  <si>
    <t xml:space="preserve"> DIP ground floor area House keeping / 5 S activities</t>
  </si>
  <si>
    <t xml:space="preserve"> De-Inking chemical batch preparation</t>
  </si>
  <si>
    <t xml:space="preserve"> Pulper screening zone area water adjustment as per feeding</t>
  </si>
  <si>
    <t xml:space="preserve"> Fiber sorter valves sequence operation monitoring</t>
  </si>
  <si>
    <t xml:space="preserve"> Reject Sorter rejects observation at regular intervals</t>
  </si>
  <si>
    <t xml:space="preserve"> Dump chest pulp quality checking</t>
  </si>
  <si>
    <t xml:space="preserve"> Dump chest pulp temperature checking </t>
  </si>
  <si>
    <t xml:space="preserve"> KA III fiber mizer rejects tank &amp; pump condition checking                  </t>
  </si>
  <si>
    <t xml:space="preserve"> All shift remarks recorded in Log book</t>
  </si>
  <si>
    <t xml:space="preserve"> Abnormalities reported to Shift - Incharge</t>
  </si>
  <si>
    <t>JOB TITLE/OPERATION                :  Pulper Operator</t>
  </si>
  <si>
    <t>Daily</t>
  </si>
  <si>
    <t xml:space="preserve"> Chemicals Flow checking for every 2 Hours</t>
  </si>
  <si>
    <t>Weekly</t>
  </si>
  <si>
    <t>Monthly</t>
  </si>
  <si>
    <t>Fort Night</t>
  </si>
  <si>
    <t>JOB TITLE/OPERATION                :  Pulper rejects Handling</t>
  </si>
  <si>
    <t>SECTION                                       :  LOOP I Floatation</t>
  </si>
  <si>
    <t>JOB TITLE/OPERATION                :  LOOP I Floatation Operations</t>
  </si>
  <si>
    <t xml:space="preserve"> Designated  area House keeping / 5 S activities</t>
  </si>
  <si>
    <t xml:space="preserve"> MC screening screens vlaves sequence checking / pressures checking</t>
  </si>
  <si>
    <t xml:space="preserve"> CH3A screens rejects checking every half an hour and sample kept</t>
  </si>
  <si>
    <t xml:space="preserve"> MAC cell foam level observation, Pumps pressure checking</t>
  </si>
  <si>
    <t xml:space="preserve"> All stages centricleaners performance checking, Pressures checking</t>
  </si>
  <si>
    <t xml:space="preserve"> Fine screening pressures checking</t>
  </si>
  <si>
    <t xml:space="preserve"> Arjun disc filter accepts pulp quality checking and Hourly sample preservation</t>
  </si>
  <si>
    <t xml:space="preserve"> Reject  conveyor pull chord's condition and recording</t>
  </si>
  <si>
    <t xml:space="preserve"> DIP drains cleaning / meshes cleaning / plastics cleaning</t>
  </si>
  <si>
    <t xml:space="preserve"> Pulper rejects handling continuously</t>
  </si>
  <si>
    <t xml:space="preserve"> Water tanks / Pulp tanks cleaning in field days</t>
  </si>
  <si>
    <t>Sp2c press inlet pulp and out let pulp checking</t>
  </si>
  <si>
    <t>Sp2c press polypic roll cleaning</t>
  </si>
  <si>
    <t>press surrounding area's cleaning/5s</t>
  </si>
  <si>
    <t>TOTAL PERSONS : 3 + 1</t>
  </si>
  <si>
    <t xml:space="preserve"> Fiber Mizer rejects checking every hour</t>
  </si>
  <si>
    <t>Basic care remarks checking &amp; recording</t>
  </si>
  <si>
    <t>Towers, Chests &amp; Tanks cleaning</t>
  </si>
  <si>
    <t>JOB TITLE/OPERATION                :  Disperser Operation</t>
  </si>
  <si>
    <t>SECTION                                       :  Dispersion</t>
  </si>
  <si>
    <t xml:space="preserve"> De-Inking chemical batch preparation / flow checking for every 2 hours </t>
  </si>
  <si>
    <t xml:space="preserve"> Posi pump air nozzles condition checking</t>
  </si>
  <si>
    <t xml:space="preserve"> Required pulp samples collection and sent to lab  </t>
  </si>
  <si>
    <t xml:space="preserve"> Pulp samples PH checking and recording</t>
  </si>
  <si>
    <t>Brush roll &amp; dotor blade checking &amp; cleaning</t>
  </si>
  <si>
    <t>Asscending, shreding, Heating screw &amp; plug screw checking</t>
  </si>
  <si>
    <t>Hot dispersor load adjustment by water valve opening</t>
  </si>
  <si>
    <t>Mgso4 chemical batch preparation, flow checking, filter jam removing  works</t>
  </si>
  <si>
    <t>Hot dispersor out let pulp sample Temp.checking, pH checking</t>
  </si>
  <si>
    <t>Hot dispersor door opened &amp; jam removing, cleaning at the time of power flickering &amp; failures</t>
  </si>
  <si>
    <t>Beloit poly disc pulp sample quality observing &amp; infomed to control room</t>
  </si>
  <si>
    <t>Basic care checklist checkings &amp; recording</t>
  </si>
  <si>
    <t xml:space="preserve"> Eco Primary cell overflow gates cleaning</t>
  </si>
  <si>
    <t xml:space="preserve"> Eco Primary cell foam levels checking</t>
  </si>
  <si>
    <t xml:space="preserve"> Posiedon air pressure adjustment as per operation requirement</t>
  </si>
  <si>
    <t xml:space="preserve"> Posiedon inlet volve adjustment  as per process requirement</t>
  </si>
  <si>
    <t xml:space="preserve">Attend safety talk and sign </t>
  </si>
  <si>
    <t>JOB TITLE/OPERATION                :   Chemicals Handling</t>
  </si>
  <si>
    <t xml:space="preserve">SECTION                                       :  Chemicals  </t>
  </si>
  <si>
    <t xml:space="preserve"> DIP final pulp manual valve adjustment as rquired</t>
  </si>
  <si>
    <t>Caustic Lye Pumping to service tank</t>
  </si>
  <si>
    <t>Every 3 Days</t>
  </si>
  <si>
    <t>Hydrogenperoxide Pumping to service tank</t>
  </si>
  <si>
    <t>Caustic Lye tanker unloading</t>
  </si>
  <si>
    <t>Hydrogenperoxide tanker un loading</t>
  </si>
  <si>
    <t>paper samples bring from QC for quality checking</t>
  </si>
  <si>
    <t>Eye &amp; Body wash showers checking &amp; cleaning</t>
  </si>
  <si>
    <t>Screw pump direction &amp; speed checking</t>
  </si>
  <si>
    <t>Caustic Lye flow checking time valve adjustment at 2.5 mtrs. Floor</t>
  </si>
  <si>
    <t>Hydrogen peroxide flow checking time valve adjustment at 2.5 mtrs. Floor</t>
  </si>
  <si>
    <t>SECTION                                       : Pulper Rejects platform</t>
  </si>
  <si>
    <t xml:space="preserve">TOTAL PERSONS : 3 </t>
  </si>
  <si>
    <t xml:space="preserve"> Vibro screen cleaning works </t>
  </si>
  <si>
    <t>Empty MS tins throughly cleaned with water and kept at Scrap Bin</t>
  </si>
  <si>
    <t xml:space="preserve">Co-ordinate with JCB Driver for handling pulper rejects to keep a side </t>
  </si>
  <si>
    <t>JOB TITLE/OPERATION                :  DCS Control Room Operator</t>
  </si>
  <si>
    <t>SECTION                                       :  DCS Control Room</t>
  </si>
  <si>
    <t>If any problem occurred informed to shift incharge</t>
  </si>
  <si>
    <t>Taking phones from various departments for sharing operation communication</t>
  </si>
  <si>
    <t xml:space="preserve">After General shift hours, received wet lap trucks weighments recorded in Log Book </t>
  </si>
  <si>
    <t>JOB TITLE/OPERATION                :  Fork Lift / Grab Driver</t>
  </si>
  <si>
    <t>SECTION                                       :  Waste Paper Feeding section</t>
  </si>
  <si>
    <t>Vehicles checking &amp; remarks recorded in checklist</t>
  </si>
  <si>
    <t xml:space="preserve"> DIP  Control Room House keeping / 5 S activities</t>
  </si>
  <si>
    <t xml:space="preserve"> Vehicles cleaning  / 5 S activities</t>
  </si>
  <si>
    <t>Drum Pulper Plastics Handling at Rejects plat form</t>
  </si>
  <si>
    <t>NO OF PERSONS/SHIFT: 2</t>
  </si>
  <si>
    <t>TOTAL PERSONS : 6 + 2</t>
  </si>
  <si>
    <t>Attended Shift Manpower attendance taking &amp; work allocation</t>
  </si>
  <si>
    <t xml:space="preserve">Waste paper NO I SOP  fed material weighment recording </t>
  </si>
  <si>
    <t>Waste paper Coated Book Stock fed material weighment recording</t>
  </si>
  <si>
    <t>Wet Lap loose material consumption monitoring</t>
  </si>
  <si>
    <t>Drum Pulper Plastics Handling monitoring</t>
  </si>
  <si>
    <t>Wet lap pulp bales consumption recording</t>
  </si>
  <si>
    <t>During plant stoppage time, engage works  to feeding man power</t>
  </si>
  <si>
    <t>JOB TITLE/OPERATION                :  Feeding Supervisor</t>
  </si>
  <si>
    <t xml:space="preserve">SECTION                                       :  Waste Paper Feeding </t>
  </si>
  <si>
    <t xml:space="preserve"> Waste Paper Feeding point , yard House keeping  / 5 S activities</t>
  </si>
  <si>
    <t>Conveyors Pull chord's checking</t>
  </si>
  <si>
    <t>Monitoring Bale Breaker operations &amp; Reliability checking</t>
  </si>
  <si>
    <t xml:space="preserve">JOB TITLE/OPERATION                :  Waste paper feeding &amp; Grading </t>
  </si>
  <si>
    <t>SECTION                                       :  Waste paper feeding point</t>
  </si>
  <si>
    <t>NO OF PERSONS/SHIFT: 9</t>
  </si>
  <si>
    <t>Attended Shift Manpower attendance take work allocation from feeding supervisor</t>
  </si>
  <si>
    <t>Wet Lap pulp Bales feedding time spilled material collection and feeding</t>
  </si>
  <si>
    <t>Waste White Broke material handling time grading mixed kraft pieces removal</t>
  </si>
  <si>
    <t xml:space="preserve"> Abnormalities reported to Feeding supervisor</t>
  </si>
  <si>
    <t xml:space="preserve"> Bale Breaker operations &amp; Reliability checking</t>
  </si>
  <si>
    <t>Rejected reels cutting &amp; feeding to conveyors</t>
  </si>
  <si>
    <t>Waste paper white record material HDPE bags cutting removal</t>
  </si>
  <si>
    <t>Generated out throws clean and lifted to trucks</t>
  </si>
  <si>
    <t>All conveyors spilled material collection and feeding</t>
  </si>
  <si>
    <t xml:space="preserve">Bales strings cut removed and kept a side </t>
  </si>
  <si>
    <t>Received Wet Lap Pulp trucks Unloading activities from truck &amp; generated loose material cleaning</t>
  </si>
  <si>
    <t>JOB TITLE/OPERATION                :  Loop II  Floatation Operations</t>
  </si>
  <si>
    <t>SECTION                                       : Loop II Floatation</t>
  </si>
  <si>
    <t>TOTAL PERSONS : 27 + 8</t>
  </si>
  <si>
    <t>Total Time Taken for above Activities (Man Mins)</t>
  </si>
  <si>
    <t>5 % Towards Contingency &amp; Interference Allowance for above Activities  (Mins)</t>
  </si>
  <si>
    <t>Total Time Taken for above Activies including Contingency &amp; Interference Allowance (Mins)</t>
  </si>
  <si>
    <t>Available time/ in Mins.</t>
  </si>
  <si>
    <t>% Utilisation</t>
  </si>
  <si>
    <t>Proposed Manpower per shift</t>
  </si>
  <si>
    <t>Proposed Manpower per Day</t>
  </si>
  <si>
    <t>RRA (%)</t>
  </si>
  <si>
    <t>S.T (MINS)</t>
  </si>
  <si>
    <t>N.T (MINS)</t>
  </si>
  <si>
    <t>Received Wet Lap Pulp unloading from trucks &amp; neatly placed in Yard / Godown(forklift)</t>
  </si>
  <si>
    <t>Vehicles  &amp; remarks recorded in checklist</t>
  </si>
  <si>
    <t>15minutes</t>
  </si>
  <si>
    <t>SHIFT</t>
  </si>
  <si>
    <t>Taking permission from Electrical &amp; Boiler for load requirement  in plant Start up / Stop</t>
  </si>
  <si>
    <t>Continuous monitoring of plant operations through DCS System &amp; Co-oridante through shift operarators</t>
  </si>
  <si>
    <t>Shift</t>
  </si>
  <si>
    <t>All Related pumps /equipements guards  checking</t>
  </si>
  <si>
    <t xml:space="preserve"> Steam opeations at pulper manual valve checking</t>
  </si>
  <si>
    <t>Basic care remarks  Recording</t>
  </si>
  <si>
    <t xml:space="preserve">Wet Lap pulp Bales feeding and consumption monitoring </t>
  </si>
  <si>
    <t>At regular intervals  followup with DCS operator &amp; Shift Incharge regarding pulp quality &amp;pulp production</t>
  </si>
  <si>
    <t>Waste paper White records loose material shifting activities  &amp; Weighment recording</t>
  </si>
  <si>
    <t>Waste paper grading &amp; feeding operations monitoring as per given furnish mix</t>
  </si>
  <si>
    <t xml:space="preserve"> All feed conveyors pull chord's and guards checking condition</t>
  </si>
  <si>
    <t>Waste paper quality checking and Monitor waste paper grading / feeding / Uniform furnish mix</t>
  </si>
  <si>
    <t>Eco Secondary cells  Injector air lines jam checking  over flow gates cleaning &amp; form level checking</t>
  </si>
  <si>
    <t xml:space="preserve"> Poseidon clarifier  foam paddle cleaning operations monitoring</t>
  </si>
  <si>
    <t xml:space="preserve"> Inflack  chemical batch preparation</t>
  </si>
  <si>
    <t>Sp2c press wire tention &amp; loads checking &amp; adjusment</t>
  </si>
  <si>
    <t>Wire &amp;de watering showers jam checking&amp;jam removing Wire condition checking &amp; adjusting, guide roll, palm &amp; air bellows checking</t>
  </si>
  <si>
    <t>Steam valve &amp;caustic Hydrogen peroxide flow checking adjustment as per requirement</t>
  </si>
  <si>
    <t>Beloit poly disc peel off &amp;osscilating shower nozzles jam checking &amp; removing  disc Sectors condition checking,&amp; cleaning  rupulper condition &amp; direction checking</t>
  </si>
  <si>
    <t>main dcs rarecase</t>
  </si>
  <si>
    <t xml:space="preserve"> Arjun disc filter discs / peel off showers / oscillation showers checking &amp;and vaccum valves recording</t>
  </si>
  <si>
    <t>Na2s2o4 batch preparation and flow checking</t>
  </si>
  <si>
    <t>Shower filters jam cleaning and checking</t>
  </si>
  <si>
    <t>Waste paper White records loose material taken from feeding point and fed to feed conveyors slowly</t>
  </si>
  <si>
    <t>Wet Lap loose material and waste white paper broke taken form yard and fed to Wet Lap Conveyor</t>
  </si>
  <si>
    <t>Attend daily safety wise talk and sign</t>
  </si>
  <si>
    <t>JOB TITLE/OPERATION                :   Grab Driver</t>
  </si>
  <si>
    <t>Waste paper Coated Book Stock material taken from yard and fed to Bale breaker</t>
  </si>
  <si>
    <t>Waste paper NO I SOP  material taken from yard and fed to Bale breaker</t>
  </si>
  <si>
    <t>Wet Lap pulp Bales  taken from yard and fed to Wet Lap conveyor</t>
  </si>
  <si>
    <t>4no only night shift unloading wetlap pulp</t>
  </si>
  <si>
    <t>some times genealshift forklift dong this work</t>
  </si>
  <si>
    <t>balebaker-1</t>
  </si>
  <si>
    <t>no1 coveyor-1</t>
  </si>
  <si>
    <t>no2 center conveyor 2</t>
  </si>
  <si>
    <t>main conveyour 2</t>
  </si>
  <si>
    <t>yard area 1</t>
  </si>
  <si>
    <t>Removal of Waste paper Coated Books stock material, No 1 SOP material, white records Stock material grading  kraft,coloured papers,mechanical fiber material, carbons, duplex, triplex board, low bright material and removal</t>
  </si>
  <si>
    <t>Attend daily bshift wise safety talk and sign</t>
  </si>
  <si>
    <t>TOTAL PERSONS : 6</t>
  </si>
  <si>
    <t>4trucks only cshift</t>
  </si>
  <si>
    <t>when feeding not running</t>
  </si>
  <si>
    <t>APL / APPC                                                             WORK SHEET                                                REF NO:DIP-P-01</t>
  </si>
  <si>
    <t>APL / APPC                                 WORK SHEET                                                REF NO:DIP-P-01</t>
  </si>
  <si>
    <t>APL / APPC                                                             WORK SHEET                                                REF NO:DIP-P-03</t>
  </si>
  <si>
    <t>APL / APPC                                                             WORK SHEET                                                REF NO:DIP-P-02</t>
  </si>
  <si>
    <t>APL / APPC                                       WORK SHEET                                          REF NO:DIP-P-04</t>
  </si>
  <si>
    <t>APL / APPC                        WORK SHEET                                         REF NO:DIP-P-05</t>
  </si>
  <si>
    <t>APL / APPC                                  WORK SHEET                                             REF NO:DIP-P-06</t>
  </si>
  <si>
    <t>APL / APPC                                                             WORK SHEET                                                REF NO:DIP-C-02</t>
  </si>
  <si>
    <t>APL / APPC                        WORK SHEET                                         REF NO:DIP-C-03</t>
  </si>
  <si>
    <t>APL / APPC                                  WORK SHEET                                             REF NO:DIP-C-04</t>
  </si>
  <si>
    <t>NO OF PERSONS/SHIFT: 3</t>
  </si>
  <si>
    <t>TOTAL PERSONS : 3 +1</t>
  </si>
  <si>
    <t>TOTAL PERSONS : 3+1</t>
  </si>
  <si>
    <t>APL / APPC                                       WORK SHEET                                                REF NO:DIP-C-05</t>
  </si>
  <si>
    <t>APL / APPC                                                    WORK SHEET                                       REF NO:DIP-C-06</t>
  </si>
  <si>
    <t>APL / APPC                                                    WORK SHEET                                       REF NO:DIP-C-07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</si>
</sst>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0"/>
    <xf numFmtId="0" fontId="10" fillId="0" borderId="0"/>
    <xf numFmtId="9" fontId="11" fillId="0" borderId="0" applyFont="0" applyFill="0" applyBorder="0" applyAlignment="0" applyProtection="0"/>
    <xf numFmtId="0" fontId="13" fillId="4" borderId="0" applyNumberFormat="0" applyBorder="0" applyAlignment="0" applyProtection="0"/>
  </cellStyleXfs>
  <cellXfs count="69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9" fontId="12" fillId="0" borderId="4" xfId="3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NumberFormat="1"/>
    <xf numFmtId="0" fontId="0" fillId="0" borderId="4" xfId="0" applyBorder="1" applyAlignment="1">
      <alignment horizontal="center" vertical="top"/>
    </xf>
    <xf numFmtId="0" fontId="1" fillId="3" borderId="4" xfId="0" applyFont="1" applyFill="1" applyBorder="1" applyAlignment="1">
      <alignment horizontal="center" vertical="center" wrapText="1"/>
    </xf>
    <xf numFmtId="2" fontId="0" fillId="0" borderId="0" xfId="0" applyNumberFormat="1"/>
    <xf numFmtId="10" fontId="0" fillId="0" borderId="0" xfId="0" applyNumberFormat="1"/>
    <xf numFmtId="9" fontId="0" fillId="0" borderId="4" xfId="3" applyFont="1" applyBorder="1" applyAlignment="1">
      <alignment horizontal="center" vertical="center"/>
    </xf>
    <xf numFmtId="0" fontId="10" fillId="0" borderId="0" xfId="2"/>
    <xf numFmtId="0" fontId="6" fillId="0" borderId="0" xfId="1"/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2" fillId="0" borderId="0" xfId="0" applyFont="1"/>
    <xf numFmtId="1" fontId="0" fillId="0" borderId="4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5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13" fillId="4" borderId="0" xfId="4"/>
    <xf numFmtId="0" fontId="13" fillId="4" borderId="0" xfId="4" applyAlignment="1">
      <alignment horizontal="center" vertical="top"/>
    </xf>
    <xf numFmtId="0" fontId="2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4" fillId="0" borderId="0" xfId="0" applyFont="1"/>
    <xf numFmtId="0" fontId="0" fillId="5" borderId="0" xfId="0" applyFill="1"/>
    <xf numFmtId="0" fontId="4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Excel Built-in Normal" xfId="1" xr:uid="{00000000-0005-0000-0000-000000000000}"/>
    <cellStyle name="Good" xfId="4" builtinId="26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FACE-EB67-492C-A07E-7FE47BFE6573}">
  <dimension ref="B2:I30"/>
  <sheetViews>
    <sheetView topLeftCell="A14" workbookViewId="0">
      <selection activeCell="B25" sqref="B25:H25"/>
    </sheetView>
  </sheetViews>
  <sheetFormatPr defaultRowHeight="14.4" x14ac:dyDescent="0.3"/>
  <cols>
    <col min="1" max="1" width="2.5546875" customWidth="1"/>
    <col min="2" max="2" width="5.33203125" customWidth="1"/>
    <col min="3" max="3" width="50.21875" customWidth="1"/>
    <col min="4" max="4" width="5.5546875" bestFit="1" customWidth="1"/>
    <col min="5" max="5" width="5.109375" bestFit="1" customWidth="1"/>
    <col min="6" max="6" width="5.77734375" bestFit="1" customWidth="1"/>
    <col min="7" max="7" width="10.88671875" bestFit="1" customWidth="1"/>
    <col min="8" max="8" width="8.33203125" bestFit="1" customWidth="1"/>
    <col min="9" max="9" width="10.21875" customWidth="1"/>
  </cols>
  <sheetData>
    <row r="2" spans="2:9" ht="30" customHeight="1" x14ac:dyDescent="0.3">
      <c r="B2" s="61" t="s">
        <v>186</v>
      </c>
      <c r="C2" s="61"/>
      <c r="D2" s="61"/>
      <c r="E2" s="61"/>
      <c r="F2" s="61"/>
      <c r="G2" s="61"/>
      <c r="H2" s="61"/>
      <c r="I2" s="61"/>
    </row>
    <row r="3" spans="2:9" ht="30" customHeight="1" x14ac:dyDescent="0.3">
      <c r="B3" s="58" t="s">
        <v>24</v>
      </c>
      <c r="C3" s="58"/>
      <c r="D3" s="60" t="s">
        <v>9</v>
      </c>
      <c r="E3" s="60"/>
      <c r="F3" s="60"/>
      <c r="G3" s="60"/>
      <c r="H3" s="60"/>
      <c r="I3" s="60"/>
    </row>
    <row r="4" spans="2:9" ht="30" customHeight="1" x14ac:dyDescent="0.3">
      <c r="B4" s="58" t="s">
        <v>7</v>
      </c>
      <c r="C4" s="58"/>
      <c r="D4" s="60" t="s">
        <v>10</v>
      </c>
      <c r="E4" s="60"/>
      <c r="F4" s="60"/>
      <c r="G4" s="60"/>
      <c r="H4" s="60"/>
      <c r="I4" s="60"/>
    </row>
    <row r="5" spans="2:9" ht="30" customHeight="1" x14ac:dyDescent="0.3">
      <c r="B5" s="58" t="s">
        <v>8</v>
      </c>
      <c r="C5" s="58"/>
      <c r="D5" s="60" t="s">
        <v>197</v>
      </c>
      <c r="E5" s="60"/>
      <c r="F5" s="60"/>
      <c r="G5" s="60"/>
      <c r="H5" s="60"/>
      <c r="I5" s="60"/>
    </row>
    <row r="6" spans="2:9" ht="30" customHeight="1" x14ac:dyDescent="0.3">
      <c r="B6" s="58" t="s">
        <v>0</v>
      </c>
      <c r="C6" s="58"/>
      <c r="D6" s="58"/>
      <c r="E6" s="58"/>
      <c r="F6" s="58"/>
      <c r="G6" s="58"/>
      <c r="H6" s="58"/>
      <c r="I6" s="58"/>
    </row>
    <row r="7" spans="2:9" ht="30" customHeight="1" x14ac:dyDescent="0.3"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139</v>
      </c>
      <c r="H7" s="25" t="s">
        <v>137</v>
      </c>
      <c r="I7" s="52" t="s">
        <v>138</v>
      </c>
    </row>
    <row r="8" spans="2:9" ht="30" customHeight="1" x14ac:dyDescent="0.3">
      <c r="B8" s="1">
        <v>1</v>
      </c>
      <c r="C8" s="11" t="s">
        <v>69</v>
      </c>
      <c r="D8" s="3" t="s">
        <v>146</v>
      </c>
      <c r="E8" s="3">
        <v>1</v>
      </c>
      <c r="F8" s="2">
        <v>1</v>
      </c>
      <c r="G8" s="27">
        <v>5</v>
      </c>
      <c r="H8" s="42">
        <v>11</v>
      </c>
      <c r="I8" s="28">
        <f t="shared" ref="I8:I23" si="0">E8*F8*G8*(1+H8/100)</f>
        <v>5.5500000000000007</v>
      </c>
    </row>
    <row r="9" spans="2:9" ht="30" customHeight="1" x14ac:dyDescent="0.3">
      <c r="B9" s="1">
        <v>2</v>
      </c>
      <c r="C9" s="11" t="s">
        <v>154</v>
      </c>
      <c r="D9" s="3" t="s">
        <v>146</v>
      </c>
      <c r="E9" s="3">
        <v>2</v>
      </c>
      <c r="F9" s="2">
        <v>1</v>
      </c>
      <c r="G9" s="27">
        <v>10</v>
      </c>
      <c r="H9" s="42">
        <v>11</v>
      </c>
      <c r="I9" s="28">
        <f t="shared" si="0"/>
        <v>22.200000000000003</v>
      </c>
    </row>
    <row r="10" spans="2:9" ht="30" customHeight="1" x14ac:dyDescent="0.3">
      <c r="B10" s="1">
        <v>3</v>
      </c>
      <c r="C10" s="11" t="s">
        <v>14</v>
      </c>
      <c r="D10" s="3" t="s">
        <v>146</v>
      </c>
      <c r="E10" s="3">
        <v>2</v>
      </c>
      <c r="F10" s="2">
        <v>1</v>
      </c>
      <c r="G10" s="27">
        <v>30</v>
      </c>
      <c r="H10" s="42">
        <v>11</v>
      </c>
      <c r="I10" s="28">
        <f t="shared" si="0"/>
        <v>66.600000000000009</v>
      </c>
    </row>
    <row r="11" spans="2:9" ht="30" customHeight="1" x14ac:dyDescent="0.3">
      <c r="B11" s="1">
        <v>4</v>
      </c>
      <c r="C11" s="11" t="s">
        <v>155</v>
      </c>
      <c r="D11" s="3" t="s">
        <v>146</v>
      </c>
      <c r="E11" s="3">
        <v>8</v>
      </c>
      <c r="F11" s="2">
        <v>1</v>
      </c>
      <c r="G11" s="27">
        <v>15</v>
      </c>
      <c r="H11" s="42">
        <v>11</v>
      </c>
      <c r="I11" s="28">
        <f t="shared" si="0"/>
        <v>133.20000000000002</v>
      </c>
    </row>
    <row r="12" spans="2:9" ht="30" customHeight="1" x14ac:dyDescent="0.3">
      <c r="B12" s="1">
        <v>5</v>
      </c>
      <c r="C12" s="11" t="s">
        <v>15</v>
      </c>
      <c r="D12" s="3" t="s">
        <v>146</v>
      </c>
      <c r="E12" s="3">
        <v>2</v>
      </c>
      <c r="F12" s="1">
        <v>1</v>
      </c>
      <c r="G12" s="27">
        <v>2</v>
      </c>
      <c r="H12" s="42">
        <v>11</v>
      </c>
      <c r="I12" s="28">
        <f t="shared" si="0"/>
        <v>4.4400000000000004</v>
      </c>
    </row>
    <row r="13" spans="2:9" ht="30" customHeight="1" x14ac:dyDescent="0.3">
      <c r="B13" s="1">
        <v>6</v>
      </c>
      <c r="C13" s="11" t="s">
        <v>26</v>
      </c>
      <c r="D13" s="3" t="s">
        <v>146</v>
      </c>
      <c r="E13" s="3">
        <v>4</v>
      </c>
      <c r="F13" s="1">
        <v>1</v>
      </c>
      <c r="G13" s="27">
        <v>0.5</v>
      </c>
      <c r="H13" s="42">
        <v>11</v>
      </c>
      <c r="I13" s="28">
        <f t="shared" si="0"/>
        <v>2.2200000000000002</v>
      </c>
    </row>
    <row r="14" spans="2:9" ht="30" customHeight="1" x14ac:dyDescent="0.3">
      <c r="B14" s="1">
        <v>7</v>
      </c>
      <c r="C14" s="11" t="s">
        <v>148</v>
      </c>
      <c r="D14" s="3" t="s">
        <v>146</v>
      </c>
      <c r="E14" s="3">
        <v>1</v>
      </c>
      <c r="F14" s="1">
        <v>1</v>
      </c>
      <c r="G14" s="27">
        <v>2</v>
      </c>
      <c r="H14" s="42">
        <v>11</v>
      </c>
      <c r="I14" s="28">
        <f t="shared" si="0"/>
        <v>2.2200000000000002</v>
      </c>
    </row>
    <row r="15" spans="2:9" ht="30" customHeight="1" x14ac:dyDescent="0.3">
      <c r="B15" s="1">
        <v>8</v>
      </c>
      <c r="C15" s="11" t="s">
        <v>16</v>
      </c>
      <c r="D15" s="3" t="s">
        <v>146</v>
      </c>
      <c r="E15" s="3">
        <v>2</v>
      </c>
      <c r="F15" s="1">
        <v>1</v>
      </c>
      <c r="G15" s="27">
        <v>0.5</v>
      </c>
      <c r="H15" s="42">
        <v>11</v>
      </c>
      <c r="I15" s="28">
        <f t="shared" si="0"/>
        <v>1.1100000000000001</v>
      </c>
    </row>
    <row r="16" spans="2:9" ht="30" customHeight="1" x14ac:dyDescent="0.3">
      <c r="B16" s="1">
        <v>9</v>
      </c>
      <c r="C16" s="11" t="s">
        <v>17</v>
      </c>
      <c r="D16" s="3" t="s">
        <v>146</v>
      </c>
      <c r="E16" s="3">
        <v>4</v>
      </c>
      <c r="F16" s="1">
        <v>1</v>
      </c>
      <c r="G16" s="27">
        <v>2</v>
      </c>
      <c r="H16" s="42">
        <v>11</v>
      </c>
      <c r="I16" s="28">
        <f t="shared" si="0"/>
        <v>8.8800000000000008</v>
      </c>
    </row>
    <row r="17" spans="2:9" ht="30" customHeight="1" x14ac:dyDescent="0.3">
      <c r="B17" s="1">
        <v>10</v>
      </c>
      <c r="C17" s="11" t="s">
        <v>18</v>
      </c>
      <c r="D17" s="3" t="s">
        <v>146</v>
      </c>
      <c r="E17" s="3">
        <v>8</v>
      </c>
      <c r="F17" s="1">
        <v>1</v>
      </c>
      <c r="G17" s="27">
        <v>4</v>
      </c>
      <c r="H17" s="42">
        <v>11</v>
      </c>
      <c r="I17" s="28">
        <f t="shared" si="0"/>
        <v>35.520000000000003</v>
      </c>
    </row>
    <row r="18" spans="2:9" ht="30" customHeight="1" x14ac:dyDescent="0.3">
      <c r="B18" s="1">
        <v>11</v>
      </c>
      <c r="C18" s="11" t="s">
        <v>19</v>
      </c>
      <c r="D18" s="3" t="s">
        <v>146</v>
      </c>
      <c r="E18" s="3">
        <v>4</v>
      </c>
      <c r="F18" s="1">
        <v>1</v>
      </c>
      <c r="G18" s="27">
        <v>1</v>
      </c>
      <c r="H18" s="42">
        <v>11</v>
      </c>
      <c r="I18" s="28">
        <f t="shared" si="0"/>
        <v>4.4400000000000004</v>
      </c>
    </row>
    <row r="19" spans="2:9" ht="30" customHeight="1" x14ac:dyDescent="0.3">
      <c r="B19" s="1">
        <v>12</v>
      </c>
      <c r="C19" s="11" t="s">
        <v>20</v>
      </c>
      <c r="D19" s="3" t="s">
        <v>146</v>
      </c>
      <c r="E19" s="3">
        <v>2</v>
      </c>
      <c r="F19" s="1">
        <v>1</v>
      </c>
      <c r="G19" s="27">
        <v>1</v>
      </c>
      <c r="H19" s="42">
        <v>11</v>
      </c>
      <c r="I19" s="28">
        <f t="shared" si="0"/>
        <v>2.2200000000000002</v>
      </c>
    </row>
    <row r="20" spans="2:9" ht="30" customHeight="1" x14ac:dyDescent="0.3">
      <c r="B20" s="1">
        <v>13</v>
      </c>
      <c r="C20" s="11" t="s">
        <v>21</v>
      </c>
      <c r="D20" s="3" t="s">
        <v>146</v>
      </c>
      <c r="E20" s="3">
        <v>1</v>
      </c>
      <c r="F20" s="1">
        <v>1</v>
      </c>
      <c r="G20" s="27">
        <v>5</v>
      </c>
      <c r="H20" s="42">
        <v>11</v>
      </c>
      <c r="I20" s="28">
        <f t="shared" si="0"/>
        <v>5.5500000000000007</v>
      </c>
    </row>
    <row r="21" spans="2:9" ht="30" customHeight="1" x14ac:dyDescent="0.3">
      <c r="B21" s="1">
        <v>14</v>
      </c>
      <c r="C21" s="11" t="s">
        <v>149</v>
      </c>
      <c r="D21" s="3" t="s">
        <v>146</v>
      </c>
      <c r="E21" s="3">
        <v>1</v>
      </c>
      <c r="F21" s="1">
        <v>1</v>
      </c>
      <c r="G21" s="27">
        <v>2</v>
      </c>
      <c r="H21" s="42">
        <v>11</v>
      </c>
      <c r="I21" s="28">
        <f t="shared" si="0"/>
        <v>2.2200000000000002</v>
      </c>
    </row>
    <row r="22" spans="2:9" ht="30" customHeight="1" x14ac:dyDescent="0.3">
      <c r="B22" s="1">
        <v>15</v>
      </c>
      <c r="C22" s="11" t="s">
        <v>22</v>
      </c>
      <c r="D22" s="3" t="s">
        <v>146</v>
      </c>
      <c r="E22" s="3">
        <v>1</v>
      </c>
      <c r="F22" s="1">
        <v>1</v>
      </c>
      <c r="G22" s="27">
        <v>5</v>
      </c>
      <c r="H22" s="42">
        <v>11</v>
      </c>
      <c r="I22" s="28">
        <f t="shared" si="0"/>
        <v>5.5500000000000007</v>
      </c>
    </row>
    <row r="23" spans="2:9" ht="30" customHeight="1" x14ac:dyDescent="0.3">
      <c r="B23" s="1">
        <v>16</v>
      </c>
      <c r="C23" s="11" t="s">
        <v>23</v>
      </c>
      <c r="D23" s="3" t="s">
        <v>146</v>
      </c>
      <c r="E23" s="3">
        <v>1</v>
      </c>
      <c r="F23" s="1">
        <v>1</v>
      </c>
      <c r="G23" s="27">
        <v>2</v>
      </c>
      <c r="H23" s="42">
        <v>11</v>
      </c>
      <c r="I23" s="28">
        <f t="shared" si="0"/>
        <v>2.2200000000000002</v>
      </c>
    </row>
    <row r="24" spans="2:9" ht="30" customHeight="1" x14ac:dyDescent="0.3">
      <c r="B24" s="59" t="s">
        <v>130</v>
      </c>
      <c r="C24" s="59"/>
      <c r="D24" s="59"/>
      <c r="E24" s="59"/>
      <c r="F24" s="59"/>
      <c r="G24" s="59"/>
      <c r="H24" s="59"/>
      <c r="I24" s="28">
        <f>SUM(I8:I23)</f>
        <v>304.1400000000001</v>
      </c>
    </row>
    <row r="25" spans="2:9" ht="30" customHeight="1" x14ac:dyDescent="0.3">
      <c r="B25" s="59" t="s">
        <v>131</v>
      </c>
      <c r="C25" s="59"/>
      <c r="D25" s="59"/>
      <c r="E25" s="59"/>
      <c r="F25" s="59"/>
      <c r="G25" s="59"/>
      <c r="H25" s="59"/>
      <c r="I25" s="28">
        <f>I24*5%</f>
        <v>15.207000000000006</v>
      </c>
    </row>
    <row r="26" spans="2:9" ht="30" customHeight="1" x14ac:dyDescent="0.3">
      <c r="B26" s="59" t="s">
        <v>132</v>
      </c>
      <c r="C26" s="59"/>
      <c r="D26" s="59"/>
      <c r="E26" s="59"/>
      <c r="F26" s="59"/>
      <c r="G26" s="59"/>
      <c r="H26" s="59"/>
      <c r="I26" s="28">
        <f>I24+I25</f>
        <v>319.34700000000009</v>
      </c>
    </row>
    <row r="27" spans="2:9" ht="30" customHeight="1" x14ac:dyDescent="0.3">
      <c r="B27" s="59" t="s">
        <v>133</v>
      </c>
      <c r="C27" s="59"/>
      <c r="D27" s="59"/>
      <c r="E27" s="59"/>
      <c r="F27" s="59"/>
      <c r="G27" s="59"/>
      <c r="H27" s="59"/>
      <c r="I27" s="28">
        <f>450</f>
        <v>450</v>
      </c>
    </row>
    <row r="28" spans="2:9" ht="30" customHeight="1" x14ac:dyDescent="0.3">
      <c r="B28" s="57" t="s">
        <v>134</v>
      </c>
      <c r="C28" s="57"/>
      <c r="D28" s="57"/>
      <c r="E28" s="57"/>
      <c r="F28" s="57"/>
      <c r="G28" s="57"/>
      <c r="H28" s="57"/>
      <c r="I28" s="36">
        <f>I26/I27</f>
        <v>0.70966000000000018</v>
      </c>
    </row>
    <row r="29" spans="2:9" ht="30" customHeight="1" x14ac:dyDescent="0.3">
      <c r="B29" s="57" t="s">
        <v>135</v>
      </c>
      <c r="C29" s="57"/>
      <c r="D29" s="57"/>
      <c r="E29" s="57"/>
      <c r="F29" s="57"/>
      <c r="G29" s="57"/>
      <c r="H29" s="57"/>
      <c r="I29" s="23">
        <v>1</v>
      </c>
    </row>
    <row r="30" spans="2:9" ht="30" customHeight="1" x14ac:dyDescent="0.3">
      <c r="B30" s="57" t="s">
        <v>136</v>
      </c>
      <c r="C30" s="57"/>
      <c r="D30" s="57"/>
      <c r="E30" s="57"/>
      <c r="F30" s="57"/>
      <c r="G30" s="57"/>
      <c r="H30" s="57"/>
      <c r="I30" s="23">
        <v>1</v>
      </c>
    </row>
  </sheetData>
  <mergeCells count="15">
    <mergeCell ref="B5:C5"/>
    <mergeCell ref="D5:I5"/>
    <mergeCell ref="B2:I2"/>
    <mergeCell ref="B3:C3"/>
    <mergeCell ref="D3:I3"/>
    <mergeCell ref="B4:C4"/>
    <mergeCell ref="D4:I4"/>
    <mergeCell ref="B29:H29"/>
    <mergeCell ref="B30:H30"/>
    <mergeCell ref="B6:I6"/>
    <mergeCell ref="B24:H24"/>
    <mergeCell ref="B25:H25"/>
    <mergeCell ref="B26:H26"/>
    <mergeCell ref="B27:H27"/>
    <mergeCell ref="B28:H2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5588-EFAE-47A6-A5EF-2F8B3F40CCF3}">
  <sheetPr>
    <tabColor rgb="FFFFFF00"/>
  </sheetPr>
  <dimension ref="A1:H19"/>
  <sheetViews>
    <sheetView zoomScale="85" zoomScaleNormal="85" workbookViewId="0">
      <selection activeCell="L20" sqref="L20"/>
    </sheetView>
  </sheetViews>
  <sheetFormatPr defaultRowHeight="14.4" x14ac:dyDescent="0.3"/>
  <cols>
    <col min="1" max="1" width="4" style="20" customWidth="1"/>
    <col min="2" max="2" width="57.88671875" style="20" customWidth="1"/>
    <col min="3" max="3" width="10.109375" style="20" bestFit="1" customWidth="1"/>
    <col min="4" max="4" width="9.44140625" style="20" customWidth="1"/>
    <col min="5" max="5" width="5.88671875" style="20" bestFit="1" customWidth="1"/>
    <col min="6" max="16384" width="8.88671875" style="6"/>
  </cols>
  <sheetData>
    <row r="1" spans="1:8" ht="30" customHeight="1" x14ac:dyDescent="0.3">
      <c r="A1" s="61" t="s">
        <v>195</v>
      </c>
      <c r="B1" s="61"/>
      <c r="C1" s="61"/>
      <c r="D1" s="61"/>
      <c r="E1" s="61"/>
      <c r="F1" s="61"/>
      <c r="G1" s="61"/>
      <c r="H1" s="61"/>
    </row>
    <row r="2" spans="1:8" ht="30" customHeight="1" x14ac:dyDescent="0.3">
      <c r="A2" s="58" t="s">
        <v>88</v>
      </c>
      <c r="B2" s="58"/>
      <c r="C2" s="60" t="s">
        <v>9</v>
      </c>
      <c r="D2" s="60"/>
      <c r="E2" s="60"/>
      <c r="F2" s="60"/>
      <c r="G2" s="60"/>
      <c r="H2" s="60"/>
    </row>
    <row r="3" spans="1:8" ht="30" customHeight="1" x14ac:dyDescent="0.3">
      <c r="A3" s="58" t="s">
        <v>7</v>
      </c>
      <c r="B3" s="58"/>
      <c r="C3" s="60" t="s">
        <v>10</v>
      </c>
      <c r="D3" s="60"/>
      <c r="E3" s="60"/>
      <c r="F3" s="60"/>
      <c r="G3" s="60"/>
      <c r="H3" s="60"/>
    </row>
    <row r="4" spans="1:8" ht="30" customHeight="1" x14ac:dyDescent="0.3">
      <c r="A4" s="58" t="s">
        <v>89</v>
      </c>
      <c r="B4" s="58"/>
      <c r="C4" s="60" t="s">
        <v>11</v>
      </c>
      <c r="D4" s="60"/>
      <c r="E4" s="60"/>
      <c r="F4" s="60"/>
      <c r="G4" s="60"/>
      <c r="H4" s="60"/>
    </row>
    <row r="5" spans="1:8" ht="30" customHeight="1" x14ac:dyDescent="0.3">
      <c r="A5" s="62" t="s">
        <v>0</v>
      </c>
      <c r="B5" s="62"/>
      <c r="C5" s="62"/>
      <c r="D5" s="62"/>
      <c r="E5" s="62"/>
      <c r="F5" s="62"/>
      <c r="G5" s="62"/>
      <c r="H5" s="62"/>
    </row>
    <row r="6" spans="1:8" ht="31.2" x14ac:dyDescent="0.3">
      <c r="A6" s="51" t="s">
        <v>1</v>
      </c>
      <c r="B6" s="51" t="s">
        <v>2</v>
      </c>
      <c r="C6" s="51" t="s">
        <v>3</v>
      </c>
      <c r="D6" s="51" t="s">
        <v>4</v>
      </c>
      <c r="E6" s="51" t="s">
        <v>5</v>
      </c>
      <c r="F6" s="51" t="s">
        <v>139</v>
      </c>
      <c r="G6" s="25" t="s">
        <v>137</v>
      </c>
      <c r="H6" s="26" t="s">
        <v>138</v>
      </c>
    </row>
    <row r="7" spans="1:8" ht="30" customHeight="1" x14ac:dyDescent="0.3">
      <c r="A7" s="1">
        <v>1</v>
      </c>
      <c r="B7" s="19" t="s">
        <v>145</v>
      </c>
      <c r="C7" s="3" t="s">
        <v>146</v>
      </c>
      <c r="D7" s="3">
        <v>8</v>
      </c>
      <c r="E7" s="2">
        <v>1</v>
      </c>
      <c r="F7" s="29">
        <v>35</v>
      </c>
      <c r="G7" s="27">
        <v>11</v>
      </c>
      <c r="H7" s="28">
        <f t="shared" ref="H7:H12" si="0">D7*E7*F7*(1+G7/100)</f>
        <v>310.8</v>
      </c>
    </row>
    <row r="8" spans="1:8" ht="30" customHeight="1" x14ac:dyDescent="0.3">
      <c r="A8" s="1">
        <v>2</v>
      </c>
      <c r="B8" s="19" t="s">
        <v>144</v>
      </c>
      <c r="C8" s="3" t="s">
        <v>146</v>
      </c>
      <c r="D8" s="3">
        <v>2</v>
      </c>
      <c r="E8" s="2">
        <v>1</v>
      </c>
      <c r="F8" s="29">
        <v>3</v>
      </c>
      <c r="G8" s="27">
        <v>11</v>
      </c>
      <c r="H8" s="28">
        <f t="shared" si="0"/>
        <v>6.66</v>
      </c>
    </row>
    <row r="9" spans="1:8" ht="30" customHeight="1" x14ac:dyDescent="0.3">
      <c r="A9" s="1">
        <v>3</v>
      </c>
      <c r="B9" s="19" t="s">
        <v>90</v>
      </c>
      <c r="C9" s="3" t="s">
        <v>146</v>
      </c>
      <c r="D9" s="3">
        <v>4</v>
      </c>
      <c r="E9" s="2">
        <v>1</v>
      </c>
      <c r="F9" s="29">
        <v>0.3</v>
      </c>
      <c r="G9" s="27">
        <v>11</v>
      </c>
      <c r="H9" s="28">
        <f t="shared" si="0"/>
        <v>1.3320000000000001</v>
      </c>
    </row>
    <row r="10" spans="1:8" ht="30" customHeight="1" x14ac:dyDescent="0.3">
      <c r="A10" s="1">
        <v>4</v>
      </c>
      <c r="B10" s="19" t="s">
        <v>91</v>
      </c>
      <c r="C10" s="3" t="s">
        <v>146</v>
      </c>
      <c r="D10" s="3">
        <v>1</v>
      </c>
      <c r="E10" s="2">
        <v>1</v>
      </c>
      <c r="F10" s="29">
        <v>30</v>
      </c>
      <c r="G10" s="27">
        <v>11</v>
      </c>
      <c r="H10" s="28">
        <f t="shared" si="0"/>
        <v>33.300000000000004</v>
      </c>
    </row>
    <row r="11" spans="1:8" ht="30" customHeight="1" x14ac:dyDescent="0.3">
      <c r="A11" s="1">
        <v>5</v>
      </c>
      <c r="B11" s="19" t="s">
        <v>92</v>
      </c>
      <c r="C11" s="3" t="s">
        <v>146</v>
      </c>
      <c r="D11" s="3">
        <v>2</v>
      </c>
      <c r="E11" s="2">
        <v>1</v>
      </c>
      <c r="F11" s="29">
        <v>4</v>
      </c>
      <c r="G11" s="27">
        <v>11</v>
      </c>
      <c r="H11" s="28">
        <f t="shared" si="0"/>
        <v>8.8800000000000008</v>
      </c>
    </row>
    <row r="12" spans="1:8" ht="30" customHeight="1" x14ac:dyDescent="0.3">
      <c r="A12" s="1">
        <v>6</v>
      </c>
      <c r="B12" s="14" t="s">
        <v>96</v>
      </c>
      <c r="C12" s="3" t="s">
        <v>146</v>
      </c>
      <c r="D12" s="3">
        <v>1</v>
      </c>
      <c r="E12" s="1">
        <v>1</v>
      </c>
      <c r="F12" s="29">
        <v>10</v>
      </c>
      <c r="G12" s="27">
        <v>11</v>
      </c>
      <c r="H12" s="28">
        <f t="shared" si="0"/>
        <v>11.100000000000001</v>
      </c>
    </row>
    <row r="13" spans="1:8" ht="15.6" x14ac:dyDescent="0.3">
      <c r="A13" s="59" t="s">
        <v>130</v>
      </c>
      <c r="B13" s="59"/>
      <c r="C13" s="59"/>
      <c r="D13" s="59"/>
      <c r="E13" s="59"/>
      <c r="F13" s="59"/>
      <c r="G13" s="59"/>
      <c r="H13" s="28">
        <f>SUM(H7:H12)</f>
        <v>372.07200000000006</v>
      </c>
    </row>
    <row r="14" spans="1:8" ht="15.6" x14ac:dyDescent="0.3">
      <c r="A14" s="59" t="s">
        <v>131</v>
      </c>
      <c r="B14" s="59"/>
      <c r="C14" s="59"/>
      <c r="D14" s="59"/>
      <c r="E14" s="59"/>
      <c r="F14" s="59"/>
      <c r="G14" s="59"/>
      <c r="H14" s="28">
        <f>H13*5%</f>
        <v>18.603600000000004</v>
      </c>
    </row>
    <row r="15" spans="1:8" ht="15.6" x14ac:dyDescent="0.3">
      <c r="A15" s="59" t="s">
        <v>132</v>
      </c>
      <c r="B15" s="59"/>
      <c r="C15" s="59"/>
      <c r="D15" s="59"/>
      <c r="E15" s="59"/>
      <c r="F15" s="59"/>
      <c r="G15" s="59"/>
      <c r="H15" s="28">
        <f>H13+H14</f>
        <v>390.67560000000009</v>
      </c>
    </row>
    <row r="16" spans="1:8" ht="15.6" x14ac:dyDescent="0.3">
      <c r="A16" s="59" t="s">
        <v>133</v>
      </c>
      <c r="B16" s="59"/>
      <c r="C16" s="59"/>
      <c r="D16" s="59"/>
      <c r="E16" s="59"/>
      <c r="F16" s="59"/>
      <c r="G16" s="59"/>
      <c r="H16" s="28">
        <f>450</f>
        <v>450</v>
      </c>
    </row>
    <row r="17" spans="1:8" ht="15.6" x14ac:dyDescent="0.3">
      <c r="A17" s="57" t="s">
        <v>134</v>
      </c>
      <c r="B17" s="57"/>
      <c r="C17" s="57"/>
      <c r="D17" s="57"/>
      <c r="E17" s="57"/>
      <c r="F17" s="57"/>
      <c r="G17" s="57"/>
      <c r="H17" s="36">
        <f>H15/H16</f>
        <v>0.86816800000000016</v>
      </c>
    </row>
    <row r="18" spans="1:8" ht="15.6" x14ac:dyDescent="0.3">
      <c r="A18" s="57" t="s">
        <v>135</v>
      </c>
      <c r="B18" s="57"/>
      <c r="C18" s="57"/>
      <c r="D18" s="57"/>
      <c r="E18" s="57"/>
      <c r="F18" s="57"/>
      <c r="G18" s="57"/>
      <c r="H18" s="23"/>
    </row>
    <row r="19" spans="1:8" ht="15.6" x14ac:dyDescent="0.3">
      <c r="A19" s="57" t="s">
        <v>136</v>
      </c>
      <c r="B19" s="57"/>
      <c r="C19" s="57"/>
      <c r="D19" s="57"/>
      <c r="E19" s="57"/>
      <c r="F19" s="57"/>
      <c r="G19" s="57"/>
      <c r="H19" s="23"/>
    </row>
  </sheetData>
  <mergeCells count="15">
    <mergeCell ref="A18:G18"/>
    <mergeCell ref="A19:G19"/>
    <mergeCell ref="A5:H5"/>
    <mergeCell ref="A13:G13"/>
    <mergeCell ref="A14:G14"/>
    <mergeCell ref="A15:G15"/>
    <mergeCell ref="A16:G16"/>
    <mergeCell ref="A17:G17"/>
    <mergeCell ref="A4:B4"/>
    <mergeCell ref="C4:H4"/>
    <mergeCell ref="A1:H1"/>
    <mergeCell ref="A2:B2"/>
    <mergeCell ref="C2:H2"/>
    <mergeCell ref="A3:B3"/>
    <mergeCell ref="C3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I28"/>
  <sheetViews>
    <sheetView topLeftCell="A10" zoomScale="89" workbookViewId="0">
      <selection activeCell="T21" sqref="T21"/>
    </sheetView>
  </sheetViews>
  <sheetFormatPr defaultRowHeight="14.4" x14ac:dyDescent="0.3"/>
  <cols>
    <col min="1" max="1" width="8.88671875" style="6"/>
    <col min="2" max="2" width="5.88671875" style="21" bestFit="1" customWidth="1"/>
    <col min="3" max="3" width="57.33203125" style="21" customWidth="1"/>
    <col min="4" max="4" width="8.5546875" style="21" bestFit="1" customWidth="1"/>
    <col min="5" max="5" width="7.88671875" style="21" customWidth="1"/>
    <col min="6" max="6" width="5.88671875" style="21" bestFit="1" customWidth="1"/>
  </cols>
  <sheetData>
    <row r="1" spans="2:9" s="6" customFormat="1" x14ac:dyDescent="0.3">
      <c r="B1" s="66"/>
      <c r="C1" s="66"/>
      <c r="D1" s="21"/>
      <c r="E1" s="21"/>
      <c r="F1" s="21"/>
    </row>
    <row r="2" spans="2:9" ht="30" customHeight="1" x14ac:dyDescent="0.3">
      <c r="B2" s="61" t="s">
        <v>199</v>
      </c>
      <c r="C2" s="61"/>
      <c r="D2" s="61"/>
      <c r="E2" s="61"/>
      <c r="F2" s="61"/>
      <c r="G2" s="61"/>
      <c r="H2" s="61"/>
      <c r="I2" s="61"/>
    </row>
    <row r="3" spans="2:9" ht="30" customHeight="1" x14ac:dyDescent="0.3">
      <c r="B3" s="58" t="s">
        <v>108</v>
      </c>
      <c r="C3" s="58"/>
      <c r="D3" s="60" t="s">
        <v>9</v>
      </c>
      <c r="E3" s="60"/>
      <c r="F3" s="60"/>
      <c r="G3" s="60"/>
      <c r="H3" s="60"/>
      <c r="I3" s="60"/>
    </row>
    <row r="4" spans="2:9" ht="30" customHeight="1" x14ac:dyDescent="0.3">
      <c r="B4" s="58" t="s">
        <v>7</v>
      </c>
      <c r="C4" s="58"/>
      <c r="D4" s="60" t="s">
        <v>10</v>
      </c>
      <c r="E4" s="60"/>
      <c r="F4" s="60"/>
      <c r="G4" s="60"/>
      <c r="H4" s="60"/>
      <c r="I4" s="60"/>
    </row>
    <row r="5" spans="2:9" ht="30" customHeight="1" x14ac:dyDescent="0.3">
      <c r="B5" s="58" t="s">
        <v>109</v>
      </c>
      <c r="C5" s="58"/>
      <c r="D5" s="60" t="s">
        <v>47</v>
      </c>
      <c r="E5" s="60"/>
      <c r="F5" s="60"/>
      <c r="G5" s="60"/>
      <c r="H5" s="60"/>
      <c r="I5" s="60"/>
    </row>
    <row r="6" spans="2:9" ht="30" customHeight="1" x14ac:dyDescent="0.3">
      <c r="B6" s="62" t="s">
        <v>0</v>
      </c>
      <c r="C6" s="62"/>
      <c r="D6" s="62"/>
      <c r="E6" s="62"/>
      <c r="F6" s="62"/>
      <c r="G6" s="62"/>
      <c r="H6" s="62"/>
      <c r="I6" s="62"/>
    </row>
    <row r="7" spans="2:9" ht="31.2" x14ac:dyDescent="0.3"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10" t="s">
        <v>139</v>
      </c>
      <c r="H7" s="25" t="s">
        <v>137</v>
      </c>
      <c r="I7" s="26" t="s">
        <v>138</v>
      </c>
    </row>
    <row r="8" spans="2:9" s="6" customFormat="1" ht="30" customHeight="1" x14ac:dyDescent="0.3">
      <c r="B8" s="1">
        <v>1</v>
      </c>
      <c r="C8" s="11" t="s">
        <v>101</v>
      </c>
      <c r="D8" s="3" t="s">
        <v>146</v>
      </c>
      <c r="E8" s="3">
        <v>1</v>
      </c>
      <c r="F8" s="2">
        <v>1</v>
      </c>
      <c r="G8" s="29">
        <v>10</v>
      </c>
      <c r="H8" s="27">
        <v>11</v>
      </c>
      <c r="I8" s="28">
        <f t="shared" ref="I8:I21" si="0">E8*F8*G8*(1+H8/100)</f>
        <v>11.100000000000001</v>
      </c>
    </row>
    <row r="9" spans="2:9" ht="30" customHeight="1" x14ac:dyDescent="0.3">
      <c r="B9" s="1">
        <v>2</v>
      </c>
      <c r="C9" s="18" t="s">
        <v>141</v>
      </c>
      <c r="D9" s="3" t="s">
        <v>146</v>
      </c>
      <c r="E9" s="3">
        <v>1</v>
      </c>
      <c r="F9" s="2">
        <v>1</v>
      </c>
      <c r="G9" s="29">
        <v>3</v>
      </c>
      <c r="H9" s="27">
        <v>11</v>
      </c>
      <c r="I9" s="28">
        <f t="shared" si="0"/>
        <v>3.33</v>
      </c>
    </row>
    <row r="10" spans="2:9" ht="30" customHeight="1" x14ac:dyDescent="0.3">
      <c r="B10" s="1">
        <v>3</v>
      </c>
      <c r="C10" s="18" t="s">
        <v>103</v>
      </c>
      <c r="D10" s="3" t="s">
        <v>146</v>
      </c>
      <c r="E10" s="3">
        <v>23</v>
      </c>
      <c r="F10" s="2">
        <v>1</v>
      </c>
      <c r="G10" s="29">
        <v>0.2</v>
      </c>
      <c r="H10" s="27">
        <v>11</v>
      </c>
      <c r="I10" s="28">
        <f t="shared" si="0"/>
        <v>5.1060000000000008</v>
      </c>
    </row>
    <row r="11" spans="2:9" ht="30" customHeight="1" x14ac:dyDescent="0.3">
      <c r="B11" s="1">
        <v>4</v>
      </c>
      <c r="C11" s="18" t="s">
        <v>102</v>
      </c>
      <c r="D11" s="3" t="s">
        <v>146</v>
      </c>
      <c r="E11" s="3">
        <v>12</v>
      </c>
      <c r="F11" s="2">
        <v>1</v>
      </c>
      <c r="G11" s="29">
        <v>0.2</v>
      </c>
      <c r="H11" s="27">
        <v>11</v>
      </c>
      <c r="I11" s="28">
        <f t="shared" si="0"/>
        <v>2.6640000000000006</v>
      </c>
    </row>
    <row r="12" spans="2:9" ht="30" customHeight="1" x14ac:dyDescent="0.3">
      <c r="B12" s="1">
        <v>5</v>
      </c>
      <c r="C12" s="18" t="s">
        <v>152</v>
      </c>
      <c r="D12" s="3" t="s">
        <v>146</v>
      </c>
      <c r="E12" s="3">
        <v>5</v>
      </c>
      <c r="F12" s="2">
        <v>1</v>
      </c>
      <c r="G12" s="29">
        <v>0.3</v>
      </c>
      <c r="H12" s="27">
        <v>11</v>
      </c>
      <c r="I12" s="28">
        <f t="shared" si="0"/>
        <v>1.665</v>
      </c>
    </row>
    <row r="13" spans="2:9" ht="30" customHeight="1" x14ac:dyDescent="0.3">
      <c r="B13" s="1">
        <v>6</v>
      </c>
      <c r="C13" s="18" t="s">
        <v>150</v>
      </c>
      <c r="D13" s="3" t="s">
        <v>146</v>
      </c>
      <c r="E13" s="3">
        <v>1</v>
      </c>
      <c r="F13" s="1">
        <v>1</v>
      </c>
      <c r="G13" s="39">
        <v>20</v>
      </c>
      <c r="H13" s="27">
        <v>11</v>
      </c>
      <c r="I13" s="28">
        <f t="shared" si="0"/>
        <v>22.200000000000003</v>
      </c>
    </row>
    <row r="14" spans="2:9" ht="30" customHeight="1" x14ac:dyDescent="0.3">
      <c r="B14" s="1">
        <v>7</v>
      </c>
      <c r="C14" s="18" t="s">
        <v>105</v>
      </c>
      <c r="D14" s="3" t="s">
        <v>146</v>
      </c>
      <c r="E14" s="3">
        <v>3</v>
      </c>
      <c r="F14" s="1">
        <v>1</v>
      </c>
      <c r="G14" s="29">
        <v>1</v>
      </c>
      <c r="H14" s="27">
        <v>11</v>
      </c>
      <c r="I14" s="28">
        <f t="shared" si="0"/>
        <v>3.33</v>
      </c>
    </row>
    <row r="15" spans="2:9" s="6" customFormat="1" ht="30" customHeight="1" x14ac:dyDescent="0.3">
      <c r="B15" s="1">
        <v>8</v>
      </c>
      <c r="C15" s="18" t="s">
        <v>153</v>
      </c>
      <c r="D15" s="3" t="s">
        <v>146</v>
      </c>
      <c r="E15" s="3">
        <v>8</v>
      </c>
      <c r="F15" s="1">
        <v>1</v>
      </c>
      <c r="G15" s="29">
        <v>15</v>
      </c>
      <c r="H15" s="27">
        <v>11</v>
      </c>
      <c r="I15" s="28">
        <f t="shared" si="0"/>
        <v>133.20000000000002</v>
      </c>
    </row>
    <row r="16" spans="2:9" s="6" customFormat="1" ht="30" customHeight="1" x14ac:dyDescent="0.3">
      <c r="B16" s="1">
        <v>9</v>
      </c>
      <c r="C16" s="18" t="s">
        <v>151</v>
      </c>
      <c r="D16" s="3" t="s">
        <v>146</v>
      </c>
      <c r="E16" s="3">
        <v>4</v>
      </c>
      <c r="F16" s="1">
        <v>1</v>
      </c>
      <c r="G16" s="29">
        <v>4</v>
      </c>
      <c r="H16" s="27">
        <v>11</v>
      </c>
      <c r="I16" s="28">
        <f t="shared" si="0"/>
        <v>17.760000000000002</v>
      </c>
    </row>
    <row r="17" spans="2:9" ht="30" customHeight="1" x14ac:dyDescent="0.3">
      <c r="B17" s="1">
        <v>10</v>
      </c>
      <c r="C17" s="18" t="s">
        <v>106</v>
      </c>
      <c r="D17" s="3" t="s">
        <v>146</v>
      </c>
      <c r="E17" s="3">
        <v>1</v>
      </c>
      <c r="F17" s="1">
        <v>2</v>
      </c>
      <c r="G17" s="29">
        <v>5</v>
      </c>
      <c r="H17" s="27">
        <v>11</v>
      </c>
      <c r="I17" s="28">
        <f t="shared" si="0"/>
        <v>11.100000000000001</v>
      </c>
    </row>
    <row r="18" spans="2:9" ht="30" customHeight="1" x14ac:dyDescent="0.3">
      <c r="B18" s="1">
        <v>11</v>
      </c>
      <c r="C18" s="12" t="s">
        <v>22</v>
      </c>
      <c r="D18" s="3" t="s">
        <v>146</v>
      </c>
      <c r="E18" s="3">
        <v>1</v>
      </c>
      <c r="F18" s="1">
        <v>1</v>
      </c>
      <c r="G18" s="29">
        <v>5</v>
      </c>
      <c r="H18" s="27">
        <v>11</v>
      </c>
      <c r="I18" s="28">
        <f t="shared" si="0"/>
        <v>5.5500000000000007</v>
      </c>
    </row>
    <row r="19" spans="2:9" ht="30" customHeight="1" x14ac:dyDescent="0.3">
      <c r="B19" s="1">
        <v>12</v>
      </c>
      <c r="C19" s="12" t="s">
        <v>23</v>
      </c>
      <c r="D19" s="3" t="s">
        <v>146</v>
      </c>
      <c r="E19" s="3">
        <v>1</v>
      </c>
      <c r="F19" s="1">
        <v>1</v>
      </c>
      <c r="G19" s="29">
        <v>2</v>
      </c>
      <c r="H19" s="27">
        <v>11</v>
      </c>
      <c r="I19" s="28">
        <f t="shared" si="0"/>
        <v>2.2200000000000002</v>
      </c>
    </row>
    <row r="20" spans="2:9" ht="30" customHeight="1" x14ac:dyDescent="0.3">
      <c r="B20" s="1">
        <v>13</v>
      </c>
      <c r="C20" s="18" t="s">
        <v>107</v>
      </c>
      <c r="D20" s="3" t="s">
        <v>146</v>
      </c>
      <c r="E20" s="3">
        <v>1</v>
      </c>
      <c r="F20" s="1">
        <v>6</v>
      </c>
      <c r="G20" s="29">
        <v>10</v>
      </c>
      <c r="H20" s="27">
        <v>11</v>
      </c>
      <c r="I20" s="28">
        <f t="shared" si="0"/>
        <v>66.600000000000009</v>
      </c>
    </row>
    <row r="21" spans="2:9" s="6" customFormat="1" ht="30" customHeight="1" x14ac:dyDescent="0.3">
      <c r="B21" s="1">
        <v>14</v>
      </c>
      <c r="C21" s="12" t="s">
        <v>112</v>
      </c>
      <c r="D21" s="3" t="s">
        <v>146</v>
      </c>
      <c r="E21" s="3">
        <v>1</v>
      </c>
      <c r="F21" s="1">
        <v>1</v>
      </c>
      <c r="G21" s="29">
        <v>20</v>
      </c>
      <c r="H21" s="27">
        <v>11</v>
      </c>
      <c r="I21" s="28">
        <f t="shared" si="0"/>
        <v>22.200000000000003</v>
      </c>
    </row>
    <row r="22" spans="2:9" ht="15.6" x14ac:dyDescent="0.3">
      <c r="B22" s="59" t="s">
        <v>130</v>
      </c>
      <c r="C22" s="59"/>
      <c r="D22" s="59"/>
      <c r="E22" s="59"/>
      <c r="F22" s="59"/>
      <c r="G22" s="59"/>
      <c r="H22" s="59"/>
      <c r="I22" s="22">
        <f>SUM(I8:I21)</f>
        <v>308.02500000000003</v>
      </c>
    </row>
    <row r="23" spans="2:9" ht="15.6" x14ac:dyDescent="0.3">
      <c r="B23" s="59" t="s">
        <v>131</v>
      </c>
      <c r="C23" s="59"/>
      <c r="D23" s="59"/>
      <c r="E23" s="59"/>
      <c r="F23" s="59"/>
      <c r="G23" s="59"/>
      <c r="H23" s="59"/>
      <c r="I23" s="22">
        <f>I22*5%</f>
        <v>15.401250000000003</v>
      </c>
    </row>
    <row r="24" spans="2:9" ht="15.6" x14ac:dyDescent="0.3">
      <c r="B24" s="59" t="s">
        <v>132</v>
      </c>
      <c r="C24" s="59"/>
      <c r="D24" s="59"/>
      <c r="E24" s="59"/>
      <c r="F24" s="59"/>
      <c r="G24" s="59"/>
      <c r="H24" s="59"/>
      <c r="I24" s="22">
        <f>I22+I23</f>
        <v>323.42625000000004</v>
      </c>
    </row>
    <row r="25" spans="2:9" ht="15.6" x14ac:dyDescent="0.3">
      <c r="B25" s="59" t="s">
        <v>133</v>
      </c>
      <c r="C25" s="59"/>
      <c r="D25" s="59"/>
      <c r="E25" s="59"/>
      <c r="F25" s="59"/>
      <c r="G25" s="59"/>
      <c r="H25" s="59"/>
      <c r="I25" s="22">
        <f>450</f>
        <v>450</v>
      </c>
    </row>
    <row r="26" spans="2:9" ht="15.6" x14ac:dyDescent="0.3">
      <c r="B26" s="57" t="s">
        <v>134</v>
      </c>
      <c r="C26" s="57"/>
      <c r="D26" s="57"/>
      <c r="E26" s="57"/>
      <c r="F26" s="57"/>
      <c r="G26" s="57"/>
      <c r="H26" s="57"/>
      <c r="I26" s="24">
        <f>I24/I25</f>
        <v>0.71872500000000006</v>
      </c>
    </row>
    <row r="27" spans="2:9" ht="15.6" x14ac:dyDescent="0.3">
      <c r="B27" s="57" t="s">
        <v>135</v>
      </c>
      <c r="C27" s="57"/>
      <c r="D27" s="57"/>
      <c r="E27" s="57"/>
      <c r="F27" s="57"/>
      <c r="G27" s="57"/>
      <c r="H27" s="57"/>
      <c r="I27" s="23">
        <v>1</v>
      </c>
    </row>
    <row r="28" spans="2:9" ht="15.6" x14ac:dyDescent="0.3">
      <c r="B28" s="57" t="s">
        <v>136</v>
      </c>
      <c r="C28" s="57"/>
      <c r="D28" s="57"/>
      <c r="E28" s="57"/>
      <c r="F28" s="57"/>
      <c r="G28" s="57"/>
      <c r="H28" s="57"/>
      <c r="I28" s="23">
        <v>1</v>
      </c>
    </row>
  </sheetData>
  <mergeCells count="16">
    <mergeCell ref="B2:I2"/>
    <mergeCell ref="B27:H27"/>
    <mergeCell ref="B1:C1"/>
    <mergeCell ref="B28:H28"/>
    <mergeCell ref="D3:I3"/>
    <mergeCell ref="D4:I4"/>
    <mergeCell ref="D5:I5"/>
    <mergeCell ref="B6:I6"/>
    <mergeCell ref="B22:H22"/>
    <mergeCell ref="B23:H23"/>
    <mergeCell ref="B24:H24"/>
    <mergeCell ref="B25:H25"/>
    <mergeCell ref="B26:H26"/>
    <mergeCell ref="B3:C3"/>
    <mergeCell ref="B4:C4"/>
    <mergeCell ref="B5:C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CF93-2119-4C18-B387-F4C806F0C9AF}">
  <sheetPr>
    <tabColor rgb="FFFFFF00"/>
  </sheetPr>
  <dimension ref="B2:L21"/>
  <sheetViews>
    <sheetView workbookViewId="0">
      <selection activeCell="M7" sqref="M7"/>
    </sheetView>
  </sheetViews>
  <sheetFormatPr defaultRowHeight="14.4" x14ac:dyDescent="0.3"/>
  <cols>
    <col min="1" max="1" width="8.88671875" style="6"/>
    <col min="2" max="2" width="5.88671875" style="21" bestFit="1" customWidth="1"/>
    <col min="3" max="3" width="54.44140625" style="21" customWidth="1"/>
    <col min="4" max="4" width="8.5546875" style="21" bestFit="1" customWidth="1"/>
    <col min="5" max="5" width="10.6640625" style="21" customWidth="1"/>
    <col min="6" max="6" width="6.109375" style="21" customWidth="1"/>
    <col min="7" max="16384" width="8.88671875" style="6"/>
  </cols>
  <sheetData>
    <row r="2" spans="2:12" ht="30" customHeight="1" x14ac:dyDescent="0.3">
      <c r="B2" s="61" t="s">
        <v>201</v>
      </c>
      <c r="C2" s="61"/>
      <c r="D2" s="61"/>
      <c r="E2" s="61"/>
      <c r="F2" s="61"/>
      <c r="G2" s="61"/>
      <c r="H2" s="61"/>
      <c r="I2" s="61"/>
    </row>
    <row r="3" spans="2:12" ht="30" customHeight="1" x14ac:dyDescent="0.3">
      <c r="B3" s="58" t="s">
        <v>170</v>
      </c>
      <c r="C3" s="58"/>
      <c r="D3" s="60" t="s">
        <v>9</v>
      </c>
      <c r="E3" s="60"/>
      <c r="F3" s="60"/>
      <c r="G3" s="60"/>
      <c r="H3" s="60"/>
      <c r="I3" s="60"/>
    </row>
    <row r="4" spans="2:12" ht="30" customHeight="1" x14ac:dyDescent="0.3">
      <c r="B4" s="58" t="s">
        <v>7</v>
      </c>
      <c r="C4" s="58"/>
      <c r="D4" s="60" t="s">
        <v>10</v>
      </c>
      <c r="E4" s="60"/>
      <c r="F4" s="60"/>
      <c r="G4" s="60"/>
      <c r="H4" s="60"/>
      <c r="I4" s="60"/>
    </row>
    <row r="5" spans="2:12" ht="30" customHeight="1" x14ac:dyDescent="0.3">
      <c r="B5" s="58" t="s">
        <v>94</v>
      </c>
      <c r="C5" s="58"/>
      <c r="D5" s="60" t="s">
        <v>11</v>
      </c>
      <c r="E5" s="60"/>
      <c r="F5" s="60"/>
      <c r="G5" s="60"/>
      <c r="H5" s="60"/>
      <c r="I5" s="60"/>
    </row>
    <row r="6" spans="2:12" ht="30" customHeight="1" x14ac:dyDescent="0.3">
      <c r="B6" s="62" t="s">
        <v>0</v>
      </c>
      <c r="C6" s="62"/>
      <c r="D6" s="62"/>
      <c r="E6" s="62"/>
      <c r="F6" s="62"/>
      <c r="G6" s="62"/>
      <c r="H6" s="62"/>
      <c r="I6" s="62"/>
    </row>
    <row r="7" spans="2:12" ht="31.2" x14ac:dyDescent="0.3">
      <c r="B7" s="43" t="s">
        <v>1</v>
      </c>
      <c r="C7" s="43" t="s">
        <v>2</v>
      </c>
      <c r="D7" s="43" t="s">
        <v>3</v>
      </c>
      <c r="E7" s="43" t="s">
        <v>4</v>
      </c>
      <c r="F7" s="43" t="s">
        <v>5</v>
      </c>
      <c r="G7" s="43" t="s">
        <v>139</v>
      </c>
      <c r="H7" s="25" t="s">
        <v>137</v>
      </c>
      <c r="I7" s="26" t="s">
        <v>138</v>
      </c>
    </row>
    <row r="8" spans="2:12" ht="15.6" x14ac:dyDescent="0.3">
      <c r="B8" s="44">
        <v>1</v>
      </c>
      <c r="C8" s="47" t="s">
        <v>169</v>
      </c>
      <c r="D8" s="3" t="s">
        <v>143</v>
      </c>
      <c r="E8" s="2">
        <v>1</v>
      </c>
      <c r="F8" s="2">
        <v>1</v>
      </c>
      <c r="G8" s="2">
        <v>5</v>
      </c>
      <c r="H8" s="3">
        <v>11</v>
      </c>
      <c r="I8" s="28">
        <f t="shared" ref="I8:I13" si="0">E8*F8*G8*(1+H8/100)</f>
        <v>5.5500000000000007</v>
      </c>
    </row>
    <row r="9" spans="2:12" ht="30" customHeight="1" x14ac:dyDescent="0.3">
      <c r="B9" s="1">
        <v>2</v>
      </c>
      <c r="C9" s="12" t="s">
        <v>97</v>
      </c>
      <c r="D9" s="3" t="s">
        <v>143</v>
      </c>
      <c r="E9" s="3">
        <v>1</v>
      </c>
      <c r="F9" s="2">
        <v>2</v>
      </c>
      <c r="G9" s="29">
        <v>20</v>
      </c>
      <c r="H9" s="27">
        <v>11</v>
      </c>
      <c r="I9" s="28">
        <f t="shared" si="0"/>
        <v>44.400000000000006</v>
      </c>
    </row>
    <row r="10" spans="2:12" ht="30" customHeight="1" x14ac:dyDescent="0.3">
      <c r="B10" s="1">
        <v>3</v>
      </c>
      <c r="C10" s="18" t="s">
        <v>167</v>
      </c>
      <c r="D10" s="3" t="s">
        <v>143</v>
      </c>
      <c r="E10" s="3">
        <v>8</v>
      </c>
      <c r="F10" s="2">
        <v>1</v>
      </c>
      <c r="G10" s="29">
        <v>20</v>
      </c>
      <c r="H10" s="27">
        <v>11</v>
      </c>
      <c r="I10" s="28">
        <f t="shared" si="0"/>
        <v>177.60000000000002</v>
      </c>
      <c r="J10" s="6" t="s">
        <v>142</v>
      </c>
    </row>
    <row r="11" spans="2:12" ht="30" customHeight="1" x14ac:dyDescent="0.3">
      <c r="B11" s="1">
        <v>4</v>
      </c>
      <c r="C11" s="18" t="s">
        <v>168</v>
      </c>
      <c r="D11" s="3" t="s">
        <v>143</v>
      </c>
      <c r="E11" s="3">
        <v>4</v>
      </c>
      <c r="F11" s="1">
        <v>3</v>
      </c>
      <c r="G11" s="29">
        <v>8</v>
      </c>
      <c r="H11" s="27">
        <v>11</v>
      </c>
      <c r="I11" s="28">
        <f t="shared" si="0"/>
        <v>106.56</v>
      </c>
    </row>
    <row r="12" spans="2:12" ht="30" customHeight="1" x14ac:dyDescent="0.3">
      <c r="B12" s="1">
        <v>5</v>
      </c>
      <c r="C12" s="18" t="s">
        <v>98</v>
      </c>
      <c r="D12" s="3" t="s">
        <v>143</v>
      </c>
      <c r="E12" s="3">
        <v>4</v>
      </c>
      <c r="F12" s="1">
        <v>1</v>
      </c>
      <c r="G12" s="29">
        <v>7.3</v>
      </c>
      <c r="H12" s="27">
        <v>11</v>
      </c>
      <c r="I12" s="28">
        <f t="shared" si="0"/>
        <v>32.411999999999999</v>
      </c>
    </row>
    <row r="13" spans="2:12" ht="30" customHeight="1" x14ac:dyDescent="0.3">
      <c r="B13" s="1">
        <v>6</v>
      </c>
      <c r="C13" s="18" t="s">
        <v>95</v>
      </c>
      <c r="D13" s="3" t="s">
        <v>143</v>
      </c>
      <c r="E13" s="3">
        <v>1</v>
      </c>
      <c r="F13" s="2">
        <v>1</v>
      </c>
      <c r="G13" s="29">
        <v>10</v>
      </c>
      <c r="H13" s="27">
        <v>11</v>
      </c>
      <c r="I13" s="28">
        <f t="shared" si="0"/>
        <v>11.100000000000001</v>
      </c>
    </row>
    <row r="14" spans="2:12" ht="15.6" x14ac:dyDescent="0.3">
      <c r="B14" s="59" t="s">
        <v>130</v>
      </c>
      <c r="C14" s="59"/>
      <c r="D14" s="59"/>
      <c r="E14" s="59"/>
      <c r="F14" s="59"/>
      <c r="G14" s="59"/>
      <c r="H14" s="59"/>
      <c r="I14" s="22">
        <f>SUM(I8:I13)</f>
        <v>377.62200000000001</v>
      </c>
      <c r="L14" s="31"/>
    </row>
    <row r="15" spans="2:12" ht="15.6" x14ac:dyDescent="0.3">
      <c r="B15" s="59" t="s">
        <v>131</v>
      </c>
      <c r="C15" s="59"/>
      <c r="D15" s="59"/>
      <c r="E15" s="59"/>
      <c r="F15" s="59"/>
      <c r="G15" s="59"/>
      <c r="H15" s="59"/>
      <c r="I15" s="22">
        <f>I14*5%</f>
        <v>18.8811</v>
      </c>
    </row>
    <row r="16" spans="2:12" ht="15.6" x14ac:dyDescent="0.3">
      <c r="B16" s="59" t="s">
        <v>132</v>
      </c>
      <c r="C16" s="59"/>
      <c r="D16" s="59"/>
      <c r="E16" s="59"/>
      <c r="F16" s="59"/>
      <c r="G16" s="59"/>
      <c r="H16" s="59"/>
      <c r="I16" s="22">
        <f>I14+I15</f>
        <v>396.50310000000002</v>
      </c>
    </row>
    <row r="17" spans="2:10" ht="15.6" x14ac:dyDescent="0.3">
      <c r="B17" s="59" t="s">
        <v>133</v>
      </c>
      <c r="C17" s="59"/>
      <c r="D17" s="59"/>
      <c r="E17" s="59"/>
      <c r="F17" s="59"/>
      <c r="G17" s="59"/>
      <c r="H17" s="59"/>
      <c r="I17" s="22">
        <v>450</v>
      </c>
      <c r="J17" s="34"/>
    </row>
    <row r="18" spans="2:10" ht="15.6" x14ac:dyDescent="0.3">
      <c r="B18" s="57" t="s">
        <v>134</v>
      </c>
      <c r="C18" s="57"/>
      <c r="D18" s="57"/>
      <c r="E18" s="57"/>
      <c r="F18" s="57"/>
      <c r="G18" s="57"/>
      <c r="H18" s="57"/>
      <c r="I18" s="24">
        <f>I16/I17</f>
        <v>0.88111800000000007</v>
      </c>
    </row>
    <row r="19" spans="2:10" ht="15.6" x14ac:dyDescent="0.3">
      <c r="B19" s="57" t="s">
        <v>135</v>
      </c>
      <c r="C19" s="57"/>
      <c r="D19" s="57"/>
      <c r="E19" s="57"/>
      <c r="F19" s="57"/>
      <c r="G19" s="57"/>
      <c r="H19" s="57"/>
      <c r="I19" s="23">
        <v>1</v>
      </c>
    </row>
    <row r="20" spans="2:10" ht="15.6" x14ac:dyDescent="0.3">
      <c r="B20" s="57" t="s">
        <v>136</v>
      </c>
      <c r="C20" s="57"/>
      <c r="D20" s="57"/>
      <c r="E20" s="57"/>
      <c r="F20" s="57"/>
      <c r="G20" s="57"/>
      <c r="H20" s="57"/>
      <c r="I20" s="23">
        <v>3</v>
      </c>
    </row>
    <row r="21" spans="2:10" x14ac:dyDescent="0.3">
      <c r="I21" s="34"/>
    </row>
  </sheetData>
  <mergeCells count="15">
    <mergeCell ref="B5:C5"/>
    <mergeCell ref="D5:I5"/>
    <mergeCell ref="B2:I2"/>
    <mergeCell ref="B3:C3"/>
    <mergeCell ref="D3:I3"/>
    <mergeCell ref="B4:C4"/>
    <mergeCell ref="D4:I4"/>
    <mergeCell ref="B19:H19"/>
    <mergeCell ref="B20:H20"/>
    <mergeCell ref="B6:I6"/>
    <mergeCell ref="B14:H14"/>
    <mergeCell ref="B15:H15"/>
    <mergeCell ref="B16:H16"/>
    <mergeCell ref="B17:H17"/>
    <mergeCell ref="B18:H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O23"/>
  <sheetViews>
    <sheetView tabSelected="1" topLeftCell="A6" zoomScale="115" zoomScaleNormal="115" workbookViewId="0">
      <selection activeCell="N14" sqref="N14"/>
    </sheetView>
  </sheetViews>
  <sheetFormatPr defaultRowHeight="14.4" x14ac:dyDescent="0.3"/>
  <cols>
    <col min="1" max="1" width="4" style="6" customWidth="1"/>
    <col min="2" max="2" width="5.88671875" style="21" bestFit="1" customWidth="1"/>
    <col min="3" max="3" width="46.6640625" style="21" customWidth="1"/>
    <col min="4" max="4" width="6" style="21" bestFit="1" customWidth="1"/>
    <col min="5" max="5" width="5.109375" style="21" bestFit="1" customWidth="1"/>
    <col min="6" max="6" width="5.77734375" style="21" bestFit="1" customWidth="1"/>
    <col min="7" max="7" width="6.33203125" customWidth="1"/>
    <col min="8" max="8" width="5.88671875" customWidth="1"/>
    <col min="9" max="9" width="7.44140625" customWidth="1"/>
  </cols>
  <sheetData>
    <row r="1" spans="2:15" s="6" customFormat="1" x14ac:dyDescent="0.3">
      <c r="B1" s="21"/>
      <c r="C1" s="21"/>
      <c r="D1" s="21"/>
      <c r="E1" s="21"/>
      <c r="F1" s="21"/>
    </row>
    <row r="2" spans="2:15" ht="30" customHeight="1" x14ac:dyDescent="0.3">
      <c r="B2" s="61" t="s">
        <v>200</v>
      </c>
      <c r="C2" s="61"/>
      <c r="D2" s="61"/>
      <c r="E2" s="61"/>
      <c r="F2" s="61"/>
      <c r="G2" s="61"/>
      <c r="H2" s="61"/>
      <c r="I2" s="61"/>
    </row>
    <row r="3" spans="2:15" ht="30" customHeight="1" x14ac:dyDescent="0.3">
      <c r="B3" s="58" t="s">
        <v>93</v>
      </c>
      <c r="C3" s="58"/>
      <c r="D3" s="60" t="s">
        <v>9</v>
      </c>
      <c r="E3" s="60"/>
      <c r="F3" s="60"/>
      <c r="G3" s="60"/>
      <c r="H3" s="60"/>
      <c r="I3" s="60"/>
    </row>
    <row r="4" spans="2:15" ht="30" customHeight="1" x14ac:dyDescent="0.3">
      <c r="B4" s="58" t="s">
        <v>7</v>
      </c>
      <c r="C4" s="58"/>
      <c r="D4" s="60" t="s">
        <v>99</v>
      </c>
      <c r="E4" s="60"/>
      <c r="F4" s="60"/>
      <c r="G4" s="60"/>
      <c r="H4" s="60"/>
      <c r="I4" s="60"/>
      <c r="O4">
        <v>12</v>
      </c>
    </row>
    <row r="5" spans="2:15" ht="30" customHeight="1" x14ac:dyDescent="0.3">
      <c r="B5" s="58" t="s">
        <v>94</v>
      </c>
      <c r="C5" s="58"/>
      <c r="D5" s="60" t="s">
        <v>100</v>
      </c>
      <c r="E5" s="60"/>
      <c r="F5" s="60"/>
      <c r="G5" s="60"/>
      <c r="H5" s="60"/>
      <c r="I5" s="60"/>
    </row>
    <row r="6" spans="2:15" ht="30" customHeight="1" x14ac:dyDescent="0.3">
      <c r="B6" s="62" t="s">
        <v>0</v>
      </c>
      <c r="C6" s="62"/>
      <c r="D6" s="62"/>
      <c r="E6" s="62"/>
      <c r="F6" s="62"/>
      <c r="G6" s="62"/>
      <c r="H6" s="62"/>
      <c r="I6" s="62"/>
    </row>
    <row r="7" spans="2:15" ht="46.8" x14ac:dyDescent="0.3"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10" t="s">
        <v>139</v>
      </c>
      <c r="H7" s="25" t="s">
        <v>137</v>
      </c>
      <c r="I7" s="26" t="s">
        <v>138</v>
      </c>
    </row>
    <row r="8" spans="2:15" ht="30" customHeight="1" x14ac:dyDescent="0.3">
      <c r="B8" s="1">
        <v>1</v>
      </c>
      <c r="C8" s="14" t="s">
        <v>97</v>
      </c>
      <c r="D8" s="3" t="s">
        <v>143</v>
      </c>
      <c r="E8" s="3">
        <v>1</v>
      </c>
      <c r="F8" s="2">
        <v>2</v>
      </c>
      <c r="G8" s="29">
        <v>20</v>
      </c>
      <c r="H8" s="27">
        <v>11</v>
      </c>
      <c r="I8" s="28">
        <f t="shared" ref="I8:I15" si="0">E8*F8*G8*(1+H8/100)</f>
        <v>44.400000000000006</v>
      </c>
    </row>
    <row r="9" spans="2:15" ht="30" customHeight="1" x14ac:dyDescent="0.3">
      <c r="B9" s="1">
        <v>2</v>
      </c>
      <c r="C9" s="46" t="s">
        <v>171</v>
      </c>
      <c r="D9" s="3" t="s">
        <v>143</v>
      </c>
      <c r="E9" s="3">
        <v>23</v>
      </c>
      <c r="F9" s="2">
        <v>1</v>
      </c>
      <c r="G9" s="29">
        <v>1.2</v>
      </c>
      <c r="H9" s="27">
        <v>11</v>
      </c>
      <c r="I9" s="28">
        <f t="shared" si="0"/>
        <v>30.635999999999999</v>
      </c>
      <c r="J9" s="67" t="s">
        <v>175</v>
      </c>
      <c r="K9" s="68"/>
      <c r="L9" s="68"/>
      <c r="M9" s="68"/>
      <c r="N9" s="68"/>
    </row>
    <row r="10" spans="2:15" ht="46.2" customHeight="1" x14ac:dyDescent="0.3">
      <c r="B10" s="1">
        <v>3</v>
      </c>
      <c r="C10" s="19" t="s">
        <v>172</v>
      </c>
      <c r="D10" s="3" t="s">
        <v>143</v>
      </c>
      <c r="E10" s="3">
        <v>12</v>
      </c>
      <c r="F10" s="2">
        <v>1</v>
      </c>
      <c r="G10" s="29">
        <v>1.2</v>
      </c>
      <c r="H10" s="27">
        <v>11</v>
      </c>
      <c r="I10" s="28">
        <f t="shared" si="0"/>
        <v>15.984</v>
      </c>
      <c r="J10" s="67"/>
      <c r="K10" s="68"/>
      <c r="L10" s="68"/>
      <c r="M10" s="68"/>
      <c r="N10" s="68"/>
    </row>
    <row r="11" spans="2:15" ht="30" customHeight="1" x14ac:dyDescent="0.3">
      <c r="B11" s="1">
        <v>4</v>
      </c>
      <c r="C11" s="46" t="s">
        <v>173</v>
      </c>
      <c r="D11" s="3" t="s">
        <v>143</v>
      </c>
      <c r="E11" s="3">
        <v>65</v>
      </c>
      <c r="F11" s="1">
        <v>3</v>
      </c>
      <c r="G11" s="29">
        <v>1.2</v>
      </c>
      <c r="H11" s="27">
        <v>11</v>
      </c>
      <c r="I11" s="28">
        <f t="shared" si="0"/>
        <v>259.74</v>
      </c>
      <c r="L11" s="35"/>
    </row>
    <row r="12" spans="2:15" ht="30" customHeight="1" x14ac:dyDescent="0.3">
      <c r="B12" s="1">
        <v>5</v>
      </c>
      <c r="C12" s="46" t="s">
        <v>140</v>
      </c>
      <c r="D12" s="3" t="s">
        <v>143</v>
      </c>
      <c r="E12" s="33">
        <v>4</v>
      </c>
      <c r="F12" s="1">
        <v>3</v>
      </c>
      <c r="G12" s="29">
        <v>35</v>
      </c>
      <c r="H12" s="27">
        <v>11</v>
      </c>
      <c r="I12" s="28">
        <f t="shared" si="0"/>
        <v>466.20000000000005</v>
      </c>
      <c r="J12" t="s">
        <v>174</v>
      </c>
    </row>
    <row r="13" spans="2:15" ht="30" customHeight="1" x14ac:dyDescent="0.3">
      <c r="B13" s="1">
        <v>6</v>
      </c>
      <c r="C13" s="46" t="s">
        <v>98</v>
      </c>
      <c r="D13" s="3" t="s">
        <v>143</v>
      </c>
      <c r="E13" s="3">
        <v>4</v>
      </c>
      <c r="F13" s="1">
        <v>1</v>
      </c>
      <c r="G13" s="29">
        <v>7</v>
      </c>
      <c r="H13" s="27">
        <v>11</v>
      </c>
      <c r="I13" s="28">
        <f t="shared" si="0"/>
        <v>31.080000000000002</v>
      </c>
    </row>
    <row r="14" spans="2:15" ht="30" customHeight="1" x14ac:dyDescent="0.3">
      <c r="B14" s="1">
        <v>7</v>
      </c>
      <c r="C14" s="45" t="s">
        <v>23</v>
      </c>
      <c r="D14" s="3" t="s">
        <v>143</v>
      </c>
      <c r="E14" s="3">
        <v>8</v>
      </c>
      <c r="F14" s="1">
        <v>1</v>
      </c>
      <c r="G14" s="29">
        <v>10</v>
      </c>
      <c r="H14" s="27">
        <v>11</v>
      </c>
      <c r="I14" s="28">
        <f t="shared" si="0"/>
        <v>88.800000000000011</v>
      </c>
    </row>
    <row r="15" spans="2:15" s="6" customFormat="1" ht="30" customHeight="1" x14ac:dyDescent="0.3">
      <c r="B15" s="1">
        <v>8</v>
      </c>
      <c r="C15" s="46" t="s">
        <v>95</v>
      </c>
      <c r="D15" s="3" t="s">
        <v>143</v>
      </c>
      <c r="E15" s="3">
        <v>1</v>
      </c>
      <c r="F15" s="2">
        <v>1</v>
      </c>
      <c r="G15" s="29">
        <v>10</v>
      </c>
      <c r="H15" s="27">
        <v>11</v>
      </c>
      <c r="I15" s="28">
        <f t="shared" si="0"/>
        <v>11.100000000000001</v>
      </c>
    </row>
    <row r="16" spans="2:15" ht="15.6" x14ac:dyDescent="0.3">
      <c r="B16" s="59" t="s">
        <v>130</v>
      </c>
      <c r="C16" s="59"/>
      <c r="D16" s="59"/>
      <c r="E16" s="59"/>
      <c r="F16" s="59"/>
      <c r="G16" s="59"/>
      <c r="H16" s="59"/>
      <c r="I16" s="22">
        <f>SUM(I8:I15)</f>
        <v>947.94000000000017</v>
      </c>
      <c r="L16" s="31"/>
    </row>
    <row r="17" spans="2:10" ht="15.6" x14ac:dyDescent="0.3">
      <c r="B17" s="59" t="s">
        <v>131</v>
      </c>
      <c r="C17" s="59"/>
      <c r="D17" s="59"/>
      <c r="E17" s="59"/>
      <c r="F17" s="59"/>
      <c r="G17" s="59"/>
      <c r="H17" s="59"/>
      <c r="I17" s="22">
        <f>I16*5%</f>
        <v>47.397000000000013</v>
      </c>
    </row>
    <row r="18" spans="2:10" ht="15.6" x14ac:dyDescent="0.3">
      <c r="B18" s="59" t="s">
        <v>132</v>
      </c>
      <c r="C18" s="59"/>
      <c r="D18" s="59"/>
      <c r="E18" s="59"/>
      <c r="F18" s="59"/>
      <c r="G18" s="59"/>
      <c r="H18" s="59"/>
      <c r="I18" s="22">
        <f>I16+I17</f>
        <v>995.33700000000022</v>
      </c>
    </row>
    <row r="19" spans="2:10" ht="15.6" x14ac:dyDescent="0.3">
      <c r="B19" s="59" t="s">
        <v>133</v>
      </c>
      <c r="C19" s="59"/>
      <c r="D19" s="59"/>
      <c r="E19" s="59"/>
      <c r="F19" s="59"/>
      <c r="G19" s="59"/>
      <c r="H19" s="59"/>
      <c r="I19" s="22">
        <f>450</f>
        <v>450</v>
      </c>
      <c r="J19" s="34"/>
    </row>
    <row r="20" spans="2:10" ht="15.6" x14ac:dyDescent="0.3">
      <c r="B20" s="57" t="s">
        <v>134</v>
      </c>
      <c r="C20" s="57"/>
      <c r="D20" s="57"/>
      <c r="E20" s="57"/>
      <c r="F20" s="57"/>
      <c r="G20" s="57"/>
      <c r="H20" s="57"/>
      <c r="I20" s="24">
        <f>I18/I19</f>
        <v>2.2118600000000006</v>
      </c>
    </row>
    <row r="21" spans="2:10" ht="15.6" x14ac:dyDescent="0.3">
      <c r="B21" s="57" t="s">
        <v>135</v>
      </c>
      <c r="C21" s="57"/>
      <c r="D21" s="57"/>
      <c r="E21" s="57"/>
      <c r="F21" s="57"/>
      <c r="G21" s="57"/>
      <c r="H21" s="57"/>
      <c r="I21" s="23">
        <v>1</v>
      </c>
    </row>
    <row r="22" spans="2:10" ht="15.6" x14ac:dyDescent="0.3">
      <c r="B22" s="57" t="s">
        <v>136</v>
      </c>
      <c r="C22" s="57"/>
      <c r="D22" s="57"/>
      <c r="E22" s="57"/>
      <c r="F22" s="57"/>
      <c r="G22" s="57"/>
      <c r="H22" s="57"/>
      <c r="I22" s="23">
        <v>3</v>
      </c>
    </row>
    <row r="23" spans="2:10" x14ac:dyDescent="0.3">
      <c r="I23" s="34"/>
    </row>
  </sheetData>
  <mergeCells count="16">
    <mergeCell ref="J9:N10"/>
    <mergeCell ref="B2:I2"/>
    <mergeCell ref="B21:H21"/>
    <mergeCell ref="B22:H22"/>
    <mergeCell ref="D3:I3"/>
    <mergeCell ref="D4:I4"/>
    <mergeCell ref="D5:I5"/>
    <mergeCell ref="B6:I6"/>
    <mergeCell ref="B16:H16"/>
    <mergeCell ref="B17:H17"/>
    <mergeCell ref="B18:H18"/>
    <mergeCell ref="B19:H19"/>
    <mergeCell ref="B20:H20"/>
    <mergeCell ref="B3:C3"/>
    <mergeCell ref="B4:C4"/>
    <mergeCell ref="B5:C5"/>
  </mergeCells>
  <pageMargins left="0.7" right="0.7" top="0.75" bottom="0.75" header="0.3" footer="0.3"/>
  <pageSetup paperSize="9" orientation="portrait" r:id="rId1"/>
  <ignoredErrors>
    <ignoredError sqref="I16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O25"/>
  <sheetViews>
    <sheetView workbookViewId="0">
      <selection activeCell="I16" sqref="I16"/>
    </sheetView>
  </sheetViews>
  <sheetFormatPr defaultRowHeight="14.4" x14ac:dyDescent="0.3"/>
  <cols>
    <col min="1" max="1" width="8.88671875" style="6"/>
    <col min="2" max="2" width="5.88671875" bestFit="1" customWidth="1"/>
    <col min="3" max="3" width="57.44140625" style="20" customWidth="1"/>
    <col min="4" max="4" width="7.88671875" bestFit="1" customWidth="1"/>
    <col min="5" max="5" width="8.6640625" customWidth="1"/>
    <col min="6" max="6" width="5.88671875" bestFit="1" customWidth="1"/>
  </cols>
  <sheetData>
    <row r="1" spans="2:15" s="6" customFormat="1" x14ac:dyDescent="0.3">
      <c r="C1" s="20"/>
      <c r="J1"/>
      <c r="N1" s="37"/>
    </row>
    <row r="2" spans="2:15" ht="30" customHeight="1" x14ac:dyDescent="0.3">
      <c r="B2" s="61" t="s">
        <v>6</v>
      </c>
      <c r="C2" s="61"/>
      <c r="D2" s="61"/>
      <c r="E2" s="61"/>
      <c r="F2" s="61"/>
      <c r="G2" s="61"/>
      <c r="H2" s="61"/>
      <c r="I2" s="61"/>
      <c r="L2" s="38"/>
    </row>
    <row r="3" spans="2:15" ht="30" customHeight="1" x14ac:dyDescent="0.3">
      <c r="B3" s="58" t="s">
        <v>113</v>
      </c>
      <c r="C3" s="58"/>
      <c r="D3" s="60" t="s">
        <v>9</v>
      </c>
      <c r="E3" s="60"/>
      <c r="F3" s="60"/>
      <c r="G3" s="60"/>
      <c r="H3" s="60"/>
      <c r="I3" s="60"/>
    </row>
    <row r="4" spans="2:15" ht="30" customHeight="1" x14ac:dyDescent="0.3">
      <c r="B4" s="58" t="s">
        <v>7</v>
      </c>
      <c r="C4" s="58"/>
      <c r="D4" s="60" t="s">
        <v>115</v>
      </c>
      <c r="E4" s="60"/>
      <c r="F4" s="60"/>
      <c r="G4" s="60"/>
      <c r="H4" s="60"/>
      <c r="I4" s="60"/>
      <c r="M4" s="37"/>
      <c r="N4" s="6"/>
    </row>
    <row r="5" spans="2:15" ht="30" customHeight="1" x14ac:dyDescent="0.3">
      <c r="B5" s="58" t="s">
        <v>114</v>
      </c>
      <c r="C5" s="58"/>
      <c r="D5" s="60" t="s">
        <v>129</v>
      </c>
      <c r="E5" s="60"/>
      <c r="F5" s="60"/>
      <c r="G5" s="60"/>
      <c r="H5" s="60"/>
      <c r="I5" s="60"/>
      <c r="J5" s="49"/>
      <c r="K5" s="50" t="s">
        <v>176</v>
      </c>
      <c r="L5" s="50"/>
      <c r="M5" s="48"/>
      <c r="N5" s="48"/>
      <c r="O5" s="48"/>
    </row>
    <row r="6" spans="2:15" ht="30" customHeight="1" x14ac:dyDescent="0.3">
      <c r="B6" s="62" t="s">
        <v>0</v>
      </c>
      <c r="C6" s="62"/>
      <c r="D6" s="62"/>
      <c r="E6" s="62"/>
      <c r="F6" s="62"/>
      <c r="G6" s="62"/>
      <c r="H6" s="62"/>
      <c r="I6" s="62"/>
      <c r="J6" s="49"/>
      <c r="K6" s="50" t="s">
        <v>177</v>
      </c>
      <c r="L6" s="50"/>
      <c r="M6" s="48"/>
      <c r="N6" s="48"/>
      <c r="O6" s="48"/>
    </row>
    <row r="7" spans="2:15" ht="31.2" x14ac:dyDescent="0.3">
      <c r="B7" s="4" t="s">
        <v>1</v>
      </c>
      <c r="C7" s="7" t="s">
        <v>2</v>
      </c>
      <c r="D7" s="4" t="s">
        <v>3</v>
      </c>
      <c r="E7" s="4" t="s">
        <v>4</v>
      </c>
      <c r="F7" s="4" t="s">
        <v>5</v>
      </c>
      <c r="G7" s="10" t="s">
        <v>139</v>
      </c>
      <c r="H7" s="25" t="s">
        <v>137</v>
      </c>
      <c r="I7" s="26" t="s">
        <v>138</v>
      </c>
      <c r="J7" s="49"/>
      <c r="K7" s="50" t="s">
        <v>178</v>
      </c>
      <c r="L7" s="50"/>
      <c r="M7" s="48"/>
      <c r="N7" s="48"/>
      <c r="O7" s="48"/>
    </row>
    <row r="8" spans="2:15" s="6" customFormat="1" ht="15.6" x14ac:dyDescent="0.3">
      <c r="B8" s="51">
        <v>1</v>
      </c>
      <c r="C8" s="47" t="s">
        <v>182</v>
      </c>
      <c r="D8" s="2" t="s">
        <v>146</v>
      </c>
      <c r="E8" s="2">
        <v>1</v>
      </c>
      <c r="F8" s="2">
        <v>7</v>
      </c>
      <c r="G8" s="2">
        <v>5</v>
      </c>
      <c r="H8" s="3">
        <v>11</v>
      </c>
      <c r="I8" s="53">
        <f t="shared" ref="I8:I24" si="0">E8*F8*G8*(1+H8/100)</f>
        <v>38.85</v>
      </c>
      <c r="J8" s="49"/>
      <c r="K8" s="50"/>
      <c r="L8" s="50"/>
      <c r="M8" s="48"/>
      <c r="N8" s="48"/>
      <c r="O8" s="48"/>
    </row>
    <row r="9" spans="2:15" ht="31.2" x14ac:dyDescent="0.3">
      <c r="B9" s="3">
        <v>2</v>
      </c>
      <c r="C9" s="14" t="s">
        <v>116</v>
      </c>
      <c r="D9" s="3" t="s">
        <v>25</v>
      </c>
      <c r="E9" s="3">
        <v>1</v>
      </c>
      <c r="F9" s="2">
        <v>1</v>
      </c>
      <c r="G9" s="29">
        <v>5</v>
      </c>
      <c r="H9" s="27">
        <v>11</v>
      </c>
      <c r="I9" s="28">
        <f t="shared" si="0"/>
        <v>5.5500000000000007</v>
      </c>
      <c r="J9" s="49"/>
      <c r="K9" s="50" t="s">
        <v>179</v>
      </c>
      <c r="L9" s="50"/>
      <c r="M9" s="48"/>
      <c r="N9" s="48"/>
      <c r="O9" s="48"/>
    </row>
    <row r="10" spans="2:15" ht="62.4" x14ac:dyDescent="0.3">
      <c r="B10" s="51">
        <v>3</v>
      </c>
      <c r="C10" s="14" t="s">
        <v>181</v>
      </c>
      <c r="D10" s="3" t="s">
        <v>25</v>
      </c>
      <c r="E10" s="3">
        <v>6</v>
      </c>
      <c r="F10" s="2">
        <v>7</v>
      </c>
      <c r="G10" s="29">
        <v>25</v>
      </c>
      <c r="H10" s="27">
        <v>11</v>
      </c>
      <c r="I10" s="28">
        <f t="shared" si="0"/>
        <v>1165.5</v>
      </c>
      <c r="J10" s="49"/>
      <c r="K10" s="50" t="s">
        <v>180</v>
      </c>
      <c r="L10" s="50"/>
      <c r="M10" s="48"/>
      <c r="N10" s="48"/>
      <c r="O10" s="48"/>
    </row>
    <row r="11" spans="2:15" ht="15.6" x14ac:dyDescent="0.3">
      <c r="B11" s="3">
        <v>4</v>
      </c>
      <c r="C11" s="14" t="s">
        <v>119</v>
      </c>
      <c r="D11" s="3" t="s">
        <v>25</v>
      </c>
      <c r="E11" s="3">
        <v>1</v>
      </c>
      <c r="F11" s="3">
        <v>1</v>
      </c>
      <c r="G11" s="29"/>
      <c r="H11" s="27">
        <v>11</v>
      </c>
      <c r="I11" s="28">
        <f t="shared" si="0"/>
        <v>0</v>
      </c>
    </row>
    <row r="12" spans="2:15" ht="31.2" x14ac:dyDescent="0.3">
      <c r="B12" s="3">
        <v>6</v>
      </c>
      <c r="C12" s="14" t="s">
        <v>110</v>
      </c>
      <c r="D12" s="3" t="s">
        <v>25</v>
      </c>
      <c r="E12" s="3">
        <v>1</v>
      </c>
      <c r="F12" s="3">
        <v>7</v>
      </c>
      <c r="G12" s="29">
        <v>35</v>
      </c>
      <c r="H12" s="27">
        <v>11</v>
      </c>
      <c r="I12" s="28">
        <f t="shared" si="0"/>
        <v>271.95000000000005</v>
      </c>
    </row>
    <row r="13" spans="2:15" ht="15.6" x14ac:dyDescent="0.3">
      <c r="B13" s="51">
        <v>7</v>
      </c>
      <c r="C13" s="14" t="s">
        <v>120</v>
      </c>
      <c r="D13" s="3" t="s">
        <v>25</v>
      </c>
      <c r="E13" s="3">
        <v>1</v>
      </c>
      <c r="F13" s="3">
        <v>1</v>
      </c>
      <c r="G13" s="29">
        <v>10</v>
      </c>
      <c r="H13" s="27">
        <v>11</v>
      </c>
      <c r="I13" s="28">
        <f t="shared" si="0"/>
        <v>11.100000000000001</v>
      </c>
      <c r="K13" s="56"/>
    </row>
    <row r="14" spans="2:15" ht="15.6" x14ac:dyDescent="0.3">
      <c r="B14" s="3">
        <v>8</v>
      </c>
      <c r="C14" s="14" t="s">
        <v>111</v>
      </c>
      <c r="D14" s="3" t="s">
        <v>25</v>
      </c>
      <c r="E14" s="3">
        <v>1</v>
      </c>
      <c r="F14" s="3">
        <v>1</v>
      </c>
      <c r="G14" s="54">
        <v>1</v>
      </c>
      <c r="H14" s="27">
        <v>11</v>
      </c>
      <c r="I14" s="28">
        <f t="shared" si="0"/>
        <v>1.1100000000000001</v>
      </c>
    </row>
    <row r="15" spans="2:15" ht="31.2" x14ac:dyDescent="0.3">
      <c r="B15" s="51">
        <v>9</v>
      </c>
      <c r="C15" s="14" t="s">
        <v>122</v>
      </c>
      <c r="D15" s="3" t="s">
        <v>25</v>
      </c>
      <c r="E15" s="3">
        <v>8</v>
      </c>
      <c r="F15" s="3">
        <v>7</v>
      </c>
      <c r="G15" s="29"/>
      <c r="H15" s="27">
        <v>11</v>
      </c>
      <c r="I15" s="28">
        <f t="shared" si="0"/>
        <v>0</v>
      </c>
      <c r="J15" t="s">
        <v>185</v>
      </c>
    </row>
    <row r="16" spans="2:15" ht="15.6" x14ac:dyDescent="0.3">
      <c r="B16" s="3">
        <v>10</v>
      </c>
      <c r="C16" s="14" t="s">
        <v>123</v>
      </c>
      <c r="D16" s="3" t="s">
        <v>25</v>
      </c>
      <c r="E16" s="3">
        <v>1</v>
      </c>
      <c r="F16" s="3">
        <v>6</v>
      </c>
      <c r="G16" s="29"/>
      <c r="H16" s="27">
        <v>11</v>
      </c>
      <c r="I16" s="28">
        <f t="shared" si="0"/>
        <v>0</v>
      </c>
    </row>
    <row r="17" spans="2:12" ht="15.6" x14ac:dyDescent="0.3">
      <c r="B17" s="51">
        <v>11</v>
      </c>
      <c r="C17" s="14" t="s">
        <v>124</v>
      </c>
      <c r="D17" s="3" t="s">
        <v>25</v>
      </c>
      <c r="E17" s="3">
        <v>1</v>
      </c>
      <c r="F17" s="3">
        <v>6</v>
      </c>
      <c r="G17" s="29"/>
      <c r="H17" s="27">
        <v>11</v>
      </c>
      <c r="I17" s="28">
        <f t="shared" si="0"/>
        <v>0</v>
      </c>
    </row>
    <row r="18" spans="2:12" s="6" customFormat="1" ht="15.6" x14ac:dyDescent="0.3">
      <c r="B18" s="3">
        <v>12</v>
      </c>
      <c r="C18" s="14" t="s">
        <v>125</v>
      </c>
      <c r="D18" s="3" t="s">
        <v>25</v>
      </c>
      <c r="E18" s="3">
        <v>1</v>
      </c>
      <c r="F18" s="3">
        <v>1</v>
      </c>
      <c r="G18" s="29"/>
      <c r="H18" s="27">
        <v>11</v>
      </c>
      <c r="I18" s="28">
        <f t="shared" si="0"/>
        <v>0</v>
      </c>
      <c r="L18"/>
    </row>
    <row r="19" spans="2:12" ht="15.6" x14ac:dyDescent="0.3">
      <c r="B19" s="59" t="s">
        <v>130</v>
      </c>
      <c r="C19" s="59"/>
      <c r="D19" s="59"/>
      <c r="E19" s="59"/>
      <c r="F19" s="59"/>
      <c r="G19" s="59"/>
      <c r="H19" s="59"/>
      <c r="I19" s="22">
        <f>SUM(I5:I18)</f>
        <v>1494.06</v>
      </c>
      <c r="L19" s="6"/>
    </row>
    <row r="20" spans="2:12" ht="15.6" x14ac:dyDescent="0.3">
      <c r="B20" s="59" t="s">
        <v>131</v>
      </c>
      <c r="C20" s="59"/>
      <c r="D20" s="59"/>
      <c r="E20" s="59"/>
      <c r="F20" s="59"/>
      <c r="G20" s="59"/>
      <c r="H20" s="59"/>
      <c r="I20" s="22">
        <f>I19*5%</f>
        <v>74.703000000000003</v>
      </c>
    </row>
    <row r="21" spans="2:12" ht="15.6" x14ac:dyDescent="0.3">
      <c r="B21" s="59" t="s">
        <v>132</v>
      </c>
      <c r="C21" s="59"/>
      <c r="D21" s="59"/>
      <c r="E21" s="59"/>
      <c r="F21" s="59"/>
      <c r="G21" s="59"/>
      <c r="H21" s="59"/>
      <c r="I21" s="22">
        <f>I19+I20</f>
        <v>1568.7629999999999</v>
      </c>
    </row>
    <row r="22" spans="2:12" ht="15.6" x14ac:dyDescent="0.3">
      <c r="B22" s="59" t="s">
        <v>133</v>
      </c>
      <c r="C22" s="59"/>
      <c r="D22" s="59"/>
      <c r="E22" s="59"/>
      <c r="F22" s="59"/>
      <c r="G22" s="59"/>
      <c r="H22" s="59"/>
      <c r="I22" s="22">
        <f>450</f>
        <v>450</v>
      </c>
    </row>
    <row r="23" spans="2:12" ht="15.6" x14ac:dyDescent="0.3">
      <c r="B23" s="57" t="s">
        <v>134</v>
      </c>
      <c r="C23" s="57"/>
      <c r="D23" s="57"/>
      <c r="E23" s="57"/>
      <c r="F23" s="57"/>
      <c r="G23" s="57"/>
      <c r="H23" s="57"/>
      <c r="I23" s="24">
        <f>I21/I22/7</f>
        <v>0.49801999999999996</v>
      </c>
    </row>
    <row r="24" spans="2:12" ht="15.6" x14ac:dyDescent="0.3">
      <c r="B24" s="57" t="s">
        <v>135</v>
      </c>
      <c r="C24" s="57"/>
      <c r="D24" s="57"/>
      <c r="E24" s="57"/>
      <c r="F24" s="57"/>
      <c r="G24" s="57"/>
      <c r="H24" s="57"/>
      <c r="I24" s="28">
        <f t="shared" si="0"/>
        <v>0</v>
      </c>
    </row>
    <row r="25" spans="2:12" ht="15.6" x14ac:dyDescent="0.3">
      <c r="B25" s="57" t="s">
        <v>136</v>
      </c>
      <c r="C25" s="57"/>
      <c r="D25" s="57"/>
      <c r="E25" s="57"/>
      <c r="F25" s="57"/>
      <c r="G25" s="57"/>
      <c r="H25" s="57"/>
      <c r="I25" s="23"/>
    </row>
  </sheetData>
  <mergeCells count="15">
    <mergeCell ref="B2:I2"/>
    <mergeCell ref="B24:H24"/>
    <mergeCell ref="B25:H25"/>
    <mergeCell ref="D3:I3"/>
    <mergeCell ref="D4:I4"/>
    <mergeCell ref="D5:I5"/>
    <mergeCell ref="B6:I6"/>
    <mergeCell ref="B19:H19"/>
    <mergeCell ref="B20:H20"/>
    <mergeCell ref="B21:H21"/>
    <mergeCell ref="B22:H22"/>
    <mergeCell ref="B23:H23"/>
    <mergeCell ref="B3:C3"/>
    <mergeCell ref="B4:C4"/>
    <mergeCell ref="B5:C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CADE-4B60-4030-AD05-C4D03F39A96F}">
  <sheetPr>
    <tabColor rgb="FFC00000"/>
  </sheetPr>
  <dimension ref="B1:N27"/>
  <sheetViews>
    <sheetView topLeftCell="A6" workbookViewId="0">
      <selection activeCell="Q15" sqref="Q15"/>
    </sheetView>
  </sheetViews>
  <sheetFormatPr defaultRowHeight="14.4" x14ac:dyDescent="0.3"/>
  <cols>
    <col min="1" max="1" width="8.88671875" style="6"/>
    <col min="2" max="2" width="5.88671875" style="6" bestFit="1" customWidth="1"/>
    <col min="3" max="3" width="57.44140625" style="20" customWidth="1"/>
    <col min="4" max="4" width="7.88671875" style="6" bestFit="1" customWidth="1"/>
    <col min="5" max="5" width="8.6640625" style="6" customWidth="1"/>
    <col min="6" max="6" width="5.88671875" style="6" bestFit="1" customWidth="1"/>
    <col min="7" max="16384" width="8.88671875" style="6"/>
  </cols>
  <sheetData>
    <row r="1" spans="2:14" x14ac:dyDescent="0.3">
      <c r="N1" s="37"/>
    </row>
    <row r="2" spans="2:14" ht="30" customHeight="1" x14ac:dyDescent="0.3">
      <c r="B2" s="61" t="s">
        <v>6</v>
      </c>
      <c r="C2" s="61"/>
      <c r="D2" s="61"/>
      <c r="E2" s="61"/>
      <c r="F2" s="61"/>
      <c r="G2" s="61"/>
      <c r="H2" s="61"/>
      <c r="I2" s="61"/>
      <c r="L2" s="38"/>
    </row>
    <row r="3" spans="2:14" ht="30" customHeight="1" x14ac:dyDescent="0.3">
      <c r="B3" s="58" t="s">
        <v>113</v>
      </c>
      <c r="C3" s="58"/>
      <c r="D3" s="60" t="s">
        <v>9</v>
      </c>
      <c r="E3" s="60"/>
      <c r="F3" s="60"/>
      <c r="G3" s="60"/>
      <c r="H3" s="60"/>
      <c r="I3" s="60"/>
    </row>
    <row r="4" spans="2:14" ht="30" customHeight="1" x14ac:dyDescent="0.3">
      <c r="B4" s="58" t="s">
        <v>7</v>
      </c>
      <c r="C4" s="58"/>
      <c r="D4" s="60" t="s">
        <v>99</v>
      </c>
      <c r="E4" s="60"/>
      <c r="F4" s="60"/>
      <c r="G4" s="60"/>
      <c r="H4" s="60"/>
      <c r="I4" s="60"/>
      <c r="M4" s="37"/>
    </row>
    <row r="5" spans="2:14" ht="30" customHeight="1" x14ac:dyDescent="0.3">
      <c r="B5" s="58" t="s">
        <v>114</v>
      </c>
      <c r="C5" s="58"/>
      <c r="D5" s="60" t="s">
        <v>183</v>
      </c>
      <c r="E5" s="60"/>
      <c r="F5" s="60"/>
      <c r="G5" s="60"/>
      <c r="H5" s="60"/>
      <c r="I5" s="60"/>
    </row>
    <row r="6" spans="2:14" ht="30" customHeight="1" x14ac:dyDescent="0.3">
      <c r="B6" s="62" t="s">
        <v>0</v>
      </c>
      <c r="C6" s="62"/>
      <c r="D6" s="62"/>
      <c r="E6" s="62"/>
      <c r="F6" s="62"/>
      <c r="G6" s="62"/>
      <c r="H6" s="62"/>
      <c r="I6" s="62"/>
    </row>
    <row r="7" spans="2:14" ht="31.2" x14ac:dyDescent="0.3">
      <c r="B7" s="44" t="s">
        <v>1</v>
      </c>
      <c r="C7" s="44" t="s">
        <v>2</v>
      </c>
      <c r="D7" s="44" t="s">
        <v>3</v>
      </c>
      <c r="E7" s="44" t="s">
        <v>4</v>
      </c>
      <c r="F7" s="44" t="s">
        <v>5</v>
      </c>
      <c r="G7" s="44" t="s">
        <v>139</v>
      </c>
      <c r="H7" s="25" t="s">
        <v>137</v>
      </c>
      <c r="I7" s="26" t="s">
        <v>138</v>
      </c>
    </row>
    <row r="8" spans="2:14" ht="31.2" x14ac:dyDescent="0.3">
      <c r="B8" s="3">
        <v>3</v>
      </c>
      <c r="C8" s="14" t="s">
        <v>116</v>
      </c>
      <c r="D8" s="3" t="s">
        <v>25</v>
      </c>
      <c r="E8" s="3">
        <v>1</v>
      </c>
      <c r="F8" s="2">
        <v>1</v>
      </c>
      <c r="G8" s="29">
        <v>5</v>
      </c>
      <c r="H8" s="27">
        <v>11</v>
      </c>
      <c r="I8" s="28">
        <f t="shared" ref="I8:I16" si="0">E8*F8*G8*(1+H8/100)</f>
        <v>5.5500000000000007</v>
      </c>
    </row>
    <row r="9" spans="2:14" ht="31.2" x14ac:dyDescent="0.3">
      <c r="B9" s="3">
        <v>7</v>
      </c>
      <c r="C9" s="14" t="s">
        <v>117</v>
      </c>
      <c r="D9" s="3" t="s">
        <v>25</v>
      </c>
      <c r="E9" s="3">
        <v>75</v>
      </c>
      <c r="F9" s="2">
        <v>2</v>
      </c>
      <c r="G9" s="29">
        <v>1.5</v>
      </c>
      <c r="H9" s="27">
        <v>11</v>
      </c>
      <c r="I9" s="28">
        <f t="shared" si="0"/>
        <v>249.75000000000003</v>
      </c>
    </row>
    <row r="10" spans="2:14" ht="15.6" x14ac:dyDescent="0.3">
      <c r="B10" s="3">
        <v>8</v>
      </c>
      <c r="C10" s="14" t="s">
        <v>104</v>
      </c>
      <c r="D10" s="3" t="s">
        <v>25</v>
      </c>
      <c r="E10" s="3">
        <v>2</v>
      </c>
      <c r="F10" s="2">
        <v>2</v>
      </c>
      <c r="G10" s="29"/>
      <c r="H10" s="27">
        <v>11</v>
      </c>
      <c r="I10" s="28">
        <f t="shared" si="0"/>
        <v>0</v>
      </c>
    </row>
    <row r="11" spans="2:14" ht="31.2" x14ac:dyDescent="0.3">
      <c r="B11" s="3">
        <v>9</v>
      </c>
      <c r="C11" s="14" t="s">
        <v>126</v>
      </c>
      <c r="D11" s="3" t="s">
        <v>25</v>
      </c>
      <c r="E11" s="3">
        <v>4</v>
      </c>
      <c r="F11" s="2">
        <v>2</v>
      </c>
      <c r="G11" s="29">
        <v>35</v>
      </c>
      <c r="H11" s="27">
        <v>11</v>
      </c>
      <c r="I11" s="28">
        <f t="shared" si="0"/>
        <v>310.8</v>
      </c>
      <c r="J11" s="6" t="s">
        <v>184</v>
      </c>
    </row>
    <row r="12" spans="2:14" ht="31.2" x14ac:dyDescent="0.3">
      <c r="B12" s="3">
        <v>10</v>
      </c>
      <c r="C12" s="14" t="s">
        <v>118</v>
      </c>
      <c r="D12" s="3" t="s">
        <v>25</v>
      </c>
      <c r="E12" s="3">
        <v>2</v>
      </c>
      <c r="F12" s="3">
        <v>2</v>
      </c>
      <c r="G12" s="29">
        <v>2.5</v>
      </c>
      <c r="H12" s="27">
        <v>11</v>
      </c>
      <c r="I12" s="28">
        <f t="shared" si="0"/>
        <v>11.100000000000001</v>
      </c>
    </row>
    <row r="13" spans="2:14" ht="15.6" x14ac:dyDescent="0.3">
      <c r="B13" s="3">
        <v>11</v>
      </c>
      <c r="C13" s="14" t="s">
        <v>119</v>
      </c>
      <c r="D13" s="3" t="s">
        <v>25</v>
      </c>
      <c r="E13" s="3">
        <v>1</v>
      </c>
      <c r="F13" s="3">
        <v>1</v>
      </c>
      <c r="G13" s="29"/>
      <c r="H13" s="27">
        <v>11</v>
      </c>
      <c r="I13" s="28">
        <f t="shared" si="0"/>
        <v>0</v>
      </c>
    </row>
    <row r="14" spans="2:14" ht="15.6" x14ac:dyDescent="0.3">
      <c r="B14" s="3">
        <v>18</v>
      </c>
      <c r="C14" s="14" t="s">
        <v>121</v>
      </c>
      <c r="D14" s="3" t="s">
        <v>27</v>
      </c>
      <c r="E14" s="3">
        <v>1</v>
      </c>
      <c r="F14" s="3">
        <v>3</v>
      </c>
      <c r="G14" s="29"/>
      <c r="H14" s="27">
        <v>11</v>
      </c>
      <c r="I14" s="28">
        <f t="shared" si="0"/>
        <v>0</v>
      </c>
    </row>
    <row r="15" spans="2:14" ht="15.6" x14ac:dyDescent="0.3">
      <c r="B15" s="3">
        <v>19</v>
      </c>
      <c r="C15" s="14" t="s">
        <v>111</v>
      </c>
      <c r="D15" s="3" t="s">
        <v>25</v>
      </c>
      <c r="E15" s="3">
        <v>1</v>
      </c>
      <c r="F15" s="3">
        <v>1</v>
      </c>
      <c r="G15" s="29"/>
      <c r="H15" s="27">
        <v>11</v>
      </c>
      <c r="I15" s="28">
        <f t="shared" si="0"/>
        <v>0</v>
      </c>
    </row>
    <row r="16" spans="2:14" ht="15.6" x14ac:dyDescent="0.3">
      <c r="B16" s="3">
        <v>23</v>
      </c>
      <c r="C16" s="14" t="s">
        <v>125</v>
      </c>
      <c r="D16" s="3" t="s">
        <v>25</v>
      </c>
      <c r="E16" s="3">
        <v>1</v>
      </c>
      <c r="F16" s="3">
        <v>1</v>
      </c>
      <c r="G16" s="29"/>
      <c r="H16" s="27">
        <v>11</v>
      </c>
      <c r="I16" s="28">
        <f t="shared" si="0"/>
        <v>0</v>
      </c>
    </row>
    <row r="17" spans="2:9" ht="15.6" x14ac:dyDescent="0.3">
      <c r="B17" s="59" t="s">
        <v>130</v>
      </c>
      <c r="C17" s="59"/>
      <c r="D17" s="59"/>
      <c r="E17" s="59"/>
      <c r="F17" s="59"/>
      <c r="G17" s="59"/>
      <c r="H17" s="59"/>
      <c r="I17" s="22">
        <f>SUM(I8:I16)</f>
        <v>577.20000000000005</v>
      </c>
    </row>
    <row r="18" spans="2:9" ht="15.6" x14ac:dyDescent="0.3">
      <c r="B18" s="59" t="s">
        <v>131</v>
      </c>
      <c r="C18" s="59"/>
      <c r="D18" s="59"/>
      <c r="E18" s="59"/>
      <c r="F18" s="59"/>
      <c r="G18" s="59"/>
      <c r="H18" s="59"/>
      <c r="I18" s="22">
        <f>I17*5%</f>
        <v>28.860000000000003</v>
      </c>
    </row>
    <row r="19" spans="2:9" ht="15.6" x14ac:dyDescent="0.3">
      <c r="B19" s="59" t="s">
        <v>132</v>
      </c>
      <c r="C19" s="59"/>
      <c r="D19" s="59"/>
      <c r="E19" s="59"/>
      <c r="F19" s="59"/>
      <c r="G19" s="59"/>
      <c r="H19" s="59"/>
      <c r="I19" s="22">
        <f>I17+I18</f>
        <v>606.06000000000006</v>
      </c>
    </row>
    <row r="20" spans="2:9" ht="15.6" x14ac:dyDescent="0.3">
      <c r="B20" s="59" t="s">
        <v>133</v>
      </c>
      <c r="C20" s="59"/>
      <c r="D20" s="59"/>
      <c r="E20" s="59"/>
      <c r="F20" s="59"/>
      <c r="G20" s="59"/>
      <c r="H20" s="59"/>
      <c r="I20" s="22">
        <f>450*2</f>
        <v>900</v>
      </c>
    </row>
    <row r="21" spans="2:9" ht="15.6" x14ac:dyDescent="0.3">
      <c r="B21" s="57" t="s">
        <v>134</v>
      </c>
      <c r="C21" s="57"/>
      <c r="D21" s="57"/>
      <c r="E21" s="57"/>
      <c r="F21" s="57"/>
      <c r="G21" s="57"/>
      <c r="H21" s="57"/>
    </row>
    <row r="22" spans="2:9" ht="15.6" x14ac:dyDescent="0.3">
      <c r="B22" s="57" t="s">
        <v>135</v>
      </c>
      <c r="C22" s="57"/>
      <c r="D22" s="57"/>
      <c r="E22" s="57"/>
      <c r="F22" s="57"/>
      <c r="G22" s="57"/>
      <c r="H22" s="57"/>
      <c r="I22" s="23">
        <v>2</v>
      </c>
    </row>
    <row r="23" spans="2:9" ht="15.6" x14ac:dyDescent="0.3">
      <c r="B23" s="57" t="s">
        <v>136</v>
      </c>
      <c r="C23" s="57"/>
      <c r="D23" s="57"/>
      <c r="E23" s="57"/>
      <c r="F23" s="57"/>
      <c r="G23" s="57"/>
      <c r="H23" s="57"/>
      <c r="I23" s="23">
        <v>2</v>
      </c>
    </row>
    <row r="27" spans="2:9" x14ac:dyDescent="0.3">
      <c r="H27" s="24">
        <f>I19/I20</f>
        <v>0.67340000000000011</v>
      </c>
    </row>
  </sheetData>
  <mergeCells count="15">
    <mergeCell ref="B22:H22"/>
    <mergeCell ref="B23:H23"/>
    <mergeCell ref="B17:H17"/>
    <mergeCell ref="B18:H18"/>
    <mergeCell ref="B19:H19"/>
    <mergeCell ref="B20:H20"/>
    <mergeCell ref="B21:H21"/>
    <mergeCell ref="B6:I6"/>
    <mergeCell ref="B5:C5"/>
    <mergeCell ref="D5:I5"/>
    <mergeCell ref="B2:I2"/>
    <mergeCell ref="B3:C3"/>
    <mergeCell ref="D3:I3"/>
    <mergeCell ref="B4:C4"/>
    <mergeCell ref="D4:I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3644-C65B-4D8C-A767-5C37D7C3536E}">
  <dimension ref="C1"/>
  <sheetViews>
    <sheetView workbookViewId="0">
      <selection activeCell="C22" sqref="C22"/>
    </sheetView>
  </sheetViews>
  <sheetFormatPr defaultRowHeight="14.4" x14ac:dyDescent="0.3"/>
  <cols>
    <col min="1" max="2" width="8.88671875" style="6"/>
    <col min="3" max="3" width="8.88671875" style="20"/>
    <col min="4" max="16384" width="8.88671875" style="6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7"/>
  <sheetViews>
    <sheetView topLeftCell="A11" zoomScaleNormal="100" workbookViewId="0">
      <selection activeCell="L20" sqref="L20"/>
    </sheetView>
  </sheetViews>
  <sheetFormatPr defaultRowHeight="14.4" x14ac:dyDescent="0.3"/>
  <cols>
    <col min="1" max="1" width="3.88671875" style="6" customWidth="1"/>
    <col min="2" max="2" width="5.88671875" bestFit="1" customWidth="1"/>
    <col min="3" max="3" width="49.44140625" customWidth="1"/>
    <col min="4" max="4" width="10.109375" customWidth="1"/>
    <col min="5" max="5" width="6.109375" customWidth="1"/>
    <col min="6" max="6" width="8.33203125" customWidth="1"/>
    <col min="7" max="7" width="8.6640625" customWidth="1"/>
    <col min="8" max="8" width="8.77734375" customWidth="1"/>
  </cols>
  <sheetData>
    <row r="2" spans="2:10" ht="30" customHeight="1" x14ac:dyDescent="0.3">
      <c r="B2" s="58" t="s">
        <v>189</v>
      </c>
      <c r="C2" s="58"/>
      <c r="D2" s="58"/>
      <c r="E2" s="58"/>
      <c r="F2" s="58"/>
      <c r="G2" s="58"/>
      <c r="H2" s="58"/>
      <c r="I2" s="58"/>
    </row>
    <row r="3" spans="2:10" ht="30" customHeight="1" x14ac:dyDescent="0.3">
      <c r="B3" s="58" t="s">
        <v>32</v>
      </c>
      <c r="C3" s="58"/>
      <c r="D3" s="60" t="s">
        <v>9</v>
      </c>
      <c r="E3" s="60"/>
      <c r="F3" s="60"/>
      <c r="G3" s="60"/>
      <c r="H3" s="60"/>
      <c r="I3" s="60"/>
    </row>
    <row r="4" spans="2:10" ht="30" customHeight="1" x14ac:dyDescent="0.3">
      <c r="B4" s="58" t="s">
        <v>7</v>
      </c>
      <c r="C4" s="58"/>
      <c r="D4" s="57" t="s">
        <v>10</v>
      </c>
      <c r="E4" s="57"/>
      <c r="F4" s="57"/>
      <c r="G4" s="57"/>
      <c r="H4" s="57"/>
      <c r="I4" s="57"/>
    </row>
    <row r="5" spans="2:10" ht="30" customHeight="1" x14ac:dyDescent="0.3">
      <c r="B5" s="58" t="s">
        <v>31</v>
      </c>
      <c r="C5" s="58"/>
      <c r="D5" s="63" t="s">
        <v>11</v>
      </c>
      <c r="E5" s="64"/>
      <c r="F5" s="64"/>
      <c r="G5" s="64"/>
      <c r="H5" s="64"/>
      <c r="I5" s="65"/>
    </row>
    <row r="6" spans="2:10" ht="30" customHeight="1" x14ac:dyDescent="0.3">
      <c r="B6" s="62" t="s">
        <v>0</v>
      </c>
      <c r="C6" s="62"/>
      <c r="D6" s="62"/>
      <c r="E6" s="62"/>
      <c r="F6" s="62"/>
      <c r="G6" s="62"/>
      <c r="H6" s="62"/>
      <c r="I6" s="62"/>
    </row>
    <row r="7" spans="2:10" ht="31.2" x14ac:dyDescent="0.3"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139</v>
      </c>
      <c r="H7" s="25" t="s">
        <v>137</v>
      </c>
      <c r="I7" s="26" t="s">
        <v>138</v>
      </c>
    </row>
    <row r="8" spans="2:10" s="6" customFormat="1" ht="30" customHeight="1" x14ac:dyDescent="0.3">
      <c r="B8" s="3">
        <v>1</v>
      </c>
      <c r="C8" s="13" t="s">
        <v>69</v>
      </c>
      <c r="D8" s="15" t="s">
        <v>146</v>
      </c>
      <c r="E8" s="3">
        <v>1</v>
      </c>
      <c r="F8" s="2">
        <v>1</v>
      </c>
      <c r="G8" s="29">
        <v>5</v>
      </c>
      <c r="H8" s="30">
        <v>11</v>
      </c>
      <c r="I8" s="28">
        <f t="shared" ref="I8:I20" si="0">E8*F8*G8*(1+H8/100)</f>
        <v>5.5500000000000007</v>
      </c>
    </row>
    <row r="9" spans="2:10" ht="30" customHeight="1" x14ac:dyDescent="0.3">
      <c r="B9" s="3">
        <v>2</v>
      </c>
      <c r="C9" s="14" t="s">
        <v>13</v>
      </c>
      <c r="D9" s="15" t="s">
        <v>146</v>
      </c>
      <c r="E9" s="3">
        <v>1</v>
      </c>
      <c r="F9" s="2">
        <v>1</v>
      </c>
      <c r="G9" s="29">
        <v>15</v>
      </c>
      <c r="H9" s="30">
        <v>11</v>
      </c>
      <c r="I9" s="28">
        <f t="shared" si="0"/>
        <v>16.650000000000002</v>
      </c>
    </row>
    <row r="10" spans="2:10" ht="30" customHeight="1" x14ac:dyDescent="0.3">
      <c r="B10" s="3">
        <v>3</v>
      </c>
      <c r="C10" s="14" t="s">
        <v>33</v>
      </c>
      <c r="D10" s="15" t="s">
        <v>146</v>
      </c>
      <c r="E10" s="3">
        <v>2</v>
      </c>
      <c r="F10" s="2">
        <v>1</v>
      </c>
      <c r="G10" s="29">
        <v>20</v>
      </c>
      <c r="H10" s="30">
        <v>11</v>
      </c>
      <c r="I10" s="28">
        <f t="shared" si="0"/>
        <v>44.400000000000006</v>
      </c>
    </row>
    <row r="11" spans="2:10" ht="30" customHeight="1" x14ac:dyDescent="0.3">
      <c r="B11" s="3">
        <v>4</v>
      </c>
      <c r="C11" s="14" t="s">
        <v>34</v>
      </c>
      <c r="D11" s="15" t="s">
        <v>146</v>
      </c>
      <c r="E11" s="3">
        <v>2</v>
      </c>
      <c r="F11" s="2">
        <v>1</v>
      </c>
      <c r="G11" s="29">
        <v>3</v>
      </c>
      <c r="H11" s="30">
        <v>11</v>
      </c>
      <c r="I11" s="28">
        <f t="shared" si="0"/>
        <v>6.66</v>
      </c>
    </row>
    <row r="12" spans="2:10" ht="30" customHeight="1" x14ac:dyDescent="0.3">
      <c r="B12" s="3">
        <v>5</v>
      </c>
      <c r="C12" s="14" t="s">
        <v>35</v>
      </c>
      <c r="D12" s="15" t="s">
        <v>146</v>
      </c>
      <c r="E12" s="3">
        <v>16</v>
      </c>
      <c r="F12" s="2">
        <v>1</v>
      </c>
      <c r="G12" s="29">
        <v>1</v>
      </c>
      <c r="H12" s="30">
        <v>11</v>
      </c>
      <c r="I12" s="28">
        <f t="shared" si="0"/>
        <v>17.760000000000002</v>
      </c>
    </row>
    <row r="13" spans="2:10" ht="30" customHeight="1" x14ac:dyDescent="0.3">
      <c r="B13" s="3">
        <v>6</v>
      </c>
      <c r="C13" s="14" t="s">
        <v>36</v>
      </c>
      <c r="D13" s="15" t="s">
        <v>146</v>
      </c>
      <c r="E13" s="3">
        <v>4</v>
      </c>
      <c r="F13" s="2">
        <v>2</v>
      </c>
      <c r="G13" s="29">
        <v>1</v>
      </c>
      <c r="H13" s="30">
        <v>11</v>
      </c>
      <c r="I13" s="28">
        <f t="shared" si="0"/>
        <v>8.8800000000000008</v>
      </c>
      <c r="J13" t="s">
        <v>163</v>
      </c>
    </row>
    <row r="14" spans="2:10" ht="30" customHeight="1" x14ac:dyDescent="0.3">
      <c r="B14" s="3">
        <v>7</v>
      </c>
      <c r="C14" s="14" t="s">
        <v>37</v>
      </c>
      <c r="D14" s="15" t="s">
        <v>146</v>
      </c>
      <c r="E14" s="3">
        <v>4</v>
      </c>
      <c r="F14" s="2">
        <v>2</v>
      </c>
      <c r="G14" s="29">
        <v>15</v>
      </c>
      <c r="H14" s="30">
        <v>11</v>
      </c>
      <c r="I14" s="28">
        <f t="shared" si="0"/>
        <v>133.20000000000002</v>
      </c>
    </row>
    <row r="15" spans="2:10" ht="30" customHeight="1" x14ac:dyDescent="0.3">
      <c r="B15" s="3">
        <v>8</v>
      </c>
      <c r="C15" s="14" t="s">
        <v>48</v>
      </c>
      <c r="D15" s="15" t="s">
        <v>146</v>
      </c>
      <c r="E15" s="3">
        <v>4</v>
      </c>
      <c r="F15" s="2">
        <v>1</v>
      </c>
      <c r="G15" s="29">
        <v>5</v>
      </c>
      <c r="H15" s="30">
        <v>11</v>
      </c>
      <c r="I15" s="28">
        <f t="shared" si="0"/>
        <v>22.200000000000003</v>
      </c>
    </row>
    <row r="16" spans="2:10" ht="30" customHeight="1" x14ac:dyDescent="0.3">
      <c r="B16" s="3">
        <v>9</v>
      </c>
      <c r="C16" s="14" t="s">
        <v>38</v>
      </c>
      <c r="D16" s="15" t="s">
        <v>146</v>
      </c>
      <c r="E16" s="3">
        <v>2</v>
      </c>
      <c r="F16" s="2">
        <v>1</v>
      </c>
      <c r="G16" s="29">
        <v>1</v>
      </c>
      <c r="H16" s="30">
        <v>11</v>
      </c>
      <c r="I16" s="28">
        <f t="shared" si="0"/>
        <v>2.2200000000000002</v>
      </c>
      <c r="J16" t="s">
        <v>163</v>
      </c>
    </row>
    <row r="17" spans="2:9" ht="30" customHeight="1" x14ac:dyDescent="0.3">
      <c r="B17" s="3">
        <v>10</v>
      </c>
      <c r="C17" s="14" t="s">
        <v>39</v>
      </c>
      <c r="D17" s="15" t="s">
        <v>146</v>
      </c>
      <c r="E17" s="3">
        <v>8</v>
      </c>
      <c r="F17" s="3">
        <v>1</v>
      </c>
      <c r="G17" s="29">
        <v>2</v>
      </c>
      <c r="H17" s="30">
        <v>11</v>
      </c>
      <c r="I17" s="28">
        <f t="shared" si="0"/>
        <v>17.760000000000002</v>
      </c>
    </row>
    <row r="18" spans="2:9" ht="30" customHeight="1" x14ac:dyDescent="0.3">
      <c r="B18" s="3">
        <v>11</v>
      </c>
      <c r="C18" s="14" t="s">
        <v>164</v>
      </c>
      <c r="D18" s="15" t="s">
        <v>146</v>
      </c>
      <c r="E18" s="3">
        <v>1</v>
      </c>
      <c r="F18" s="3">
        <v>1</v>
      </c>
      <c r="G18" s="29">
        <v>2</v>
      </c>
      <c r="H18" s="30">
        <v>11</v>
      </c>
      <c r="I18" s="28">
        <f t="shared" si="0"/>
        <v>2.2200000000000002</v>
      </c>
    </row>
    <row r="19" spans="2:9" ht="30" customHeight="1" x14ac:dyDescent="0.3">
      <c r="B19" s="3">
        <v>12</v>
      </c>
      <c r="C19" s="14" t="s">
        <v>49</v>
      </c>
      <c r="D19" s="15" t="s">
        <v>146</v>
      </c>
      <c r="E19" s="3">
        <v>1</v>
      </c>
      <c r="F19" s="3">
        <v>1</v>
      </c>
      <c r="G19" s="29">
        <v>5</v>
      </c>
      <c r="H19" s="30">
        <v>11</v>
      </c>
      <c r="I19" s="28">
        <f t="shared" si="0"/>
        <v>5.5500000000000007</v>
      </c>
    </row>
    <row r="20" spans="2:9" ht="30" customHeight="1" x14ac:dyDescent="0.3">
      <c r="B20" s="3">
        <v>13</v>
      </c>
      <c r="C20" s="13" t="s">
        <v>22</v>
      </c>
      <c r="D20" s="15" t="s">
        <v>146</v>
      </c>
      <c r="E20" s="3">
        <v>1</v>
      </c>
      <c r="F20" s="3">
        <v>1</v>
      </c>
      <c r="G20" s="29">
        <v>5</v>
      </c>
      <c r="H20" s="30">
        <v>11</v>
      </c>
      <c r="I20" s="28">
        <f t="shared" si="0"/>
        <v>5.5500000000000007</v>
      </c>
    </row>
    <row r="21" spans="2:9" ht="15.6" x14ac:dyDescent="0.3">
      <c r="B21" s="59" t="s">
        <v>130</v>
      </c>
      <c r="C21" s="59"/>
      <c r="D21" s="59"/>
      <c r="E21" s="59"/>
      <c r="F21" s="59"/>
      <c r="G21" s="59"/>
      <c r="H21" s="59"/>
      <c r="I21" s="28">
        <f>SUM(I8:I20)</f>
        <v>288.60000000000008</v>
      </c>
    </row>
    <row r="22" spans="2:9" ht="15.6" x14ac:dyDescent="0.3">
      <c r="B22" s="59" t="s">
        <v>131</v>
      </c>
      <c r="C22" s="59"/>
      <c r="D22" s="59"/>
      <c r="E22" s="59"/>
      <c r="F22" s="59"/>
      <c r="G22" s="59"/>
      <c r="H22" s="59"/>
      <c r="I22" s="28">
        <f>I21*5%</f>
        <v>14.430000000000005</v>
      </c>
    </row>
    <row r="23" spans="2:9" ht="15.6" x14ac:dyDescent="0.3">
      <c r="B23" s="59" t="s">
        <v>132</v>
      </c>
      <c r="C23" s="59"/>
      <c r="D23" s="59"/>
      <c r="E23" s="59"/>
      <c r="F23" s="59"/>
      <c r="G23" s="59"/>
      <c r="H23" s="59"/>
      <c r="I23" s="28">
        <f>I21+I22</f>
        <v>303.03000000000009</v>
      </c>
    </row>
    <row r="24" spans="2:9" ht="15.6" x14ac:dyDescent="0.3">
      <c r="B24" s="59" t="s">
        <v>133</v>
      </c>
      <c r="C24" s="59"/>
      <c r="D24" s="59"/>
      <c r="E24" s="59"/>
      <c r="F24" s="59"/>
      <c r="G24" s="59"/>
      <c r="H24" s="59"/>
      <c r="I24" s="28">
        <f>450</f>
        <v>450</v>
      </c>
    </row>
    <row r="25" spans="2:9" ht="15.6" x14ac:dyDescent="0.3">
      <c r="B25" s="57" t="s">
        <v>134</v>
      </c>
      <c r="C25" s="57"/>
      <c r="D25" s="57"/>
      <c r="E25" s="57"/>
      <c r="F25" s="57"/>
      <c r="G25" s="57"/>
      <c r="H25" s="57"/>
      <c r="I25" s="36">
        <f>I23/I24</f>
        <v>0.67340000000000022</v>
      </c>
    </row>
    <row r="26" spans="2:9" ht="15.6" x14ac:dyDescent="0.3">
      <c r="B26" s="57" t="s">
        <v>135</v>
      </c>
      <c r="C26" s="57"/>
      <c r="D26" s="57"/>
      <c r="E26" s="57"/>
      <c r="F26" s="57"/>
      <c r="G26" s="57"/>
      <c r="H26" s="57"/>
      <c r="I26" s="23"/>
    </row>
    <row r="27" spans="2:9" ht="15.6" x14ac:dyDescent="0.3">
      <c r="B27" s="57" t="s">
        <v>136</v>
      </c>
      <c r="C27" s="57"/>
      <c r="D27" s="57"/>
      <c r="E27" s="57"/>
      <c r="F27" s="57"/>
      <c r="G27" s="57"/>
      <c r="H27" s="57"/>
      <c r="I27" s="23"/>
    </row>
  </sheetData>
  <mergeCells count="15">
    <mergeCell ref="B26:H26"/>
    <mergeCell ref="B27:H27"/>
    <mergeCell ref="B2:I2"/>
    <mergeCell ref="D3:I3"/>
    <mergeCell ref="D4:I4"/>
    <mergeCell ref="B6:I6"/>
    <mergeCell ref="D5:I5"/>
    <mergeCell ref="B21:H21"/>
    <mergeCell ref="B22:H22"/>
    <mergeCell ref="B23:H23"/>
    <mergeCell ref="B24:H24"/>
    <mergeCell ref="B25:H25"/>
    <mergeCell ref="B3:C3"/>
    <mergeCell ref="B4:C4"/>
    <mergeCell ref="B5: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25"/>
  <sheetViews>
    <sheetView topLeftCell="A10" zoomScale="117" workbookViewId="0">
      <selection activeCell="I17" sqref="I17"/>
    </sheetView>
  </sheetViews>
  <sheetFormatPr defaultRowHeight="14.4" x14ac:dyDescent="0.3"/>
  <cols>
    <col min="1" max="1" width="4.6640625" style="20" customWidth="1"/>
    <col min="2" max="2" width="53" style="20" customWidth="1"/>
    <col min="3" max="3" width="10.33203125" style="20" bestFit="1" customWidth="1"/>
    <col min="4" max="4" width="5.109375" style="20" bestFit="1" customWidth="1"/>
    <col min="5" max="5" width="5.77734375" style="20" bestFit="1" customWidth="1"/>
    <col min="6" max="6" width="7.21875" bestFit="1" customWidth="1"/>
    <col min="7" max="7" width="8.33203125" bestFit="1" customWidth="1"/>
    <col min="8" max="8" width="7.21875" bestFit="1" customWidth="1"/>
  </cols>
  <sheetData>
    <row r="1" spans="1:10" ht="30" customHeight="1" x14ac:dyDescent="0.3">
      <c r="A1" s="61" t="s">
        <v>187</v>
      </c>
      <c r="B1" s="61"/>
      <c r="C1" s="61"/>
      <c r="D1" s="61"/>
      <c r="E1" s="61"/>
      <c r="F1" s="61"/>
      <c r="G1" s="61"/>
      <c r="H1" s="61"/>
    </row>
    <row r="2" spans="1:10" ht="30" customHeight="1" x14ac:dyDescent="0.3">
      <c r="A2" s="58" t="s">
        <v>30</v>
      </c>
      <c r="B2" s="58"/>
      <c r="C2" s="60" t="s">
        <v>9</v>
      </c>
      <c r="D2" s="60"/>
      <c r="E2" s="60"/>
      <c r="F2" s="60"/>
      <c r="G2" s="60"/>
      <c r="H2" s="60"/>
    </row>
    <row r="3" spans="1:10" ht="30" customHeight="1" x14ac:dyDescent="0.3">
      <c r="A3" s="58" t="s">
        <v>7</v>
      </c>
      <c r="B3" s="58"/>
      <c r="C3" s="60" t="s">
        <v>10</v>
      </c>
      <c r="D3" s="60"/>
      <c r="E3" s="60"/>
      <c r="F3" s="60"/>
      <c r="G3" s="60"/>
      <c r="H3" s="60"/>
    </row>
    <row r="4" spans="1:10" ht="30" customHeight="1" x14ac:dyDescent="0.3">
      <c r="A4" s="58" t="s">
        <v>83</v>
      </c>
      <c r="B4" s="58"/>
      <c r="C4" s="60" t="s">
        <v>197</v>
      </c>
      <c r="D4" s="60"/>
      <c r="E4" s="60"/>
      <c r="F4" s="60"/>
      <c r="G4" s="60"/>
      <c r="H4" s="60"/>
    </row>
    <row r="5" spans="1:10" ht="30" customHeight="1" x14ac:dyDescent="0.3">
      <c r="A5" s="62" t="s">
        <v>0</v>
      </c>
      <c r="B5" s="62"/>
      <c r="C5" s="62"/>
      <c r="D5" s="62"/>
      <c r="E5" s="62"/>
      <c r="F5" s="62"/>
      <c r="G5" s="62"/>
      <c r="H5" s="62"/>
    </row>
    <row r="6" spans="1:10" ht="31.2" x14ac:dyDescent="0.3">
      <c r="A6" s="7" t="s">
        <v>1</v>
      </c>
      <c r="B6" s="7" t="s">
        <v>2</v>
      </c>
      <c r="C6" s="7" t="s">
        <v>3</v>
      </c>
      <c r="D6" s="7" t="s">
        <v>4</v>
      </c>
      <c r="E6" s="7" t="s">
        <v>5</v>
      </c>
      <c r="F6" s="10" t="s">
        <v>139</v>
      </c>
      <c r="G6" s="25" t="s">
        <v>137</v>
      </c>
      <c r="H6" s="26" t="s">
        <v>138</v>
      </c>
    </row>
    <row r="7" spans="1:10" s="9" customFormat="1" ht="23.25" customHeight="1" x14ac:dyDescent="0.3">
      <c r="A7" s="17">
        <v>1</v>
      </c>
      <c r="B7" s="13" t="s">
        <v>12</v>
      </c>
      <c r="C7" s="3" t="s">
        <v>146</v>
      </c>
      <c r="D7" s="17">
        <v>1</v>
      </c>
      <c r="E7" s="17">
        <v>1</v>
      </c>
      <c r="F7" s="40">
        <v>5</v>
      </c>
      <c r="G7" s="27">
        <v>11</v>
      </c>
      <c r="H7" s="28">
        <f t="shared" ref="H7:H18" si="0">D7*E7*F7*(1+G7/100)</f>
        <v>5.5500000000000007</v>
      </c>
      <c r="J7" s="6"/>
    </row>
    <row r="8" spans="1:10" ht="30" customHeight="1" x14ac:dyDescent="0.3">
      <c r="A8" s="3">
        <v>2</v>
      </c>
      <c r="B8" s="14" t="s">
        <v>40</v>
      </c>
      <c r="C8" s="3" t="s">
        <v>146</v>
      </c>
      <c r="D8" s="3">
        <v>2</v>
      </c>
      <c r="E8" s="2">
        <v>1</v>
      </c>
      <c r="F8" s="29">
        <v>4</v>
      </c>
      <c r="G8" s="27">
        <v>11</v>
      </c>
      <c r="H8" s="28">
        <f t="shared" si="0"/>
        <v>8.8800000000000008</v>
      </c>
    </row>
    <row r="9" spans="1:10" s="6" customFormat="1" ht="30" customHeight="1" x14ac:dyDescent="0.3">
      <c r="A9" s="3">
        <v>3</v>
      </c>
      <c r="B9" s="14" t="s">
        <v>147</v>
      </c>
      <c r="C9" s="3" t="s">
        <v>146</v>
      </c>
      <c r="D9" s="3">
        <v>1</v>
      </c>
      <c r="E9" s="2">
        <v>1</v>
      </c>
      <c r="F9" s="29">
        <v>10</v>
      </c>
      <c r="G9" s="27">
        <v>11</v>
      </c>
      <c r="H9" s="28">
        <f t="shared" si="0"/>
        <v>11.100000000000001</v>
      </c>
    </row>
    <row r="10" spans="1:10" ht="30" customHeight="1" x14ac:dyDescent="0.3">
      <c r="A10" s="17">
        <v>4</v>
      </c>
      <c r="B10" s="14" t="s">
        <v>14</v>
      </c>
      <c r="C10" s="3" t="s">
        <v>146</v>
      </c>
      <c r="D10" s="3">
        <v>1</v>
      </c>
      <c r="E10" s="2">
        <v>1</v>
      </c>
      <c r="F10" s="29">
        <v>35</v>
      </c>
      <c r="G10" s="27">
        <v>11</v>
      </c>
      <c r="H10" s="28">
        <f t="shared" si="0"/>
        <v>38.85</v>
      </c>
      <c r="J10" s="55"/>
    </row>
    <row r="11" spans="1:10" ht="30" customHeight="1" x14ac:dyDescent="0.3">
      <c r="A11" s="3">
        <v>5</v>
      </c>
      <c r="B11" s="14" t="s">
        <v>41</v>
      </c>
      <c r="C11" s="3" t="s">
        <v>146</v>
      </c>
      <c r="D11" s="3">
        <v>4</v>
      </c>
      <c r="E11" s="2">
        <v>1</v>
      </c>
      <c r="F11" s="29">
        <v>7</v>
      </c>
      <c r="G11" s="27">
        <v>11</v>
      </c>
      <c r="H11" s="28">
        <f t="shared" si="0"/>
        <v>31.080000000000002</v>
      </c>
    </row>
    <row r="12" spans="1:10" ht="30" customHeight="1" x14ac:dyDescent="0.3">
      <c r="A12" s="3">
        <v>6</v>
      </c>
      <c r="B12" s="14" t="s">
        <v>42</v>
      </c>
      <c r="C12" s="3" t="s">
        <v>146</v>
      </c>
      <c r="D12" s="3">
        <v>28</v>
      </c>
      <c r="E12" s="2">
        <v>1</v>
      </c>
      <c r="F12" s="29">
        <v>2.2000000000000002</v>
      </c>
      <c r="G12" s="27">
        <v>11</v>
      </c>
      <c r="H12" s="28">
        <f t="shared" si="0"/>
        <v>68.376000000000019</v>
      </c>
      <c r="I12">
        <f>7*4</f>
        <v>28</v>
      </c>
    </row>
    <row r="13" spans="1:10" ht="30" customHeight="1" x14ac:dyDescent="0.3">
      <c r="A13" s="17">
        <v>7</v>
      </c>
      <c r="B13" s="14" t="s">
        <v>85</v>
      </c>
      <c r="C13" s="3" t="s">
        <v>146</v>
      </c>
      <c r="D13" s="3">
        <v>6</v>
      </c>
      <c r="E13" s="2">
        <v>1</v>
      </c>
      <c r="F13" s="29">
        <v>1.2</v>
      </c>
      <c r="G13" s="27">
        <v>11</v>
      </c>
      <c r="H13" s="28">
        <f t="shared" si="0"/>
        <v>7.992</v>
      </c>
    </row>
    <row r="14" spans="1:10" ht="30" customHeight="1" x14ac:dyDescent="0.3">
      <c r="A14" s="3">
        <v>8</v>
      </c>
      <c r="B14" s="14" t="s">
        <v>43</v>
      </c>
      <c r="C14" s="3" t="s">
        <v>29</v>
      </c>
      <c r="D14" s="3">
        <v>1</v>
      </c>
      <c r="E14" s="3">
        <v>4</v>
      </c>
      <c r="F14" s="32">
        <v>20</v>
      </c>
      <c r="G14" s="27">
        <v>11</v>
      </c>
      <c r="H14" s="28">
        <f t="shared" si="0"/>
        <v>88.800000000000011</v>
      </c>
    </row>
    <row r="15" spans="1:10" ht="30" customHeight="1" x14ac:dyDescent="0.3">
      <c r="A15" s="3">
        <v>9</v>
      </c>
      <c r="B15" s="14" t="s">
        <v>22</v>
      </c>
      <c r="C15" s="3" t="s">
        <v>146</v>
      </c>
      <c r="D15" s="3">
        <v>1</v>
      </c>
      <c r="E15" s="3">
        <v>1</v>
      </c>
      <c r="F15" s="32">
        <v>5</v>
      </c>
      <c r="G15" s="27">
        <v>11</v>
      </c>
      <c r="H15" s="28">
        <f t="shared" si="0"/>
        <v>5.5500000000000007</v>
      </c>
    </row>
    <row r="16" spans="1:10" ht="30" customHeight="1" x14ac:dyDescent="0.3">
      <c r="A16" s="17">
        <v>10</v>
      </c>
      <c r="B16" s="14" t="s">
        <v>23</v>
      </c>
      <c r="C16" s="3" t="s">
        <v>146</v>
      </c>
      <c r="D16" s="3">
        <v>1</v>
      </c>
      <c r="E16" s="3">
        <v>1</v>
      </c>
      <c r="F16" s="32">
        <v>10</v>
      </c>
      <c r="G16" s="27">
        <v>11</v>
      </c>
      <c r="H16" s="28">
        <f t="shared" si="0"/>
        <v>11.100000000000001</v>
      </c>
    </row>
    <row r="17" spans="1:11" ht="30" customHeight="1" x14ac:dyDescent="0.3">
      <c r="A17" s="3">
        <v>11</v>
      </c>
      <c r="B17" s="14" t="s">
        <v>49</v>
      </c>
      <c r="C17" s="3" t="s">
        <v>146</v>
      </c>
      <c r="D17" s="3">
        <v>1</v>
      </c>
      <c r="E17" s="3">
        <v>1</v>
      </c>
      <c r="F17" s="32">
        <v>10</v>
      </c>
      <c r="G17" s="27">
        <v>11</v>
      </c>
      <c r="H17" s="28">
        <f t="shared" si="0"/>
        <v>11.100000000000001</v>
      </c>
    </row>
    <row r="18" spans="1:11" ht="30" customHeight="1" x14ac:dyDescent="0.3">
      <c r="A18" s="3">
        <v>12</v>
      </c>
      <c r="B18" s="14" t="s">
        <v>87</v>
      </c>
      <c r="C18" s="3" t="s">
        <v>146</v>
      </c>
      <c r="D18" s="3">
        <v>2</v>
      </c>
      <c r="E18" s="3">
        <v>1</v>
      </c>
      <c r="F18" s="29">
        <v>8.3000000000000007</v>
      </c>
      <c r="G18" s="27">
        <v>11</v>
      </c>
      <c r="H18" s="28">
        <f t="shared" si="0"/>
        <v>18.426000000000002</v>
      </c>
    </row>
    <row r="19" spans="1:11" ht="15.6" x14ac:dyDescent="0.3">
      <c r="A19" s="59" t="s">
        <v>130</v>
      </c>
      <c r="B19" s="59"/>
      <c r="C19" s="59"/>
      <c r="D19" s="59"/>
      <c r="E19" s="59"/>
      <c r="F19" s="59"/>
      <c r="G19" s="59"/>
      <c r="H19" s="28">
        <f>SUM(H7:H18)</f>
        <v>306.80400000000009</v>
      </c>
    </row>
    <row r="20" spans="1:11" ht="15.6" x14ac:dyDescent="0.3">
      <c r="A20" s="59" t="s">
        <v>131</v>
      </c>
      <c r="B20" s="59"/>
      <c r="C20" s="59"/>
      <c r="D20" s="59"/>
      <c r="E20" s="59"/>
      <c r="F20" s="59"/>
      <c r="G20" s="59"/>
      <c r="H20" s="28">
        <f>H19*5%</f>
        <v>15.340200000000005</v>
      </c>
      <c r="K20" s="41"/>
    </row>
    <row r="21" spans="1:11" ht="15.6" x14ac:dyDescent="0.3">
      <c r="A21" s="59" t="s">
        <v>132</v>
      </c>
      <c r="B21" s="59"/>
      <c r="C21" s="59"/>
      <c r="D21" s="59"/>
      <c r="E21" s="59"/>
      <c r="F21" s="59"/>
      <c r="G21" s="59"/>
      <c r="H21" s="28">
        <f>H19+H20</f>
        <v>322.14420000000007</v>
      </c>
    </row>
    <row r="22" spans="1:11" ht="15.6" x14ac:dyDescent="0.3">
      <c r="A22" s="59" t="s">
        <v>133</v>
      </c>
      <c r="B22" s="59"/>
      <c r="C22" s="59"/>
      <c r="D22" s="59"/>
      <c r="E22" s="59"/>
      <c r="F22" s="59"/>
      <c r="G22" s="59"/>
      <c r="H22" s="28">
        <f>450</f>
        <v>450</v>
      </c>
    </row>
    <row r="23" spans="1:11" ht="15.6" x14ac:dyDescent="0.3">
      <c r="A23" s="57" t="s">
        <v>134</v>
      </c>
      <c r="B23" s="57"/>
      <c r="C23" s="57"/>
      <c r="D23" s="57"/>
      <c r="E23" s="57"/>
      <c r="F23" s="57"/>
      <c r="G23" s="57"/>
      <c r="H23" s="36">
        <f>H21/H22</f>
        <v>0.71587600000000018</v>
      </c>
    </row>
    <row r="24" spans="1:11" ht="15.6" x14ac:dyDescent="0.3">
      <c r="A24" s="57" t="s">
        <v>135</v>
      </c>
      <c r="B24" s="57"/>
      <c r="C24" s="57"/>
      <c r="D24" s="57"/>
      <c r="E24" s="57"/>
      <c r="F24" s="57"/>
      <c r="G24" s="57"/>
      <c r="H24" s="23">
        <v>1</v>
      </c>
    </row>
    <row r="25" spans="1:11" ht="15.6" x14ac:dyDescent="0.3">
      <c r="A25" s="57" t="s">
        <v>136</v>
      </c>
      <c r="B25" s="57"/>
      <c r="C25" s="57"/>
      <c r="D25" s="57"/>
      <c r="E25" s="57"/>
      <c r="F25" s="57"/>
      <c r="G25" s="57"/>
      <c r="H25" s="23">
        <v>1</v>
      </c>
    </row>
  </sheetData>
  <mergeCells count="15">
    <mergeCell ref="A24:G24"/>
    <mergeCell ref="A25:G25"/>
    <mergeCell ref="A1:H1"/>
    <mergeCell ref="C2:H2"/>
    <mergeCell ref="C3:H3"/>
    <mergeCell ref="C4:H4"/>
    <mergeCell ref="A5:H5"/>
    <mergeCell ref="A19:G19"/>
    <mergeCell ref="A20:G20"/>
    <mergeCell ref="A21:G21"/>
    <mergeCell ref="A22:G22"/>
    <mergeCell ref="A23:G23"/>
    <mergeCell ref="A2:B2"/>
    <mergeCell ref="A3:B3"/>
    <mergeCell ref="A4:B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E583-ADE8-4D81-B866-D7FD1BE5D0FA}">
  <sheetPr>
    <tabColor rgb="FFFFFF00"/>
  </sheetPr>
  <dimension ref="B2:J27"/>
  <sheetViews>
    <sheetView topLeftCell="A11" workbookViewId="0">
      <selection activeCell="L21" sqref="L21"/>
    </sheetView>
  </sheetViews>
  <sheetFormatPr defaultRowHeight="14.4" x14ac:dyDescent="0.3"/>
  <cols>
    <col min="1" max="1" width="3.88671875" style="6" customWidth="1"/>
    <col min="2" max="2" width="5.88671875" style="6" bestFit="1" customWidth="1"/>
    <col min="3" max="3" width="49.44140625" style="6" customWidth="1"/>
    <col min="4" max="4" width="10.109375" style="6" customWidth="1"/>
    <col min="5" max="5" width="6.109375" style="6" customWidth="1"/>
    <col min="6" max="6" width="8.33203125" style="6" customWidth="1"/>
    <col min="7" max="7" width="8.6640625" style="6" customWidth="1"/>
    <col min="8" max="8" width="8.77734375" style="6" customWidth="1"/>
    <col min="9" max="16384" width="8.88671875" style="6"/>
  </cols>
  <sheetData>
    <row r="2" spans="2:10" ht="30" customHeight="1" x14ac:dyDescent="0.3">
      <c r="B2" s="58" t="s">
        <v>193</v>
      </c>
      <c r="C2" s="58"/>
      <c r="D2" s="58"/>
      <c r="E2" s="58"/>
      <c r="F2" s="58"/>
      <c r="G2" s="58"/>
      <c r="H2" s="58"/>
      <c r="I2" s="58"/>
    </row>
    <row r="3" spans="2:10" ht="30" customHeight="1" x14ac:dyDescent="0.3">
      <c r="B3" s="58" t="s">
        <v>32</v>
      </c>
      <c r="C3" s="58"/>
      <c r="D3" s="60" t="s">
        <v>9</v>
      </c>
      <c r="E3" s="60"/>
      <c r="F3" s="60"/>
      <c r="G3" s="60"/>
      <c r="H3" s="60"/>
      <c r="I3" s="60"/>
    </row>
    <row r="4" spans="2:10" ht="30" customHeight="1" x14ac:dyDescent="0.3">
      <c r="B4" s="58" t="s">
        <v>7</v>
      </c>
      <c r="C4" s="58"/>
      <c r="D4" s="57" t="s">
        <v>196</v>
      </c>
      <c r="E4" s="57"/>
      <c r="F4" s="57"/>
      <c r="G4" s="57"/>
      <c r="H4" s="57"/>
      <c r="I4" s="57"/>
    </row>
    <row r="5" spans="2:10" ht="30" customHeight="1" x14ac:dyDescent="0.3">
      <c r="B5" s="58" t="s">
        <v>31</v>
      </c>
      <c r="C5" s="58"/>
      <c r="D5" s="63" t="s">
        <v>11</v>
      </c>
      <c r="E5" s="64"/>
      <c r="F5" s="64"/>
      <c r="G5" s="64"/>
      <c r="H5" s="64"/>
      <c r="I5" s="65"/>
    </row>
    <row r="6" spans="2:10" ht="30" customHeight="1" x14ac:dyDescent="0.3">
      <c r="B6" s="62" t="s">
        <v>0</v>
      </c>
      <c r="C6" s="62"/>
      <c r="D6" s="62"/>
      <c r="E6" s="62"/>
      <c r="F6" s="62"/>
      <c r="G6" s="62"/>
      <c r="H6" s="62"/>
      <c r="I6" s="62"/>
    </row>
    <row r="7" spans="2:10" ht="31.2" x14ac:dyDescent="0.3">
      <c r="B7" s="51" t="s">
        <v>1</v>
      </c>
      <c r="C7" s="51" t="s">
        <v>2</v>
      </c>
      <c r="D7" s="51" t="s">
        <v>3</v>
      </c>
      <c r="E7" s="51" t="s">
        <v>4</v>
      </c>
      <c r="F7" s="51" t="s">
        <v>5</v>
      </c>
      <c r="G7" s="51" t="s">
        <v>139</v>
      </c>
      <c r="H7" s="25" t="s">
        <v>137</v>
      </c>
      <c r="I7" s="26" t="s">
        <v>138</v>
      </c>
    </row>
    <row r="8" spans="2:10" ht="30" customHeight="1" x14ac:dyDescent="0.3">
      <c r="B8" s="3">
        <v>1</v>
      </c>
      <c r="C8" s="13" t="s">
        <v>69</v>
      </c>
      <c r="D8" s="15" t="s">
        <v>146</v>
      </c>
      <c r="E8" s="3">
        <v>1</v>
      </c>
      <c r="F8" s="2">
        <v>1</v>
      </c>
      <c r="G8" s="29">
        <v>5</v>
      </c>
      <c r="H8" s="30">
        <v>11</v>
      </c>
      <c r="I8" s="28">
        <f t="shared" ref="I8:I20" si="0">E8*F8*G8*(1+H8/100)</f>
        <v>5.5500000000000007</v>
      </c>
    </row>
    <row r="9" spans="2:10" ht="30" customHeight="1" x14ac:dyDescent="0.3">
      <c r="B9" s="3">
        <v>2</v>
      </c>
      <c r="C9" s="14" t="s">
        <v>13</v>
      </c>
      <c r="D9" s="15" t="s">
        <v>146</v>
      </c>
      <c r="E9" s="3">
        <v>1</v>
      </c>
      <c r="F9" s="2">
        <v>1</v>
      </c>
      <c r="G9" s="29">
        <v>15</v>
      </c>
      <c r="H9" s="30">
        <v>11</v>
      </c>
      <c r="I9" s="28">
        <f t="shared" si="0"/>
        <v>16.650000000000002</v>
      </c>
    </row>
    <row r="10" spans="2:10" ht="30" customHeight="1" x14ac:dyDescent="0.3">
      <c r="B10" s="3">
        <v>3</v>
      </c>
      <c r="C10" s="14" t="s">
        <v>33</v>
      </c>
      <c r="D10" s="15" t="s">
        <v>146</v>
      </c>
      <c r="E10" s="3">
        <v>2</v>
      </c>
      <c r="F10" s="2">
        <v>1</v>
      </c>
      <c r="G10" s="29">
        <v>20</v>
      </c>
      <c r="H10" s="30">
        <v>11</v>
      </c>
      <c r="I10" s="28">
        <f t="shared" si="0"/>
        <v>44.400000000000006</v>
      </c>
    </row>
    <row r="11" spans="2:10" ht="30" customHeight="1" x14ac:dyDescent="0.3">
      <c r="B11" s="3">
        <v>4</v>
      </c>
      <c r="C11" s="14" t="s">
        <v>34</v>
      </c>
      <c r="D11" s="15" t="s">
        <v>146</v>
      </c>
      <c r="E11" s="3">
        <v>2</v>
      </c>
      <c r="F11" s="2">
        <v>1</v>
      </c>
      <c r="G11" s="29">
        <v>3</v>
      </c>
      <c r="H11" s="30">
        <v>11</v>
      </c>
      <c r="I11" s="28">
        <f t="shared" si="0"/>
        <v>6.66</v>
      </c>
    </row>
    <row r="12" spans="2:10" ht="30" customHeight="1" x14ac:dyDescent="0.3">
      <c r="B12" s="3">
        <v>5</v>
      </c>
      <c r="C12" s="14" t="s">
        <v>35</v>
      </c>
      <c r="D12" s="15" t="s">
        <v>146</v>
      </c>
      <c r="E12" s="3">
        <v>16</v>
      </c>
      <c r="F12" s="2">
        <v>1</v>
      </c>
      <c r="G12" s="29">
        <v>1</v>
      </c>
      <c r="H12" s="30">
        <v>11</v>
      </c>
      <c r="I12" s="28">
        <f t="shared" si="0"/>
        <v>17.760000000000002</v>
      </c>
    </row>
    <row r="13" spans="2:10" ht="30" customHeight="1" x14ac:dyDescent="0.3">
      <c r="B13" s="3">
        <v>6</v>
      </c>
      <c r="C13" s="14" t="s">
        <v>36</v>
      </c>
      <c r="D13" s="15" t="s">
        <v>146</v>
      </c>
      <c r="E13" s="3">
        <v>4</v>
      </c>
      <c r="F13" s="2">
        <v>2</v>
      </c>
      <c r="G13" s="29">
        <v>1</v>
      </c>
      <c r="H13" s="30">
        <v>11</v>
      </c>
      <c r="I13" s="28">
        <f t="shared" si="0"/>
        <v>8.8800000000000008</v>
      </c>
      <c r="J13" s="6" t="s">
        <v>163</v>
      </c>
    </row>
    <row r="14" spans="2:10" ht="30" customHeight="1" x14ac:dyDescent="0.3">
      <c r="B14" s="3">
        <v>7</v>
      </c>
      <c r="C14" s="14" t="s">
        <v>37</v>
      </c>
      <c r="D14" s="15" t="s">
        <v>146</v>
      </c>
      <c r="E14" s="3">
        <v>4</v>
      </c>
      <c r="F14" s="2">
        <v>2</v>
      </c>
      <c r="G14" s="29">
        <v>15</v>
      </c>
      <c r="H14" s="30">
        <v>11</v>
      </c>
      <c r="I14" s="28">
        <f t="shared" si="0"/>
        <v>133.20000000000002</v>
      </c>
    </row>
    <row r="15" spans="2:10" ht="30" customHeight="1" x14ac:dyDescent="0.3">
      <c r="B15" s="3">
        <v>8</v>
      </c>
      <c r="C15" s="14" t="s">
        <v>48</v>
      </c>
      <c r="D15" s="15" t="s">
        <v>146</v>
      </c>
      <c r="E15" s="3">
        <v>4</v>
      </c>
      <c r="F15" s="2">
        <v>1</v>
      </c>
      <c r="G15" s="29">
        <v>5</v>
      </c>
      <c r="H15" s="30">
        <v>11</v>
      </c>
      <c r="I15" s="28">
        <f t="shared" si="0"/>
        <v>22.200000000000003</v>
      </c>
    </row>
    <row r="16" spans="2:10" ht="30" customHeight="1" x14ac:dyDescent="0.3">
      <c r="B16" s="3">
        <v>9</v>
      </c>
      <c r="C16" s="14" t="s">
        <v>38</v>
      </c>
      <c r="D16" s="15" t="s">
        <v>146</v>
      </c>
      <c r="E16" s="3">
        <v>2</v>
      </c>
      <c r="F16" s="2">
        <v>1</v>
      </c>
      <c r="G16" s="29">
        <v>1</v>
      </c>
      <c r="H16" s="30">
        <v>11</v>
      </c>
      <c r="I16" s="28">
        <f t="shared" si="0"/>
        <v>2.2200000000000002</v>
      </c>
      <c r="J16" s="6" t="s">
        <v>163</v>
      </c>
    </row>
    <row r="17" spans="2:9" ht="30" customHeight="1" x14ac:dyDescent="0.3">
      <c r="B17" s="3">
        <v>10</v>
      </c>
      <c r="C17" s="14" t="s">
        <v>39</v>
      </c>
      <c r="D17" s="15" t="s">
        <v>146</v>
      </c>
      <c r="E17" s="3">
        <v>8</v>
      </c>
      <c r="F17" s="3">
        <v>1</v>
      </c>
      <c r="G17" s="29">
        <v>2</v>
      </c>
      <c r="H17" s="30">
        <v>11</v>
      </c>
      <c r="I17" s="28">
        <f t="shared" si="0"/>
        <v>17.760000000000002</v>
      </c>
    </row>
    <row r="18" spans="2:9" ht="30" customHeight="1" x14ac:dyDescent="0.3">
      <c r="B18" s="3">
        <v>11</v>
      </c>
      <c r="C18" s="14" t="s">
        <v>164</v>
      </c>
      <c r="D18" s="15" t="s">
        <v>146</v>
      </c>
      <c r="E18" s="3">
        <v>1</v>
      </c>
      <c r="F18" s="3">
        <v>1</v>
      </c>
      <c r="G18" s="29">
        <v>2</v>
      </c>
      <c r="H18" s="30">
        <v>11</v>
      </c>
      <c r="I18" s="28">
        <f t="shared" si="0"/>
        <v>2.2200000000000002</v>
      </c>
    </row>
    <row r="19" spans="2:9" ht="30" customHeight="1" x14ac:dyDescent="0.3">
      <c r="B19" s="3">
        <v>12</v>
      </c>
      <c r="C19" s="14" t="s">
        <v>49</v>
      </c>
      <c r="D19" s="15" t="s">
        <v>146</v>
      </c>
      <c r="E19" s="3">
        <v>1</v>
      </c>
      <c r="F19" s="3">
        <v>1</v>
      </c>
      <c r="G19" s="29">
        <v>5</v>
      </c>
      <c r="H19" s="30">
        <v>11</v>
      </c>
      <c r="I19" s="28">
        <f t="shared" si="0"/>
        <v>5.5500000000000007</v>
      </c>
    </row>
    <row r="20" spans="2:9" ht="30" customHeight="1" x14ac:dyDescent="0.3">
      <c r="B20" s="3">
        <v>13</v>
      </c>
      <c r="C20" s="13" t="s">
        <v>22</v>
      </c>
      <c r="D20" s="15" t="s">
        <v>146</v>
      </c>
      <c r="E20" s="3">
        <v>1</v>
      </c>
      <c r="F20" s="3">
        <v>1</v>
      </c>
      <c r="G20" s="29">
        <v>5</v>
      </c>
      <c r="H20" s="30">
        <v>11</v>
      </c>
      <c r="I20" s="28">
        <f t="shared" si="0"/>
        <v>5.5500000000000007</v>
      </c>
    </row>
    <row r="21" spans="2:9" ht="15.6" x14ac:dyDescent="0.3">
      <c r="B21" s="59" t="s">
        <v>130</v>
      </c>
      <c r="C21" s="59"/>
      <c r="D21" s="59"/>
      <c r="E21" s="59"/>
      <c r="F21" s="59"/>
      <c r="G21" s="59"/>
      <c r="H21" s="59"/>
      <c r="I21" s="28">
        <f>SUM(I8:I20)</f>
        <v>288.60000000000008</v>
      </c>
    </row>
    <row r="22" spans="2:9" ht="15.6" x14ac:dyDescent="0.3">
      <c r="B22" s="59" t="s">
        <v>131</v>
      </c>
      <c r="C22" s="59"/>
      <c r="D22" s="59"/>
      <c r="E22" s="59"/>
      <c r="F22" s="59"/>
      <c r="G22" s="59"/>
      <c r="H22" s="59"/>
      <c r="I22" s="28">
        <f>I21*5%</f>
        <v>14.430000000000005</v>
      </c>
    </row>
    <row r="23" spans="2:9" ht="15.6" x14ac:dyDescent="0.3">
      <c r="B23" s="59" t="s">
        <v>132</v>
      </c>
      <c r="C23" s="59"/>
      <c r="D23" s="59"/>
      <c r="E23" s="59"/>
      <c r="F23" s="59"/>
      <c r="G23" s="59"/>
      <c r="H23" s="59"/>
      <c r="I23" s="28">
        <f>I21+I22</f>
        <v>303.03000000000009</v>
      </c>
    </row>
    <row r="24" spans="2:9" ht="15.6" x14ac:dyDescent="0.3">
      <c r="B24" s="59" t="s">
        <v>133</v>
      </c>
      <c r="C24" s="59"/>
      <c r="D24" s="59"/>
      <c r="E24" s="59"/>
      <c r="F24" s="59"/>
      <c r="G24" s="59"/>
      <c r="H24" s="59"/>
      <c r="I24" s="28">
        <f>450</f>
        <v>450</v>
      </c>
    </row>
    <row r="25" spans="2:9" ht="15.6" x14ac:dyDescent="0.3">
      <c r="B25" s="57" t="s">
        <v>134</v>
      </c>
      <c r="C25" s="57"/>
      <c r="D25" s="57"/>
      <c r="E25" s="57"/>
      <c r="F25" s="57"/>
      <c r="G25" s="57"/>
      <c r="H25" s="57"/>
      <c r="I25" s="36">
        <f>I23/I24</f>
        <v>0.67340000000000022</v>
      </c>
    </row>
    <row r="26" spans="2:9" ht="15.6" x14ac:dyDescent="0.3">
      <c r="B26" s="57" t="s">
        <v>135</v>
      </c>
      <c r="C26" s="57"/>
      <c r="D26" s="57"/>
      <c r="E26" s="57"/>
      <c r="F26" s="57"/>
      <c r="G26" s="57"/>
      <c r="H26" s="57"/>
      <c r="I26" s="23"/>
    </row>
    <row r="27" spans="2:9" ht="15.6" x14ac:dyDescent="0.3">
      <c r="B27" s="57" t="s">
        <v>136</v>
      </c>
      <c r="C27" s="57"/>
      <c r="D27" s="57"/>
      <c r="E27" s="57"/>
      <c r="F27" s="57"/>
      <c r="G27" s="57"/>
      <c r="H27" s="57"/>
      <c r="I27" s="23"/>
    </row>
  </sheetData>
  <mergeCells count="15">
    <mergeCell ref="B26:H26"/>
    <mergeCell ref="B27:H27"/>
    <mergeCell ref="B6:I6"/>
    <mergeCell ref="B21:H21"/>
    <mergeCell ref="B22:H22"/>
    <mergeCell ref="B23:H23"/>
    <mergeCell ref="B24:H24"/>
    <mergeCell ref="B25:H25"/>
    <mergeCell ref="B5:C5"/>
    <mergeCell ref="D5:I5"/>
    <mergeCell ref="B2:I2"/>
    <mergeCell ref="B3:C3"/>
    <mergeCell ref="D3:I3"/>
    <mergeCell ref="B4:C4"/>
    <mergeCell ref="D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1"/>
  <sheetViews>
    <sheetView topLeftCell="A14" workbookViewId="0">
      <selection activeCell="L21" sqref="L21"/>
    </sheetView>
  </sheetViews>
  <sheetFormatPr defaultRowHeight="14.4" x14ac:dyDescent="0.3"/>
  <cols>
    <col min="1" max="1" width="5.88671875" bestFit="1" customWidth="1"/>
    <col min="2" max="2" width="58" customWidth="1"/>
    <col min="3" max="3" width="8.5546875" bestFit="1" customWidth="1"/>
    <col min="4" max="4" width="5.33203125" bestFit="1" customWidth="1"/>
    <col min="5" max="5" width="5.88671875" bestFit="1" customWidth="1"/>
  </cols>
  <sheetData>
    <row r="2" spans="1:8" ht="30" customHeight="1" x14ac:dyDescent="0.3">
      <c r="A2" s="61" t="s">
        <v>188</v>
      </c>
      <c r="B2" s="61"/>
      <c r="C2" s="61"/>
      <c r="D2" s="61"/>
      <c r="E2" s="61"/>
      <c r="F2" s="61"/>
      <c r="G2" s="61"/>
      <c r="H2" s="61"/>
    </row>
    <row r="3" spans="1:8" ht="30" customHeight="1" x14ac:dyDescent="0.3">
      <c r="A3" s="58" t="s">
        <v>51</v>
      </c>
      <c r="B3" s="58"/>
      <c r="C3" s="60" t="s">
        <v>9</v>
      </c>
      <c r="D3" s="60"/>
      <c r="E3" s="60"/>
      <c r="F3" s="60"/>
      <c r="G3" s="60"/>
      <c r="H3" s="60"/>
    </row>
    <row r="4" spans="1:8" ht="30" customHeight="1" x14ac:dyDescent="0.3">
      <c r="A4" s="58" t="s">
        <v>7</v>
      </c>
      <c r="B4" s="58"/>
      <c r="C4" s="60" t="s">
        <v>10</v>
      </c>
      <c r="D4" s="60"/>
      <c r="E4" s="60"/>
      <c r="F4" s="60"/>
      <c r="G4" s="60"/>
      <c r="H4" s="60"/>
    </row>
    <row r="5" spans="1:8" ht="30" customHeight="1" x14ac:dyDescent="0.3">
      <c r="A5" s="58" t="s">
        <v>52</v>
      </c>
      <c r="B5" s="58"/>
      <c r="C5" s="60" t="s">
        <v>47</v>
      </c>
      <c r="D5" s="60"/>
      <c r="E5" s="60"/>
      <c r="F5" s="60"/>
      <c r="G5" s="60"/>
      <c r="H5" s="60"/>
    </row>
    <row r="6" spans="1:8" ht="30" customHeight="1" x14ac:dyDescent="0.3">
      <c r="A6" s="62" t="s">
        <v>0</v>
      </c>
      <c r="B6" s="62"/>
      <c r="C6" s="62"/>
      <c r="D6" s="62"/>
      <c r="E6" s="62"/>
      <c r="F6" s="62"/>
      <c r="G6" s="62"/>
      <c r="H6" s="62"/>
    </row>
    <row r="7" spans="1:8" ht="31.2" x14ac:dyDescent="0.3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10" t="s">
        <v>139</v>
      </c>
      <c r="G7" s="25" t="s">
        <v>137</v>
      </c>
      <c r="H7" s="26" t="s">
        <v>138</v>
      </c>
    </row>
    <row r="8" spans="1:8" s="6" customFormat="1" ht="36.75" customHeight="1" x14ac:dyDescent="0.3">
      <c r="A8" s="1">
        <v>1</v>
      </c>
      <c r="B8" s="16" t="s">
        <v>69</v>
      </c>
      <c r="C8" s="8" t="s">
        <v>146</v>
      </c>
      <c r="D8" s="8">
        <v>1</v>
      </c>
      <c r="E8" s="5">
        <v>1</v>
      </c>
      <c r="F8" s="29">
        <v>5</v>
      </c>
      <c r="G8" s="28">
        <v>11</v>
      </c>
      <c r="H8" s="28">
        <f t="shared" ref="H8:H24" si="0">D8*E8*F8*(1+G8/100)</f>
        <v>5.5500000000000007</v>
      </c>
    </row>
    <row r="9" spans="1:8" ht="30" customHeight="1" x14ac:dyDescent="0.3">
      <c r="A9" s="1">
        <v>2</v>
      </c>
      <c r="B9" s="16" t="s">
        <v>159</v>
      </c>
      <c r="C9" s="8" t="s">
        <v>146</v>
      </c>
      <c r="D9" s="8">
        <v>2</v>
      </c>
      <c r="E9" s="5">
        <v>1</v>
      </c>
      <c r="F9" s="29">
        <v>4</v>
      </c>
      <c r="G9" s="28">
        <v>11</v>
      </c>
      <c r="H9" s="28">
        <f t="shared" si="0"/>
        <v>8.8800000000000008</v>
      </c>
    </row>
    <row r="10" spans="1:8" ht="44.4" customHeight="1" x14ac:dyDescent="0.3">
      <c r="A10" s="1">
        <v>3</v>
      </c>
      <c r="B10" s="13" t="s">
        <v>160</v>
      </c>
      <c r="C10" s="8" t="s">
        <v>146</v>
      </c>
      <c r="D10" s="8">
        <v>2</v>
      </c>
      <c r="E10" s="5">
        <v>1</v>
      </c>
      <c r="F10" s="29">
        <v>8</v>
      </c>
      <c r="G10" s="28">
        <v>11</v>
      </c>
      <c r="H10" s="28">
        <f t="shared" si="0"/>
        <v>17.760000000000002</v>
      </c>
    </row>
    <row r="11" spans="1:8" ht="30" customHeight="1" x14ac:dyDescent="0.3">
      <c r="A11" s="1">
        <v>4</v>
      </c>
      <c r="B11" s="16" t="s">
        <v>57</v>
      </c>
      <c r="C11" s="8" t="s">
        <v>146</v>
      </c>
      <c r="D11" s="8">
        <v>2</v>
      </c>
      <c r="E11" s="5">
        <v>1</v>
      </c>
      <c r="F11" s="29">
        <v>2</v>
      </c>
      <c r="G11" s="28">
        <v>11</v>
      </c>
      <c r="H11" s="28">
        <f t="shared" si="0"/>
        <v>4.4400000000000004</v>
      </c>
    </row>
    <row r="12" spans="1:8" ht="30" customHeight="1" x14ac:dyDescent="0.3">
      <c r="A12" s="1">
        <v>5</v>
      </c>
      <c r="B12" s="16" t="s">
        <v>58</v>
      </c>
      <c r="C12" s="8" t="s">
        <v>146</v>
      </c>
      <c r="D12" s="8">
        <v>2</v>
      </c>
      <c r="E12" s="5">
        <v>1</v>
      </c>
      <c r="F12" s="29">
        <v>2</v>
      </c>
      <c r="G12" s="28">
        <v>11</v>
      </c>
      <c r="H12" s="28">
        <f t="shared" si="0"/>
        <v>4.4400000000000004</v>
      </c>
    </row>
    <row r="13" spans="1:8" ht="30" customHeight="1" x14ac:dyDescent="0.3">
      <c r="A13" s="1">
        <v>6</v>
      </c>
      <c r="B13" s="13" t="s">
        <v>161</v>
      </c>
      <c r="C13" s="8" t="s">
        <v>146</v>
      </c>
      <c r="D13" s="8">
        <v>4</v>
      </c>
      <c r="E13" s="5">
        <v>1</v>
      </c>
      <c r="F13" s="29">
        <v>5</v>
      </c>
      <c r="G13" s="28">
        <v>11</v>
      </c>
      <c r="H13" s="28">
        <f t="shared" si="0"/>
        <v>22.200000000000003</v>
      </c>
    </row>
    <row r="14" spans="1:8" ht="30" customHeight="1" x14ac:dyDescent="0.3">
      <c r="A14" s="1">
        <v>7</v>
      </c>
      <c r="B14" s="13" t="s">
        <v>59</v>
      </c>
      <c r="C14" s="8" t="s">
        <v>146</v>
      </c>
      <c r="D14" s="8">
        <v>4</v>
      </c>
      <c r="E14" s="5">
        <v>1</v>
      </c>
      <c r="F14" s="29">
        <v>0.3</v>
      </c>
      <c r="G14" s="28">
        <v>11</v>
      </c>
      <c r="H14" s="28">
        <f t="shared" si="0"/>
        <v>1.3320000000000001</v>
      </c>
    </row>
    <row r="15" spans="1:8" ht="30" customHeight="1" x14ac:dyDescent="0.3">
      <c r="A15" s="1">
        <v>8</v>
      </c>
      <c r="B15" s="16" t="s">
        <v>44</v>
      </c>
      <c r="C15" s="8" t="s">
        <v>146</v>
      </c>
      <c r="D15" s="8">
        <v>4</v>
      </c>
      <c r="E15" s="5">
        <v>1</v>
      </c>
      <c r="F15" s="29">
        <v>2</v>
      </c>
      <c r="G15" s="28">
        <v>11</v>
      </c>
      <c r="H15" s="28">
        <f t="shared" si="0"/>
        <v>8.8800000000000008</v>
      </c>
    </row>
    <row r="16" spans="1:8" ht="30" customHeight="1" x14ac:dyDescent="0.3">
      <c r="A16" s="1">
        <v>9</v>
      </c>
      <c r="B16" s="13" t="s">
        <v>60</v>
      </c>
      <c r="C16" s="8" t="s">
        <v>146</v>
      </c>
      <c r="D16" s="8">
        <v>2</v>
      </c>
      <c r="E16" s="5">
        <v>1</v>
      </c>
      <c r="F16" s="29">
        <v>15</v>
      </c>
      <c r="G16" s="28">
        <v>11</v>
      </c>
      <c r="H16" s="28">
        <f t="shared" si="0"/>
        <v>33.300000000000004</v>
      </c>
    </row>
    <row r="17" spans="1:8" ht="30" customHeight="1" x14ac:dyDescent="0.3">
      <c r="A17" s="1">
        <v>10</v>
      </c>
      <c r="B17" s="16" t="s">
        <v>61</v>
      </c>
      <c r="C17" s="8" t="s">
        <v>146</v>
      </c>
      <c r="D17" s="8">
        <v>2</v>
      </c>
      <c r="E17" s="5">
        <v>1</v>
      </c>
      <c r="F17" s="29">
        <v>10</v>
      </c>
      <c r="G17" s="28">
        <v>11</v>
      </c>
      <c r="H17" s="28">
        <f t="shared" si="0"/>
        <v>22.200000000000003</v>
      </c>
    </row>
    <row r="18" spans="1:8" ht="30" customHeight="1" x14ac:dyDescent="0.3">
      <c r="A18" s="1">
        <v>11</v>
      </c>
      <c r="B18" s="16" t="s">
        <v>22</v>
      </c>
      <c r="C18" s="8" t="s">
        <v>146</v>
      </c>
      <c r="D18" s="8">
        <v>1</v>
      </c>
      <c r="E18" s="5">
        <v>1</v>
      </c>
      <c r="F18" s="29">
        <v>5</v>
      </c>
      <c r="G18" s="28">
        <v>11</v>
      </c>
      <c r="H18" s="28">
        <f t="shared" si="0"/>
        <v>5.5500000000000007</v>
      </c>
    </row>
    <row r="19" spans="1:8" ht="30" customHeight="1" x14ac:dyDescent="0.3">
      <c r="A19" s="1">
        <v>12</v>
      </c>
      <c r="B19" s="16" t="s">
        <v>45</v>
      </c>
      <c r="C19" s="8" t="s">
        <v>146</v>
      </c>
      <c r="D19" s="8">
        <v>4</v>
      </c>
      <c r="E19" s="5">
        <v>1</v>
      </c>
      <c r="F19" s="29">
        <v>3</v>
      </c>
      <c r="G19" s="28">
        <v>11</v>
      </c>
      <c r="H19" s="28">
        <f t="shared" si="0"/>
        <v>13.32</v>
      </c>
    </row>
    <row r="20" spans="1:8" ht="30" customHeight="1" x14ac:dyDescent="0.3">
      <c r="A20" s="1">
        <v>13</v>
      </c>
      <c r="B20" s="16" t="s">
        <v>46</v>
      </c>
      <c r="C20" s="8" t="s">
        <v>146</v>
      </c>
      <c r="D20" s="8">
        <v>2</v>
      </c>
      <c r="E20" s="5">
        <v>1</v>
      </c>
      <c r="F20" s="29">
        <v>20</v>
      </c>
      <c r="G20" s="28">
        <v>11</v>
      </c>
      <c r="H20" s="28">
        <f t="shared" si="0"/>
        <v>44.400000000000006</v>
      </c>
    </row>
    <row r="21" spans="1:8" ht="30" customHeight="1" x14ac:dyDescent="0.3">
      <c r="A21" s="1">
        <v>14</v>
      </c>
      <c r="B21" s="13" t="s">
        <v>62</v>
      </c>
      <c r="C21" s="8" t="s">
        <v>27</v>
      </c>
      <c r="D21" s="8">
        <v>1</v>
      </c>
      <c r="E21" s="5">
        <v>1</v>
      </c>
      <c r="F21" s="29">
        <v>15</v>
      </c>
      <c r="G21" s="28">
        <v>11</v>
      </c>
      <c r="H21" s="28">
        <f t="shared" si="0"/>
        <v>16.650000000000002</v>
      </c>
    </row>
    <row r="22" spans="1:8" ht="58.8" customHeight="1" x14ac:dyDescent="0.3">
      <c r="A22" s="1">
        <v>15</v>
      </c>
      <c r="B22" s="13" t="s">
        <v>162</v>
      </c>
      <c r="C22" s="8" t="s">
        <v>146</v>
      </c>
      <c r="D22" s="8">
        <v>1</v>
      </c>
      <c r="E22" s="5">
        <v>1</v>
      </c>
      <c r="F22" s="29">
        <v>20</v>
      </c>
      <c r="G22" s="28">
        <v>11</v>
      </c>
      <c r="H22" s="28">
        <f t="shared" si="0"/>
        <v>22.200000000000003</v>
      </c>
    </row>
    <row r="23" spans="1:8" ht="30" customHeight="1" x14ac:dyDescent="0.3">
      <c r="A23" s="1">
        <v>16</v>
      </c>
      <c r="B23" s="13" t="s">
        <v>63</v>
      </c>
      <c r="C23" s="8" t="s">
        <v>146</v>
      </c>
      <c r="D23" s="8">
        <v>4</v>
      </c>
      <c r="E23" s="5">
        <v>1</v>
      </c>
      <c r="F23" s="29">
        <v>7</v>
      </c>
      <c r="G23" s="28">
        <v>11</v>
      </c>
      <c r="H23" s="28">
        <f t="shared" si="0"/>
        <v>31.080000000000002</v>
      </c>
    </row>
    <row r="24" spans="1:8" ht="30" customHeight="1" x14ac:dyDescent="0.3">
      <c r="A24" s="1">
        <v>17</v>
      </c>
      <c r="B24" s="16" t="s">
        <v>64</v>
      </c>
      <c r="C24" s="8" t="s">
        <v>146</v>
      </c>
      <c r="D24" s="8">
        <v>1</v>
      </c>
      <c r="E24" s="5">
        <v>1</v>
      </c>
      <c r="F24" s="29">
        <v>5</v>
      </c>
      <c r="G24" s="28">
        <v>11</v>
      </c>
      <c r="H24" s="28">
        <f t="shared" si="0"/>
        <v>5.5500000000000007</v>
      </c>
    </row>
    <row r="25" spans="1:8" ht="15.6" x14ac:dyDescent="0.3">
      <c r="A25" s="59" t="s">
        <v>130</v>
      </c>
      <c r="B25" s="59"/>
      <c r="C25" s="59"/>
      <c r="D25" s="59"/>
      <c r="E25" s="59"/>
      <c r="F25" s="59"/>
      <c r="G25" s="59"/>
      <c r="H25" s="28">
        <f>SUM(H8:H24)</f>
        <v>267.73200000000003</v>
      </c>
    </row>
    <row r="26" spans="1:8" ht="15.6" x14ac:dyDescent="0.3">
      <c r="A26" s="59" t="s">
        <v>131</v>
      </c>
      <c r="B26" s="59"/>
      <c r="C26" s="59"/>
      <c r="D26" s="59"/>
      <c r="E26" s="59"/>
      <c r="F26" s="59"/>
      <c r="G26" s="59"/>
      <c r="H26" s="28">
        <f>H25*5%</f>
        <v>13.386600000000001</v>
      </c>
    </row>
    <row r="27" spans="1:8" ht="15.6" x14ac:dyDescent="0.3">
      <c r="A27" s="59" t="s">
        <v>132</v>
      </c>
      <c r="B27" s="59"/>
      <c r="C27" s="59"/>
      <c r="D27" s="59"/>
      <c r="E27" s="59"/>
      <c r="F27" s="59"/>
      <c r="G27" s="59"/>
      <c r="H27" s="28">
        <f>H25+H26</f>
        <v>281.11860000000001</v>
      </c>
    </row>
    <row r="28" spans="1:8" ht="15.6" x14ac:dyDescent="0.3">
      <c r="A28" s="59" t="s">
        <v>133</v>
      </c>
      <c r="B28" s="59"/>
      <c r="C28" s="59"/>
      <c r="D28" s="59"/>
      <c r="E28" s="59"/>
      <c r="F28" s="59"/>
      <c r="G28" s="59"/>
      <c r="H28" s="28">
        <f>450</f>
        <v>450</v>
      </c>
    </row>
    <row r="29" spans="1:8" ht="15.6" x14ac:dyDescent="0.3">
      <c r="A29" s="57" t="s">
        <v>134</v>
      </c>
      <c r="B29" s="57"/>
      <c r="C29" s="57"/>
      <c r="D29" s="57"/>
      <c r="E29" s="57"/>
      <c r="F29" s="57"/>
      <c r="G29" s="57"/>
      <c r="H29" s="36">
        <f>H27/H28</f>
        <v>0.62470800000000004</v>
      </c>
    </row>
    <row r="30" spans="1:8" ht="15.6" x14ac:dyDescent="0.3">
      <c r="A30" s="57" t="s">
        <v>135</v>
      </c>
      <c r="B30" s="57"/>
      <c r="C30" s="57"/>
      <c r="D30" s="57"/>
      <c r="E30" s="57"/>
      <c r="F30" s="57"/>
      <c r="G30" s="57"/>
      <c r="H30" s="23"/>
    </row>
    <row r="31" spans="1:8" ht="15.6" x14ac:dyDescent="0.3">
      <c r="A31" s="57" t="s">
        <v>136</v>
      </c>
      <c r="B31" s="57"/>
      <c r="C31" s="57"/>
      <c r="D31" s="57"/>
      <c r="E31" s="57"/>
      <c r="F31" s="57"/>
      <c r="G31" s="57"/>
      <c r="H31" s="23"/>
    </row>
  </sheetData>
  <mergeCells count="15">
    <mergeCell ref="A2:H2"/>
    <mergeCell ref="A30:G30"/>
    <mergeCell ref="A31:G31"/>
    <mergeCell ref="C3:H3"/>
    <mergeCell ref="C4:H4"/>
    <mergeCell ref="C5:H5"/>
    <mergeCell ref="A6:H6"/>
    <mergeCell ref="A25:G25"/>
    <mergeCell ref="A26:G26"/>
    <mergeCell ref="A27:G27"/>
    <mergeCell ref="A28:G28"/>
    <mergeCell ref="A29:G29"/>
    <mergeCell ref="A3:B3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opLeftCell="A12" workbookViewId="0">
      <selection activeCell="M22" sqref="M22"/>
    </sheetView>
  </sheetViews>
  <sheetFormatPr defaultRowHeight="14.4" x14ac:dyDescent="0.3"/>
  <cols>
    <col min="1" max="1" width="5" customWidth="1"/>
    <col min="2" max="2" width="56.5546875" customWidth="1"/>
    <col min="3" max="3" width="10.109375" bestFit="1" customWidth="1"/>
    <col min="4" max="4" width="8.88671875" customWidth="1"/>
    <col min="5" max="5" width="5.88671875" bestFit="1" customWidth="1"/>
  </cols>
  <sheetData>
    <row r="1" spans="1:8" ht="30" customHeight="1" x14ac:dyDescent="0.3">
      <c r="A1" s="61" t="s">
        <v>190</v>
      </c>
      <c r="B1" s="61"/>
      <c r="C1" s="61"/>
      <c r="D1" s="61"/>
      <c r="E1" s="61"/>
      <c r="F1" s="61"/>
      <c r="G1" s="61"/>
      <c r="H1" s="61"/>
    </row>
    <row r="2" spans="1:8" ht="30" customHeight="1" x14ac:dyDescent="0.3">
      <c r="A2" s="58" t="s">
        <v>127</v>
      </c>
      <c r="B2" s="58"/>
      <c r="C2" s="60" t="s">
        <v>9</v>
      </c>
      <c r="D2" s="60"/>
      <c r="E2" s="60"/>
      <c r="F2" s="60"/>
      <c r="G2" s="60"/>
      <c r="H2" s="60"/>
    </row>
    <row r="3" spans="1:8" ht="30" customHeight="1" x14ac:dyDescent="0.3">
      <c r="A3" s="58" t="s">
        <v>7</v>
      </c>
      <c r="B3" s="58"/>
      <c r="C3" s="60" t="s">
        <v>10</v>
      </c>
      <c r="D3" s="60"/>
      <c r="E3" s="60"/>
      <c r="F3" s="60"/>
      <c r="G3" s="60"/>
      <c r="H3" s="60"/>
    </row>
    <row r="4" spans="1:8" ht="30" customHeight="1" x14ac:dyDescent="0.3">
      <c r="A4" s="58" t="s">
        <v>128</v>
      </c>
      <c r="B4" s="58"/>
      <c r="C4" s="60" t="s">
        <v>84</v>
      </c>
      <c r="D4" s="60"/>
      <c r="E4" s="60"/>
      <c r="F4" s="60"/>
      <c r="G4" s="60"/>
      <c r="H4" s="60"/>
    </row>
    <row r="5" spans="1:8" ht="30" customHeight="1" x14ac:dyDescent="0.3">
      <c r="A5" s="62" t="s">
        <v>0</v>
      </c>
      <c r="B5" s="62"/>
      <c r="C5" s="62"/>
      <c r="D5" s="62"/>
      <c r="E5" s="62"/>
      <c r="F5" s="62"/>
      <c r="G5" s="62"/>
      <c r="H5" s="62"/>
    </row>
    <row r="6" spans="1:8" ht="31.2" x14ac:dyDescent="0.3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10" t="s">
        <v>139</v>
      </c>
      <c r="G6" s="25" t="s">
        <v>137</v>
      </c>
      <c r="H6" s="26" t="s">
        <v>138</v>
      </c>
    </row>
    <row r="7" spans="1:8" ht="30" customHeight="1" x14ac:dyDescent="0.3">
      <c r="A7" s="3">
        <v>1</v>
      </c>
      <c r="B7" s="14" t="s">
        <v>12</v>
      </c>
      <c r="C7" s="3" t="s">
        <v>146</v>
      </c>
      <c r="D7" s="3">
        <v>1</v>
      </c>
      <c r="E7" s="2">
        <v>1</v>
      </c>
      <c r="F7" s="29">
        <v>5</v>
      </c>
      <c r="G7" s="27">
        <v>11</v>
      </c>
      <c r="H7" s="28">
        <f>D7*E7*F7*(1+G7/100)</f>
        <v>5.5500000000000007</v>
      </c>
    </row>
    <row r="8" spans="1:8" ht="30" customHeight="1" x14ac:dyDescent="0.3">
      <c r="A8" s="3">
        <v>2</v>
      </c>
      <c r="B8" s="14" t="s">
        <v>13</v>
      </c>
      <c r="C8" s="3" t="s">
        <v>146</v>
      </c>
      <c r="D8" s="3">
        <v>1</v>
      </c>
      <c r="E8" s="2">
        <v>1</v>
      </c>
      <c r="F8" s="29">
        <v>15</v>
      </c>
      <c r="G8" s="27">
        <v>11</v>
      </c>
      <c r="H8" s="28">
        <f t="shared" ref="H8:H21" si="0">D8*E8*F8*(1+G8/100)</f>
        <v>16.650000000000002</v>
      </c>
    </row>
    <row r="9" spans="1:8" ht="30" customHeight="1" x14ac:dyDescent="0.3">
      <c r="A9" s="3">
        <v>3</v>
      </c>
      <c r="B9" s="14" t="s">
        <v>33</v>
      </c>
      <c r="C9" s="3" t="s">
        <v>146</v>
      </c>
      <c r="D9" s="3">
        <v>2</v>
      </c>
      <c r="E9" s="2">
        <v>1</v>
      </c>
      <c r="F9" s="29">
        <v>30</v>
      </c>
      <c r="G9" s="27">
        <v>11</v>
      </c>
      <c r="H9" s="28">
        <f t="shared" si="0"/>
        <v>66.600000000000009</v>
      </c>
    </row>
    <row r="10" spans="1:8" ht="30" customHeight="1" x14ac:dyDescent="0.3">
      <c r="A10" s="3">
        <v>4</v>
      </c>
      <c r="B10" s="14" t="s">
        <v>66</v>
      </c>
      <c r="C10" s="3" t="s">
        <v>146</v>
      </c>
      <c r="D10" s="3">
        <v>8</v>
      </c>
      <c r="E10" s="2">
        <v>1</v>
      </c>
      <c r="F10" s="29">
        <v>1</v>
      </c>
      <c r="G10" s="27">
        <v>11</v>
      </c>
      <c r="H10" s="28">
        <f t="shared" si="0"/>
        <v>8.8800000000000008</v>
      </c>
    </row>
    <row r="11" spans="1:8" ht="30" customHeight="1" x14ac:dyDescent="0.3">
      <c r="A11" s="3">
        <v>5</v>
      </c>
      <c r="B11" s="14" t="s">
        <v>65</v>
      </c>
      <c r="C11" s="3" t="s">
        <v>146</v>
      </c>
      <c r="D11" s="3">
        <v>4</v>
      </c>
      <c r="E11" s="2">
        <v>1</v>
      </c>
      <c r="F11" s="29">
        <v>4</v>
      </c>
      <c r="G11" s="27">
        <v>11</v>
      </c>
      <c r="H11" s="28">
        <f t="shared" si="0"/>
        <v>17.760000000000002</v>
      </c>
    </row>
    <row r="12" spans="1:8" s="6" customFormat="1" ht="30" customHeight="1" x14ac:dyDescent="0.3">
      <c r="A12" s="3">
        <v>6</v>
      </c>
      <c r="B12" s="14" t="s">
        <v>156</v>
      </c>
      <c r="C12" s="3" t="s">
        <v>146</v>
      </c>
      <c r="D12" s="3">
        <v>4</v>
      </c>
      <c r="E12" s="2">
        <v>1</v>
      </c>
      <c r="F12" s="29">
        <v>8</v>
      </c>
      <c r="G12" s="27">
        <v>11</v>
      </c>
      <c r="H12" s="28">
        <f t="shared" si="0"/>
        <v>35.520000000000003</v>
      </c>
    </row>
    <row r="13" spans="1:8" ht="30" customHeight="1" x14ac:dyDescent="0.3">
      <c r="A13" s="3">
        <v>7</v>
      </c>
      <c r="B13" s="14" t="s">
        <v>53</v>
      </c>
      <c r="C13" s="3" t="s">
        <v>146</v>
      </c>
      <c r="D13" s="3">
        <v>4</v>
      </c>
      <c r="E13" s="2">
        <v>1</v>
      </c>
      <c r="F13" s="29">
        <v>5</v>
      </c>
      <c r="G13" s="27">
        <v>11</v>
      </c>
      <c r="H13" s="28">
        <f t="shared" si="0"/>
        <v>22.200000000000003</v>
      </c>
    </row>
    <row r="14" spans="1:8" ht="30" customHeight="1" x14ac:dyDescent="0.3">
      <c r="A14" s="3">
        <v>8</v>
      </c>
      <c r="B14" s="14" t="s">
        <v>157</v>
      </c>
      <c r="C14" s="3" t="s">
        <v>146</v>
      </c>
      <c r="D14" s="3">
        <v>4</v>
      </c>
      <c r="E14" s="3">
        <v>1</v>
      </c>
      <c r="F14" s="29">
        <v>4</v>
      </c>
      <c r="G14" s="27">
        <v>11</v>
      </c>
      <c r="H14" s="28">
        <f t="shared" si="0"/>
        <v>17.760000000000002</v>
      </c>
    </row>
    <row r="15" spans="1:8" ht="30" customHeight="1" x14ac:dyDescent="0.3">
      <c r="A15" s="3">
        <v>9</v>
      </c>
      <c r="B15" s="14" t="s">
        <v>158</v>
      </c>
      <c r="C15" s="3" t="s">
        <v>146</v>
      </c>
      <c r="D15" s="3">
        <v>2</v>
      </c>
      <c r="E15" s="3">
        <v>1</v>
      </c>
      <c r="F15" s="29">
        <v>9</v>
      </c>
      <c r="G15" s="27">
        <v>11</v>
      </c>
      <c r="H15" s="28">
        <f t="shared" si="0"/>
        <v>19.98</v>
      </c>
    </row>
    <row r="16" spans="1:8" ht="30" customHeight="1" x14ac:dyDescent="0.3">
      <c r="A16" s="3">
        <v>10</v>
      </c>
      <c r="B16" s="14" t="s">
        <v>67</v>
      </c>
      <c r="C16" s="3" t="s">
        <v>146</v>
      </c>
      <c r="D16" s="3">
        <v>1</v>
      </c>
      <c r="E16" s="3">
        <v>1</v>
      </c>
      <c r="F16" s="29">
        <v>0.5</v>
      </c>
      <c r="G16" s="27">
        <v>11</v>
      </c>
      <c r="H16" s="28">
        <f t="shared" si="0"/>
        <v>0.55500000000000005</v>
      </c>
    </row>
    <row r="17" spans="1:8" ht="30" customHeight="1" x14ac:dyDescent="0.3">
      <c r="A17" s="3">
        <v>11</v>
      </c>
      <c r="B17" s="14" t="s">
        <v>68</v>
      </c>
      <c r="C17" s="3" t="s">
        <v>146</v>
      </c>
      <c r="D17" s="3">
        <v>3</v>
      </c>
      <c r="E17" s="3">
        <v>1</v>
      </c>
      <c r="F17" s="29">
        <v>0.5</v>
      </c>
      <c r="G17" s="27">
        <v>11</v>
      </c>
      <c r="H17" s="28">
        <f t="shared" si="0"/>
        <v>1.665</v>
      </c>
    </row>
    <row r="18" spans="1:8" ht="30" customHeight="1" x14ac:dyDescent="0.3">
      <c r="A18" s="3">
        <v>12</v>
      </c>
      <c r="B18" s="14" t="s">
        <v>54</v>
      </c>
      <c r="C18" s="3" t="s">
        <v>29</v>
      </c>
      <c r="D18" s="3">
        <v>1</v>
      </c>
      <c r="E18" s="3">
        <v>2</v>
      </c>
      <c r="F18" s="29">
        <v>15</v>
      </c>
      <c r="G18" s="27">
        <v>11</v>
      </c>
      <c r="H18" s="28">
        <f>D18*E18*F18*(1+G18/100)</f>
        <v>33.300000000000004</v>
      </c>
    </row>
    <row r="19" spans="1:8" ht="30" customHeight="1" x14ac:dyDescent="0.3">
      <c r="A19" s="3">
        <v>13</v>
      </c>
      <c r="B19" s="14" t="s">
        <v>22</v>
      </c>
      <c r="C19" s="3" t="s">
        <v>146</v>
      </c>
      <c r="D19" s="3">
        <v>1</v>
      </c>
      <c r="E19" s="3">
        <v>1</v>
      </c>
      <c r="F19" s="29">
        <v>10</v>
      </c>
      <c r="G19" s="27">
        <v>11</v>
      </c>
      <c r="H19" s="28">
        <f t="shared" si="0"/>
        <v>11.100000000000001</v>
      </c>
    </row>
    <row r="20" spans="1:8" ht="30" customHeight="1" x14ac:dyDescent="0.3">
      <c r="A20" s="3">
        <v>14</v>
      </c>
      <c r="B20" s="14" t="s">
        <v>23</v>
      </c>
      <c r="C20" s="3" t="s">
        <v>146</v>
      </c>
      <c r="D20" s="3">
        <v>1</v>
      </c>
      <c r="E20" s="3">
        <v>1</v>
      </c>
      <c r="F20" s="29">
        <v>5</v>
      </c>
      <c r="G20" s="27">
        <v>11</v>
      </c>
      <c r="H20" s="28">
        <f t="shared" si="0"/>
        <v>5.5500000000000007</v>
      </c>
    </row>
    <row r="21" spans="1:8" ht="30" customHeight="1" x14ac:dyDescent="0.3">
      <c r="A21" s="3">
        <v>15</v>
      </c>
      <c r="B21" s="14" t="s">
        <v>49</v>
      </c>
      <c r="C21" s="3" t="s">
        <v>146</v>
      </c>
      <c r="D21" s="3">
        <v>1</v>
      </c>
      <c r="E21" s="3">
        <v>1</v>
      </c>
      <c r="F21" s="29">
        <v>5</v>
      </c>
      <c r="G21" s="27">
        <v>11</v>
      </c>
      <c r="H21" s="28">
        <f t="shared" si="0"/>
        <v>5.5500000000000007</v>
      </c>
    </row>
    <row r="22" spans="1:8" ht="15.6" x14ac:dyDescent="0.3">
      <c r="A22" s="59" t="s">
        <v>130</v>
      </c>
      <c r="B22" s="59"/>
      <c r="C22" s="59"/>
      <c r="D22" s="59"/>
      <c r="E22" s="59"/>
      <c r="F22" s="59"/>
      <c r="G22" s="59"/>
      <c r="H22" s="28">
        <f>SUM(H7:H21)</f>
        <v>268.62000000000006</v>
      </c>
    </row>
    <row r="23" spans="1:8" ht="15.6" x14ac:dyDescent="0.3">
      <c r="A23" s="59" t="s">
        <v>131</v>
      </c>
      <c r="B23" s="59"/>
      <c r="C23" s="59"/>
      <c r="D23" s="59"/>
      <c r="E23" s="59"/>
      <c r="F23" s="59"/>
      <c r="G23" s="59"/>
      <c r="H23" s="28">
        <f>H22*5%</f>
        <v>13.431000000000004</v>
      </c>
    </row>
    <row r="24" spans="1:8" ht="15.6" x14ac:dyDescent="0.3">
      <c r="A24" s="59" t="s">
        <v>132</v>
      </c>
      <c r="B24" s="59"/>
      <c r="C24" s="59"/>
      <c r="D24" s="59"/>
      <c r="E24" s="59"/>
      <c r="F24" s="59"/>
      <c r="G24" s="59"/>
      <c r="H24" s="28">
        <f>H22+H23</f>
        <v>282.05100000000004</v>
      </c>
    </row>
    <row r="25" spans="1:8" ht="15.6" x14ac:dyDescent="0.3">
      <c r="A25" s="59" t="s">
        <v>133</v>
      </c>
      <c r="B25" s="59"/>
      <c r="C25" s="59"/>
      <c r="D25" s="59"/>
      <c r="E25" s="59"/>
      <c r="F25" s="59"/>
      <c r="G25" s="59"/>
      <c r="H25" s="28">
        <f>450</f>
        <v>450</v>
      </c>
    </row>
    <row r="26" spans="1:8" ht="15.6" x14ac:dyDescent="0.3">
      <c r="A26" s="57" t="s">
        <v>134</v>
      </c>
      <c r="B26" s="57"/>
      <c r="C26" s="57"/>
      <c r="D26" s="57"/>
      <c r="E26" s="57"/>
      <c r="F26" s="57"/>
      <c r="G26" s="57"/>
      <c r="H26" s="36">
        <f>H24/H25</f>
        <v>0.62678000000000011</v>
      </c>
    </row>
    <row r="27" spans="1:8" ht="15.6" x14ac:dyDescent="0.3">
      <c r="A27" s="57" t="s">
        <v>135</v>
      </c>
      <c r="B27" s="57"/>
      <c r="C27" s="57"/>
      <c r="D27" s="57"/>
      <c r="E27" s="57"/>
      <c r="F27" s="57"/>
      <c r="G27" s="57"/>
      <c r="H27" s="23"/>
    </row>
    <row r="28" spans="1:8" ht="15.6" x14ac:dyDescent="0.3">
      <c r="A28" s="57" t="s">
        <v>136</v>
      </c>
      <c r="B28" s="57"/>
      <c r="C28" s="57"/>
      <c r="D28" s="57"/>
      <c r="E28" s="57"/>
      <c r="F28" s="57"/>
      <c r="G28" s="57"/>
      <c r="H28" s="23"/>
    </row>
  </sheetData>
  <mergeCells count="15">
    <mergeCell ref="A27:G27"/>
    <mergeCell ref="A28:G28"/>
    <mergeCell ref="A1:H1"/>
    <mergeCell ref="C2:H2"/>
    <mergeCell ref="C3:H3"/>
    <mergeCell ref="C4:H4"/>
    <mergeCell ref="A5:H5"/>
    <mergeCell ref="A22:G22"/>
    <mergeCell ref="A23:G23"/>
    <mergeCell ref="A24:G24"/>
    <mergeCell ref="A25:G25"/>
    <mergeCell ref="A26:G26"/>
    <mergeCell ref="A2:B2"/>
    <mergeCell ref="A3:B3"/>
    <mergeCell ref="A4:B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topLeftCell="A18" workbookViewId="0">
      <selection activeCell="N26" sqref="N26"/>
    </sheetView>
  </sheetViews>
  <sheetFormatPr defaultRowHeight="14.4" x14ac:dyDescent="0.3"/>
  <cols>
    <col min="1" max="1" width="5.88671875" bestFit="1" customWidth="1"/>
    <col min="2" max="2" width="47.6640625" customWidth="1"/>
    <col min="3" max="3" width="9.88671875" customWidth="1"/>
    <col min="4" max="4" width="8.88671875" customWidth="1"/>
    <col min="5" max="5" width="7.6640625" customWidth="1"/>
  </cols>
  <sheetData>
    <row r="1" spans="1:8" ht="30" customHeight="1" x14ac:dyDescent="0.3">
      <c r="A1" s="61" t="s">
        <v>191</v>
      </c>
      <c r="B1" s="61"/>
      <c r="C1" s="61"/>
      <c r="D1" s="61"/>
      <c r="E1" s="61"/>
      <c r="F1" s="61"/>
      <c r="G1" s="61"/>
      <c r="H1" s="61"/>
    </row>
    <row r="2" spans="1:8" ht="30" customHeight="1" x14ac:dyDescent="0.3">
      <c r="A2" s="58" t="s">
        <v>70</v>
      </c>
      <c r="B2" s="58"/>
      <c r="C2" s="60" t="s">
        <v>9</v>
      </c>
      <c r="D2" s="60"/>
      <c r="E2" s="60"/>
      <c r="F2" s="60"/>
      <c r="G2" s="60"/>
      <c r="H2" s="60"/>
    </row>
    <row r="3" spans="1:8" ht="30" customHeight="1" x14ac:dyDescent="0.3">
      <c r="A3" s="58" t="s">
        <v>7</v>
      </c>
      <c r="B3" s="58"/>
      <c r="C3" s="60" t="s">
        <v>10</v>
      </c>
      <c r="D3" s="60"/>
      <c r="E3" s="60"/>
      <c r="F3" s="60"/>
      <c r="G3" s="60"/>
      <c r="H3" s="60"/>
    </row>
    <row r="4" spans="1:8" ht="30" customHeight="1" x14ac:dyDescent="0.3">
      <c r="A4" s="58" t="s">
        <v>71</v>
      </c>
      <c r="B4" s="58"/>
      <c r="C4" s="60" t="s">
        <v>198</v>
      </c>
      <c r="D4" s="60"/>
      <c r="E4" s="60"/>
      <c r="F4" s="60"/>
      <c r="G4" s="60"/>
      <c r="H4" s="60"/>
    </row>
    <row r="5" spans="1:8" ht="30" customHeight="1" x14ac:dyDescent="0.3">
      <c r="A5" s="62" t="s">
        <v>0</v>
      </c>
      <c r="B5" s="62"/>
      <c r="C5" s="62"/>
      <c r="D5" s="62"/>
      <c r="E5" s="62"/>
      <c r="F5" s="62"/>
      <c r="G5" s="62"/>
      <c r="H5" s="62"/>
    </row>
    <row r="6" spans="1:8" ht="31.2" x14ac:dyDescent="0.3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10" t="s">
        <v>139</v>
      </c>
      <c r="G6" s="25" t="s">
        <v>137</v>
      </c>
      <c r="H6" s="26" t="s">
        <v>138</v>
      </c>
    </row>
    <row r="7" spans="1:8" ht="30" customHeight="1" x14ac:dyDescent="0.3">
      <c r="A7" s="1">
        <v>1</v>
      </c>
      <c r="B7" s="19" t="s">
        <v>12</v>
      </c>
      <c r="C7" s="3" t="s">
        <v>146</v>
      </c>
      <c r="D7" s="3">
        <v>1</v>
      </c>
      <c r="E7" s="2">
        <v>1</v>
      </c>
      <c r="F7" s="30">
        <v>5</v>
      </c>
      <c r="G7" s="27">
        <v>11</v>
      </c>
      <c r="H7" s="28">
        <f t="shared" ref="H7:H27" si="0">D7*E7*F7*(1+G7/100)</f>
        <v>5.5500000000000007</v>
      </c>
    </row>
    <row r="8" spans="1:8" ht="30" customHeight="1" x14ac:dyDescent="0.3">
      <c r="A8" s="1">
        <v>2</v>
      </c>
      <c r="B8" s="19" t="s">
        <v>13</v>
      </c>
      <c r="C8" s="3" t="s">
        <v>146</v>
      </c>
      <c r="D8" s="3">
        <v>1</v>
      </c>
      <c r="E8" s="2">
        <v>1</v>
      </c>
      <c r="F8" s="30">
        <v>20</v>
      </c>
      <c r="G8" s="27">
        <v>11</v>
      </c>
      <c r="H8" s="28">
        <f t="shared" si="0"/>
        <v>22.200000000000003</v>
      </c>
    </row>
    <row r="9" spans="1:8" ht="30" customHeight="1" x14ac:dyDescent="0.3">
      <c r="A9" s="1">
        <v>3</v>
      </c>
      <c r="B9" s="19" t="s">
        <v>33</v>
      </c>
      <c r="C9" s="3" t="s">
        <v>146</v>
      </c>
      <c r="D9" s="3">
        <v>1</v>
      </c>
      <c r="E9" s="2">
        <v>1</v>
      </c>
      <c r="F9" s="30">
        <v>30</v>
      </c>
      <c r="G9" s="27">
        <v>11</v>
      </c>
      <c r="H9" s="28">
        <f t="shared" si="0"/>
        <v>33.300000000000004</v>
      </c>
    </row>
    <row r="10" spans="1:8" ht="30" customHeight="1" x14ac:dyDescent="0.3">
      <c r="A10" s="1">
        <v>4</v>
      </c>
      <c r="B10" s="19" t="s">
        <v>55</v>
      </c>
      <c r="C10" s="3" t="s">
        <v>146</v>
      </c>
      <c r="D10" s="3">
        <v>2</v>
      </c>
      <c r="E10" s="2">
        <v>1</v>
      </c>
      <c r="F10" s="30">
        <v>10</v>
      </c>
      <c r="G10" s="27">
        <v>11</v>
      </c>
      <c r="H10" s="28">
        <f t="shared" si="0"/>
        <v>22.200000000000003</v>
      </c>
    </row>
    <row r="11" spans="1:8" ht="30" customHeight="1" x14ac:dyDescent="0.3">
      <c r="A11" s="1">
        <v>5</v>
      </c>
      <c r="B11" s="19" t="s">
        <v>56</v>
      </c>
      <c r="C11" s="3" t="s">
        <v>146</v>
      </c>
      <c r="D11" s="3">
        <v>2</v>
      </c>
      <c r="E11" s="2">
        <v>1</v>
      </c>
      <c r="F11" s="30">
        <v>5</v>
      </c>
      <c r="G11" s="27">
        <v>11</v>
      </c>
      <c r="H11" s="28">
        <f t="shared" si="0"/>
        <v>11.100000000000001</v>
      </c>
    </row>
    <row r="12" spans="1:8" ht="30" customHeight="1" x14ac:dyDescent="0.3">
      <c r="A12" s="1">
        <v>6</v>
      </c>
      <c r="B12" s="19" t="s">
        <v>72</v>
      </c>
      <c r="C12" s="3" t="s">
        <v>146</v>
      </c>
      <c r="D12" s="3">
        <v>2</v>
      </c>
      <c r="E12" s="2">
        <v>1</v>
      </c>
      <c r="F12" s="30">
        <v>1</v>
      </c>
      <c r="G12" s="27">
        <v>11</v>
      </c>
      <c r="H12" s="28">
        <f t="shared" si="0"/>
        <v>2.2200000000000002</v>
      </c>
    </row>
    <row r="13" spans="1:8" ht="30" customHeight="1" x14ac:dyDescent="0.3">
      <c r="A13" s="1">
        <v>7</v>
      </c>
      <c r="B13" s="19" t="s">
        <v>165</v>
      </c>
      <c r="C13" s="3" t="s">
        <v>146</v>
      </c>
      <c r="D13" s="3">
        <v>2</v>
      </c>
      <c r="E13" s="2">
        <v>2</v>
      </c>
      <c r="F13" s="30">
        <v>13</v>
      </c>
      <c r="G13" s="27">
        <v>11</v>
      </c>
      <c r="H13" s="28">
        <f t="shared" si="0"/>
        <v>57.720000000000006</v>
      </c>
    </row>
    <row r="14" spans="1:8" ht="30" customHeight="1" x14ac:dyDescent="0.3">
      <c r="A14" s="1">
        <v>8</v>
      </c>
      <c r="B14" s="19" t="s">
        <v>73</v>
      </c>
      <c r="C14" s="3" t="s">
        <v>74</v>
      </c>
      <c r="D14" s="3">
        <v>1</v>
      </c>
      <c r="E14" s="1">
        <v>1</v>
      </c>
      <c r="F14" s="30">
        <v>3</v>
      </c>
      <c r="G14" s="27">
        <v>11</v>
      </c>
      <c r="H14" s="28">
        <f t="shared" si="0"/>
        <v>3.33</v>
      </c>
    </row>
    <row r="15" spans="1:8" ht="30" customHeight="1" x14ac:dyDescent="0.3">
      <c r="A15" s="1">
        <v>9</v>
      </c>
      <c r="B15" s="19" t="s">
        <v>75</v>
      </c>
      <c r="C15" s="3" t="s">
        <v>146</v>
      </c>
      <c r="D15" s="3">
        <v>1</v>
      </c>
      <c r="E15" s="1">
        <v>1</v>
      </c>
      <c r="F15" s="30">
        <v>6</v>
      </c>
      <c r="G15" s="27">
        <v>11</v>
      </c>
      <c r="H15" s="28">
        <f t="shared" si="0"/>
        <v>6.66</v>
      </c>
    </row>
    <row r="16" spans="1:8" ht="30" customHeight="1" x14ac:dyDescent="0.3">
      <c r="A16" s="1">
        <v>10</v>
      </c>
      <c r="B16" s="19" t="s">
        <v>76</v>
      </c>
      <c r="C16" s="3" t="s">
        <v>28</v>
      </c>
      <c r="D16" s="3">
        <v>1</v>
      </c>
      <c r="E16" s="1">
        <v>1</v>
      </c>
      <c r="F16" s="30">
        <v>120</v>
      </c>
      <c r="G16" s="27">
        <v>11</v>
      </c>
      <c r="H16" s="28">
        <f t="shared" si="0"/>
        <v>133.20000000000002</v>
      </c>
    </row>
    <row r="17" spans="1:8" ht="30" customHeight="1" x14ac:dyDescent="0.3">
      <c r="A17" s="1">
        <v>11</v>
      </c>
      <c r="B17" s="19" t="s">
        <v>77</v>
      </c>
      <c r="C17" s="3" t="s">
        <v>29</v>
      </c>
      <c r="D17" s="3">
        <v>1</v>
      </c>
      <c r="E17" s="1">
        <v>1</v>
      </c>
      <c r="F17" s="30">
        <v>120</v>
      </c>
      <c r="G17" s="27">
        <v>11</v>
      </c>
      <c r="H17" s="28">
        <f t="shared" si="0"/>
        <v>133.20000000000002</v>
      </c>
    </row>
    <row r="18" spans="1:8" ht="30" customHeight="1" x14ac:dyDescent="0.3">
      <c r="A18" s="1">
        <v>12</v>
      </c>
      <c r="B18" s="19" t="s">
        <v>78</v>
      </c>
      <c r="C18" s="3" t="s">
        <v>146</v>
      </c>
      <c r="D18" s="3">
        <v>2</v>
      </c>
      <c r="E18" s="1">
        <v>1</v>
      </c>
      <c r="F18" s="30">
        <v>10</v>
      </c>
      <c r="G18" s="27">
        <v>11</v>
      </c>
      <c r="H18" s="28">
        <f t="shared" si="0"/>
        <v>22.200000000000003</v>
      </c>
    </row>
    <row r="19" spans="1:8" ht="30" customHeight="1" x14ac:dyDescent="0.3">
      <c r="A19" s="1">
        <v>13</v>
      </c>
      <c r="B19" s="19" t="s">
        <v>22</v>
      </c>
      <c r="C19" s="3" t="s">
        <v>146</v>
      </c>
      <c r="D19" s="3">
        <v>1</v>
      </c>
      <c r="E19" s="1">
        <v>1</v>
      </c>
      <c r="F19" s="30">
        <v>5</v>
      </c>
      <c r="G19" s="27">
        <v>11</v>
      </c>
      <c r="H19" s="28">
        <f t="shared" si="0"/>
        <v>5.5500000000000007</v>
      </c>
    </row>
    <row r="20" spans="1:8" ht="30" customHeight="1" x14ac:dyDescent="0.3">
      <c r="A20" s="1">
        <v>14</v>
      </c>
      <c r="B20" s="19" t="s">
        <v>166</v>
      </c>
      <c r="C20" s="3" t="s">
        <v>146</v>
      </c>
      <c r="D20" s="3">
        <v>1</v>
      </c>
      <c r="E20" s="1">
        <v>2</v>
      </c>
      <c r="F20" s="30">
        <v>10</v>
      </c>
      <c r="G20" s="27">
        <v>11</v>
      </c>
      <c r="H20" s="28">
        <f t="shared" si="0"/>
        <v>22.200000000000003</v>
      </c>
    </row>
    <row r="21" spans="1:8" ht="30" customHeight="1" x14ac:dyDescent="0.3">
      <c r="A21" s="1">
        <v>15</v>
      </c>
      <c r="B21" s="19" t="s">
        <v>79</v>
      </c>
      <c r="C21" s="3" t="s">
        <v>146</v>
      </c>
      <c r="D21" s="3">
        <v>1</v>
      </c>
      <c r="E21" s="1">
        <v>1</v>
      </c>
      <c r="F21" s="30">
        <v>5</v>
      </c>
      <c r="G21" s="27">
        <v>11</v>
      </c>
      <c r="H21" s="28">
        <f t="shared" si="0"/>
        <v>5.5500000000000007</v>
      </c>
    </row>
    <row r="22" spans="1:8" ht="30" customHeight="1" x14ac:dyDescent="0.3">
      <c r="A22" s="1">
        <v>16</v>
      </c>
      <c r="B22" s="19" t="s">
        <v>80</v>
      </c>
      <c r="C22" s="3" t="s">
        <v>146</v>
      </c>
      <c r="D22" s="3">
        <v>1</v>
      </c>
      <c r="E22" s="1">
        <v>1</v>
      </c>
      <c r="F22" s="30">
        <v>1</v>
      </c>
      <c r="G22" s="27">
        <v>11</v>
      </c>
      <c r="H22" s="28">
        <f t="shared" si="0"/>
        <v>1.1100000000000001</v>
      </c>
    </row>
    <row r="23" spans="1:8" ht="30" customHeight="1" x14ac:dyDescent="0.3">
      <c r="A23" s="1">
        <v>17</v>
      </c>
      <c r="B23" s="14" t="s">
        <v>49</v>
      </c>
      <c r="C23" s="3" t="s">
        <v>146</v>
      </c>
      <c r="D23" s="3">
        <v>1</v>
      </c>
      <c r="E23" s="1">
        <v>1</v>
      </c>
      <c r="F23" s="30">
        <v>5</v>
      </c>
      <c r="G23" s="27">
        <v>11</v>
      </c>
      <c r="H23" s="28">
        <f t="shared" si="0"/>
        <v>5.5500000000000007</v>
      </c>
    </row>
    <row r="24" spans="1:8" ht="30" customHeight="1" x14ac:dyDescent="0.3">
      <c r="A24" s="1">
        <v>18</v>
      </c>
      <c r="B24" s="14" t="s">
        <v>50</v>
      </c>
      <c r="C24" s="3" t="s">
        <v>29</v>
      </c>
      <c r="D24" s="3">
        <v>1</v>
      </c>
      <c r="E24" s="1">
        <v>2</v>
      </c>
      <c r="F24" s="30">
        <v>35</v>
      </c>
      <c r="G24" s="27">
        <v>11</v>
      </c>
      <c r="H24" s="28">
        <f t="shared" si="0"/>
        <v>77.7</v>
      </c>
    </row>
    <row r="25" spans="1:8" s="6" customFormat="1" ht="30" customHeight="1" x14ac:dyDescent="0.3">
      <c r="A25" s="1">
        <v>19</v>
      </c>
      <c r="B25" s="14" t="s">
        <v>86</v>
      </c>
      <c r="C25" s="3" t="s">
        <v>146</v>
      </c>
      <c r="D25" s="3">
        <v>1</v>
      </c>
      <c r="E25" s="1">
        <v>1</v>
      </c>
      <c r="F25" s="30">
        <v>3</v>
      </c>
      <c r="G25" s="27">
        <v>11</v>
      </c>
      <c r="H25" s="28">
        <f t="shared" si="0"/>
        <v>3.33</v>
      </c>
    </row>
    <row r="26" spans="1:8" ht="30" customHeight="1" x14ac:dyDescent="0.3">
      <c r="A26" s="1">
        <v>20</v>
      </c>
      <c r="B26" s="19" t="s">
        <v>81</v>
      </c>
      <c r="C26" s="3" t="s">
        <v>146</v>
      </c>
      <c r="D26" s="3">
        <v>1</v>
      </c>
      <c r="E26" s="1">
        <v>1</v>
      </c>
      <c r="F26" s="30">
        <v>2</v>
      </c>
      <c r="G26" s="27">
        <v>11</v>
      </c>
      <c r="H26" s="28">
        <f t="shared" si="0"/>
        <v>2.2200000000000002</v>
      </c>
    </row>
    <row r="27" spans="1:8" ht="30" customHeight="1" x14ac:dyDescent="0.3">
      <c r="A27" s="1">
        <v>21</v>
      </c>
      <c r="B27" s="19" t="s">
        <v>82</v>
      </c>
      <c r="C27" s="3" t="s">
        <v>146</v>
      </c>
      <c r="D27" s="3">
        <v>1</v>
      </c>
      <c r="E27" s="1">
        <v>1</v>
      </c>
      <c r="F27" s="30">
        <v>2</v>
      </c>
      <c r="G27" s="27">
        <v>11</v>
      </c>
      <c r="H27" s="28">
        <f t="shared" si="0"/>
        <v>2.2200000000000002</v>
      </c>
    </row>
    <row r="28" spans="1:8" ht="15.6" x14ac:dyDescent="0.3">
      <c r="A28" s="59" t="s">
        <v>130</v>
      </c>
      <c r="B28" s="59"/>
      <c r="C28" s="59"/>
      <c r="D28" s="59"/>
      <c r="E28" s="59"/>
      <c r="F28" s="59"/>
      <c r="G28" s="59"/>
      <c r="H28" s="28">
        <f>SUM(H7:H27)</f>
        <v>578.31000000000017</v>
      </c>
    </row>
    <row r="29" spans="1:8" ht="15.6" x14ac:dyDescent="0.3">
      <c r="A29" s="59" t="s">
        <v>131</v>
      </c>
      <c r="B29" s="59"/>
      <c r="C29" s="59"/>
      <c r="D29" s="59"/>
      <c r="E29" s="59"/>
      <c r="F29" s="59"/>
      <c r="G29" s="59"/>
      <c r="H29" s="28">
        <f>H28*5%</f>
        <v>28.915500000000009</v>
      </c>
    </row>
    <row r="30" spans="1:8" ht="15.6" x14ac:dyDescent="0.3">
      <c r="A30" s="59" t="s">
        <v>132</v>
      </c>
      <c r="B30" s="59"/>
      <c r="C30" s="59"/>
      <c r="D30" s="59"/>
      <c r="E30" s="59"/>
      <c r="F30" s="59"/>
      <c r="G30" s="59"/>
      <c r="H30" s="28">
        <f>H28+H29</f>
        <v>607.22550000000024</v>
      </c>
    </row>
    <row r="31" spans="1:8" ht="15.6" x14ac:dyDescent="0.3">
      <c r="A31" s="59" t="s">
        <v>133</v>
      </c>
      <c r="B31" s="59"/>
      <c r="C31" s="59"/>
      <c r="D31" s="59"/>
      <c r="E31" s="59"/>
      <c r="F31" s="59"/>
      <c r="G31" s="59"/>
      <c r="H31" s="28">
        <f>450*2</f>
        <v>900</v>
      </c>
    </row>
    <row r="32" spans="1:8" ht="15.6" x14ac:dyDescent="0.3">
      <c r="A32" s="57" t="s">
        <v>134</v>
      </c>
      <c r="B32" s="57"/>
      <c r="C32" s="57"/>
      <c r="D32" s="57"/>
      <c r="E32" s="57"/>
      <c r="F32" s="57"/>
      <c r="G32" s="57"/>
      <c r="H32" s="36">
        <f>H30/H31</f>
        <v>0.67469500000000027</v>
      </c>
    </row>
    <row r="33" spans="1:8" ht="15.6" x14ac:dyDescent="0.3">
      <c r="A33" s="57" t="s">
        <v>135</v>
      </c>
      <c r="B33" s="57"/>
      <c r="C33" s="57"/>
      <c r="D33" s="57"/>
      <c r="E33" s="57"/>
      <c r="F33" s="57"/>
      <c r="G33" s="57"/>
      <c r="H33" s="23"/>
    </row>
    <row r="34" spans="1:8" ht="15.6" x14ac:dyDescent="0.3">
      <c r="A34" s="57" t="s">
        <v>136</v>
      </c>
      <c r="B34" s="57"/>
      <c r="C34" s="57"/>
      <c r="D34" s="57"/>
      <c r="E34" s="57"/>
      <c r="F34" s="57"/>
      <c r="G34" s="57"/>
      <c r="H34" s="23"/>
    </row>
  </sheetData>
  <mergeCells count="15">
    <mergeCell ref="A33:G33"/>
    <mergeCell ref="A34:G34"/>
    <mergeCell ref="A1:H1"/>
    <mergeCell ref="C2:H2"/>
    <mergeCell ref="C3:H3"/>
    <mergeCell ref="C4:H4"/>
    <mergeCell ref="A5:H5"/>
    <mergeCell ref="A28:G28"/>
    <mergeCell ref="A29:G29"/>
    <mergeCell ref="A30:G30"/>
    <mergeCell ref="A31:G31"/>
    <mergeCell ref="A32:G32"/>
    <mergeCell ref="A2:B2"/>
    <mergeCell ref="A3:B3"/>
    <mergeCell ref="A4:B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3F44-0A7B-4421-A0E5-C71CB4AF49B3}">
  <sheetPr>
    <tabColor rgb="FFFFFF00"/>
  </sheetPr>
  <dimension ref="A1:H34"/>
  <sheetViews>
    <sheetView topLeftCell="A18" workbookViewId="0">
      <selection activeCell="I33" sqref="I33"/>
    </sheetView>
  </sheetViews>
  <sheetFormatPr defaultRowHeight="14.4" x14ac:dyDescent="0.3"/>
  <cols>
    <col min="1" max="1" width="5.88671875" style="6" bestFit="1" customWidth="1"/>
    <col min="2" max="2" width="47.6640625" style="6" customWidth="1"/>
    <col min="3" max="3" width="9.88671875" style="6" customWidth="1"/>
    <col min="4" max="4" width="8.88671875" style="6"/>
    <col min="5" max="5" width="7.6640625" style="6" customWidth="1"/>
    <col min="6" max="16384" width="8.88671875" style="6"/>
  </cols>
  <sheetData>
    <row r="1" spans="1:8" ht="30" customHeight="1" x14ac:dyDescent="0.3">
      <c r="A1" s="61" t="s">
        <v>194</v>
      </c>
      <c r="B1" s="61"/>
      <c r="C1" s="61"/>
      <c r="D1" s="61"/>
      <c r="E1" s="61"/>
      <c r="F1" s="61"/>
      <c r="G1" s="61"/>
      <c r="H1" s="61"/>
    </row>
    <row r="2" spans="1:8" ht="30" customHeight="1" x14ac:dyDescent="0.3">
      <c r="A2" s="58" t="s">
        <v>70</v>
      </c>
      <c r="B2" s="58"/>
      <c r="C2" s="60" t="s">
        <v>9</v>
      </c>
      <c r="D2" s="60"/>
      <c r="E2" s="60"/>
      <c r="F2" s="60"/>
      <c r="G2" s="60"/>
      <c r="H2" s="60"/>
    </row>
    <row r="3" spans="1:8" ht="30" customHeight="1" x14ac:dyDescent="0.3">
      <c r="A3" s="58" t="s">
        <v>7</v>
      </c>
      <c r="B3" s="58"/>
      <c r="C3" s="60" t="s">
        <v>196</v>
      </c>
      <c r="D3" s="60"/>
      <c r="E3" s="60"/>
      <c r="F3" s="60"/>
      <c r="G3" s="60"/>
      <c r="H3" s="60"/>
    </row>
    <row r="4" spans="1:8" ht="30" customHeight="1" x14ac:dyDescent="0.3">
      <c r="A4" s="58" t="s">
        <v>71</v>
      </c>
      <c r="B4" s="58"/>
      <c r="C4" s="60" t="s">
        <v>11</v>
      </c>
      <c r="D4" s="60"/>
      <c r="E4" s="60"/>
      <c r="F4" s="60"/>
      <c r="G4" s="60"/>
      <c r="H4" s="60"/>
    </row>
    <row r="5" spans="1:8" ht="30" customHeight="1" x14ac:dyDescent="0.3">
      <c r="A5" s="62" t="s">
        <v>0</v>
      </c>
      <c r="B5" s="62"/>
      <c r="C5" s="62"/>
      <c r="D5" s="62"/>
      <c r="E5" s="62"/>
      <c r="F5" s="62"/>
      <c r="G5" s="62"/>
      <c r="H5" s="62"/>
    </row>
    <row r="6" spans="1:8" ht="31.2" x14ac:dyDescent="0.3">
      <c r="A6" s="51" t="s">
        <v>1</v>
      </c>
      <c r="B6" s="51" t="s">
        <v>2</v>
      </c>
      <c r="C6" s="51" t="s">
        <v>3</v>
      </c>
      <c r="D6" s="51" t="s">
        <v>4</v>
      </c>
      <c r="E6" s="51" t="s">
        <v>5</v>
      </c>
      <c r="F6" s="51" t="s">
        <v>139</v>
      </c>
      <c r="G6" s="25" t="s">
        <v>137</v>
      </c>
      <c r="H6" s="26" t="s">
        <v>138</v>
      </c>
    </row>
    <row r="7" spans="1:8" ht="30" customHeight="1" x14ac:dyDescent="0.3">
      <c r="A7" s="1">
        <v>1</v>
      </c>
      <c r="B7" s="19" t="s">
        <v>12</v>
      </c>
      <c r="C7" s="3" t="s">
        <v>146</v>
      </c>
      <c r="D7" s="3">
        <v>1</v>
      </c>
      <c r="E7" s="2">
        <v>1</v>
      </c>
      <c r="F7" s="30">
        <v>5</v>
      </c>
      <c r="G7" s="27">
        <v>11</v>
      </c>
      <c r="H7" s="28">
        <f t="shared" ref="H7:H27" si="0">D7*E7*F7*(1+G7/100)</f>
        <v>5.5500000000000007</v>
      </c>
    </row>
    <row r="8" spans="1:8" ht="30" customHeight="1" x14ac:dyDescent="0.3">
      <c r="A8" s="1">
        <v>2</v>
      </c>
      <c r="B8" s="19" t="s">
        <v>13</v>
      </c>
      <c r="C8" s="3" t="s">
        <v>146</v>
      </c>
      <c r="D8" s="3">
        <v>1</v>
      </c>
      <c r="E8" s="2">
        <v>1</v>
      </c>
      <c r="F8" s="30">
        <v>20</v>
      </c>
      <c r="G8" s="27">
        <v>11</v>
      </c>
      <c r="H8" s="28">
        <f t="shared" si="0"/>
        <v>22.200000000000003</v>
      </c>
    </row>
    <row r="9" spans="1:8" ht="30" customHeight="1" x14ac:dyDescent="0.3">
      <c r="A9" s="1">
        <v>3</v>
      </c>
      <c r="B9" s="19" t="s">
        <v>33</v>
      </c>
      <c r="C9" s="3" t="s">
        <v>146</v>
      </c>
      <c r="D9" s="3">
        <v>1</v>
      </c>
      <c r="E9" s="2">
        <v>1</v>
      </c>
      <c r="F9" s="30">
        <v>30</v>
      </c>
      <c r="G9" s="27">
        <v>11</v>
      </c>
      <c r="H9" s="28">
        <f t="shared" si="0"/>
        <v>33.300000000000004</v>
      </c>
    </row>
    <row r="10" spans="1:8" ht="30" customHeight="1" x14ac:dyDescent="0.3">
      <c r="A10" s="1">
        <v>4</v>
      </c>
      <c r="B10" s="19" t="s">
        <v>55</v>
      </c>
      <c r="C10" s="3" t="s">
        <v>146</v>
      </c>
      <c r="D10" s="3">
        <v>2</v>
      </c>
      <c r="E10" s="2">
        <v>1</v>
      </c>
      <c r="F10" s="30">
        <v>10</v>
      </c>
      <c r="G10" s="27">
        <v>11</v>
      </c>
      <c r="H10" s="28">
        <f t="shared" si="0"/>
        <v>22.200000000000003</v>
      </c>
    </row>
    <row r="11" spans="1:8" ht="30" customHeight="1" x14ac:dyDescent="0.3">
      <c r="A11" s="1">
        <v>5</v>
      </c>
      <c r="B11" s="19" t="s">
        <v>56</v>
      </c>
      <c r="C11" s="3" t="s">
        <v>146</v>
      </c>
      <c r="D11" s="3">
        <v>2</v>
      </c>
      <c r="E11" s="2">
        <v>1</v>
      </c>
      <c r="F11" s="30">
        <v>5</v>
      </c>
      <c r="G11" s="27">
        <v>11</v>
      </c>
      <c r="H11" s="28">
        <f t="shared" si="0"/>
        <v>11.100000000000001</v>
      </c>
    </row>
    <row r="12" spans="1:8" ht="30" customHeight="1" x14ac:dyDescent="0.3">
      <c r="A12" s="1">
        <v>6</v>
      </c>
      <c r="B12" s="19" t="s">
        <v>72</v>
      </c>
      <c r="C12" s="3" t="s">
        <v>146</v>
      </c>
      <c r="D12" s="3">
        <v>2</v>
      </c>
      <c r="E12" s="2">
        <v>1</v>
      </c>
      <c r="F12" s="30">
        <v>1</v>
      </c>
      <c r="G12" s="27">
        <v>11</v>
      </c>
      <c r="H12" s="28">
        <f t="shared" si="0"/>
        <v>2.2200000000000002</v>
      </c>
    </row>
    <row r="13" spans="1:8" ht="30" customHeight="1" x14ac:dyDescent="0.3">
      <c r="A13" s="1">
        <v>7</v>
      </c>
      <c r="B13" s="19" t="s">
        <v>165</v>
      </c>
      <c r="C13" s="3" t="s">
        <v>146</v>
      </c>
      <c r="D13" s="3">
        <v>2</v>
      </c>
      <c r="E13" s="2">
        <v>2</v>
      </c>
      <c r="F13" s="30">
        <v>13</v>
      </c>
      <c r="G13" s="27">
        <v>11</v>
      </c>
      <c r="H13" s="28">
        <f t="shared" si="0"/>
        <v>57.720000000000006</v>
      </c>
    </row>
    <row r="14" spans="1:8" ht="30" customHeight="1" x14ac:dyDescent="0.3">
      <c r="A14" s="1">
        <v>8</v>
      </c>
      <c r="B14" s="19" t="s">
        <v>73</v>
      </c>
      <c r="C14" s="3" t="s">
        <v>74</v>
      </c>
      <c r="D14" s="3">
        <v>1</v>
      </c>
      <c r="E14" s="1">
        <v>1</v>
      </c>
      <c r="F14" s="30">
        <v>3</v>
      </c>
      <c r="G14" s="27">
        <v>11</v>
      </c>
      <c r="H14" s="28">
        <f t="shared" si="0"/>
        <v>3.33</v>
      </c>
    </row>
    <row r="15" spans="1:8" ht="30" customHeight="1" x14ac:dyDescent="0.3">
      <c r="A15" s="1">
        <v>9</v>
      </c>
      <c r="B15" s="19" t="s">
        <v>75</v>
      </c>
      <c r="C15" s="3" t="s">
        <v>146</v>
      </c>
      <c r="D15" s="3">
        <v>1</v>
      </c>
      <c r="E15" s="1">
        <v>1</v>
      </c>
      <c r="F15" s="30">
        <v>6</v>
      </c>
      <c r="G15" s="27">
        <v>11</v>
      </c>
      <c r="H15" s="28">
        <f t="shared" si="0"/>
        <v>6.66</v>
      </c>
    </row>
    <row r="16" spans="1:8" ht="30" customHeight="1" x14ac:dyDescent="0.3">
      <c r="A16" s="1">
        <v>10</v>
      </c>
      <c r="B16" s="19" t="s">
        <v>76</v>
      </c>
      <c r="C16" s="3" t="s">
        <v>28</v>
      </c>
      <c r="D16" s="3">
        <v>1</v>
      </c>
      <c r="E16" s="1">
        <v>1</v>
      </c>
      <c r="F16" s="30">
        <v>120</v>
      </c>
      <c r="G16" s="27">
        <v>11</v>
      </c>
      <c r="H16" s="28">
        <f t="shared" si="0"/>
        <v>133.20000000000002</v>
      </c>
    </row>
    <row r="17" spans="1:8" ht="30" customHeight="1" x14ac:dyDescent="0.3">
      <c r="A17" s="1">
        <v>11</v>
      </c>
      <c r="B17" s="19" t="s">
        <v>77</v>
      </c>
      <c r="C17" s="3" t="s">
        <v>29</v>
      </c>
      <c r="D17" s="3">
        <v>1</v>
      </c>
      <c r="E17" s="1">
        <v>1</v>
      </c>
      <c r="F17" s="30">
        <v>120</v>
      </c>
      <c r="G17" s="27">
        <v>11</v>
      </c>
      <c r="H17" s="28">
        <f t="shared" si="0"/>
        <v>133.20000000000002</v>
      </c>
    </row>
    <row r="18" spans="1:8" ht="30" customHeight="1" x14ac:dyDescent="0.3">
      <c r="A18" s="1">
        <v>12</v>
      </c>
      <c r="B18" s="19" t="s">
        <v>78</v>
      </c>
      <c r="C18" s="3" t="s">
        <v>146</v>
      </c>
      <c r="D18" s="3">
        <v>2</v>
      </c>
      <c r="E18" s="1">
        <v>1</v>
      </c>
      <c r="F18" s="30">
        <v>10</v>
      </c>
      <c r="G18" s="27">
        <v>11</v>
      </c>
      <c r="H18" s="28">
        <f t="shared" si="0"/>
        <v>22.200000000000003</v>
      </c>
    </row>
    <row r="19" spans="1:8" ht="30" customHeight="1" x14ac:dyDescent="0.3">
      <c r="A19" s="1">
        <v>13</v>
      </c>
      <c r="B19" s="19" t="s">
        <v>22</v>
      </c>
      <c r="C19" s="3" t="s">
        <v>146</v>
      </c>
      <c r="D19" s="3">
        <v>1</v>
      </c>
      <c r="E19" s="1">
        <v>1</v>
      </c>
      <c r="F19" s="30">
        <v>5</v>
      </c>
      <c r="G19" s="27">
        <v>11</v>
      </c>
      <c r="H19" s="28">
        <f t="shared" si="0"/>
        <v>5.5500000000000007</v>
      </c>
    </row>
    <row r="20" spans="1:8" ht="30" customHeight="1" x14ac:dyDescent="0.3">
      <c r="A20" s="1">
        <v>14</v>
      </c>
      <c r="B20" s="19" t="s">
        <v>166</v>
      </c>
      <c r="C20" s="3" t="s">
        <v>146</v>
      </c>
      <c r="D20" s="3">
        <v>1</v>
      </c>
      <c r="E20" s="1">
        <v>2</v>
      </c>
      <c r="F20" s="30">
        <v>10</v>
      </c>
      <c r="G20" s="27">
        <v>11</v>
      </c>
      <c r="H20" s="28">
        <f t="shared" si="0"/>
        <v>22.200000000000003</v>
      </c>
    </row>
    <row r="21" spans="1:8" ht="30" customHeight="1" x14ac:dyDescent="0.3">
      <c r="A21" s="1">
        <v>15</v>
      </c>
      <c r="B21" s="19" t="s">
        <v>79</v>
      </c>
      <c r="C21" s="3" t="s">
        <v>146</v>
      </c>
      <c r="D21" s="3">
        <v>1</v>
      </c>
      <c r="E21" s="1">
        <v>1</v>
      </c>
      <c r="F21" s="30">
        <v>5</v>
      </c>
      <c r="G21" s="27">
        <v>11</v>
      </c>
      <c r="H21" s="28">
        <f t="shared" si="0"/>
        <v>5.5500000000000007</v>
      </c>
    </row>
    <row r="22" spans="1:8" ht="30" customHeight="1" x14ac:dyDescent="0.3">
      <c r="A22" s="1">
        <v>16</v>
      </c>
      <c r="B22" s="19" t="s">
        <v>80</v>
      </c>
      <c r="C22" s="3" t="s">
        <v>146</v>
      </c>
      <c r="D22" s="3">
        <v>1</v>
      </c>
      <c r="E22" s="1">
        <v>1</v>
      </c>
      <c r="F22" s="30">
        <v>1</v>
      </c>
      <c r="G22" s="27">
        <v>11</v>
      </c>
      <c r="H22" s="28">
        <f t="shared" si="0"/>
        <v>1.1100000000000001</v>
      </c>
    </row>
    <row r="23" spans="1:8" ht="30" customHeight="1" x14ac:dyDescent="0.3">
      <c r="A23" s="1">
        <v>17</v>
      </c>
      <c r="B23" s="14" t="s">
        <v>49</v>
      </c>
      <c r="C23" s="3" t="s">
        <v>146</v>
      </c>
      <c r="D23" s="3">
        <v>1</v>
      </c>
      <c r="E23" s="1">
        <v>1</v>
      </c>
      <c r="F23" s="30">
        <v>5</v>
      </c>
      <c r="G23" s="27">
        <v>11</v>
      </c>
      <c r="H23" s="28">
        <f t="shared" si="0"/>
        <v>5.5500000000000007</v>
      </c>
    </row>
    <row r="24" spans="1:8" ht="30" customHeight="1" x14ac:dyDescent="0.3">
      <c r="A24" s="1">
        <v>18</v>
      </c>
      <c r="B24" s="14" t="s">
        <v>50</v>
      </c>
      <c r="C24" s="3" t="s">
        <v>29</v>
      </c>
      <c r="D24" s="3">
        <v>1</v>
      </c>
      <c r="E24" s="1">
        <v>2</v>
      </c>
      <c r="F24" s="30">
        <v>35</v>
      </c>
      <c r="G24" s="27">
        <v>11</v>
      </c>
      <c r="H24" s="28">
        <f t="shared" si="0"/>
        <v>77.7</v>
      </c>
    </row>
    <row r="25" spans="1:8" ht="30" customHeight="1" x14ac:dyDescent="0.3">
      <c r="A25" s="1">
        <v>19</v>
      </c>
      <c r="B25" s="14" t="s">
        <v>86</v>
      </c>
      <c r="C25" s="3" t="s">
        <v>146</v>
      </c>
      <c r="D25" s="3">
        <v>1</v>
      </c>
      <c r="E25" s="1">
        <v>1</v>
      </c>
      <c r="F25" s="30">
        <v>3</v>
      </c>
      <c r="G25" s="27">
        <v>11</v>
      </c>
      <c r="H25" s="28">
        <f t="shared" si="0"/>
        <v>3.33</v>
      </c>
    </row>
    <row r="26" spans="1:8" ht="30" customHeight="1" x14ac:dyDescent="0.3">
      <c r="A26" s="1">
        <v>20</v>
      </c>
      <c r="B26" s="19" t="s">
        <v>81</v>
      </c>
      <c r="C26" s="3" t="s">
        <v>146</v>
      </c>
      <c r="D26" s="3">
        <v>1</v>
      </c>
      <c r="E26" s="1">
        <v>1</v>
      </c>
      <c r="F26" s="30">
        <v>2</v>
      </c>
      <c r="G26" s="27">
        <v>11</v>
      </c>
      <c r="H26" s="28">
        <f t="shared" si="0"/>
        <v>2.2200000000000002</v>
      </c>
    </row>
    <row r="27" spans="1:8" ht="30" customHeight="1" x14ac:dyDescent="0.3">
      <c r="A27" s="1">
        <v>21</v>
      </c>
      <c r="B27" s="19" t="s">
        <v>82</v>
      </c>
      <c r="C27" s="3" t="s">
        <v>146</v>
      </c>
      <c r="D27" s="3">
        <v>1</v>
      </c>
      <c r="E27" s="1">
        <v>1</v>
      </c>
      <c r="F27" s="30">
        <v>2</v>
      </c>
      <c r="G27" s="27">
        <v>11</v>
      </c>
      <c r="H27" s="28">
        <f t="shared" si="0"/>
        <v>2.2200000000000002</v>
      </c>
    </row>
    <row r="28" spans="1:8" ht="15.6" x14ac:dyDescent="0.3">
      <c r="A28" s="59" t="s">
        <v>130</v>
      </c>
      <c r="B28" s="59"/>
      <c r="C28" s="59"/>
      <c r="D28" s="59"/>
      <c r="E28" s="59"/>
      <c r="F28" s="59"/>
      <c r="G28" s="59"/>
      <c r="H28" s="28">
        <f>SUM(H7:H27)</f>
        <v>578.31000000000017</v>
      </c>
    </row>
    <row r="29" spans="1:8" ht="15.6" x14ac:dyDescent="0.3">
      <c r="A29" s="59" t="s">
        <v>131</v>
      </c>
      <c r="B29" s="59"/>
      <c r="C29" s="59"/>
      <c r="D29" s="59"/>
      <c r="E29" s="59"/>
      <c r="F29" s="59"/>
      <c r="G29" s="59"/>
      <c r="H29" s="28">
        <f>H28*5%</f>
        <v>28.915500000000009</v>
      </c>
    </row>
    <row r="30" spans="1:8" ht="15.6" x14ac:dyDescent="0.3">
      <c r="A30" s="59" t="s">
        <v>132</v>
      </c>
      <c r="B30" s="59"/>
      <c r="C30" s="59"/>
      <c r="D30" s="59"/>
      <c r="E30" s="59"/>
      <c r="F30" s="59"/>
      <c r="G30" s="59"/>
      <c r="H30" s="28">
        <f>H28+H29</f>
        <v>607.22550000000024</v>
      </c>
    </row>
    <row r="31" spans="1:8" ht="15.6" x14ac:dyDescent="0.3">
      <c r="A31" s="59" t="s">
        <v>133</v>
      </c>
      <c r="B31" s="59"/>
      <c r="C31" s="59"/>
      <c r="D31" s="59"/>
      <c r="E31" s="59"/>
      <c r="F31" s="59"/>
      <c r="G31" s="59"/>
      <c r="H31" s="28">
        <f>450*2</f>
        <v>900</v>
      </c>
    </row>
    <row r="32" spans="1:8" ht="15.6" x14ac:dyDescent="0.3">
      <c r="A32" s="57" t="s">
        <v>134</v>
      </c>
      <c r="B32" s="57"/>
      <c r="C32" s="57"/>
      <c r="D32" s="57"/>
      <c r="E32" s="57"/>
      <c r="F32" s="57"/>
      <c r="G32" s="57"/>
      <c r="H32" s="36">
        <f>H30/H31</f>
        <v>0.67469500000000027</v>
      </c>
    </row>
    <row r="33" spans="1:8" ht="15.6" x14ac:dyDescent="0.3">
      <c r="A33" s="57" t="s">
        <v>135</v>
      </c>
      <c r="B33" s="57"/>
      <c r="C33" s="57"/>
      <c r="D33" s="57"/>
      <c r="E33" s="57"/>
      <c r="F33" s="57"/>
      <c r="G33" s="57"/>
      <c r="H33" s="23"/>
    </row>
    <row r="34" spans="1:8" ht="15.6" x14ac:dyDescent="0.3">
      <c r="A34" s="57" t="s">
        <v>136</v>
      </c>
      <c r="B34" s="57"/>
      <c r="C34" s="57"/>
      <c r="D34" s="57"/>
      <c r="E34" s="57"/>
      <c r="F34" s="57"/>
      <c r="G34" s="57"/>
      <c r="H34" s="23"/>
    </row>
  </sheetData>
  <mergeCells count="15">
    <mergeCell ref="A33:G33"/>
    <mergeCell ref="A34:G34"/>
    <mergeCell ref="A5:H5"/>
    <mergeCell ref="A28:G28"/>
    <mergeCell ref="A29:G29"/>
    <mergeCell ref="A30:G30"/>
    <mergeCell ref="A31:G31"/>
    <mergeCell ref="A32:G32"/>
    <mergeCell ref="A4:B4"/>
    <mergeCell ref="C4:H4"/>
    <mergeCell ref="A1:H1"/>
    <mergeCell ref="A2:B2"/>
    <mergeCell ref="C2:H2"/>
    <mergeCell ref="A3:B3"/>
    <mergeCell ref="C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P9" sqref="P9"/>
    </sheetView>
  </sheetViews>
  <sheetFormatPr defaultRowHeight="14.4" x14ac:dyDescent="0.3"/>
  <cols>
    <col min="1" max="1" width="4" style="20" customWidth="1"/>
    <col min="2" max="2" width="57.88671875" style="20" customWidth="1"/>
    <col min="3" max="3" width="10.109375" style="20" bestFit="1" customWidth="1"/>
    <col min="4" max="4" width="9.44140625" style="20" customWidth="1"/>
    <col min="5" max="5" width="5.88671875" style="20" bestFit="1" customWidth="1"/>
  </cols>
  <sheetData>
    <row r="1" spans="1:8" ht="30" customHeight="1" x14ac:dyDescent="0.3">
      <c r="A1" s="61" t="s">
        <v>192</v>
      </c>
      <c r="B1" s="61"/>
      <c r="C1" s="61"/>
      <c r="D1" s="61"/>
      <c r="E1" s="61"/>
      <c r="F1" s="61"/>
      <c r="G1" s="61"/>
      <c r="H1" s="61"/>
    </row>
    <row r="2" spans="1:8" ht="30" customHeight="1" x14ac:dyDescent="0.3">
      <c r="A2" s="58" t="s">
        <v>88</v>
      </c>
      <c r="B2" s="58"/>
      <c r="C2" s="60" t="s">
        <v>9</v>
      </c>
      <c r="D2" s="60"/>
      <c r="E2" s="60"/>
      <c r="F2" s="60"/>
      <c r="G2" s="60"/>
      <c r="H2" s="60"/>
    </row>
    <row r="3" spans="1:8" ht="30" customHeight="1" x14ac:dyDescent="0.3">
      <c r="A3" s="58" t="s">
        <v>7</v>
      </c>
      <c r="B3" s="58"/>
      <c r="C3" s="60" t="s">
        <v>10</v>
      </c>
      <c r="D3" s="60"/>
      <c r="E3" s="60"/>
      <c r="F3" s="60"/>
      <c r="G3" s="60"/>
      <c r="H3" s="60"/>
    </row>
    <row r="4" spans="1:8" ht="30" customHeight="1" x14ac:dyDescent="0.3">
      <c r="A4" s="58" t="s">
        <v>89</v>
      </c>
      <c r="B4" s="58"/>
      <c r="C4" s="60" t="s">
        <v>11</v>
      </c>
      <c r="D4" s="60"/>
      <c r="E4" s="60"/>
      <c r="F4" s="60"/>
      <c r="G4" s="60"/>
      <c r="H4" s="60"/>
    </row>
    <row r="5" spans="1:8" ht="30" customHeight="1" x14ac:dyDescent="0.3">
      <c r="A5" s="62" t="s">
        <v>0</v>
      </c>
      <c r="B5" s="62"/>
      <c r="C5" s="62"/>
      <c r="D5" s="62"/>
      <c r="E5" s="62"/>
      <c r="F5" s="62"/>
      <c r="G5" s="62"/>
      <c r="H5" s="62"/>
    </row>
    <row r="6" spans="1:8" ht="31.2" x14ac:dyDescent="0.3">
      <c r="A6" s="7" t="s">
        <v>1</v>
      </c>
      <c r="B6" s="7" t="s">
        <v>2</v>
      </c>
      <c r="C6" s="7" t="s">
        <v>3</v>
      </c>
      <c r="D6" s="7" t="s">
        <v>4</v>
      </c>
      <c r="E6" s="7" t="s">
        <v>5</v>
      </c>
      <c r="F6" s="10" t="s">
        <v>139</v>
      </c>
      <c r="G6" s="25" t="s">
        <v>137</v>
      </c>
      <c r="H6" s="26" t="s">
        <v>138</v>
      </c>
    </row>
    <row r="7" spans="1:8" ht="30" customHeight="1" x14ac:dyDescent="0.3">
      <c r="A7" s="1">
        <v>1</v>
      </c>
      <c r="B7" s="19" t="s">
        <v>145</v>
      </c>
      <c r="C7" s="3" t="s">
        <v>146</v>
      </c>
      <c r="D7" s="3">
        <v>8</v>
      </c>
      <c r="E7" s="2">
        <v>1</v>
      </c>
      <c r="F7" s="29">
        <v>35</v>
      </c>
      <c r="G7" s="27">
        <v>11</v>
      </c>
      <c r="H7" s="28">
        <f t="shared" ref="H7:H12" si="0">D7*E7*F7*(1+G7/100)</f>
        <v>310.8</v>
      </c>
    </row>
    <row r="8" spans="1:8" ht="30" customHeight="1" x14ac:dyDescent="0.3">
      <c r="A8" s="1">
        <v>2</v>
      </c>
      <c r="B8" s="19" t="s">
        <v>144</v>
      </c>
      <c r="C8" s="3" t="s">
        <v>146</v>
      </c>
      <c r="D8" s="3">
        <v>2</v>
      </c>
      <c r="E8" s="2">
        <v>1</v>
      </c>
      <c r="F8" s="29">
        <v>3</v>
      </c>
      <c r="G8" s="27">
        <v>11</v>
      </c>
      <c r="H8" s="28">
        <f t="shared" si="0"/>
        <v>6.66</v>
      </c>
    </row>
    <row r="9" spans="1:8" ht="30" customHeight="1" x14ac:dyDescent="0.3">
      <c r="A9" s="1">
        <v>3</v>
      </c>
      <c r="B9" s="19" t="s">
        <v>90</v>
      </c>
      <c r="C9" s="3" t="s">
        <v>146</v>
      </c>
      <c r="D9" s="3">
        <v>4</v>
      </c>
      <c r="E9" s="2">
        <v>1</v>
      </c>
      <c r="F9" s="29">
        <v>0.3</v>
      </c>
      <c r="G9" s="27">
        <v>11</v>
      </c>
      <c r="H9" s="28">
        <f t="shared" si="0"/>
        <v>1.3320000000000001</v>
      </c>
    </row>
    <row r="10" spans="1:8" ht="30" customHeight="1" x14ac:dyDescent="0.3">
      <c r="A10" s="1">
        <v>4</v>
      </c>
      <c r="B10" s="19" t="s">
        <v>91</v>
      </c>
      <c r="C10" s="3" t="s">
        <v>146</v>
      </c>
      <c r="D10" s="3">
        <v>1</v>
      </c>
      <c r="E10" s="2">
        <v>1</v>
      </c>
      <c r="F10" s="29">
        <v>30</v>
      </c>
      <c r="G10" s="27">
        <v>11</v>
      </c>
      <c r="H10" s="28">
        <f t="shared" si="0"/>
        <v>33.300000000000004</v>
      </c>
    </row>
    <row r="11" spans="1:8" ht="30" customHeight="1" x14ac:dyDescent="0.3">
      <c r="A11" s="1">
        <v>5</v>
      </c>
      <c r="B11" s="19" t="s">
        <v>92</v>
      </c>
      <c r="C11" s="3" t="s">
        <v>146</v>
      </c>
      <c r="D11" s="3">
        <v>2</v>
      </c>
      <c r="E11" s="2">
        <v>1</v>
      </c>
      <c r="F11" s="29">
        <v>4</v>
      </c>
      <c r="G11" s="27">
        <v>11</v>
      </c>
      <c r="H11" s="28">
        <f t="shared" si="0"/>
        <v>8.8800000000000008</v>
      </c>
    </row>
    <row r="12" spans="1:8" ht="30" customHeight="1" x14ac:dyDescent="0.3">
      <c r="A12" s="1">
        <v>6</v>
      </c>
      <c r="B12" s="14" t="s">
        <v>96</v>
      </c>
      <c r="C12" s="3" t="s">
        <v>146</v>
      </c>
      <c r="D12" s="3">
        <v>1</v>
      </c>
      <c r="E12" s="1">
        <v>1</v>
      </c>
      <c r="F12" s="29">
        <v>10</v>
      </c>
      <c r="G12" s="27">
        <v>11</v>
      </c>
      <c r="H12" s="28">
        <f t="shared" si="0"/>
        <v>11.100000000000001</v>
      </c>
    </row>
    <row r="13" spans="1:8" ht="15.6" x14ac:dyDescent="0.3">
      <c r="A13" s="59" t="s">
        <v>130</v>
      </c>
      <c r="B13" s="59"/>
      <c r="C13" s="59"/>
      <c r="D13" s="59"/>
      <c r="E13" s="59"/>
      <c r="F13" s="59"/>
      <c r="G13" s="59"/>
      <c r="H13" s="28">
        <f>SUM(H7:H12)</f>
        <v>372.07200000000006</v>
      </c>
    </row>
    <row r="14" spans="1:8" ht="15.6" x14ac:dyDescent="0.3">
      <c r="A14" s="59" t="s">
        <v>131</v>
      </c>
      <c r="B14" s="59"/>
      <c r="C14" s="59"/>
      <c r="D14" s="59"/>
      <c r="E14" s="59"/>
      <c r="F14" s="59"/>
      <c r="G14" s="59"/>
      <c r="H14" s="28">
        <f>H13*5%</f>
        <v>18.603600000000004</v>
      </c>
    </row>
    <row r="15" spans="1:8" ht="15.6" x14ac:dyDescent="0.3">
      <c r="A15" s="59" t="s">
        <v>132</v>
      </c>
      <c r="B15" s="59"/>
      <c r="C15" s="59"/>
      <c r="D15" s="59"/>
      <c r="E15" s="59"/>
      <c r="F15" s="59"/>
      <c r="G15" s="59"/>
      <c r="H15" s="28">
        <f>H13+H14</f>
        <v>390.67560000000009</v>
      </c>
    </row>
    <row r="16" spans="1:8" ht="15.6" x14ac:dyDescent="0.3">
      <c r="A16" s="59" t="s">
        <v>133</v>
      </c>
      <c r="B16" s="59"/>
      <c r="C16" s="59"/>
      <c r="D16" s="59"/>
      <c r="E16" s="59"/>
      <c r="F16" s="59"/>
      <c r="G16" s="59"/>
      <c r="H16" s="28">
        <f>450</f>
        <v>450</v>
      </c>
    </row>
    <row r="17" spans="1:8" ht="15.6" x14ac:dyDescent="0.3">
      <c r="A17" s="57" t="s">
        <v>134</v>
      </c>
      <c r="B17" s="57"/>
      <c r="C17" s="57"/>
      <c r="D17" s="57"/>
      <c r="E17" s="57"/>
      <c r="F17" s="57"/>
      <c r="G17" s="57"/>
      <c r="H17" s="36">
        <f>H15/H16</f>
        <v>0.86816800000000016</v>
      </c>
    </row>
    <row r="18" spans="1:8" ht="15.6" x14ac:dyDescent="0.3">
      <c r="A18" s="57" t="s">
        <v>135</v>
      </c>
      <c r="B18" s="57"/>
      <c r="C18" s="57"/>
      <c r="D18" s="57"/>
      <c r="E18" s="57"/>
      <c r="F18" s="57"/>
      <c r="G18" s="57"/>
      <c r="H18" s="23"/>
    </row>
    <row r="19" spans="1:8" ht="15.6" x14ac:dyDescent="0.3">
      <c r="A19" s="57" t="s">
        <v>136</v>
      </c>
      <c r="B19" s="57"/>
      <c r="C19" s="57"/>
      <c r="D19" s="57"/>
      <c r="E19" s="57"/>
      <c r="F19" s="57"/>
      <c r="G19" s="57"/>
      <c r="H19" s="23"/>
    </row>
  </sheetData>
  <mergeCells count="15">
    <mergeCell ref="A18:G18"/>
    <mergeCell ref="A19:G19"/>
    <mergeCell ref="A1:H1"/>
    <mergeCell ref="C2:H2"/>
    <mergeCell ref="C3:H3"/>
    <mergeCell ref="C4:H4"/>
    <mergeCell ref="A5:H5"/>
    <mergeCell ref="A13:G13"/>
    <mergeCell ref="A14:G14"/>
    <mergeCell ref="A15:G15"/>
    <mergeCell ref="A16:G16"/>
    <mergeCell ref="A17:G17"/>
    <mergeCell ref="A2:B2"/>
    <mergeCell ref="A3:B3"/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DIP-P-01</vt:lpstr>
      <vt:lpstr>DIP-01-02</vt:lpstr>
      <vt:lpstr>DIP-C-01</vt:lpstr>
      <vt:lpstr>DIP-C-02</vt:lpstr>
      <vt:lpstr>DIP-P-03</vt:lpstr>
      <vt:lpstr>DIP-P-04</vt:lpstr>
      <vt:lpstr>DIP-P-05</vt:lpstr>
      <vt:lpstr>DIP-C-O3</vt:lpstr>
      <vt:lpstr>DIP-P-06</vt:lpstr>
      <vt:lpstr>DIP-C-04</vt:lpstr>
      <vt:lpstr>DIP-C-05</vt:lpstr>
      <vt:lpstr>DIP-C-07</vt:lpstr>
      <vt:lpstr>DIP-C-06</vt:lpstr>
      <vt:lpstr>Feeding crew</vt:lpstr>
      <vt:lpstr>EWTLAP FEEDING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gopi darsi</cp:lastModifiedBy>
  <cp:lastPrinted>2020-03-14T08:31:48Z</cp:lastPrinted>
  <dcterms:created xsi:type="dcterms:W3CDTF">2018-10-12T11:01:52Z</dcterms:created>
  <dcterms:modified xsi:type="dcterms:W3CDTF">2020-09-16T05:56:00Z</dcterms:modified>
</cp:coreProperties>
</file>