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150" windowHeight="79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28" i="1"/>
  <c r="C28"/>
  <c r="D33" l="1"/>
  <c r="C33"/>
  <c r="C32"/>
  <c r="D32"/>
  <c r="D31"/>
  <c r="C31"/>
  <c r="D30"/>
  <c r="C30"/>
  <c r="D27"/>
  <c r="D29"/>
  <c r="C29"/>
  <c r="C27"/>
  <c r="D26"/>
  <c r="C26"/>
  <c r="D25"/>
  <c r="K4"/>
  <c r="K5"/>
  <c r="K3"/>
</calcChain>
</file>

<file path=xl/comments1.xml><?xml version="1.0" encoding="utf-8"?>
<comments xmlns="http://schemas.openxmlformats.org/spreadsheetml/2006/main">
  <authors>
    <author>10088</author>
  </authors>
  <commentList>
    <comment ref="E23" authorId="0">
      <text>
        <r>
          <rPr>
            <b/>
            <sz val="9"/>
            <color indexed="81"/>
            <rFont val="Tahoma"/>
            <family val="2"/>
          </rPr>
          <t>Rs.5000/- Only for HODs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Only for Maintence Staff</t>
        </r>
      </text>
    </comment>
  </commentList>
</comments>
</file>

<file path=xl/sharedStrings.xml><?xml version="1.0" encoding="utf-8"?>
<sst xmlns="http://schemas.openxmlformats.org/spreadsheetml/2006/main" count="152" uniqueCount="112">
  <si>
    <t xml:space="preserve">Onroll Salary Structure </t>
  </si>
  <si>
    <t>DA</t>
  </si>
  <si>
    <t>Basic</t>
  </si>
  <si>
    <t>HRA</t>
  </si>
  <si>
    <t>TA</t>
  </si>
  <si>
    <t>MA</t>
  </si>
  <si>
    <t>Salary %</t>
  </si>
  <si>
    <t>Salary for PF Calculation</t>
  </si>
  <si>
    <t>Deduction</t>
  </si>
  <si>
    <t>PT</t>
  </si>
  <si>
    <t>CUG</t>
  </si>
  <si>
    <t>Uniform</t>
  </si>
  <si>
    <t>Insurance</t>
  </si>
  <si>
    <t xml:space="preserve">Attendance Details </t>
  </si>
  <si>
    <t>P</t>
  </si>
  <si>
    <t>A</t>
  </si>
  <si>
    <t>L</t>
  </si>
  <si>
    <t>CL -7</t>
  </si>
  <si>
    <t>SL -5</t>
  </si>
  <si>
    <t>EL-15</t>
  </si>
  <si>
    <t>ON DUTY</t>
  </si>
  <si>
    <t>C.OFF</t>
  </si>
  <si>
    <t>1/2 DAY</t>
  </si>
  <si>
    <t>CMT</t>
  </si>
  <si>
    <t>SQ</t>
  </si>
  <si>
    <t>CV</t>
  </si>
  <si>
    <t>SQ (Self Quarantine):  Full Salary is paid</t>
  </si>
  <si>
    <t xml:space="preserve">Covid-19 Medical Treatment): 100% salary is paid with SL and EL is debited.  </t>
  </si>
  <si>
    <t xml:space="preserve">In case the employee lacks sufficient leave balance only 60% of the salary is paid. </t>
  </si>
  <si>
    <r>
      <t>(Voluntary Covid 19 Vaccination) Two days paid holidays</t>
    </r>
    <r>
      <rPr>
        <sz val="12"/>
        <color rgb="FF222222"/>
        <rFont val="Times New Roman"/>
        <family val="1"/>
      </rPr>
      <t> for two doses</t>
    </r>
  </si>
  <si>
    <t>Permission - 2 Hrs * Twice  per Month</t>
  </si>
  <si>
    <t>Working Hrs</t>
  </si>
  <si>
    <t>8am to 4.30pm</t>
  </si>
  <si>
    <t>General Shift</t>
  </si>
  <si>
    <t>1st Shift</t>
  </si>
  <si>
    <t>2nd Shift</t>
  </si>
  <si>
    <t>OT Hrs</t>
  </si>
  <si>
    <t>Shift</t>
  </si>
  <si>
    <t>Total Hrs</t>
  </si>
  <si>
    <t>-</t>
  </si>
  <si>
    <t>4.30pm to 8pm</t>
  </si>
  <si>
    <t>4.30am to 8am</t>
  </si>
  <si>
    <t>Summary</t>
  </si>
  <si>
    <t>Department</t>
  </si>
  <si>
    <t>No of Employee present</t>
  </si>
  <si>
    <t>Total Working Hrs</t>
  </si>
  <si>
    <t>Total OT Hrs</t>
  </si>
  <si>
    <t>Missing IN Punch</t>
  </si>
  <si>
    <t>Missing Out Punch</t>
  </si>
  <si>
    <t>No of Emps on Leave</t>
  </si>
  <si>
    <t>No of Late Punch</t>
  </si>
  <si>
    <t xml:space="preserve">Onroll OT Structure </t>
  </si>
  <si>
    <t>Normal OT Hrs</t>
  </si>
  <si>
    <t>Sunday OT hr</t>
  </si>
  <si>
    <t>Managers Allowance</t>
  </si>
  <si>
    <t>Maintenance Allowance</t>
  </si>
  <si>
    <t>Attendance Allowance</t>
  </si>
  <si>
    <t>Shift Continues Allowance</t>
  </si>
  <si>
    <t xml:space="preserve">CL Wage Structure </t>
  </si>
  <si>
    <t>Skilled</t>
  </si>
  <si>
    <t>Unskilled</t>
  </si>
  <si>
    <t>Semi Skilled</t>
  </si>
  <si>
    <t>Category</t>
  </si>
  <si>
    <t>Rate</t>
  </si>
  <si>
    <t>OT for Sunday/ Holidays</t>
  </si>
  <si>
    <t>Shift Continues Allowance for Production Department</t>
  </si>
  <si>
    <t>Fine for Misconduct</t>
  </si>
  <si>
    <t>Apprentice Stipend</t>
  </si>
  <si>
    <t>Total Working Day</t>
  </si>
  <si>
    <t>Sunday/Holiday OT Hrs</t>
  </si>
  <si>
    <t xml:space="preserve">OT for Week Days  </t>
  </si>
  <si>
    <t>Deduction                                           Pf 25% on gross wages                                      ( except OT &amp; Cont. Margin)</t>
  </si>
  <si>
    <t>Other - Advance or Loan</t>
  </si>
  <si>
    <t>LOP</t>
  </si>
  <si>
    <t>Trainee</t>
  </si>
  <si>
    <t>No of Emps.         Absent</t>
  </si>
  <si>
    <t>WOOSU STRUCTURE FOR PAYROLL</t>
  </si>
  <si>
    <t>8pm to 4.30am</t>
  </si>
  <si>
    <t>Shift Hrs</t>
  </si>
  <si>
    <t>50% on Gross</t>
  </si>
  <si>
    <t>10% on Gross</t>
  </si>
  <si>
    <t>30% on Gross</t>
  </si>
  <si>
    <t>5% on Gross</t>
  </si>
  <si>
    <t>60% on Earned gross</t>
  </si>
  <si>
    <t>70% on Earned gross</t>
  </si>
  <si>
    <t>For Managers</t>
  </si>
  <si>
    <t>For Others ( Except  Mgr)</t>
  </si>
  <si>
    <t xml:space="preserve">Contract Wise &amp; Department Wise </t>
  </si>
  <si>
    <t>DGM</t>
  </si>
  <si>
    <t>SR. MGR, MGR, DMGR &amp; AMGR</t>
  </si>
  <si>
    <t>SR.ENG, ENG &amp; SR.OFFICER &amp; OFFICER 3</t>
  </si>
  <si>
    <t>ASST.ENG, OFFICER 2,1</t>
  </si>
  <si>
    <t>SUPERVISORS</t>
  </si>
  <si>
    <t>TEAM MEMBER -2</t>
  </si>
  <si>
    <t>TEAM MEMBER -1</t>
  </si>
  <si>
    <t>APPRENTICE</t>
  </si>
  <si>
    <t>TEAM LEADER</t>
  </si>
  <si>
    <t xml:space="preserve">ASST.&amp; JR OFFICER </t>
  </si>
  <si>
    <t>REMARK</t>
  </si>
  <si>
    <t>SCA only for PRO, QC &amp; PPC</t>
  </si>
  <si>
    <t>US</t>
  </si>
  <si>
    <t>TAKE HOME WAGES</t>
  </si>
  <si>
    <t>SS</t>
  </si>
  <si>
    <t>SKILLED</t>
  </si>
  <si>
    <t>CONT. MARGIN</t>
  </si>
  <si>
    <t>PF 12% EMPLOYEES CONTRIBUTION</t>
  </si>
  <si>
    <t>PF 13% EMPLOYER CONTRIBUTION</t>
  </si>
  <si>
    <t>Rs. 100</t>
  </si>
  <si>
    <t>Consultation Charges</t>
  </si>
  <si>
    <t>Rs.1 50 Only for Production CL</t>
  </si>
  <si>
    <t xml:space="preserve">Rs. 400 </t>
  </si>
  <si>
    <t xml:space="preserve">CL WAGE DETAILS 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</si>
</sst>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0" fillId="0" borderId="0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9" fontId="2" fillId="3" borderId="1" xfId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/>
    <xf numFmtId="0" fontId="0" fillId="2" borderId="0" xfId="0" applyFill="1" applyAlignment="1"/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1"/>
  <sheetViews>
    <sheetView tabSelected="1" workbookViewId="0">
      <selection activeCell="K23" sqref="K23"/>
    </sheetView>
  </sheetViews>
  <sheetFormatPr defaultRowHeight="15"/>
  <cols>
    <col min="1" max="1" width="35" customWidth="1"/>
    <col min="2" max="8" width="12.7109375" customWidth="1"/>
    <col min="9" max="11" width="11.140625" customWidth="1"/>
    <col min="12" max="12" width="3.140625" style="4" customWidth="1"/>
    <col min="13" max="15" width="16.42578125" customWidth="1"/>
    <col min="16" max="16" width="15.85546875" customWidth="1"/>
  </cols>
  <sheetData>
    <row r="1" spans="1:13" ht="52.5" customHeight="1">
      <c r="A1" s="58" t="s">
        <v>76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s="5" customFormat="1" ht="27" customHeight="1">
      <c r="A2" s="43" t="s">
        <v>31</v>
      </c>
      <c r="B2" s="61" t="s">
        <v>37</v>
      </c>
      <c r="C2" s="62"/>
      <c r="D2" s="44" t="s">
        <v>31</v>
      </c>
      <c r="E2" s="44"/>
      <c r="F2" s="44"/>
      <c r="G2" s="44" t="s">
        <v>36</v>
      </c>
      <c r="H2" s="44"/>
      <c r="I2" s="34" t="s">
        <v>78</v>
      </c>
      <c r="J2" s="34" t="s">
        <v>36</v>
      </c>
      <c r="K2" s="25" t="s">
        <v>38</v>
      </c>
      <c r="L2" s="10"/>
      <c r="M2" s="10"/>
    </row>
    <row r="3" spans="1:13" s="5" customFormat="1" ht="27" customHeight="1">
      <c r="A3" s="43"/>
      <c r="B3" s="48" t="s">
        <v>33</v>
      </c>
      <c r="C3" s="48"/>
      <c r="D3" s="48" t="s">
        <v>32</v>
      </c>
      <c r="E3" s="48"/>
      <c r="F3" s="48"/>
      <c r="G3" s="45" t="s">
        <v>39</v>
      </c>
      <c r="H3" s="46"/>
      <c r="I3" s="11">
        <v>8</v>
      </c>
      <c r="J3" s="11"/>
      <c r="K3" s="35">
        <f>I3+J3</f>
        <v>8</v>
      </c>
    </row>
    <row r="4" spans="1:13" s="5" customFormat="1" ht="27" customHeight="1">
      <c r="A4" s="43"/>
      <c r="B4" s="48" t="s">
        <v>34</v>
      </c>
      <c r="C4" s="48"/>
      <c r="D4" s="48" t="s">
        <v>32</v>
      </c>
      <c r="E4" s="48"/>
      <c r="F4" s="48"/>
      <c r="G4" s="45" t="s">
        <v>40</v>
      </c>
      <c r="H4" s="46"/>
      <c r="I4" s="11">
        <v>8</v>
      </c>
      <c r="J4" s="11">
        <v>3.3</v>
      </c>
      <c r="K4" s="35">
        <f t="shared" ref="K4:K5" si="0">I4+J4</f>
        <v>11.3</v>
      </c>
    </row>
    <row r="5" spans="1:13" s="5" customFormat="1" ht="27" customHeight="1">
      <c r="A5" s="44"/>
      <c r="B5" s="48" t="s">
        <v>35</v>
      </c>
      <c r="C5" s="48"/>
      <c r="D5" s="49" t="s">
        <v>77</v>
      </c>
      <c r="E5" s="48"/>
      <c r="F5" s="48"/>
      <c r="G5" s="45" t="s">
        <v>41</v>
      </c>
      <c r="H5" s="46"/>
      <c r="I5" s="11">
        <v>8</v>
      </c>
      <c r="J5" s="11">
        <v>3.3</v>
      </c>
      <c r="K5" s="35">
        <f t="shared" si="0"/>
        <v>11.3</v>
      </c>
    </row>
    <row r="6" spans="1:13" s="6" customFormat="1" ht="27" customHeight="1">
      <c r="A6" s="29" t="s">
        <v>0</v>
      </c>
    </row>
    <row r="7" spans="1:13" s="1" customFormat="1" ht="39" customHeight="1">
      <c r="A7" s="26" t="s">
        <v>85</v>
      </c>
      <c r="B7" s="20" t="s">
        <v>2</v>
      </c>
      <c r="C7" s="20" t="s">
        <v>1</v>
      </c>
      <c r="D7" s="20" t="s">
        <v>3</v>
      </c>
      <c r="E7" s="20" t="s">
        <v>4</v>
      </c>
      <c r="F7" s="20" t="s">
        <v>5</v>
      </c>
      <c r="G7" s="59" t="s">
        <v>8</v>
      </c>
      <c r="H7" s="59"/>
      <c r="I7" s="59"/>
      <c r="J7" s="59"/>
      <c r="K7" s="59"/>
      <c r="L7" s="4"/>
      <c r="M7" s="21" t="s">
        <v>7</v>
      </c>
    </row>
    <row r="8" spans="1:13" s="19" customFormat="1" ht="37.5" customHeight="1">
      <c r="A8" s="15" t="s">
        <v>6</v>
      </c>
      <c r="B8" s="36" t="s">
        <v>79</v>
      </c>
      <c r="C8" s="36" t="s">
        <v>80</v>
      </c>
      <c r="D8" s="36" t="s">
        <v>81</v>
      </c>
      <c r="E8" s="36" t="s">
        <v>82</v>
      </c>
      <c r="F8" s="36" t="s">
        <v>82</v>
      </c>
      <c r="G8" s="16" t="s">
        <v>10</v>
      </c>
      <c r="H8" s="17" t="s">
        <v>11</v>
      </c>
      <c r="I8" s="17" t="s">
        <v>9</v>
      </c>
      <c r="J8" s="17" t="s">
        <v>12</v>
      </c>
      <c r="K8" s="27" t="s">
        <v>72</v>
      </c>
      <c r="L8" s="18"/>
      <c r="M8" s="37" t="s">
        <v>83</v>
      </c>
    </row>
    <row r="9" spans="1:13">
      <c r="A9" s="9"/>
    </row>
    <row r="10" spans="1:13" ht="39" customHeight="1">
      <c r="A10" s="26" t="s">
        <v>86</v>
      </c>
      <c r="B10" s="20" t="s">
        <v>2</v>
      </c>
      <c r="C10" s="20" t="s">
        <v>1</v>
      </c>
      <c r="D10" s="20" t="s">
        <v>3</v>
      </c>
      <c r="E10" s="20" t="s">
        <v>4</v>
      </c>
      <c r="F10" s="20" t="s">
        <v>5</v>
      </c>
      <c r="G10" s="59" t="s">
        <v>8</v>
      </c>
      <c r="H10" s="59"/>
      <c r="I10" s="59"/>
      <c r="J10" s="59"/>
      <c r="K10" s="59"/>
      <c r="M10" s="21" t="s">
        <v>7</v>
      </c>
    </row>
    <row r="11" spans="1:13" s="18" customFormat="1" ht="42" customHeight="1">
      <c r="A11" s="15" t="s">
        <v>6</v>
      </c>
      <c r="B11" s="36" t="s">
        <v>79</v>
      </c>
      <c r="C11" s="36" t="s">
        <v>80</v>
      </c>
      <c r="D11" s="36" t="s">
        <v>81</v>
      </c>
      <c r="E11" s="36" t="s">
        <v>82</v>
      </c>
      <c r="F11" s="36" t="s">
        <v>82</v>
      </c>
      <c r="G11" s="16" t="s">
        <v>10</v>
      </c>
      <c r="H11" s="17" t="s">
        <v>11</v>
      </c>
      <c r="I11" s="17" t="s">
        <v>9</v>
      </c>
      <c r="J11" s="17" t="s">
        <v>12</v>
      </c>
      <c r="K11" s="27" t="s">
        <v>72</v>
      </c>
      <c r="M11" s="37" t="s">
        <v>84</v>
      </c>
    </row>
    <row r="13" spans="1:13" s="7" customFormat="1" ht="31.5" customHeight="1">
      <c r="A13" s="63" t="s">
        <v>13</v>
      </c>
      <c r="B13" s="12" t="s">
        <v>14</v>
      </c>
      <c r="C13" s="12" t="s">
        <v>15</v>
      </c>
      <c r="D13" s="12" t="s">
        <v>16</v>
      </c>
      <c r="E13" s="12" t="s">
        <v>17</v>
      </c>
      <c r="F13" s="12" t="s">
        <v>18</v>
      </c>
      <c r="G13" s="13" t="s">
        <v>19</v>
      </c>
      <c r="H13" s="12" t="s">
        <v>20</v>
      </c>
      <c r="I13" s="12" t="s">
        <v>21</v>
      </c>
      <c r="J13" s="12" t="s">
        <v>22</v>
      </c>
      <c r="K13" s="12" t="s">
        <v>73</v>
      </c>
      <c r="L13" s="8"/>
      <c r="M13" s="13" t="s">
        <v>30</v>
      </c>
    </row>
    <row r="14" spans="1:13" s="5" customFormat="1" ht="22.5" customHeight="1">
      <c r="A14" s="64"/>
      <c r="B14" s="12" t="s">
        <v>23</v>
      </c>
      <c r="C14" s="60" t="s">
        <v>27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</row>
    <row r="15" spans="1:13" s="5" customFormat="1" ht="22.5" customHeight="1">
      <c r="A15" s="64"/>
      <c r="B15" s="12" t="s">
        <v>24</v>
      </c>
      <c r="C15" s="60" t="s">
        <v>26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 s="5" customFormat="1" ht="22.5" customHeight="1">
      <c r="A16" s="64"/>
      <c r="B16" s="14">
        <v>0.6</v>
      </c>
      <c r="C16" s="60" t="s">
        <v>28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 spans="1:13" s="5" customFormat="1" ht="22.5" customHeight="1">
      <c r="A17" s="65"/>
      <c r="B17" s="12" t="s">
        <v>25</v>
      </c>
      <c r="C17" s="60" t="s">
        <v>29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13" s="5" customFormat="1" ht="22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 ht="33.75" customHeight="1">
      <c r="A19" s="47" t="s">
        <v>42</v>
      </c>
      <c r="B19" s="47"/>
      <c r="C19" s="47"/>
      <c r="D19" s="47"/>
      <c r="E19" s="47"/>
      <c r="F19" s="47"/>
      <c r="G19" s="47"/>
      <c r="H19" s="47"/>
      <c r="I19" s="47"/>
      <c r="J19" s="23"/>
      <c r="K19" s="23"/>
      <c r="L19" s="23"/>
      <c r="M19" s="23"/>
    </row>
    <row r="20" spans="1:13" ht="54" customHeight="1">
      <c r="A20" s="31" t="s">
        <v>43</v>
      </c>
      <c r="B20" s="32" t="s">
        <v>44</v>
      </c>
      <c r="C20" s="32" t="s">
        <v>75</v>
      </c>
      <c r="D20" s="32" t="s">
        <v>49</v>
      </c>
      <c r="E20" s="32" t="s">
        <v>45</v>
      </c>
      <c r="F20" s="32" t="s">
        <v>46</v>
      </c>
      <c r="G20" s="32" t="s">
        <v>50</v>
      </c>
      <c r="H20" s="32" t="s">
        <v>47</v>
      </c>
      <c r="I20" s="32" t="s">
        <v>48</v>
      </c>
    </row>
    <row r="22" spans="1:13" ht="18.75">
      <c r="A22" s="22"/>
    </row>
    <row r="23" spans="1:13" s="5" customFormat="1" ht="45">
      <c r="A23" s="41" t="s">
        <v>51</v>
      </c>
      <c r="B23" s="33" t="s">
        <v>46</v>
      </c>
      <c r="C23" s="32" t="s">
        <v>52</v>
      </c>
      <c r="D23" s="32" t="s">
        <v>53</v>
      </c>
      <c r="E23" s="32" t="s">
        <v>54</v>
      </c>
      <c r="F23" s="32" t="s">
        <v>55</v>
      </c>
      <c r="G23" s="42" t="s">
        <v>56</v>
      </c>
      <c r="H23" s="42" t="s">
        <v>57</v>
      </c>
      <c r="I23" s="33" t="s">
        <v>98</v>
      </c>
    </row>
    <row r="24" spans="1:13">
      <c r="A24" s="71" t="s">
        <v>88</v>
      </c>
      <c r="B24" s="60" t="s">
        <v>63</v>
      </c>
      <c r="C24" s="3">
        <v>0</v>
      </c>
      <c r="D24" s="3">
        <v>0</v>
      </c>
      <c r="E24" s="3"/>
      <c r="F24" s="3"/>
      <c r="G24" s="3">
        <v>0</v>
      </c>
      <c r="H24" s="3">
        <v>0</v>
      </c>
      <c r="I24" s="50"/>
    </row>
    <row r="25" spans="1:13" ht="15.75" customHeight="1">
      <c r="A25" s="71" t="s">
        <v>89</v>
      </c>
      <c r="B25" s="60"/>
      <c r="C25" s="3">
        <v>0</v>
      </c>
      <c r="D25" s="3">
        <f>1300/8</f>
        <v>162.5</v>
      </c>
      <c r="E25" s="3"/>
      <c r="F25" s="3"/>
      <c r="G25" s="3"/>
      <c r="H25" s="3"/>
      <c r="I25" s="50"/>
    </row>
    <row r="26" spans="1:13" ht="15.75" customHeight="1">
      <c r="A26" s="71" t="s">
        <v>90</v>
      </c>
      <c r="B26" s="60"/>
      <c r="C26" s="3">
        <f>585/4</f>
        <v>146.25</v>
      </c>
      <c r="D26" s="3">
        <f>1200/8</f>
        <v>150</v>
      </c>
      <c r="E26" s="3"/>
      <c r="F26" s="3"/>
      <c r="G26" s="3"/>
      <c r="H26" s="3">
        <v>150</v>
      </c>
      <c r="I26" s="73" t="s">
        <v>99</v>
      </c>
    </row>
    <row r="27" spans="1:13" ht="15.75" customHeight="1">
      <c r="A27" s="71" t="s">
        <v>91</v>
      </c>
      <c r="B27" s="60"/>
      <c r="C27" s="3">
        <f>440/4</f>
        <v>110</v>
      </c>
      <c r="D27" s="3">
        <f>1050/8</f>
        <v>131.25</v>
      </c>
      <c r="E27" s="3"/>
      <c r="F27" s="3"/>
      <c r="G27" s="3"/>
      <c r="H27" s="3">
        <v>150</v>
      </c>
      <c r="I27" s="73"/>
    </row>
    <row r="28" spans="1:13">
      <c r="A28" s="71" t="s">
        <v>97</v>
      </c>
      <c r="B28" s="60"/>
      <c r="C28" s="3">
        <f>385/4</f>
        <v>96.25</v>
      </c>
      <c r="D28" s="3">
        <f>1025/8</f>
        <v>128.125</v>
      </c>
      <c r="E28" s="3"/>
      <c r="F28" s="3"/>
      <c r="G28" s="3"/>
      <c r="H28" s="3">
        <v>150</v>
      </c>
      <c r="I28" s="73"/>
    </row>
    <row r="29" spans="1:13" ht="15.75" customHeight="1">
      <c r="A29" s="71" t="s">
        <v>92</v>
      </c>
      <c r="B29" s="60"/>
      <c r="C29" s="3">
        <f>469/4</f>
        <v>117.25</v>
      </c>
      <c r="D29" s="3">
        <f>1050/8</f>
        <v>131.25</v>
      </c>
      <c r="E29" s="3"/>
      <c r="F29" s="3"/>
      <c r="G29" s="3">
        <v>400</v>
      </c>
      <c r="H29" s="3">
        <v>150</v>
      </c>
      <c r="I29" s="73"/>
    </row>
    <row r="30" spans="1:13">
      <c r="A30" s="71" t="s">
        <v>96</v>
      </c>
      <c r="B30" s="60"/>
      <c r="C30" s="3">
        <f>385/4</f>
        <v>96.25</v>
      </c>
      <c r="D30" s="3">
        <f>1025/8</f>
        <v>128.125</v>
      </c>
      <c r="E30" s="3"/>
      <c r="F30" s="3"/>
      <c r="G30" s="3">
        <v>400</v>
      </c>
      <c r="H30" s="3">
        <v>150</v>
      </c>
      <c r="I30" s="73"/>
    </row>
    <row r="31" spans="1:13">
      <c r="A31" s="71" t="s">
        <v>93</v>
      </c>
      <c r="B31" s="40"/>
      <c r="C31" s="3">
        <f>380/4</f>
        <v>95</v>
      </c>
      <c r="D31" s="3">
        <f>1000/8</f>
        <v>125</v>
      </c>
      <c r="E31" s="3"/>
      <c r="F31" s="3"/>
      <c r="G31" s="3">
        <v>400</v>
      </c>
      <c r="H31" s="3">
        <v>150</v>
      </c>
      <c r="I31" s="73"/>
    </row>
    <row r="32" spans="1:13">
      <c r="A32" s="71" t="s">
        <v>94</v>
      </c>
      <c r="B32" s="40"/>
      <c r="C32" s="3">
        <f>376/4</f>
        <v>94</v>
      </c>
      <c r="D32" s="3">
        <f>990/8</f>
        <v>123.75</v>
      </c>
      <c r="E32" s="3"/>
      <c r="F32" s="3"/>
      <c r="G32" s="3">
        <v>400</v>
      </c>
      <c r="H32" s="3">
        <v>150</v>
      </c>
      <c r="I32" s="73"/>
    </row>
    <row r="33" spans="1:21">
      <c r="A33" s="71" t="s">
        <v>95</v>
      </c>
      <c r="B33" s="40"/>
      <c r="C33" s="69">
        <f>370/4</f>
        <v>92.5</v>
      </c>
      <c r="D33" s="69">
        <f>987/8</f>
        <v>123.375</v>
      </c>
      <c r="E33" s="3"/>
      <c r="F33" s="3"/>
      <c r="G33" s="3">
        <v>400</v>
      </c>
      <c r="H33" s="3">
        <v>150</v>
      </c>
      <c r="I33" s="73"/>
    </row>
    <row r="34" spans="1:21">
      <c r="A34" s="67"/>
      <c r="B34" s="10"/>
      <c r="C34" s="68"/>
      <c r="D34" s="68"/>
      <c r="E34" s="66"/>
      <c r="F34" s="66"/>
      <c r="G34" s="66"/>
      <c r="H34" s="66"/>
      <c r="I34" s="66"/>
    </row>
    <row r="35" spans="1:21" ht="75" customHeight="1">
      <c r="A35" s="51" t="s">
        <v>67</v>
      </c>
      <c r="B35" s="38" t="s">
        <v>62</v>
      </c>
      <c r="C35" s="38" t="s">
        <v>68</v>
      </c>
      <c r="D35" s="38" t="s">
        <v>46</v>
      </c>
      <c r="E35" s="38" t="s">
        <v>52</v>
      </c>
      <c r="F35" s="38" t="s">
        <v>69</v>
      </c>
      <c r="G35" s="38" t="s">
        <v>63</v>
      </c>
      <c r="H35" s="38" t="s">
        <v>70</v>
      </c>
      <c r="I35" s="39" t="s">
        <v>64</v>
      </c>
      <c r="J35" s="56" t="s">
        <v>56</v>
      </c>
      <c r="K35" s="57"/>
      <c r="L35" s="56" t="s">
        <v>65</v>
      </c>
      <c r="M35" s="57"/>
      <c r="N35" s="38" t="s">
        <v>66</v>
      </c>
    </row>
    <row r="36" spans="1:21" s="5" customFormat="1" ht="25.5" customHeight="1">
      <c r="A36" s="51"/>
      <c r="B36" s="40" t="s">
        <v>74</v>
      </c>
      <c r="C36" s="40"/>
      <c r="D36" s="40"/>
      <c r="E36" s="40"/>
      <c r="F36" s="40"/>
      <c r="G36" s="40"/>
      <c r="H36" s="40"/>
      <c r="I36" s="30"/>
      <c r="J36" s="60">
        <v>400</v>
      </c>
      <c r="K36" s="60"/>
      <c r="L36" s="60">
        <v>150</v>
      </c>
      <c r="M36" s="60"/>
      <c r="N36" s="40"/>
    </row>
    <row r="37" spans="1:21" s="5" customFormat="1" ht="25.5" customHeight="1">
      <c r="A37" s="74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</row>
    <row r="38" spans="1:21" s="5" customFormat="1" ht="25.5" customHeight="1">
      <c r="A38" s="74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</row>
    <row r="39" spans="1:21" ht="18.75">
      <c r="A39" s="28" t="s">
        <v>87</v>
      </c>
    </row>
    <row r="40" spans="1:21" ht="75" customHeight="1">
      <c r="A40" s="52" t="s">
        <v>58</v>
      </c>
      <c r="B40" s="38" t="s">
        <v>62</v>
      </c>
      <c r="C40" s="38" t="s">
        <v>68</v>
      </c>
      <c r="D40" s="38" t="s">
        <v>46</v>
      </c>
      <c r="E40" s="38" t="s">
        <v>52</v>
      </c>
      <c r="F40" s="38" t="s">
        <v>69</v>
      </c>
      <c r="G40" s="38" t="s">
        <v>63</v>
      </c>
      <c r="H40" s="38" t="s">
        <v>70</v>
      </c>
      <c r="I40" s="39" t="s">
        <v>64</v>
      </c>
      <c r="J40" s="55" t="s">
        <v>56</v>
      </c>
      <c r="K40" s="55"/>
      <c r="L40" s="56" t="s">
        <v>65</v>
      </c>
      <c r="M40" s="57"/>
      <c r="N40" s="38" t="s">
        <v>71</v>
      </c>
      <c r="O40" s="38" t="s">
        <v>66</v>
      </c>
      <c r="P40" s="32" t="s">
        <v>108</v>
      </c>
      <c r="S40" s="4"/>
      <c r="U40" s="4"/>
    </row>
    <row r="41" spans="1:21" s="5" customFormat="1" ht="25.5" customHeight="1">
      <c r="A41" s="53"/>
      <c r="B41" s="24" t="s">
        <v>60</v>
      </c>
      <c r="C41" s="2"/>
      <c r="D41" s="2"/>
      <c r="E41" s="2"/>
      <c r="F41" s="2"/>
      <c r="G41" s="2"/>
      <c r="H41" s="2"/>
      <c r="I41" s="30"/>
      <c r="J41" s="73" t="s">
        <v>110</v>
      </c>
      <c r="K41" s="73"/>
      <c r="L41" s="79" t="s">
        <v>109</v>
      </c>
      <c r="M41" s="80"/>
      <c r="N41" s="2"/>
      <c r="O41" s="40" t="s">
        <v>107</v>
      </c>
      <c r="P41" s="40">
        <v>2000</v>
      </c>
    </row>
    <row r="42" spans="1:21" s="5" customFormat="1" ht="25.5" customHeight="1">
      <c r="A42" s="53"/>
      <c r="B42" s="3" t="s">
        <v>61</v>
      </c>
      <c r="C42" s="3"/>
      <c r="D42" s="3"/>
      <c r="E42" s="3"/>
      <c r="F42" s="3"/>
      <c r="G42" s="3"/>
      <c r="H42" s="3"/>
      <c r="I42" s="30"/>
      <c r="J42" s="73" t="s">
        <v>110</v>
      </c>
      <c r="K42" s="73"/>
      <c r="L42" s="72"/>
      <c r="M42" s="81"/>
      <c r="N42" s="3"/>
      <c r="O42" s="2"/>
      <c r="P42" s="40">
        <v>2000</v>
      </c>
    </row>
    <row r="43" spans="1:21" s="5" customFormat="1" ht="25.5" customHeight="1">
      <c r="A43" s="54"/>
      <c r="B43" s="24" t="s">
        <v>59</v>
      </c>
      <c r="C43" s="2"/>
      <c r="D43" s="2"/>
      <c r="E43" s="2"/>
      <c r="F43" s="2"/>
      <c r="G43" s="2"/>
      <c r="H43" s="2"/>
      <c r="I43" s="30"/>
      <c r="J43" s="73" t="s">
        <v>110</v>
      </c>
      <c r="K43" s="73"/>
      <c r="L43" s="82"/>
      <c r="M43" s="83"/>
      <c r="N43" s="2"/>
      <c r="O43" s="2"/>
      <c r="P43" s="40">
        <v>2000</v>
      </c>
    </row>
    <row r="44" spans="1:21" s="5" customFormat="1" ht="25.5" customHeight="1">
      <c r="A44" s="74"/>
      <c r="B44" s="75"/>
      <c r="C44" s="75"/>
      <c r="D44" s="75"/>
      <c r="E44" s="75"/>
      <c r="F44" s="75"/>
      <c r="G44" s="75"/>
      <c r="H44" s="75"/>
      <c r="I44" s="75"/>
      <c r="J44" s="76"/>
      <c r="K44" s="76"/>
      <c r="L44" s="75"/>
      <c r="M44" s="75"/>
      <c r="N44" s="75"/>
      <c r="O44" s="75"/>
    </row>
    <row r="45" spans="1:21" s="5" customFormat="1" ht="43.5" customHeight="1">
      <c r="A45" s="70" t="s">
        <v>111</v>
      </c>
      <c r="B45" s="85" t="s">
        <v>101</v>
      </c>
      <c r="C45" s="85" t="s">
        <v>104</v>
      </c>
      <c r="D45" s="85" t="s">
        <v>105</v>
      </c>
      <c r="E45" s="85" t="s">
        <v>106</v>
      </c>
      <c r="F45" s="75"/>
      <c r="G45" s="75"/>
      <c r="H45" s="75"/>
      <c r="I45" s="75"/>
      <c r="J45" s="76"/>
      <c r="K45" s="76"/>
      <c r="L45" s="75"/>
      <c r="M45" s="75"/>
      <c r="N45" s="75"/>
      <c r="O45" s="75"/>
    </row>
    <row r="46" spans="1:21" s="5" customFormat="1" ht="25.5" customHeight="1">
      <c r="A46" s="70" t="s">
        <v>100</v>
      </c>
      <c r="B46" s="84">
        <v>417.9</v>
      </c>
      <c r="C46" s="84">
        <v>37.99</v>
      </c>
      <c r="D46" s="84">
        <v>474.88</v>
      </c>
      <c r="E46" s="84">
        <v>474.88</v>
      </c>
      <c r="F46" s="75"/>
      <c r="G46" s="75"/>
      <c r="H46" s="75"/>
      <c r="I46" s="75"/>
      <c r="J46" s="76"/>
      <c r="K46" s="76"/>
      <c r="L46" s="75"/>
      <c r="M46" s="75"/>
      <c r="N46" s="75"/>
      <c r="O46" s="75"/>
    </row>
    <row r="47" spans="1:21" s="5" customFormat="1" ht="25.5" customHeight="1">
      <c r="A47" s="70" t="s">
        <v>102</v>
      </c>
      <c r="B47" s="84">
        <v>424.06</v>
      </c>
      <c r="C47" s="84">
        <v>38.549999999999997</v>
      </c>
      <c r="D47" s="84">
        <v>481.88</v>
      </c>
      <c r="E47" s="84">
        <v>481.88</v>
      </c>
      <c r="F47" s="75"/>
      <c r="G47" s="75"/>
      <c r="H47" s="75"/>
      <c r="I47" s="75"/>
      <c r="J47" s="76"/>
      <c r="K47" s="76"/>
      <c r="L47" s="75"/>
      <c r="M47" s="75"/>
      <c r="N47" s="75"/>
      <c r="O47" s="75"/>
    </row>
    <row r="48" spans="1:21" s="5" customFormat="1" ht="25.5" customHeight="1">
      <c r="A48" s="70" t="s">
        <v>103</v>
      </c>
      <c r="B48" s="84">
        <v>434.18</v>
      </c>
      <c r="C48" s="84">
        <v>39.47</v>
      </c>
      <c r="D48" s="84">
        <v>393.38</v>
      </c>
      <c r="E48" s="84">
        <v>493.38</v>
      </c>
      <c r="F48" s="75"/>
      <c r="G48" s="75"/>
      <c r="H48" s="75"/>
      <c r="I48" s="75"/>
      <c r="J48" s="76"/>
      <c r="K48" s="76"/>
      <c r="L48" s="75"/>
      <c r="M48" s="75"/>
      <c r="N48" s="75"/>
      <c r="O48" s="75"/>
    </row>
    <row r="49" spans="1:15" s="5" customFormat="1" ht="25.5" customHeight="1">
      <c r="A49" s="74"/>
      <c r="B49" s="75"/>
      <c r="C49" s="75"/>
      <c r="D49" s="75"/>
      <c r="E49" s="75"/>
      <c r="F49" s="75"/>
      <c r="G49" s="75"/>
      <c r="H49" s="75"/>
      <c r="I49" s="75"/>
      <c r="J49" s="76"/>
      <c r="K49" s="76"/>
      <c r="L49" s="75"/>
      <c r="M49" s="75"/>
      <c r="N49" s="75"/>
      <c r="O49" s="75"/>
    </row>
    <row r="50" spans="1:15" s="5" customFormat="1" ht="25.5" customHeight="1">
      <c r="A50" s="74"/>
      <c r="B50" s="75"/>
      <c r="C50" s="75"/>
      <c r="D50" s="75"/>
      <c r="E50" s="75"/>
      <c r="F50" s="75"/>
      <c r="G50" s="75"/>
      <c r="H50" s="75"/>
      <c r="I50" s="75"/>
      <c r="J50" s="76"/>
      <c r="K50" s="76"/>
      <c r="L50" s="75"/>
      <c r="M50" s="75"/>
      <c r="N50" s="75"/>
      <c r="O50" s="75"/>
    </row>
    <row r="51" spans="1: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8"/>
      <c r="M51" s="77"/>
      <c r="N51" s="77"/>
      <c r="O51" s="77"/>
    </row>
  </sheetData>
  <mergeCells count="37">
    <mergeCell ref="B24:B30"/>
    <mergeCell ref="I26:I33"/>
    <mergeCell ref="I24:I25"/>
    <mergeCell ref="J41:K41"/>
    <mergeCell ref="J42:K42"/>
    <mergeCell ref="J43:K43"/>
    <mergeCell ref="A1:M1"/>
    <mergeCell ref="G7:K7"/>
    <mergeCell ref="G10:K10"/>
    <mergeCell ref="C17:M17"/>
    <mergeCell ref="B3:C3"/>
    <mergeCell ref="D3:F3"/>
    <mergeCell ref="D2:F2"/>
    <mergeCell ref="G2:H2"/>
    <mergeCell ref="B2:C2"/>
    <mergeCell ref="G3:H3"/>
    <mergeCell ref="A13:A17"/>
    <mergeCell ref="C14:M14"/>
    <mergeCell ref="C15:M15"/>
    <mergeCell ref="C16:M16"/>
    <mergeCell ref="B4:C4"/>
    <mergeCell ref="D4:F4"/>
    <mergeCell ref="J36:K36"/>
    <mergeCell ref="L36:M36"/>
    <mergeCell ref="A40:A43"/>
    <mergeCell ref="A35:A36"/>
    <mergeCell ref="J40:K40"/>
    <mergeCell ref="J35:K35"/>
    <mergeCell ref="L40:M40"/>
    <mergeCell ref="L35:M35"/>
    <mergeCell ref="L41:M43"/>
    <mergeCell ref="A2:A5"/>
    <mergeCell ref="G4:H4"/>
    <mergeCell ref="G5:H5"/>
    <mergeCell ref="A19:I19"/>
    <mergeCell ref="B5:C5"/>
    <mergeCell ref="D5:F5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10088</dc:creator>
  <cp:lastModifiedBy>10088</cp:lastModifiedBy>
  <dcterms:created xsi:type="dcterms:W3CDTF">2021-06-17T10:13:19Z</dcterms:created>
  <dcterms:modified xsi:type="dcterms:W3CDTF">2021-06-25T10:50:52Z</dcterms:modified>
</cp:coreProperties>
</file>