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<sst xmlns="http://schemas.openxmlformats.org/spreadsheetml/2006/main" count="42" uniqueCount="42">
  <si>
    <t xml:space="preserve">Выполнили:jjj kkk</t>
  </si>
  <si>
    <t xml:space="preserve">Объем экспорта млн. тонн
тыс.тонн</t>
  </si>
  <si>
    <t xml:space="preserve">Цена млн. дол. США
долларах
за 1 тонну</t>
  </si>
  <si>
    <t xml:space="preserve">Стоимость экспорта</t>
  </si>
  <si>
    <t xml:space="preserve">Индивидуальные индексы</t>
  </si>
  <si>
    <t xml:space="preserve">Виды товаров</t>
  </si>
  <si>
    <t xml:space="preserve">2015
q0</t>
  </si>
  <si>
    <t xml:space="preserve">2016
q1</t>
  </si>
  <si>
    <t xml:space="preserve">2015
p0</t>
  </si>
  <si>
    <t xml:space="preserve">2016
p1</t>
  </si>
  <si>
    <t xml:space="preserve">
p0*q0</t>
  </si>
  <si>
    <t xml:space="preserve">
p1*q1</t>
  </si>
  <si>
    <t xml:space="preserve">p0*q1</t>
  </si>
  <si>
    <t xml:space="preserve">p1*q0</t>
  </si>
  <si>
    <t xml:space="preserve">iq=q1/q0</t>
  </si>
  <si>
    <t xml:space="preserve">ip=p1/p0</t>
  </si>
  <si>
    <t xml:space="preserve">iQ=(p1*q1)/(p0*q0)</t>
  </si>
  <si>
    <t xml:space="preserve">нефтепродукты</t>
  </si>
  <si>
    <t xml:space="preserve">Уголь каменный</t>
  </si>
  <si>
    <t xml:space="preserve">Сумма</t>
  </si>
  <si>
    <t xml:space="preserve">Общий индексы(агрегатные)</t>
  </si>
  <si>
    <t xml:space="preserve">Аддитивная модель</t>
  </si>
  <si>
    <t xml:space="preserve">Влияние факторов</t>
  </si>
  <si>
    <t xml:space="preserve">Сравнение объема по базовым ценам</t>
  </si>
  <si>
    <t xml:space="preserve">Сравнение цен по базовому объему(индекс цен)</t>
  </si>
  <si>
    <t xml:space="preserve">Сравнение цен по текущим объемам</t>
  </si>
  <si>
    <t xml:space="preserve">Изменения</t>
  </si>
  <si>
    <t xml:space="preserve">Влияние объема товара на изменение его стоимости</t>
  </si>
  <si>
    <t xml:space="preserve">Влияние цены товара на изменение его стоимости</t>
  </si>
  <si>
    <t xml:space="preserve">Степень влияния объема на изменения стоимости экспорта</t>
  </si>
  <si>
    <t xml:space="preserve">Степень влияния цены на изменения стоимости экспорта</t>
  </si>
  <si>
    <t xml:space="preserve">Iq(Ласпейраса)
∑(p0*q1)/∑(p0*q0)</t>
  </si>
  <si>
    <t xml:space="preserve">Ip(Ласпейрас)
∑(p1*q0)/∑(p0*q0)</t>
  </si>
  <si>
    <t xml:space="preserve">Ip(Пааше)
∑(p1*q1)/∑(p0*q1)</t>
  </si>
  <si>
    <t xml:space="preserve">IQ=Iq(Л)*Ip(П)</t>
  </si>
  <si>
    <t xml:space="preserve">ΔQ=∑p1*q1-∑p0*q0</t>
  </si>
  <si>
    <r>
      <rPr>
        <sz val="11"/>
        <color rgb="FF000000"/>
        <rFont val="Calibri"/>
        <family val="2"/>
        <charset val="204"/>
      </rPr>
      <t xml:space="preserve">Δ</t>
    </r>
    <r>
      <rPr>
        <sz val="11"/>
        <color rgb="FF000000"/>
        <rFont val="Calibri"/>
        <family val="2"/>
        <charset val="1"/>
      </rPr>
      <t xml:space="preserve">Q(нефт.)=p1q1-p0q0</t>
    </r>
  </si>
  <si>
    <r>
      <rPr>
        <sz val="11"/>
        <color rgb="FF000000"/>
        <rFont val="Calibri"/>
        <family val="2"/>
        <charset val="204"/>
      </rPr>
      <t xml:space="preserve">Δ</t>
    </r>
    <r>
      <rPr>
        <sz val="11"/>
        <color rgb="FF000000"/>
        <rFont val="Calibri"/>
        <family val="2"/>
        <charset val="1"/>
      </rPr>
      <t xml:space="preserve">Q(уголь)=p1q1-p0q0</t>
    </r>
  </si>
  <si>
    <r>
      <rPr>
        <sz val="11"/>
        <color rgb="FF000000"/>
        <rFont val="Calibri"/>
        <family val="2"/>
        <charset val="204"/>
      </rPr>
      <t xml:space="preserve">Δ</t>
    </r>
    <r>
      <rPr>
        <sz val="11"/>
        <color rgb="FF000000"/>
        <rFont val="Calibri"/>
        <family val="2"/>
        <charset val="1"/>
      </rPr>
      <t xml:space="preserve">Qq=</t>
    </r>
    <r>
      <rPr>
        <sz val="11"/>
        <color rgb="FF000000"/>
        <rFont val="Calibri"/>
        <family val="2"/>
        <charset val="204"/>
      </rPr>
      <t xml:space="preserve">∑</t>
    </r>
    <r>
      <rPr>
        <sz val="11"/>
        <color rgb="FF000000"/>
        <rFont val="Calibri"/>
        <family val="2"/>
        <charset val="1"/>
      </rPr>
      <t xml:space="preserve">(q1-q0)*p0</t>
    </r>
  </si>
  <si>
    <r>
      <rPr>
        <sz val="11"/>
        <color rgb="FF000000"/>
        <rFont val="Calibri"/>
        <family val="2"/>
        <charset val="204"/>
      </rPr>
      <t xml:space="preserve">Δ</t>
    </r>
    <r>
      <rPr>
        <sz val="11"/>
        <color rgb="FF000000"/>
        <rFont val="Calibri"/>
        <family val="2"/>
        <charset val="1"/>
      </rPr>
      <t xml:space="preserve">Qp=</t>
    </r>
    <r>
      <rPr>
        <sz val="11"/>
        <color rgb="FF000000"/>
        <rFont val="Calibri"/>
        <family val="2"/>
        <charset val="204"/>
      </rPr>
      <t xml:space="preserve">∑</t>
    </r>
    <r>
      <rPr>
        <sz val="11"/>
        <color rgb="FF000000"/>
        <rFont val="Calibri"/>
        <family val="2"/>
        <charset val="1"/>
      </rPr>
      <t xml:space="preserve">(p1-p0)*q1</t>
    </r>
  </si>
  <si>
    <t xml:space="preserve">dq=(ΔQq)/(ΔQ)*100</t>
  </si>
  <si>
    <t xml:space="preserve">dp=(ΔQp)/(ΔQ)*100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</si>
</sst>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6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Calibri"/>
      <family val="0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BDBDB"/>
      </patternFill>
    </fill>
    <fill>
      <patternFill patternType="solid">
        <fgColor rgb="FFDBDBDB"/>
        <bgColor rgb="FFD9D9D9"/>
      </patternFill>
    </fill>
    <fill>
      <patternFill patternType="solid">
        <fgColor rgb="FF9DC3E6"/>
        <bgColor rgb="FFA6A6A6"/>
      </patternFill>
    </fill>
    <fill>
      <patternFill patternType="solid">
        <fgColor rgb="FFFFE699"/>
        <bgColor rgb="FFFFFFCC"/>
      </patternFill>
    </fill>
    <fill>
      <patternFill patternType="solid">
        <fgColor rgb="FFF4B183"/>
        <bgColor rgb="FFFF99CC"/>
      </patternFill>
    </fill>
    <fill>
      <patternFill patternType="solid">
        <fgColor rgb="FFA9D18E"/>
        <bgColor rgb="FF9DC3E6"/>
      </patternFill>
    </fill>
    <fill>
      <patternFill patternType="solid">
        <fgColor rgb="FFA6A6A6"/>
        <bgColor rgb="FF9DC3E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BDBDB"/>
      <rgbColor rgb="FFFFE699"/>
      <rgbColor rgb="FF9DC3E6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339480</xdr:colOff>
      <xdr:row>18</xdr:row>
      <xdr:rowOff>32760</xdr:rowOff>
    </xdr:from>
    <xdr:to>
      <xdr:col>8</xdr:col>
      <xdr:colOff>295560</xdr:colOff>
      <xdr:row>30</xdr:row>
      <xdr:rowOff>32400</xdr:rowOff>
    </xdr:to>
    <xdr:sp>
      <xdr:nvSpPr>
        <xdr:cNvPr id="0" name="CustomShape 1"/>
        <xdr:cNvSpPr/>
      </xdr:nvSpPr>
      <xdr:spPr>
        <a:xfrm>
          <a:off x="3514320" y="5440320"/>
          <a:ext cx="9558360" cy="228564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ru-RU" sz="1600" spc="-1" strike="noStrike">
              <a:solidFill>
                <a:srgbClr val="000000"/>
              </a:solidFill>
              <a:latin typeface="Times New Roman"/>
            </a:rPr>
            <a:t>Аналитическая записка</a:t>
          </a:r>
          <a:endParaRPr b="0" lang="ru-RU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200" spc="-1" strike="noStrike">
              <a:solidFill>
                <a:srgbClr val="000000"/>
              </a:solidFill>
              <a:latin typeface="Times New Roman"/>
            </a:rPr>
            <a:t>В ходе изучения данных об экспорте  нефтепродуктов и каменного угля  из РФ и проведенного анализа были выявлены следующие данные:</a:t>
          </a:r>
          <a:endParaRPr b="0" lang="ru-RU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200" spc="-1" strike="noStrike">
              <a:solidFill>
                <a:srgbClr val="000000"/>
              </a:solidFill>
              <a:latin typeface="Times New Roman"/>
            </a:rPr>
            <a:t>1.Объем экспорта нефтепродуктов на 2016 год снизился  по сравнению с 2015 годом на 10%, а каменный уголь  увеличился на 8%.</a:t>
          </a:r>
          <a:endParaRPr b="0" lang="ru-RU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200" spc="-1" strike="noStrike">
              <a:solidFill>
                <a:srgbClr val="000000"/>
              </a:solidFill>
              <a:latin typeface="Times New Roman"/>
            </a:rPr>
            <a:t>2.В формировании стоимости экспорта значительную часть занимает цена товаров, которая  составило 75%. А оставшиюся четверь составил объём.</a:t>
          </a:r>
          <a:endParaRPr b="0" lang="ru-RU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200" spc="-1" strike="noStrike">
              <a:solidFill>
                <a:srgbClr val="000000"/>
              </a:solidFill>
              <a:latin typeface="Times New Roman"/>
            </a:rPr>
            <a:t>3. По общему состоянию экспорта на 2016 год наблюдается спад цены на оба товары по сравнению с 2015 годом:</a:t>
          </a:r>
          <a:endParaRPr b="0" lang="ru-RU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200" spc="-1" strike="noStrike">
              <a:solidFill>
                <a:srgbClr val="000000"/>
              </a:solidFill>
              <a:latin typeface="Times New Roman"/>
            </a:rPr>
            <a:t>- нефтепродукты на 97 млн. дол. США</a:t>
          </a:r>
          <a:endParaRPr b="0" lang="ru-RU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200" spc="-1" strike="noStrike">
              <a:solidFill>
                <a:srgbClr val="000000"/>
              </a:solidFill>
              <a:latin typeface="Times New Roman"/>
            </a:rPr>
            <a:t>- каменный уголь на 8 млн. дол. США</a:t>
          </a:r>
          <a:endParaRPr b="0" lang="ru-RU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200" spc="-1" strike="noStrike">
              <a:solidFill>
                <a:srgbClr val="000000"/>
              </a:solidFill>
              <a:latin typeface="Calibri"/>
            </a:rPr>
            <a:t> </a:t>
          </a:r>
          <a:endParaRPr b="0" lang="ru-RU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"/>
  <sheetViews>
    <sheetView showFormulas="false" showGridLines="true" showRowColHeaders="true" showZeros="true" rightToLeft="false" tabSelected="true" showOutlineSymbols="true" defaultGridColor="true" view="normal" topLeftCell="A1" colorId="64" zoomScale="87" zoomScaleNormal="87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8.43"/>
    <col collapsed="false" customWidth="true" hidden="false" outlineLevel="0" max="2" min="2" style="0" width="17.28"/>
    <col collapsed="false" customWidth="true" hidden="false" outlineLevel="0" max="3" min="3" style="0" width="17.85"/>
    <col collapsed="false" customWidth="true" hidden="false" outlineLevel="0" max="4" min="4" style="0" width="14"/>
    <col collapsed="false" customWidth="true" hidden="false" outlineLevel="0" max="5" min="5" style="0" width="18.43"/>
    <col collapsed="false" customWidth="true" hidden="false" outlineLevel="0" max="7" min="6" style="0" width="20.57"/>
    <col collapsed="false" customWidth="true" hidden="false" outlineLevel="0" max="9" min="8" style="0" width="16.57"/>
    <col collapsed="false" customWidth="true" hidden="false" outlineLevel="0" max="11" min="10" style="0" width="18.57"/>
    <col collapsed="false" customWidth="true" hidden="false" outlineLevel="0" max="12" min="12" style="0" width="18"/>
    <col collapsed="false" customWidth="true" hidden="false" outlineLevel="0" max="15" min="13" style="0" width="17.85"/>
    <col collapsed="false" customWidth="true" hidden="false" outlineLevel="0" max="16" min="16" style="0" width="14"/>
    <col collapsed="false" customWidth="true" hidden="false" outlineLevel="0" max="17" min="17" style="0" width="19.28"/>
    <col collapsed="false" customWidth="true" hidden="false" outlineLevel="0" max="18" min="18" style="0" width="20.57"/>
    <col collapsed="false" customWidth="true" hidden="false" outlineLevel="0" max="19" min="19" style="0" width="19.71"/>
    <col collapsed="false" customWidth="true" hidden="false" outlineLevel="0" max="20" min="20" style="0" width="22.15"/>
    <col collapsed="false" customWidth="true" hidden="false" outlineLevel="0" max="21" min="21" style="0" width="16.57"/>
    <col collapsed="false" customWidth="true" hidden="false" outlineLevel="0" max="23" min="22" style="0" width="18.57"/>
    <col collapsed="false" customWidth="true" hidden="false" outlineLevel="0" max="1025" min="24" style="0" width="8.53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</row>
    <row r="2" customFormat="false" ht="45" hidden="false" customHeight="true" outlineLevel="0" collapsed="false">
      <c r="A2" s="3" t="s">
        <v>0</v>
      </c>
      <c r="B2" s="3"/>
      <c r="C2" s="3"/>
      <c r="Q2" s="2"/>
      <c r="R2" s="2"/>
      <c r="S2" s="2"/>
    </row>
    <row r="3" customFormat="false" ht="8.6" hidden="false" customHeight="true" outlineLevel="0" collapsed="false">
      <c r="B3" s="4"/>
      <c r="C3" s="4"/>
      <c r="Q3" s="2"/>
      <c r="R3" s="2"/>
      <c r="S3" s="2"/>
    </row>
    <row r="4" customFormat="false" ht="42.2" hidden="false" customHeight="true" outlineLevel="0" collapsed="false">
      <c r="A4" s="5"/>
      <c r="B4" s="6" t="s">
        <v>1</v>
      </c>
      <c r="C4" s="6"/>
      <c r="D4" s="7" t="s">
        <v>2</v>
      </c>
      <c r="E4" s="7"/>
      <c r="F4" s="8" t="s">
        <v>3</v>
      </c>
      <c r="G4" s="8"/>
      <c r="H4" s="9"/>
      <c r="I4" s="10"/>
      <c r="J4" s="11" t="s">
        <v>4</v>
      </c>
      <c r="K4" s="11"/>
      <c r="L4" s="11"/>
    </row>
    <row r="5" customFormat="false" ht="30" hidden="false" customHeight="false" outlineLevel="0" collapsed="false">
      <c r="A5" s="12" t="s">
        <v>5</v>
      </c>
      <c r="B5" s="13" t="s">
        <v>6</v>
      </c>
      <c r="C5" s="13" t="s">
        <v>7</v>
      </c>
      <c r="D5" s="7" t="s">
        <v>8</v>
      </c>
      <c r="E5" s="7" t="s">
        <v>9</v>
      </c>
      <c r="F5" s="13" t="s">
        <v>10</v>
      </c>
      <c r="G5" s="13" t="s">
        <v>11</v>
      </c>
      <c r="H5" s="11" t="s">
        <v>12</v>
      </c>
      <c r="I5" s="11" t="s">
        <v>13</v>
      </c>
      <c r="J5" s="11" t="s">
        <v>14</v>
      </c>
      <c r="K5" s="11" t="s">
        <v>15</v>
      </c>
      <c r="L5" s="11" t="s">
        <v>16</v>
      </c>
    </row>
    <row r="6" customFormat="false" ht="15" hidden="false" customHeight="false" outlineLevel="0" collapsed="false">
      <c r="A6" s="12"/>
      <c r="B6" s="14" t="n">
        <v>1</v>
      </c>
      <c r="C6" s="14" t="n">
        <v>2</v>
      </c>
      <c r="D6" s="15" t="n">
        <v>3</v>
      </c>
      <c r="E6" s="15" t="n">
        <v>4</v>
      </c>
      <c r="F6" s="14" t="n">
        <v>5</v>
      </c>
      <c r="G6" s="14" t="n">
        <v>6</v>
      </c>
      <c r="H6" s="11" t="n">
        <v>7</v>
      </c>
      <c r="I6" s="11" t="n">
        <v>8</v>
      </c>
      <c r="J6" s="11" t="n">
        <v>9</v>
      </c>
      <c r="K6" s="11" t="n">
        <v>10</v>
      </c>
      <c r="L6" s="11" t="n">
        <v>11</v>
      </c>
    </row>
    <row r="7" customFormat="false" ht="15" hidden="false" customHeight="false" outlineLevel="0" collapsed="false">
      <c r="A7" s="16" t="s">
        <v>17</v>
      </c>
      <c r="B7" s="14" t="n">
        <v>172</v>
      </c>
      <c r="C7" s="14" t="n">
        <v>156</v>
      </c>
      <c r="D7" s="15" t="n">
        <f aca="false">F7/B7</f>
        <v>392.174418604651</v>
      </c>
      <c r="E7" s="15" t="n">
        <f aca="false">G7/C7</f>
        <v>295.551282051282</v>
      </c>
      <c r="F7" s="14" t="n">
        <v>67454</v>
      </c>
      <c r="G7" s="14" t="n">
        <v>46106</v>
      </c>
      <c r="H7" s="11" t="n">
        <f aca="false">D7*C7</f>
        <v>61179.2093023256</v>
      </c>
      <c r="I7" s="11" t="n">
        <f aca="false">E7*B7</f>
        <v>50834.8205128205</v>
      </c>
      <c r="J7" s="11" t="n">
        <f aca="false">C7/B7</f>
        <v>0.906976744186046</v>
      </c>
      <c r="K7" s="17" t="n">
        <f aca="false">E7/D7</f>
        <v>0.753622031500289</v>
      </c>
      <c r="L7" s="17" t="n">
        <f aca="false">G7/F7</f>
        <v>0.683517656477007</v>
      </c>
    </row>
    <row r="8" customFormat="false" ht="15" hidden="false" customHeight="false" outlineLevel="0" collapsed="false">
      <c r="A8" s="16" t="s">
        <v>18</v>
      </c>
      <c r="B8" s="14" t="n">
        <v>153</v>
      </c>
      <c r="C8" s="14" t="n">
        <v>166</v>
      </c>
      <c r="D8" s="15" t="n">
        <f aca="false">F8/B8</f>
        <v>61.9673202614379</v>
      </c>
      <c r="E8" s="15" t="n">
        <f aca="false">G8/C8</f>
        <v>53.6566265060241</v>
      </c>
      <c r="F8" s="14" t="n">
        <v>9481</v>
      </c>
      <c r="G8" s="14" t="n">
        <v>8907</v>
      </c>
      <c r="H8" s="11" t="n">
        <f aca="false">D8*C8</f>
        <v>10286.5751633987</v>
      </c>
      <c r="I8" s="11" t="n">
        <f aca="false">E8*B8</f>
        <v>8209.46385542169</v>
      </c>
      <c r="J8" s="17" t="n">
        <f aca="false">C8/B8</f>
        <v>1.08496732026144</v>
      </c>
      <c r="K8" s="17" t="n">
        <f aca="false">E8/D8</f>
        <v>0.865885861767924</v>
      </c>
      <c r="L8" s="17" t="n">
        <f aca="false">G8/F8</f>
        <v>0.93945786309461</v>
      </c>
    </row>
    <row r="9" customFormat="false" ht="15" hidden="false" customHeight="false" outlineLevel="0" collapsed="false">
      <c r="A9" s="5" t="s">
        <v>19</v>
      </c>
      <c r="B9" s="14"/>
      <c r="C9" s="14"/>
      <c r="D9" s="15"/>
      <c r="E9" s="15"/>
      <c r="F9" s="18" t="n">
        <f aca="false">SUM(F7:F8)</f>
        <v>76935</v>
      </c>
      <c r="G9" s="18" t="n">
        <f aca="false">SUM(G7:G8)</f>
        <v>55013</v>
      </c>
      <c r="H9" s="19" t="n">
        <f aca="false">SUM(H7:H8)</f>
        <v>71465.7844657243</v>
      </c>
      <c r="I9" s="19" t="n">
        <f aca="false">SUM(I7:I8)</f>
        <v>59044.2843682422</v>
      </c>
      <c r="J9" s="11"/>
      <c r="K9" s="11"/>
      <c r="L9" s="11"/>
    </row>
    <row r="10" customFormat="false" ht="15" hidden="false" customHeight="false" outlineLevel="0" collapsed="false">
      <c r="A10" s="20" t="s">
        <v>20</v>
      </c>
      <c r="B10" s="20"/>
      <c r="C10" s="20"/>
      <c r="D10" s="20"/>
      <c r="E10" s="21" t="s">
        <v>21</v>
      </c>
      <c r="F10" s="21"/>
      <c r="G10" s="21"/>
      <c r="H10" s="21"/>
      <c r="I10" s="21"/>
      <c r="J10" s="22" t="s">
        <v>22</v>
      </c>
      <c r="K10" s="22"/>
    </row>
    <row r="11" customFormat="false" ht="75" hidden="false" customHeight="false" outlineLevel="0" collapsed="false">
      <c r="A11" s="23" t="s">
        <v>23</v>
      </c>
      <c r="B11" s="23" t="s">
        <v>24</v>
      </c>
      <c r="C11" s="23" t="s">
        <v>25</v>
      </c>
      <c r="D11" s="24"/>
      <c r="E11" s="25"/>
      <c r="F11" s="25"/>
      <c r="G11" s="25" t="s">
        <v>26</v>
      </c>
      <c r="H11" s="26" t="s">
        <v>27</v>
      </c>
      <c r="I11" s="26" t="s">
        <v>28</v>
      </c>
      <c r="J11" s="27" t="s">
        <v>29</v>
      </c>
      <c r="K11" s="27" t="s">
        <v>30</v>
      </c>
    </row>
    <row r="12" customFormat="false" ht="45" hidden="false" customHeight="false" outlineLevel="0" collapsed="false">
      <c r="A12" s="23" t="s">
        <v>31</v>
      </c>
      <c r="B12" s="23" t="s">
        <v>32</v>
      </c>
      <c r="C12" s="23" t="s">
        <v>33</v>
      </c>
      <c r="D12" s="24" t="s">
        <v>34</v>
      </c>
      <c r="E12" s="28" t="s">
        <v>35</v>
      </c>
      <c r="F12" s="28" t="s">
        <v>36</v>
      </c>
      <c r="G12" s="28" t="s">
        <v>37</v>
      </c>
      <c r="H12" s="28" t="s">
        <v>38</v>
      </c>
      <c r="I12" s="28" t="s">
        <v>39</v>
      </c>
      <c r="J12" s="29" t="s">
        <v>40</v>
      </c>
      <c r="K12" s="29" t="s">
        <v>41</v>
      </c>
    </row>
    <row r="13" customFormat="false" ht="15" hidden="false" customHeight="false" outlineLevel="0" collapsed="false">
      <c r="A13" s="24" t="n">
        <v>12</v>
      </c>
      <c r="B13" s="24" t="n">
        <v>13</v>
      </c>
      <c r="C13" s="24" t="n">
        <v>14</v>
      </c>
      <c r="D13" s="24" t="n">
        <v>15</v>
      </c>
      <c r="E13" s="25" t="n">
        <v>16</v>
      </c>
      <c r="F13" s="25" t="n">
        <v>17</v>
      </c>
      <c r="G13" s="25" t="n">
        <v>18</v>
      </c>
      <c r="H13" s="25" t="n">
        <v>19</v>
      </c>
      <c r="I13" s="25" t="n">
        <v>20</v>
      </c>
      <c r="J13" s="30" t="n">
        <v>21</v>
      </c>
      <c r="K13" s="30" t="n">
        <v>22</v>
      </c>
    </row>
    <row r="14" customFormat="false" ht="15" hidden="false" customHeight="false" outlineLevel="0" collapsed="false">
      <c r="A14" s="31" t="n">
        <f aca="false">H9/F9</f>
        <v>0.928911216815809</v>
      </c>
      <c r="B14" s="32" t="n">
        <f aca="false">I9/F9</f>
        <v>0.767456740992295</v>
      </c>
      <c r="C14" s="31" t="n">
        <f aca="false">G9/H9</f>
        <v>0.769780957576766</v>
      </c>
      <c r="D14" s="32" t="n">
        <f aca="false">A14*C14</f>
        <v>0.715058165984272</v>
      </c>
      <c r="E14" s="33" t="n">
        <f aca="false">G9-F9</f>
        <v>-21922</v>
      </c>
      <c r="F14" s="33" t="n">
        <f aca="false">G7-F7</f>
        <v>-21348</v>
      </c>
      <c r="G14" s="33" t="n">
        <f aca="false">G8-F8</f>
        <v>-574</v>
      </c>
      <c r="H14" s="34" t="n">
        <f aca="false">H9-F9</f>
        <v>-5469.21553427572</v>
      </c>
      <c r="I14" s="34" t="n">
        <f aca="false">G9-H9</f>
        <v>-16452.7844657243</v>
      </c>
      <c r="J14" s="35" t="n">
        <f aca="false">(H14/E14)*100</f>
        <v>24.9485244698281</v>
      </c>
      <c r="K14" s="35" t="n">
        <f aca="false">I14/E14*100</f>
        <v>75.0514755301719</v>
      </c>
    </row>
    <row r="15" customFormat="false" ht="15" hidden="false" customHeight="false" outlineLevel="0" collapsed="false">
      <c r="A15" s="24"/>
      <c r="B15" s="24"/>
      <c r="C15" s="24"/>
      <c r="D15" s="24"/>
      <c r="E15" s="36"/>
      <c r="F15" s="36"/>
      <c r="G15" s="36"/>
      <c r="H15" s="36"/>
      <c r="I15" s="36"/>
      <c r="J15" s="37"/>
      <c r="K15" s="37"/>
    </row>
    <row r="16" customFormat="false" ht="15" hidden="false" customHeight="false" outlineLevel="0" collapsed="false">
      <c r="A16" s="24"/>
      <c r="B16" s="24"/>
      <c r="C16" s="24"/>
      <c r="D16" s="24"/>
      <c r="E16" s="36"/>
      <c r="F16" s="36"/>
      <c r="G16" s="36"/>
      <c r="H16" s="36"/>
      <c r="I16" s="36"/>
      <c r="J16" s="37"/>
      <c r="K16" s="37"/>
    </row>
  </sheetData>
  <mergeCells count="9">
    <mergeCell ref="A2:C2"/>
    <mergeCell ref="B4:C4"/>
    <mergeCell ref="D4:E4"/>
    <mergeCell ref="F4:G4"/>
    <mergeCell ref="J4:L4"/>
    <mergeCell ref="A5:A6"/>
    <mergeCell ref="A10:D10"/>
    <mergeCell ref="E10:I10"/>
    <mergeCell ref="J10:K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2020-08-07T14:49:08Z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