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<sst xmlns="http://schemas.openxmlformats.org/spreadsheetml/2006/main" count="50" uniqueCount="49">
  <si>
    <t xml:space="preserve">Анализ рядов динамики</t>
  </si>
  <si>
    <t xml:space="preserve">Распределение ПО ВЕЛИЧИНЕ СРЕДНЕДУШЕВЫХ ДЕНЕЖНЫХ ДОХОДОВ населении Якутии  В МЕСЯЦ,2010- 2017г , </t>
  </si>
  <si>
    <t xml:space="preserve">Аналитические показатели рядов  динамики</t>
  </si>
  <si>
    <t xml:space="preserve">Период времени</t>
  </si>
  <si>
    <t xml:space="preserve">руб</t>
  </si>
  <si>
    <t xml:space="preserve">абс прир руб</t>
  </si>
  <si>
    <t xml:space="preserve">коэф рост</t>
  </si>
  <si>
    <t xml:space="preserve">темп рост%</t>
  </si>
  <si>
    <t xml:space="preserve">темп прирост%</t>
  </si>
  <si>
    <t xml:space="preserve">абс знач 1% прирста руб</t>
  </si>
  <si>
    <t xml:space="preserve">Обобщающие показатели рядов динамики</t>
  </si>
  <si>
    <t xml:space="preserve">t</t>
  </si>
  <si>
    <t xml:space="preserve">yt</t>
  </si>
  <si>
    <t xml:space="preserve">Dyt</t>
  </si>
  <si>
    <t xml:space="preserve">Dytбаз</t>
  </si>
  <si>
    <t xml:space="preserve">Kt</t>
  </si>
  <si>
    <t xml:space="preserve">Ktбаз</t>
  </si>
  <si>
    <t xml:space="preserve">Tt</t>
  </si>
  <si>
    <t xml:space="preserve">Ttбаз</t>
  </si>
  <si>
    <t xml:space="preserve">Тпрt</t>
  </si>
  <si>
    <t xml:space="preserve">Тпрбаз</t>
  </si>
  <si>
    <t xml:space="preserve">Аt</t>
  </si>
  <si>
    <t xml:space="preserve">1.</t>
  </si>
  <si>
    <t xml:space="preserve">Средний уровень ряда:</t>
  </si>
  <si>
    <t xml:space="preserve">y=∑yt/n</t>
  </si>
  <si>
    <t xml:space="preserve">y=259646/8</t>
  </si>
  <si>
    <t xml:space="preserve">y=32455,8</t>
  </si>
  <si>
    <t xml:space="preserve">2.</t>
  </si>
  <si>
    <t xml:space="preserve">Средний абсолют. прирост</t>
  </si>
  <si>
    <t xml:space="preserve">Δy=(yn-y1)/n-1</t>
  </si>
  <si>
    <t xml:space="preserve">Δy=(39765-23088)/7</t>
  </si>
  <si>
    <t xml:space="preserve">Δy=2382,42</t>
  </si>
  <si>
    <t xml:space="preserve">/=yt-yt-1</t>
  </si>
  <si>
    <t xml:space="preserve">/=yt/y1</t>
  </si>
  <si>
    <t xml:space="preserve">/=yt/yt-1</t>
  </si>
  <si>
    <t xml:space="preserve">Kt*100%</t>
  </si>
  <si>
    <t xml:space="preserve">Ktбаз*100%</t>
  </si>
  <si>
    <t xml:space="preserve">Tt-100%</t>
  </si>
  <si>
    <t xml:space="preserve">Ttбаз-100%</t>
  </si>
  <si>
    <t xml:space="preserve">/yt-1/100%</t>
  </si>
  <si>
    <t xml:space="preserve">3.</t>
  </si>
  <si>
    <t xml:space="preserve">Сред коэф роста</t>
  </si>
  <si>
    <t xml:space="preserve">K=n-1крн(yn/y1)</t>
  </si>
  <si>
    <t xml:space="preserve">K=7крн(39765/23088)</t>
  </si>
  <si>
    <t xml:space="preserve">К=1,08</t>
  </si>
  <si>
    <t xml:space="preserve">ретроперс. прогноз на основе сред коэф рост</t>
  </si>
  <si>
    <t xml:space="preserve">ретроперс. прогноз на основе сред абсол прирост</t>
  </si>
  <si>
    <t xml:space="preserve">перспектив. прогноз на основе сред абсол прирост</t>
  </si>
  <si>
    <t xml:space="preserve">перспектив. прогноз на основе сред коэф рост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</si>
</sst>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204"/>
    </font>
    <font>
      <b val="true"/>
      <sz val="12"/>
      <color rgb="FF000000"/>
      <name val="Times New Roman"/>
      <family val="0"/>
      <charset val="204"/>
    </font>
    <font>
      <sz val="14"/>
      <color rgb="FF000000"/>
      <name val="Calibri"/>
      <family val="0"/>
      <charset val="204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11"/>
      <color rgb="FF000000"/>
      <name val="Calibri"/>
      <family val="0"/>
    </font>
    <font>
      <sz val="11"/>
      <color rgb="FF000000"/>
      <name val="Calibri"/>
      <family val="0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A6A6A6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Месячные доходы населения Якутии </a:t>
            </a:r>
          </a:p>
        </c:rich>
      </c:tx>
      <c:layout>
        <c:manualLayout>
          <c:xMode val="edge"/>
          <c:yMode val="edge"/>
          <c:x val="0.208807464724624"/>
          <c:y val="0.0353946841191398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Лист1!$A$13:$A$20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Лист1!$B$13:$B$20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Лист1!$A$13:$A$20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Лист1!$B$13:$B$20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Лист1!$A$13:$A$20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Лист1!$B$13:$B$20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Лист1!$A$13:$A$20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Лист1!$B$13:$B$20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Лист1!$A$13:$A$20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Лист1!$B$13:$B$20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Лист1!$A$13:$A$20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Лист1!$B$13:$B$20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Лист1!$A$13:$A$20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Лист1!$B$13:$B$20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Лист1!$A$13:$A$20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Лист1!$B$13:$B$20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470603"/>
        <c:axId val="61086419"/>
      </c:lineChart>
      <c:catAx>
        <c:axId val="914706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Годы Источник:Росстат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086419"/>
        <c:crosses val="autoZero"/>
        <c:auto val="1"/>
        <c:lblAlgn val="ctr"/>
        <c:lblOffset val="100"/>
      </c:catAx>
      <c:valAx>
        <c:axId val="610864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Рублей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47060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Темпы прироста месячных доходов населения Якутии </a:t>
            </a:r>
          </a:p>
        </c:rich>
      </c:tx>
      <c:layout>
        <c:manualLayout>
          <c:xMode val="edge"/>
          <c:yMode val="edge"/>
          <c:x val="0.112965885637975"/>
          <c:y val="0.0277851990382046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Лист1!$I$5</c:f>
              <c:strCache>
                <c:ptCount val="1"/>
                <c:pt idx="0">
                  <c:v>темп прирост%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Лист1!$A$13:$A$20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Лист1!$I$13:$I$20</c:f>
              <c:numCache>
                <c:formatCode>General</c:formatCode>
                <c:ptCount val="8"/>
                <c:pt idx="0">
                  <c:v/>
                </c:pt>
                <c:pt idx="1">
                  <c:v>10.9537422037422</c:v>
                </c:pt>
                <c:pt idx="2">
                  <c:v>12.0388804309638</c:v>
                </c:pt>
                <c:pt idx="3">
                  <c:v>9.84983101634089</c:v>
                </c:pt>
                <c:pt idx="4">
                  <c:v>8.4908652626237</c:v>
                </c:pt>
                <c:pt idx="5">
                  <c:v>10.5247770793744</c:v>
                </c:pt>
                <c:pt idx="6">
                  <c:v>2.99431292157122</c:v>
                </c:pt>
                <c:pt idx="7">
                  <c:v>2.12651205793975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314215"/>
        <c:axId val="20491280"/>
      </c:lineChart>
      <c:catAx>
        <c:axId val="923142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Годы Источник:Росстат 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491280"/>
        <c:crosses val="autoZero"/>
        <c:auto val="1"/>
        <c:lblAlgn val="ctr"/>
        <c:lblOffset val="100"/>
      </c:catAx>
      <c:valAx>
        <c:axId val="204912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Проценты%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31421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Ретро- и перспективный прогноз месячных доходов населения Якутии по годам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"коэф роста"</c:f>
              <c:strCache>
                <c:ptCount val="1"/>
                <c:pt idx="0">
                  <c:v>коэф роста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5b9bd5"/>
              </a:solidFill>
              <a:ln w="28440">
                <a:solidFill>
                  <a:srgbClr val="5b9bd5"/>
                </a:solidFill>
                <a:round/>
              </a:ln>
            </c:spPr>
          </c:dPt>
          <c:dPt>
            <c:idx val="1"/>
            <c:spPr>
              <a:solidFill>
                <a:srgbClr val="5b9bd5"/>
              </a:solidFill>
              <a:ln w="28440">
                <a:solidFill>
                  <a:srgbClr val="5b9bd5"/>
                </a:solidFill>
                <a:round/>
              </a:ln>
            </c:spPr>
          </c:dPt>
          <c:dPt>
            <c:idx val="10"/>
            <c:spPr>
              <a:solidFill>
                <a:srgbClr val="5b9bd5"/>
              </a:solidFill>
              <a:ln w="28440">
                <a:solidFill>
                  <a:srgbClr val="5b9bd5"/>
                </a:solidFill>
                <a:round/>
              </a:ln>
            </c:spPr>
          </c:dPt>
          <c:dPt>
            <c:idx val="11"/>
            <c:spPr>
              <a:solidFill>
                <a:srgbClr val="5b9bd5"/>
              </a:solidFill>
              <a:ln w="28440">
                <a:solidFill>
                  <a:srgbClr val="5b9bd5"/>
                </a:solidFill>
                <a:round/>
              </a:ln>
            </c:spPr>
          </c:dPt>
          <c:dLbls>
            <c:numFmt formatCode="General" sourceLinked="1"/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</c:dLbl>
            <c:dLblPos val="l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Лист1!$A$11:$A$22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Лист1!$B$45:$B$56</c:f>
              <c:numCache>
                <c:formatCode>General</c:formatCode>
                <c:ptCount val="12"/>
                <c:pt idx="0">
                  <c:v>21377.7777777778</c:v>
                </c:pt>
                <c:pt idx="1">
                  <c:v>19794.2386831276</c:v>
                </c:pt>
                <c:pt idx="2">
                  <c:v>23088</c:v>
                </c:pt>
                <c:pt idx="3">
                  <c:v>25617</c:v>
                </c:pt>
                <c:pt idx="4">
                  <c:v>28701</c:v>
                </c:pt>
                <c:pt idx="5">
                  <c:v>31528</c:v>
                </c:pt>
                <c:pt idx="6">
                  <c:v>34205</c:v>
                </c:pt>
                <c:pt idx="7">
                  <c:v>37805</c:v>
                </c:pt>
                <c:pt idx="8">
                  <c:v>38937</c:v>
                </c:pt>
                <c:pt idx="9">
                  <c:v>39765</c:v>
                </c:pt>
                <c:pt idx="10">
                  <c:v>42946.2</c:v>
                </c:pt>
                <c:pt idx="11">
                  <c:v>46381.896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"абсолют. прирост"</c:f>
              <c:strCache>
                <c:ptCount val="1"/>
                <c:pt idx="0">
                  <c:v>абсолют. прирост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Lbls>
            <c:numFmt formatCode="General" sourceLinked="1"/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l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Лист1!$A$11:$A$22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Лист1!$B$11:$B$22</c:f>
              <c:numCache>
                <c:formatCode>General</c:formatCode>
                <c:ptCount val="12"/>
                <c:pt idx="0">
                  <c:v>18323.16</c:v>
                </c:pt>
                <c:pt idx="1">
                  <c:v>20705.58</c:v>
                </c:pt>
                <c:pt idx="2">
                  <c:v>23088</c:v>
                </c:pt>
                <c:pt idx="3">
                  <c:v>25617</c:v>
                </c:pt>
                <c:pt idx="4">
                  <c:v>28701</c:v>
                </c:pt>
                <c:pt idx="5">
                  <c:v>31528</c:v>
                </c:pt>
                <c:pt idx="6">
                  <c:v>34205</c:v>
                </c:pt>
                <c:pt idx="7">
                  <c:v>37805</c:v>
                </c:pt>
                <c:pt idx="8">
                  <c:v>38937</c:v>
                </c:pt>
                <c:pt idx="9">
                  <c:v>39765</c:v>
                </c:pt>
                <c:pt idx="10">
                  <c:v>42147.42</c:v>
                </c:pt>
                <c:pt idx="11">
                  <c:v>44529.84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652982"/>
        <c:axId val="35463718"/>
      </c:lineChart>
      <c:catAx>
        <c:axId val="866529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Годы             источник:Росстат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463718"/>
        <c:crosses val="autoZero"/>
        <c:auto val="1"/>
        <c:lblAlgn val="ctr"/>
        <c:lblOffset val="100"/>
      </c:catAx>
      <c:valAx>
        <c:axId val="354637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Рублей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65298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347400</xdr:colOff>
      <xdr:row>50</xdr:row>
      <xdr:rowOff>166320</xdr:rowOff>
    </xdr:from>
    <xdr:to>
      <xdr:col>10</xdr:col>
      <xdr:colOff>489600</xdr:colOff>
      <xdr:row>65</xdr:row>
      <xdr:rowOff>3960</xdr:rowOff>
    </xdr:to>
    <xdr:graphicFrame>
      <xdr:nvGraphicFramePr>
        <xdr:cNvPr id="0" name="Диаграмма 1"/>
        <xdr:cNvGraphicFramePr/>
      </xdr:nvGraphicFramePr>
      <xdr:xfrm>
        <a:off x="3089880" y="10304640"/>
        <a:ext cx="6327000" cy="26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314280</xdr:colOff>
      <xdr:row>48</xdr:row>
      <xdr:rowOff>38520</xdr:rowOff>
    </xdr:from>
    <xdr:to>
      <xdr:col>17</xdr:col>
      <xdr:colOff>618480</xdr:colOff>
      <xdr:row>62</xdr:row>
      <xdr:rowOff>65880</xdr:rowOff>
    </xdr:to>
    <xdr:graphicFrame>
      <xdr:nvGraphicFramePr>
        <xdr:cNvPr id="1" name="Диаграмма 2"/>
        <xdr:cNvGraphicFramePr/>
      </xdr:nvGraphicFramePr>
      <xdr:xfrm>
        <a:off x="10143360" y="9795600"/>
        <a:ext cx="5930280" cy="26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305280</xdr:colOff>
      <xdr:row>44</xdr:row>
      <xdr:rowOff>38160</xdr:rowOff>
    </xdr:from>
    <xdr:to>
      <xdr:col>10</xdr:col>
      <xdr:colOff>609120</xdr:colOff>
      <xdr:row>50</xdr:row>
      <xdr:rowOff>94680</xdr:rowOff>
    </xdr:to>
    <xdr:sp>
      <xdr:nvSpPr>
        <xdr:cNvPr id="2" name="CustomShape 1"/>
        <xdr:cNvSpPr/>
      </xdr:nvSpPr>
      <xdr:spPr>
        <a:xfrm>
          <a:off x="3847680" y="9033480"/>
          <a:ext cx="5688720" cy="1199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1" lang="ru-RU" sz="1100" spc="-1" strike="noStrike">
              <a:solidFill>
                <a:srgbClr val="000000"/>
              </a:solidFill>
              <a:latin typeface="Calibri"/>
            </a:rPr>
            <a:t>Аналитическая записка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000000"/>
              </a:solidFill>
              <a:latin typeface="Calibri"/>
            </a:rPr>
            <a:t>Из графиков видно, что с 2010 года месячные доходы населения Якутии увеличивались, в среднем на 2382 рублей за год. Также наблюдаеться спад темпов прироста доходов, за исключением 2012 и 2015 года, где темп прироста сотавил 12% и 10% соответсвенно.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19080</xdr:colOff>
      <xdr:row>8</xdr:row>
      <xdr:rowOff>76320</xdr:rowOff>
    </xdr:from>
    <xdr:to>
      <xdr:col>11</xdr:col>
      <xdr:colOff>218520</xdr:colOff>
      <xdr:row>11</xdr:row>
      <xdr:rowOff>133200</xdr:rowOff>
    </xdr:to>
    <xdr:sp>
      <xdr:nvSpPr>
        <xdr:cNvPr id="3" name="CustomShape 1"/>
        <xdr:cNvSpPr/>
      </xdr:nvSpPr>
      <xdr:spPr>
        <a:xfrm>
          <a:off x="9848160" y="2213640"/>
          <a:ext cx="199440" cy="628200"/>
        </a:xfrm>
        <a:prstGeom prst="lef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11</xdr:col>
      <xdr:colOff>19080</xdr:colOff>
      <xdr:row>22</xdr:row>
      <xdr:rowOff>76680</xdr:rowOff>
    </xdr:from>
    <xdr:to>
      <xdr:col>11</xdr:col>
      <xdr:colOff>218520</xdr:colOff>
      <xdr:row>23</xdr:row>
      <xdr:rowOff>133200</xdr:rowOff>
    </xdr:to>
    <xdr:sp>
      <xdr:nvSpPr>
        <xdr:cNvPr id="4" name="CustomShape 1"/>
        <xdr:cNvSpPr/>
      </xdr:nvSpPr>
      <xdr:spPr>
        <a:xfrm>
          <a:off x="9848160" y="4880880"/>
          <a:ext cx="199440" cy="246960"/>
        </a:xfrm>
        <a:prstGeom prst="lef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14</xdr:col>
      <xdr:colOff>228960</xdr:colOff>
      <xdr:row>8</xdr:row>
      <xdr:rowOff>98280</xdr:rowOff>
    </xdr:from>
    <xdr:to>
      <xdr:col>22</xdr:col>
      <xdr:colOff>283680</xdr:colOff>
      <xdr:row>27</xdr:row>
      <xdr:rowOff>29520</xdr:rowOff>
    </xdr:to>
    <xdr:graphicFrame>
      <xdr:nvGraphicFramePr>
        <xdr:cNvPr id="5" name="Chart 6"/>
        <xdr:cNvGraphicFramePr/>
      </xdr:nvGraphicFramePr>
      <xdr:xfrm>
        <a:off x="12458160" y="2235600"/>
        <a:ext cx="8373240" cy="355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6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V1" activeCellId="0" sqref="V1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2.85"/>
    <col collapsed="false" customWidth="true" hidden="false" outlineLevel="0" max="5" min="3" style="0" width="9"/>
    <col collapsed="false" customWidth="false" hidden="false" outlineLevel="0" max="6" min="6" style="0" width="11.43"/>
    <col collapsed="false" customWidth="true" hidden="false" outlineLevel="0" max="7" min="7" style="0" width="9"/>
    <col collapsed="false" customWidth="true" hidden="false" outlineLevel="0" max="8" min="8" style="0" width="11.14"/>
    <col collapsed="false" customWidth="true" hidden="false" outlineLevel="0" max="9" min="9" style="0" width="9"/>
    <col collapsed="false" customWidth="true" hidden="false" outlineLevel="0" max="10" min="10" style="0" width="11"/>
    <col collapsed="false" customWidth="true" hidden="false" outlineLevel="0" max="11" min="11" style="0" width="10.14"/>
    <col collapsed="false" customWidth="true" hidden="false" outlineLevel="0" max="16" min="12" style="0" width="9"/>
    <col collapsed="false" customWidth="true" hidden="false" outlineLevel="0" max="17" min="17" style="0" width="18.28"/>
    <col collapsed="false" customWidth="true" hidden="false" outlineLevel="0" max="18" min="18" style="0" width="19.85"/>
    <col collapsed="false" customWidth="true" hidden="false" outlineLevel="0" max="19" min="19" style="0" width="10.43"/>
    <col collapsed="false" customWidth="true" hidden="false" outlineLevel="0" max="1025" min="20" style="0" width="9"/>
  </cols>
  <sheetData>
    <row r="1" customFormat="false" ht="13.8" hidden="false" customHeight="false" outlineLevel="0" collapsed="false">
      <c r="A1" s="1"/>
      <c r="B1" s="1"/>
      <c r="C1" s="1"/>
      <c r="D1" s="2"/>
    </row>
    <row r="2" customFormat="false" ht="15" hidden="false" customHeight="false" outlineLevel="0" collapsed="false">
      <c r="A2" s="2" t="s">
        <v>0</v>
      </c>
      <c r="B2" s="2"/>
      <c r="C2" s="2"/>
      <c r="D2" s="2"/>
      <c r="E2" s="2"/>
      <c r="F2" s="2"/>
    </row>
    <row r="3" customFormat="false" ht="15.75" hidden="false" customHeight="false" outlineLevel="0" collapsed="false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5"/>
    </row>
    <row r="4" customFormat="false" ht="18.75" hidden="false" customHeight="false" outlineLevel="0" collapsed="false">
      <c r="A4" s="6" t="s">
        <v>2</v>
      </c>
      <c r="B4" s="6"/>
      <c r="C4" s="6"/>
      <c r="D4" s="6"/>
      <c r="E4" s="6"/>
    </row>
    <row r="5" customFormat="false" ht="60" hidden="false" customHeight="true" outlineLevel="0" collapsed="false">
      <c r="A5" s="7" t="s">
        <v>3</v>
      </c>
      <c r="B5" s="8" t="s">
        <v>4</v>
      </c>
      <c r="C5" s="7" t="s">
        <v>5</v>
      </c>
      <c r="D5" s="7"/>
      <c r="E5" s="7" t="s">
        <v>6</v>
      </c>
      <c r="F5" s="7"/>
      <c r="G5" s="7" t="s">
        <v>7</v>
      </c>
      <c r="H5" s="7"/>
      <c r="I5" s="7" t="s">
        <v>8</v>
      </c>
      <c r="J5" s="7"/>
      <c r="K5" s="7" t="s">
        <v>9</v>
      </c>
      <c r="L5" s="9"/>
      <c r="M5" s="10" t="s">
        <v>10</v>
      </c>
      <c r="N5" s="10"/>
      <c r="O5" s="10"/>
      <c r="P5" s="10"/>
      <c r="Q5" s="10"/>
      <c r="R5" s="11"/>
      <c r="S5" s="11"/>
    </row>
    <row r="6" customFormat="false" ht="15" hidden="false" customHeight="false" outlineLevel="0" collapsed="false">
      <c r="A6" s="8" t="s">
        <v>11</v>
      </c>
      <c r="B6" s="8" t="s">
        <v>12</v>
      </c>
      <c r="C6" s="8" t="s">
        <v>13</v>
      </c>
      <c r="D6" s="8" t="s">
        <v>14</v>
      </c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20</v>
      </c>
      <c r="K6" s="8" t="s">
        <v>21</v>
      </c>
      <c r="M6" s="11" t="s">
        <v>22</v>
      </c>
      <c r="N6" s="12" t="s">
        <v>23</v>
      </c>
      <c r="O6" s="12"/>
      <c r="P6" s="12"/>
      <c r="Q6" s="11" t="s">
        <v>24</v>
      </c>
      <c r="R6" s="11" t="s">
        <v>25</v>
      </c>
      <c r="S6" s="12" t="s">
        <v>26</v>
      </c>
    </row>
    <row r="7" customFormat="false" ht="15" hidden="false" customHeight="false" outlineLevel="0" collapsed="false">
      <c r="A7" s="13" t="n">
        <v>1</v>
      </c>
      <c r="B7" s="13" t="n">
        <v>2</v>
      </c>
      <c r="C7" s="13" t="n">
        <v>3</v>
      </c>
      <c r="D7" s="13" t="n">
        <v>4</v>
      </c>
      <c r="E7" s="13" t="n">
        <v>5</v>
      </c>
      <c r="F7" s="13" t="n">
        <v>6</v>
      </c>
      <c r="G7" s="13" t="n">
        <v>7</v>
      </c>
      <c r="H7" s="13" t="n">
        <v>8</v>
      </c>
      <c r="I7" s="13" t="n">
        <v>9</v>
      </c>
      <c r="J7" s="13" t="n">
        <v>10</v>
      </c>
      <c r="K7" s="13" t="n">
        <v>11</v>
      </c>
      <c r="M7" s="11" t="s">
        <v>27</v>
      </c>
      <c r="N7" s="12" t="s">
        <v>28</v>
      </c>
      <c r="O7" s="12"/>
      <c r="P7" s="12"/>
      <c r="Q7" s="14" t="s">
        <v>29</v>
      </c>
      <c r="R7" s="11" t="s">
        <v>30</v>
      </c>
      <c r="S7" s="11" t="s">
        <v>31</v>
      </c>
    </row>
    <row r="8" customFormat="false" ht="15" hidden="false" customHeight="false" outlineLevel="0" collapsed="false">
      <c r="A8" s="13"/>
      <c r="B8" s="13"/>
      <c r="C8" s="15" t="s">
        <v>32</v>
      </c>
      <c r="D8" s="15" t="s">
        <v>33</v>
      </c>
      <c r="E8" s="15" t="s">
        <v>34</v>
      </c>
      <c r="F8" s="15" t="s">
        <v>33</v>
      </c>
      <c r="G8" s="15" t="s">
        <v>35</v>
      </c>
      <c r="H8" s="15" t="s">
        <v>36</v>
      </c>
      <c r="I8" s="15" t="s">
        <v>37</v>
      </c>
      <c r="J8" s="15" t="s">
        <v>38</v>
      </c>
      <c r="K8" s="15" t="s">
        <v>39</v>
      </c>
      <c r="M8" s="11" t="s">
        <v>40</v>
      </c>
      <c r="N8" s="12" t="s">
        <v>41</v>
      </c>
      <c r="O8" s="12"/>
      <c r="P8" s="12"/>
      <c r="Q8" s="11" t="s">
        <v>42</v>
      </c>
      <c r="R8" s="11" t="s">
        <v>43</v>
      </c>
      <c r="S8" s="11" t="s">
        <v>44</v>
      </c>
    </row>
    <row r="9" customFormat="false" ht="15" hidden="false" customHeight="true" outlineLevel="0" collapsed="false">
      <c r="A9" s="13" t="n">
        <v>2008</v>
      </c>
      <c r="B9" s="13" t="n">
        <f aca="false">B13/1.08</f>
        <v>21377.7777777778</v>
      </c>
      <c r="C9" s="15"/>
      <c r="D9" s="15"/>
      <c r="E9" s="15"/>
      <c r="F9" s="15"/>
      <c r="G9" s="15"/>
      <c r="H9" s="15"/>
      <c r="I9" s="15"/>
      <c r="J9" s="15"/>
      <c r="K9" s="15"/>
      <c r="L9" s="16" t="s">
        <v>45</v>
      </c>
      <c r="M9" s="16"/>
      <c r="N9" s="16"/>
    </row>
    <row r="10" customFormat="false" ht="15" hidden="false" customHeight="false" outlineLevel="0" collapsed="false">
      <c r="A10" s="13" t="n">
        <v>2009</v>
      </c>
      <c r="B10" s="13" t="n">
        <f aca="false">B9/1.08</f>
        <v>19794.2386831276</v>
      </c>
      <c r="C10" s="15"/>
      <c r="D10" s="15"/>
      <c r="E10" s="15"/>
      <c r="F10" s="15"/>
      <c r="G10" s="15"/>
      <c r="H10" s="15"/>
      <c r="I10" s="15"/>
      <c r="J10" s="15"/>
      <c r="K10" s="15"/>
      <c r="L10" s="16"/>
      <c r="M10" s="16"/>
      <c r="N10" s="16"/>
    </row>
    <row r="11" customFormat="false" ht="15" hidden="false" customHeight="true" outlineLevel="0" collapsed="false">
      <c r="A11" s="17" t="n">
        <v>2008</v>
      </c>
      <c r="B11" s="18" t="n">
        <f aca="false">B12-2382.42</f>
        <v>18323.16</v>
      </c>
      <c r="C11" s="18"/>
      <c r="D11" s="18"/>
      <c r="E11" s="18"/>
      <c r="F11" s="18"/>
      <c r="G11" s="18"/>
      <c r="H11" s="18"/>
      <c r="I11" s="18"/>
      <c r="J11" s="18"/>
      <c r="K11" s="18"/>
      <c r="L11" s="16" t="s">
        <v>46</v>
      </c>
      <c r="M11" s="16"/>
      <c r="N11" s="16"/>
    </row>
    <row r="12" customFormat="false" ht="15" hidden="false" customHeight="false" outlineLevel="0" collapsed="false">
      <c r="A12" s="17" t="n">
        <v>2009</v>
      </c>
      <c r="B12" s="18" t="n">
        <f aca="false">B13-2382.42</f>
        <v>20705.58</v>
      </c>
      <c r="C12" s="18"/>
      <c r="D12" s="18"/>
      <c r="E12" s="18"/>
      <c r="F12" s="18"/>
      <c r="G12" s="18"/>
      <c r="H12" s="18"/>
      <c r="I12" s="18"/>
      <c r="J12" s="18"/>
      <c r="K12" s="18"/>
      <c r="L12" s="16"/>
      <c r="M12" s="16"/>
      <c r="N12" s="16"/>
    </row>
    <row r="13" customFormat="false" ht="15" hidden="false" customHeight="false" outlineLevel="0" collapsed="false">
      <c r="A13" s="8" t="n">
        <v>2010</v>
      </c>
      <c r="B13" s="8" t="n">
        <v>23088</v>
      </c>
      <c r="C13" s="8"/>
      <c r="D13" s="8"/>
      <c r="E13" s="8"/>
      <c r="F13" s="8" t="n">
        <v>1</v>
      </c>
      <c r="G13" s="8"/>
      <c r="H13" s="8" t="n">
        <v>100</v>
      </c>
      <c r="I13" s="8"/>
      <c r="J13" s="8"/>
      <c r="K13" s="8"/>
    </row>
    <row r="14" customFormat="false" ht="15" hidden="false" customHeight="false" outlineLevel="0" collapsed="false">
      <c r="A14" s="8" t="n">
        <v>2011</v>
      </c>
      <c r="B14" s="8" t="n">
        <v>25617</v>
      </c>
      <c r="C14" s="8" t="n">
        <f aca="false">B14-B13</f>
        <v>2529</v>
      </c>
      <c r="D14" s="8" t="n">
        <f aca="false">B14-$B$13</f>
        <v>2529</v>
      </c>
      <c r="E14" s="8" t="n">
        <f aca="false">B14/B13</f>
        <v>1.10953742203742</v>
      </c>
      <c r="F14" s="8" t="n">
        <f aca="false">B14/$B$13</f>
        <v>1.10953742203742</v>
      </c>
      <c r="G14" s="8" t="n">
        <f aca="false">E14*100</f>
        <v>110.953742203742</v>
      </c>
      <c r="H14" s="8" t="n">
        <f aca="false">F14*100</f>
        <v>110.953742203742</v>
      </c>
      <c r="I14" s="8" t="n">
        <f aca="false">G14-100</f>
        <v>10.9537422037422</v>
      </c>
      <c r="J14" s="8" t="n">
        <f aca="false">H14-100</f>
        <v>10.9537422037422</v>
      </c>
      <c r="K14" s="8" t="n">
        <f aca="false">B13/100</f>
        <v>230.88</v>
      </c>
    </row>
    <row r="15" customFormat="false" ht="15" hidden="false" customHeight="false" outlineLevel="0" collapsed="false">
      <c r="A15" s="8" t="n">
        <v>2012</v>
      </c>
      <c r="B15" s="8" t="n">
        <v>28701</v>
      </c>
      <c r="C15" s="8" t="n">
        <f aca="false">B15-B14</f>
        <v>3084</v>
      </c>
      <c r="D15" s="8" t="n">
        <f aca="false">B15-$B$13</f>
        <v>5613</v>
      </c>
      <c r="E15" s="8" t="n">
        <f aca="false">B15/B14</f>
        <v>1.12038880430964</v>
      </c>
      <c r="F15" s="8" t="n">
        <f aca="false">B15/$B$13</f>
        <v>1.24311330561331</v>
      </c>
      <c r="G15" s="8" t="n">
        <f aca="false">E15*100</f>
        <v>112.038880430964</v>
      </c>
      <c r="H15" s="8" t="n">
        <f aca="false">F15*100</f>
        <v>124.311330561331</v>
      </c>
      <c r="I15" s="8" t="n">
        <f aca="false">G15-100</f>
        <v>12.0388804309638</v>
      </c>
      <c r="J15" s="8" t="n">
        <f aca="false">H15-100</f>
        <v>24.3113305613306</v>
      </c>
      <c r="K15" s="8" t="n">
        <f aca="false">B14/100</f>
        <v>256.17</v>
      </c>
      <c r="R15" s="0" t="n">
        <f aca="false">B13-2382.42</f>
        <v>20705.58</v>
      </c>
    </row>
    <row r="16" customFormat="false" ht="15" hidden="false" customHeight="false" outlineLevel="0" collapsed="false">
      <c r="A16" s="8" t="n">
        <v>2013</v>
      </c>
      <c r="B16" s="8" t="n">
        <v>31528</v>
      </c>
      <c r="C16" s="8" t="n">
        <f aca="false">B16-B15</f>
        <v>2827</v>
      </c>
      <c r="D16" s="8" t="n">
        <f aca="false">B16-$B$13</f>
        <v>8440</v>
      </c>
      <c r="E16" s="8" t="n">
        <f aca="false">B16/B15</f>
        <v>1.09849831016341</v>
      </c>
      <c r="F16" s="8" t="n">
        <f aca="false">B16/$B$13</f>
        <v>1.36555786555787</v>
      </c>
      <c r="G16" s="8" t="n">
        <f aca="false">E16*100</f>
        <v>109.849831016341</v>
      </c>
      <c r="H16" s="8" t="n">
        <f aca="false">F16*100</f>
        <v>136.555786555787</v>
      </c>
      <c r="I16" s="8" t="n">
        <f aca="false">G16-100</f>
        <v>9.84983101634089</v>
      </c>
      <c r="J16" s="8" t="n">
        <f aca="false">H16-100</f>
        <v>36.5557865557865</v>
      </c>
      <c r="K16" s="8" t="n">
        <f aca="false">B15/100</f>
        <v>287.01</v>
      </c>
    </row>
    <row r="17" customFormat="false" ht="15" hidden="false" customHeight="false" outlineLevel="0" collapsed="false">
      <c r="A17" s="8" t="n">
        <v>2014</v>
      </c>
      <c r="B17" s="8" t="n">
        <v>34205</v>
      </c>
      <c r="C17" s="8" t="n">
        <f aca="false">B17-B16</f>
        <v>2677</v>
      </c>
      <c r="D17" s="8" t="n">
        <f aca="false">B17-$B$13</f>
        <v>11117</v>
      </c>
      <c r="E17" s="8" t="n">
        <f aca="false">B17/B16</f>
        <v>1.08490865262624</v>
      </c>
      <c r="F17" s="8" t="n">
        <f aca="false">B17/$B$13</f>
        <v>1.48150554400554</v>
      </c>
      <c r="G17" s="8" t="n">
        <f aca="false">E17*100</f>
        <v>108.490865262624</v>
      </c>
      <c r="H17" s="8" t="n">
        <f aca="false">F17*100</f>
        <v>148.150554400554</v>
      </c>
      <c r="I17" s="8" t="n">
        <f aca="false">G17-100</f>
        <v>8.4908652626237</v>
      </c>
      <c r="J17" s="8" t="n">
        <f aca="false">H17-100</f>
        <v>48.1505544005544</v>
      </c>
      <c r="K17" s="8" t="n">
        <f aca="false">B16/100</f>
        <v>315.28</v>
      </c>
    </row>
    <row r="18" customFormat="false" ht="15" hidden="false" customHeight="false" outlineLevel="0" collapsed="false">
      <c r="A18" s="8" t="n">
        <v>2015</v>
      </c>
      <c r="B18" s="8" t="n">
        <v>37805</v>
      </c>
      <c r="C18" s="8" t="n">
        <f aca="false">B18-B17</f>
        <v>3600</v>
      </c>
      <c r="D18" s="8" t="n">
        <f aca="false">B18-$B$13</f>
        <v>14717</v>
      </c>
      <c r="E18" s="8" t="n">
        <f aca="false">B18/B17</f>
        <v>1.10524777079374</v>
      </c>
      <c r="F18" s="8" t="n">
        <f aca="false">B18/$B$13</f>
        <v>1.6374306999307</v>
      </c>
      <c r="G18" s="8" t="n">
        <f aca="false">E18*100</f>
        <v>110.524777079374</v>
      </c>
      <c r="H18" s="8" t="n">
        <f aca="false">F18*100</f>
        <v>163.74306999307</v>
      </c>
      <c r="I18" s="8" t="n">
        <f aca="false">G18-100</f>
        <v>10.5247770793744</v>
      </c>
      <c r="J18" s="8" t="n">
        <f aca="false">H18-100</f>
        <v>63.74306999307</v>
      </c>
      <c r="K18" s="8" t="n">
        <f aca="false">B17/100</f>
        <v>342.05</v>
      </c>
    </row>
    <row r="19" customFormat="false" ht="15" hidden="false" customHeight="false" outlineLevel="0" collapsed="false">
      <c r="A19" s="8" t="n">
        <v>2016</v>
      </c>
      <c r="B19" s="8" t="n">
        <v>38937</v>
      </c>
      <c r="C19" s="8" t="n">
        <f aca="false">B19-B18</f>
        <v>1132</v>
      </c>
      <c r="D19" s="8" t="n">
        <f aca="false">B19-$B$13</f>
        <v>15849</v>
      </c>
      <c r="E19" s="8" t="n">
        <f aca="false">B19/B18</f>
        <v>1.02994312921571</v>
      </c>
      <c r="F19" s="8" t="n">
        <f aca="false">B19/$B$13</f>
        <v>1.6864604989605</v>
      </c>
      <c r="G19" s="8" t="n">
        <f aca="false">E19*100</f>
        <v>102.994312921571</v>
      </c>
      <c r="H19" s="8" t="n">
        <f aca="false">F19*100</f>
        <v>168.64604989605</v>
      </c>
      <c r="I19" s="8" t="n">
        <f aca="false">G19-100</f>
        <v>2.99431292157122</v>
      </c>
      <c r="J19" s="8" t="n">
        <f aca="false">H19-100</f>
        <v>68.6460498960499</v>
      </c>
      <c r="K19" s="8" t="n">
        <f aca="false">B18/100</f>
        <v>378.05</v>
      </c>
    </row>
    <row r="20" customFormat="false" ht="15" hidden="false" customHeight="false" outlineLevel="0" collapsed="false">
      <c r="A20" s="8" t="n">
        <v>2017</v>
      </c>
      <c r="B20" s="8" t="n">
        <v>39765</v>
      </c>
      <c r="C20" s="8" t="n">
        <f aca="false">B20-B19</f>
        <v>828</v>
      </c>
      <c r="D20" s="8" t="n">
        <f aca="false">B20-$B$13</f>
        <v>16677</v>
      </c>
      <c r="E20" s="8" t="n">
        <f aca="false">B20/B19</f>
        <v>1.0212651205794</v>
      </c>
      <c r="F20" s="8" t="n">
        <f aca="false">B20/$B$13</f>
        <v>1.72232328482328</v>
      </c>
      <c r="G20" s="8" t="n">
        <f aca="false">E20*100</f>
        <v>102.12651205794</v>
      </c>
      <c r="H20" s="8" t="n">
        <f aca="false">F20*100</f>
        <v>172.232328482328</v>
      </c>
      <c r="I20" s="8" t="n">
        <f aca="false">G20-100</f>
        <v>2.12651205793975</v>
      </c>
      <c r="J20" s="8" t="n">
        <f aca="false">H20-100</f>
        <v>72.2323284823285</v>
      </c>
      <c r="K20" s="8" t="n">
        <f aca="false">B19/100</f>
        <v>389.37</v>
      </c>
    </row>
    <row r="21" customFormat="false" ht="15" hidden="false" customHeight="true" outlineLevel="0" collapsed="false">
      <c r="A21" s="17" t="n">
        <v>2018</v>
      </c>
      <c r="B21" s="17" t="n">
        <f aca="false">B20+2382.42</f>
        <v>42147.42</v>
      </c>
      <c r="C21" s="18"/>
      <c r="D21" s="17"/>
      <c r="E21" s="18"/>
      <c r="F21" s="17"/>
      <c r="G21" s="18"/>
      <c r="H21" s="17"/>
      <c r="I21" s="18"/>
      <c r="J21" s="17"/>
      <c r="K21" s="18"/>
      <c r="L21" s="16" t="s">
        <v>47</v>
      </c>
      <c r="M21" s="16"/>
      <c r="N21" s="16"/>
    </row>
    <row r="22" customFormat="false" ht="15" hidden="false" customHeight="false" outlineLevel="0" collapsed="false">
      <c r="A22" s="17" t="n">
        <v>2019</v>
      </c>
      <c r="B22" s="19" t="n">
        <f aca="false">B21+2382.42</f>
        <v>44529.84</v>
      </c>
      <c r="C22" s="18"/>
      <c r="D22" s="18"/>
      <c r="E22" s="18"/>
      <c r="F22" s="18"/>
      <c r="G22" s="18"/>
      <c r="H22" s="18"/>
      <c r="I22" s="18"/>
      <c r="J22" s="18"/>
      <c r="K22" s="18"/>
      <c r="L22" s="16"/>
      <c r="M22" s="16"/>
      <c r="N22" s="16"/>
    </row>
    <row r="23" customFormat="false" ht="15" hidden="false" customHeight="true" outlineLevel="0" collapsed="false">
      <c r="A23" s="17" t="n">
        <v>2018</v>
      </c>
      <c r="B23" s="19" t="n">
        <f aca="false">B20*1.08</f>
        <v>42946.2</v>
      </c>
      <c r="C23" s="18"/>
      <c r="D23" s="18"/>
      <c r="E23" s="18"/>
      <c r="F23" s="18"/>
      <c r="G23" s="18"/>
      <c r="H23" s="18"/>
      <c r="I23" s="18"/>
      <c r="J23" s="18"/>
      <c r="K23" s="18"/>
      <c r="L23" s="16" t="s">
        <v>48</v>
      </c>
      <c r="M23" s="16"/>
      <c r="N23" s="16"/>
    </row>
    <row r="24" customFormat="false" ht="15" hidden="false" customHeight="false" outlineLevel="0" collapsed="false">
      <c r="A24" s="17" t="n">
        <v>2019</v>
      </c>
      <c r="B24" s="19" t="n">
        <f aca="false">B23*1.08</f>
        <v>46381.896</v>
      </c>
      <c r="C24" s="18"/>
      <c r="D24" s="18"/>
      <c r="E24" s="18"/>
      <c r="F24" s="18"/>
      <c r="G24" s="18"/>
      <c r="H24" s="18"/>
      <c r="I24" s="18"/>
      <c r="J24" s="18"/>
      <c r="K24" s="18"/>
      <c r="L24" s="16"/>
      <c r="M24" s="16"/>
      <c r="N24" s="16"/>
    </row>
    <row r="45" customFormat="false" ht="15" hidden="false" customHeight="false" outlineLevel="0" collapsed="false">
      <c r="B45" s="13" t="n">
        <v>21377.7777777778</v>
      </c>
    </row>
    <row r="46" customFormat="false" ht="15" hidden="false" customHeight="false" outlineLevel="0" collapsed="false">
      <c r="B46" s="13" t="n">
        <v>19794.2386831276</v>
      </c>
    </row>
    <row r="47" customFormat="false" ht="15" hidden="false" customHeight="false" outlineLevel="0" collapsed="false">
      <c r="B47" s="8" t="n">
        <v>23088</v>
      </c>
    </row>
    <row r="48" customFormat="false" ht="15" hidden="false" customHeight="false" outlineLevel="0" collapsed="false">
      <c r="B48" s="8" t="n">
        <v>25617</v>
      </c>
    </row>
    <row r="49" customFormat="false" ht="15" hidden="false" customHeight="false" outlineLevel="0" collapsed="false">
      <c r="B49" s="8" t="n">
        <v>28701</v>
      </c>
    </row>
    <row r="50" customFormat="false" ht="15" hidden="false" customHeight="false" outlineLevel="0" collapsed="false">
      <c r="B50" s="8" t="n">
        <v>31528</v>
      </c>
    </row>
    <row r="51" customFormat="false" ht="15" hidden="false" customHeight="false" outlineLevel="0" collapsed="false">
      <c r="B51" s="8" t="n">
        <v>34205</v>
      </c>
    </row>
    <row r="52" customFormat="false" ht="15" hidden="false" customHeight="false" outlineLevel="0" collapsed="false">
      <c r="B52" s="8" t="n">
        <v>37805</v>
      </c>
    </row>
    <row r="53" customFormat="false" ht="15" hidden="false" customHeight="false" outlineLevel="0" collapsed="false">
      <c r="B53" s="8" t="n">
        <v>38937</v>
      </c>
    </row>
    <row r="54" customFormat="false" ht="15" hidden="false" customHeight="false" outlineLevel="0" collapsed="false">
      <c r="B54" s="8" t="n">
        <v>39765</v>
      </c>
    </row>
    <row r="55" customFormat="false" ht="15" hidden="false" customHeight="false" outlineLevel="0" collapsed="false">
      <c r="B55" s="19" t="n">
        <v>42946.2</v>
      </c>
    </row>
    <row r="56" customFormat="false" ht="15" hidden="false" customHeight="false" outlineLevel="0" collapsed="false">
      <c r="B56" s="19" t="n">
        <v>46381.896</v>
      </c>
    </row>
  </sheetData>
  <mergeCells count="12">
    <mergeCell ref="A1:C1"/>
    <mergeCell ref="C5:D5"/>
    <mergeCell ref="E5:F5"/>
    <mergeCell ref="G5:H5"/>
    <mergeCell ref="I5:J5"/>
    <mergeCell ref="N6:P6"/>
    <mergeCell ref="N7:P7"/>
    <mergeCell ref="N8:P8"/>
    <mergeCell ref="L9:N10"/>
    <mergeCell ref="L11:N12"/>
    <mergeCell ref="L21:N22"/>
    <mergeCell ref="L23:N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2020-01-06T05:08:00Z</dcterms:created>
  <dc:creator>187</dc:creator>
  <dc:description/>
  <dc:language>ru-RU</dc:language>
  <cp:lastModifiedBy/>
  <dcterms:modified xsi:type="dcterms:W3CDTF">2020-08-07T15:03:21Z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1033-11.2.0.9031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