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1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<sst xmlns="http://schemas.openxmlformats.org/spreadsheetml/2006/main" count="51" uniqueCount="50">
  <si>
    <t>Выполнил Киромов Муканна</t>
  </si>
  <si>
    <t>Анализ рядов динамики</t>
  </si>
  <si>
    <t xml:space="preserve">Распределение ПО ВЕЛИЧИНЕ СРЕДНЕДУШЕВЫХ ДЕНЕЖНЫХ ДОХОДОВ населении Якутии  В МЕСЯЦ,2010- 2017г , </t>
  </si>
  <si>
    <t>Аналитические показатели рядов  динамики</t>
  </si>
  <si>
    <t>Период времени</t>
  </si>
  <si>
    <t>руб</t>
  </si>
  <si>
    <t>абс прир руб</t>
  </si>
  <si>
    <t>коэф рост</t>
  </si>
  <si>
    <t>темп рост%</t>
  </si>
  <si>
    <t>темп прирост%</t>
  </si>
  <si>
    <t>абс знач 1% прирста руб</t>
  </si>
  <si>
    <t>t</t>
  </si>
  <si>
    <t>yt</t>
  </si>
  <si>
    <t>Dyt</t>
  </si>
  <si>
    <t>Dytбаз</t>
  </si>
  <si>
    <t>Kt</t>
  </si>
  <si>
    <t>Ktбаз</t>
  </si>
  <si>
    <t>Tt</t>
  </si>
  <si>
    <t>Ttбаз</t>
  </si>
  <si>
    <t>Тпрt</t>
  </si>
  <si>
    <t>Тпрбаз</t>
  </si>
  <si>
    <t>Аt</t>
  </si>
  <si>
    <t>/=yt-yt-1</t>
  </si>
  <si>
    <t>/=yt/y1</t>
  </si>
  <si>
    <t>/=yt/yt-1</t>
  </si>
  <si>
    <t>Kt*100%</t>
  </si>
  <si>
    <t>Ktбаз*100%</t>
  </si>
  <si>
    <t>Tt-100%</t>
  </si>
  <si>
    <t>Ttбаз-100%</t>
  </si>
  <si>
    <t>/yt-1/100%</t>
  </si>
  <si>
    <t>ретроперс. прогноз на основе сред коэф рост</t>
  </si>
  <si>
    <t>ретроперс. прогноз на основе сред абсол прирост</t>
  </si>
  <si>
    <t>перспектив. прогноз на основе сред абсол прирост</t>
  </si>
  <si>
    <t>перспектив. прогноз на основе сред коэф рост</t>
  </si>
  <si>
    <t>Обобщающие показатели рядов динамики</t>
  </si>
  <si>
    <t>1.</t>
  </si>
  <si>
    <t>Средний уровень ряда:</t>
  </si>
  <si>
    <r>
      <rPr>
        <sz val="11"/>
        <color theme="1"/>
        <rFont val="Calibri"/>
        <charset val="204"/>
        <scheme val="minor"/>
      </rPr>
      <t>y=</t>
    </r>
    <r>
      <rPr>
        <sz val="11"/>
        <color theme="1"/>
        <rFont val="Calibri"/>
        <charset val="204"/>
      </rPr>
      <t>∑yt/n</t>
    </r>
  </si>
  <si>
    <t>y=259646/8</t>
  </si>
  <si>
    <t>y=32455,8</t>
  </si>
  <si>
    <t>2.</t>
  </si>
  <si>
    <t>Средний абсолют. прирост</t>
  </si>
  <si>
    <t>Δy=(yn-y1)/n-1</t>
  </si>
  <si>
    <t>Δy=(39765-23088)/7</t>
  </si>
  <si>
    <t>Δy=2382,42</t>
  </si>
  <si>
    <t>3.</t>
  </si>
  <si>
    <t>Сред коэф роста</t>
  </si>
  <si>
    <t>K=n-1крн(yn/y1)</t>
  </si>
  <si>
    <t>K=7крн(39765/23088)</t>
  </si>
  <si>
    <t>К=1,08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</si>
</sst>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theme="1"/>
      <name val="Times New Roman"/>
      <charset val="204"/>
    </font>
    <font>
      <sz val="14"/>
      <color theme="1"/>
      <name val="Calibri"/>
      <charset val="204"/>
      <scheme val="minor"/>
    </font>
    <font>
      <b/>
      <sz val="12"/>
      <color theme="1"/>
      <name val="Times New Roman"/>
      <charset val="204"/>
    </font>
    <font>
      <sz val="11"/>
      <color theme="1"/>
      <name val="Calibri"/>
      <charset val="20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0" fontId="3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4" fillId="0" borderId="2" xfId="0" applyFont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4" fillId="0" borderId="4" xfId="0" applyFont="1" applyBorder="1" applyAlignment="1"/>
    <xf numFmtId="0" fontId="5" fillId="3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Месячные доходы</a:t>
            </a:r>
            <a:r>
              <a:rPr lang="ru-RU" baseline="0"/>
              <a:t> населения Якутии </a:t>
            </a:r>
            <a:endParaRPr lang="ru-RU"/>
          </a:p>
        </c:rich>
      </c:tx>
      <c:layout>
        <c:manualLayout>
          <c:xMode val="edge"/>
          <c:yMode val="edge"/>
          <c:x val="0.208831341301461"/>
          <c:y val="0.0353356890459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7"/>
          <c:order val="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Лист1!$B$13:$B$20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7197792"/>
        <c:axId val="187198184"/>
      </c:lineChart>
      <c:catAx>
        <c:axId val="1871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 Источник:Росстат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98184"/>
        <c:crosses val="autoZero"/>
        <c:auto val="1"/>
        <c:lblAlgn val="ctr"/>
        <c:lblOffset val="100"/>
        <c:noMultiLvlLbl val="0"/>
      </c:catAx>
      <c:valAx>
        <c:axId val="1871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Рублей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Темпы прироста</a:t>
            </a:r>
            <a:r>
              <a:rPr lang="ru-RU" baseline="0"/>
              <a:t> м</a:t>
            </a:r>
            <a:r>
              <a:rPr lang="ru-RU"/>
              <a:t>есячных доходов</a:t>
            </a:r>
            <a:r>
              <a:rPr lang="ru-RU" baseline="0"/>
              <a:t> населения Якутии </a:t>
            </a:r>
            <a:endParaRPr lang="ru-RU"/>
          </a:p>
        </c:rich>
      </c:tx>
      <c:layout>
        <c:manualLayout>
          <c:xMode val="edge"/>
          <c:yMode val="edge"/>
          <c:x val="0.112833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Лист1!$I$5</c:f>
              <c:strCache>
                <c:ptCount val="1"/>
                <c:pt idx="0">
                  <c:v>темп прирост%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Лист1!$A$13:$A$20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Лист1!$I$13:$I$20</c:f>
              <c:numCache>
                <c:formatCode>General</c:formatCode>
                <c:ptCount val="8"/>
                <c:pt idx="1">
                  <c:v>10.9537422037422</c:v>
                </c:pt>
                <c:pt idx="2">
                  <c:v>12.0388804309638</c:v>
                </c:pt>
                <c:pt idx="3">
                  <c:v>9.84983101634089</c:v>
                </c:pt>
                <c:pt idx="4">
                  <c:v>8.4908652626237</c:v>
                </c:pt>
                <c:pt idx="5">
                  <c:v>10.5247770793744</c:v>
                </c:pt>
                <c:pt idx="6">
                  <c:v>2.99431292157122</c:v>
                </c:pt>
                <c:pt idx="7">
                  <c:v>2.12651205793975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7198968"/>
        <c:axId val="187199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6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19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 Источник:Росстат 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99360"/>
        <c:crosses val="autoZero"/>
        <c:auto val="1"/>
        <c:lblAlgn val="ctr"/>
        <c:lblOffset val="100"/>
        <c:noMultiLvlLbl val="0"/>
      </c:catAx>
      <c:valAx>
        <c:axId val="187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Проценты%</a:t>
                </a:r>
                <a:endParaRPr lang="ru-RU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9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"коэф роста"</c:f>
              <c:strCache>
                <c:ptCount val="1"/>
                <c:pt idx="0">
                  <c:v>коэф роста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923030364168264"/>
                  <c:y val="-0.134096191668157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05265812569353"/>
                  <c:y val="0.061684248167352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0453949359427015"/>
                  <c:y val="0.0911854103343465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136184807828105"/>
                  <c:y val="-0.0348650098337207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Лист1!$A$11:$A$22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Лист1!$B$26:$B$37</c:f>
              <c:numCache>
                <c:formatCode>General</c:formatCode>
                <c:ptCount val="12"/>
                <c:pt idx="0">
                  <c:v>21377.7777777778</c:v>
                </c:pt>
                <c:pt idx="1">
                  <c:v>19794.2386831276</c:v>
                </c:pt>
                <c:pt idx="2">
                  <c:v>23088</c:v>
                </c:pt>
                <c:pt idx="3">
                  <c:v>25617</c:v>
                </c:pt>
                <c:pt idx="4">
                  <c:v>28701</c:v>
                </c:pt>
                <c:pt idx="5">
                  <c:v>31528</c:v>
                </c:pt>
                <c:pt idx="6">
                  <c:v>34205</c:v>
                </c:pt>
                <c:pt idx="7">
                  <c:v>37805</c:v>
                </c:pt>
                <c:pt idx="8">
                  <c:v>38937</c:v>
                </c:pt>
                <c:pt idx="9">
                  <c:v>39765</c:v>
                </c:pt>
                <c:pt idx="10">
                  <c:v>42946.2</c:v>
                </c:pt>
                <c:pt idx="11">
                  <c:v>46381.896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"абсолют. прирост"</c:f>
              <c:strCache>
                <c:ptCount val="1"/>
                <c:pt idx="0">
                  <c:v>абсолют. прирост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71118732976899"/>
                  <c:y val="0.112640801001252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1579743770806"/>
                  <c:y val="0.107276953334525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57237970341975"/>
                  <c:y val="-0.0455927051671733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302632906284677"/>
                  <c:y val="0.142141963168246"/>
                </c:manualLayout>
              </c:layout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Лист1!$A$11:$A$22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Лист1!$B$11:$B$22</c:f>
              <c:numCache>
                <c:formatCode>General</c:formatCode>
                <c:ptCount val="12"/>
                <c:pt idx="0">
                  <c:v>18323.16</c:v>
                </c:pt>
                <c:pt idx="1">
                  <c:v>20705.58</c:v>
                </c:pt>
                <c:pt idx="2">
                  <c:v>23088</c:v>
                </c:pt>
                <c:pt idx="3">
                  <c:v>25617</c:v>
                </c:pt>
                <c:pt idx="4">
                  <c:v>28701</c:v>
                </c:pt>
                <c:pt idx="5">
                  <c:v>31528</c:v>
                </c:pt>
                <c:pt idx="6">
                  <c:v>34205</c:v>
                </c:pt>
                <c:pt idx="7">
                  <c:v>37805</c:v>
                </c:pt>
                <c:pt idx="8">
                  <c:v>38937</c:v>
                </c:pt>
                <c:pt idx="9">
                  <c:v>39765</c:v>
                </c:pt>
                <c:pt idx="10">
                  <c:v>42147.42</c:v>
                </c:pt>
                <c:pt idx="11">
                  <c:v>44529.84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65065829"/>
        <c:axId val="987383750"/>
      </c:lineChart>
      <c:catAx>
        <c:axId val="265065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83750"/>
        <c:crosses val="autoZero"/>
        <c:auto val="1"/>
        <c:lblAlgn val="ctr"/>
        <c:lblOffset val="100"/>
        <c:noMultiLvlLbl val="0"/>
      </c:catAx>
      <c:valAx>
        <c:axId val="987383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065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242570</xdr:colOff>
      <xdr:row>26</xdr:row>
      <xdr:rowOff>80645</xdr:rowOff>
    </xdr:from>
    <xdr:to>
      <xdr:col>9</xdr:col>
      <xdr:colOff>518795</xdr:colOff>
      <xdr:row>40</xdr:row>
      <xdr:rowOff>109220</xdr:rowOff>
    </xdr:to>
    <xdr:graphicFrame>
      <xdr:nvGraphicFramePr>
        <xdr:cNvPr id="2" name="Диаграмма 1"/>
        <xdr:cNvGraphicFramePr/>
      </xdr:nvGraphicFramePr>
      <xdr:xfrm>
        <a:off x="1699895" y="5662295"/>
        <a:ext cx="47815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27</xdr:row>
      <xdr:rowOff>161925</xdr:rowOff>
    </xdr:from>
    <xdr:to>
      <xdr:col>16</xdr:col>
      <xdr:colOff>1152525</xdr:colOff>
      <xdr:row>42</xdr:row>
      <xdr:rowOff>0</xdr:rowOff>
    </xdr:to>
    <xdr:graphicFrame>
      <xdr:nvGraphicFramePr>
        <xdr:cNvPr id="3" name="Диаграмма 2"/>
        <xdr:cNvGraphicFramePr/>
      </xdr:nvGraphicFramePr>
      <xdr:xfrm>
        <a:off x="7000875" y="5934075"/>
        <a:ext cx="452437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44</xdr:row>
      <xdr:rowOff>38100</xdr:rowOff>
    </xdr:from>
    <xdr:to>
      <xdr:col>10</xdr:col>
      <xdr:colOff>609600</xdr:colOff>
      <xdr:row>50</xdr:row>
      <xdr:rowOff>95250</xdr:rowOff>
    </xdr:to>
    <xdr:sp>
      <xdr:nvSpPr>
        <xdr:cNvPr id="4" name="TextBox 3"/>
        <xdr:cNvSpPr txBox="1"/>
      </xdr:nvSpPr>
      <xdr:spPr>
        <a:xfrm>
          <a:off x="2962275" y="9096375"/>
          <a:ext cx="43434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/>
            <a:t>Аналитическая записка</a:t>
          </a:r>
          <a:endParaRPr lang="ru-RU" sz="1100" b="1"/>
        </a:p>
        <a:p>
          <a:pPr algn="l"/>
          <a:r>
            <a:rPr lang="ru-RU" sz="1100" b="0"/>
            <a:t>Из</a:t>
          </a:r>
          <a:r>
            <a:rPr lang="ru-RU" sz="1100" b="0" baseline="0"/>
            <a:t> графиков видно, что с 2010 года месячные доходы населения Якутии увеличивались, в среднем на 2382 рублей за год. Также наблюдаеться спад темпов прироста доходов, за исключением 2012 и 2015 года, где темп прироста сотавил 12% и 10% соответсвенно.</a:t>
          </a:r>
          <a:endParaRPr lang="ru-RU" sz="1100" b="0"/>
        </a:p>
      </xdr:txBody>
    </xdr:sp>
    <xdr:clientData/>
  </xdr:twoCellAnchor>
  <xdr:twoCellAnchor>
    <xdr:from>
      <xdr:col>11</xdr:col>
      <xdr:colOff>19050</xdr:colOff>
      <xdr:row>8</xdr:row>
      <xdr:rowOff>76200</xdr:rowOff>
    </xdr:from>
    <xdr:to>
      <xdr:col>11</xdr:col>
      <xdr:colOff>219075</xdr:colOff>
      <xdr:row>11</xdr:row>
      <xdr:rowOff>133350</xdr:rowOff>
    </xdr:to>
    <xdr:sp>
      <xdr:nvSpPr>
        <xdr:cNvPr id="5" name="Left Arrow 4"/>
        <xdr:cNvSpPr/>
      </xdr:nvSpPr>
      <xdr:spPr>
        <a:xfrm>
          <a:off x="7391400" y="2228850"/>
          <a:ext cx="200025" cy="628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11</xdr:col>
      <xdr:colOff>19050</xdr:colOff>
      <xdr:row>22</xdr:row>
      <xdr:rowOff>76200</xdr:rowOff>
    </xdr:from>
    <xdr:to>
      <xdr:col>11</xdr:col>
      <xdr:colOff>219075</xdr:colOff>
      <xdr:row>23</xdr:row>
      <xdr:rowOff>133350</xdr:rowOff>
    </xdr:to>
    <xdr:sp>
      <xdr:nvSpPr>
        <xdr:cNvPr id="6" name="Left Arrow 5"/>
        <xdr:cNvSpPr/>
      </xdr:nvSpPr>
      <xdr:spPr>
        <a:xfrm>
          <a:off x="7391400" y="4895850"/>
          <a:ext cx="200025" cy="247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590550</xdr:colOff>
      <xdr:row>6</xdr:row>
      <xdr:rowOff>155575</xdr:rowOff>
    </xdr:from>
    <xdr:to>
      <xdr:col>22</xdr:col>
      <xdr:colOff>46355</xdr:colOff>
      <xdr:row>25</xdr:row>
      <xdr:rowOff>87630</xdr:rowOff>
    </xdr:to>
    <xdr:graphicFrame>
      <xdr:nvGraphicFramePr>
        <xdr:cNvPr id="7" name="Chart 6"/>
        <xdr:cNvGraphicFramePr/>
      </xdr:nvGraphicFramePr>
      <xdr:xfrm>
        <a:off x="9163050" y="1927225"/>
        <a:ext cx="6294755" cy="355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abSelected="1" topLeftCell="A8" workbookViewId="0">
      <selection activeCell="L21" sqref="L21:N22"/>
    </sheetView>
  </sheetViews>
  <sheetFormatPr defaultColWidth="9" defaultRowHeight="15"/>
  <cols>
    <col min="2" max="2" width="12.8571428571429"/>
    <col min="6" max="6" width="11.4285714285714" customWidth="1"/>
    <col min="8" max="8" width="11.1428571428571" customWidth="1"/>
    <col min="10" max="10" width="11" customWidth="1"/>
    <col min="11" max="11" width="10.1428571428571" customWidth="1"/>
    <col min="17" max="17" width="18.2857142857143" customWidth="1"/>
    <col min="18" max="18" width="19.8571428571429" customWidth="1"/>
    <col min="19" max="19" width="10.4285714285714" customWidth="1"/>
  </cols>
  <sheetData>
    <row r="1" spans="1:4">
      <c r="A1" s="1" t="s">
        <v>0</v>
      </c>
      <c r="B1" s="1"/>
      <c r="C1" s="1"/>
      <c r="D1" s="2"/>
    </row>
    <row r="2" spans="1:6">
      <c r="A2" s="2" t="s">
        <v>1</v>
      </c>
      <c r="B2" s="2"/>
      <c r="C2" s="2"/>
      <c r="D2" s="2"/>
      <c r="E2" s="2"/>
      <c r="F2" s="2"/>
    </row>
    <row r="3" ht="15.75" spans="1:17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6"/>
      <c r="P3" s="16"/>
      <c r="Q3" s="22"/>
    </row>
    <row r="4" ht="18.75" spans="1:5">
      <c r="A4" s="5" t="s">
        <v>3</v>
      </c>
      <c r="B4" s="5"/>
      <c r="C4" s="5"/>
      <c r="D4" s="5"/>
      <c r="E4" s="5"/>
    </row>
    <row r="5" ht="60" spans="1:12">
      <c r="A5" s="6" t="s">
        <v>4</v>
      </c>
      <c r="B5" s="7" t="s">
        <v>5</v>
      </c>
      <c r="C5" s="6" t="s">
        <v>6</v>
      </c>
      <c r="D5" s="6"/>
      <c r="E5" s="6" t="s">
        <v>7</v>
      </c>
      <c r="F5" s="6"/>
      <c r="G5" s="6" t="s">
        <v>8</v>
      </c>
      <c r="H5" s="6"/>
      <c r="I5" s="6" t="s">
        <v>9</v>
      </c>
      <c r="J5" s="6"/>
      <c r="K5" s="6" t="s">
        <v>10</v>
      </c>
      <c r="L5" s="17"/>
    </row>
    <row r="6" spans="1:11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</row>
    <row r="7" spans="1:1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</row>
    <row r="8" spans="1:11">
      <c r="A8" s="8"/>
      <c r="B8" s="8"/>
      <c r="C8" s="9" t="s">
        <v>22</v>
      </c>
      <c r="D8" s="9" t="s">
        <v>23</v>
      </c>
      <c r="E8" s="9" t="s">
        <v>24</v>
      </c>
      <c r="F8" s="9" t="s">
        <v>23</v>
      </c>
      <c r="G8" s="9" t="s">
        <v>25</v>
      </c>
      <c r="H8" s="9" t="s">
        <v>26</v>
      </c>
      <c r="I8" s="9" t="s">
        <v>27</v>
      </c>
      <c r="J8" s="9" t="s">
        <v>28</v>
      </c>
      <c r="K8" s="9" t="s">
        <v>29</v>
      </c>
    </row>
    <row r="9" spans="1:14">
      <c r="A9" s="8">
        <v>2008</v>
      </c>
      <c r="B9" s="8">
        <f>B13/1.08</f>
        <v>21377.7777777778</v>
      </c>
      <c r="C9" s="9"/>
      <c r="D9" s="9"/>
      <c r="E9" s="9"/>
      <c r="F9" s="9"/>
      <c r="G9" s="9"/>
      <c r="H9" s="9"/>
      <c r="I9" s="9"/>
      <c r="J9" s="9"/>
      <c r="K9" s="9"/>
      <c r="L9" s="18" t="s">
        <v>30</v>
      </c>
      <c r="M9" s="18"/>
      <c r="N9" s="18"/>
    </row>
    <row r="10" spans="1:14">
      <c r="A10" s="8">
        <v>2009</v>
      </c>
      <c r="B10" s="8">
        <f>B9/1.08</f>
        <v>19794.2386831276</v>
      </c>
      <c r="C10" s="9"/>
      <c r="D10" s="9"/>
      <c r="E10" s="9"/>
      <c r="F10" s="9"/>
      <c r="G10" s="9"/>
      <c r="H10" s="9"/>
      <c r="I10" s="9"/>
      <c r="J10" s="9"/>
      <c r="K10" s="9"/>
      <c r="L10" s="18"/>
      <c r="M10" s="18"/>
      <c r="N10" s="18"/>
    </row>
    <row r="11" spans="1:14">
      <c r="A11" s="10">
        <v>2008</v>
      </c>
      <c r="B11" s="11">
        <f>B12-2382.42</f>
        <v>18323.16</v>
      </c>
      <c r="C11" s="11"/>
      <c r="D11" s="11"/>
      <c r="E11" s="11"/>
      <c r="F11" s="11"/>
      <c r="G11" s="11"/>
      <c r="H11" s="11"/>
      <c r="I11" s="11"/>
      <c r="J11" s="11"/>
      <c r="K11" s="11"/>
      <c r="L11" s="18" t="s">
        <v>31</v>
      </c>
      <c r="M11" s="18"/>
      <c r="N11" s="18"/>
    </row>
    <row r="12" spans="1:14">
      <c r="A12" s="10">
        <v>2009</v>
      </c>
      <c r="B12" s="11">
        <f>B13-2382.42</f>
        <v>20705.58</v>
      </c>
      <c r="C12" s="11"/>
      <c r="D12" s="11"/>
      <c r="E12" s="11"/>
      <c r="F12" s="11"/>
      <c r="G12" s="11"/>
      <c r="H12" s="11"/>
      <c r="I12" s="11"/>
      <c r="J12" s="11"/>
      <c r="K12" s="11"/>
      <c r="L12" s="18"/>
      <c r="M12" s="18"/>
      <c r="N12" s="18"/>
    </row>
    <row r="13" spans="1:11">
      <c r="A13" s="7">
        <v>2010</v>
      </c>
      <c r="B13" s="7">
        <v>23088</v>
      </c>
      <c r="C13" s="7"/>
      <c r="D13" s="7"/>
      <c r="E13" s="7"/>
      <c r="F13" s="7">
        <v>1</v>
      </c>
      <c r="G13" s="7"/>
      <c r="H13" s="7">
        <v>100</v>
      </c>
      <c r="I13" s="7"/>
      <c r="J13" s="7"/>
      <c r="K13" s="7"/>
    </row>
    <row r="14" spans="1:11">
      <c r="A14" s="7">
        <v>2011</v>
      </c>
      <c r="B14" s="7">
        <v>25617</v>
      </c>
      <c r="C14" s="7">
        <f t="shared" ref="C14:C20" si="0">B14-B13</f>
        <v>2529</v>
      </c>
      <c r="D14" s="7">
        <f t="shared" ref="D14:D20" si="1">B14-$B$13</f>
        <v>2529</v>
      </c>
      <c r="E14" s="7">
        <f>B14/B13</f>
        <v>1.10953742203742</v>
      </c>
      <c r="F14" s="7">
        <f t="shared" ref="F14:F20" si="2">B14/$B$13</f>
        <v>1.10953742203742</v>
      </c>
      <c r="G14" s="7">
        <f t="shared" ref="G14:H18" si="3">E14*100</f>
        <v>110.953742203742</v>
      </c>
      <c r="H14" s="7">
        <f t="shared" si="3"/>
        <v>110.953742203742</v>
      </c>
      <c r="I14" s="7">
        <f>G14-100</f>
        <v>10.9537422037422</v>
      </c>
      <c r="J14" s="7">
        <f>H14-100</f>
        <v>10.9537422037422</v>
      </c>
      <c r="K14" s="7">
        <f>B13/100</f>
        <v>230.88</v>
      </c>
    </row>
    <row r="15" spans="1:18">
      <c r="A15" s="7">
        <v>2012</v>
      </c>
      <c r="B15" s="7">
        <v>28701</v>
      </c>
      <c r="C15" s="7">
        <f t="shared" si="0"/>
        <v>3084</v>
      </c>
      <c r="D15" s="7">
        <f t="shared" si="1"/>
        <v>5613</v>
      </c>
      <c r="E15" s="7">
        <f>B15/B14</f>
        <v>1.12038880430964</v>
      </c>
      <c r="F15" s="7">
        <f t="shared" si="2"/>
        <v>1.24311330561331</v>
      </c>
      <c r="G15" s="7">
        <f t="shared" si="3"/>
        <v>112.038880430964</v>
      </c>
      <c r="H15" s="7">
        <f t="shared" si="3"/>
        <v>124.311330561331</v>
      </c>
      <c r="I15" s="7">
        <f>G15-100</f>
        <v>12.0388804309638</v>
      </c>
      <c r="J15" s="7">
        <f t="shared" ref="J15:J21" si="4">H15-100</f>
        <v>24.3113305613306</v>
      </c>
      <c r="K15" s="7">
        <f>B14/100</f>
        <v>256.17</v>
      </c>
      <c r="R15">
        <f>B13-2382.42</f>
        <v>20705.58</v>
      </c>
    </row>
    <row r="16" spans="1:11">
      <c r="A16" s="7">
        <v>2013</v>
      </c>
      <c r="B16" s="7">
        <v>31528</v>
      </c>
      <c r="C16" s="7">
        <f t="shared" si="0"/>
        <v>2827</v>
      </c>
      <c r="D16" s="7">
        <f t="shared" si="1"/>
        <v>8440</v>
      </c>
      <c r="E16" s="7">
        <f t="shared" ref="E16:E20" si="5">B16/B15</f>
        <v>1.09849831016341</v>
      </c>
      <c r="F16" s="7">
        <f t="shared" si="2"/>
        <v>1.36555786555787</v>
      </c>
      <c r="G16" s="7">
        <f t="shared" si="3"/>
        <v>109.849831016341</v>
      </c>
      <c r="H16" s="7">
        <f t="shared" si="3"/>
        <v>136.555786555787</v>
      </c>
      <c r="I16" s="7">
        <f>G16-100</f>
        <v>9.84983101634089</v>
      </c>
      <c r="J16" s="7">
        <f t="shared" si="4"/>
        <v>36.5557865557865</v>
      </c>
      <c r="K16" s="7">
        <f>B15/100</f>
        <v>287.01</v>
      </c>
    </row>
    <row r="17" spans="1:11">
      <c r="A17" s="7">
        <v>2014</v>
      </c>
      <c r="B17" s="7">
        <v>34205</v>
      </c>
      <c r="C17" s="7">
        <f t="shared" si="0"/>
        <v>2677</v>
      </c>
      <c r="D17" s="7">
        <f t="shared" si="1"/>
        <v>11117</v>
      </c>
      <c r="E17" s="7">
        <f t="shared" si="5"/>
        <v>1.08490865262624</v>
      </c>
      <c r="F17" s="7">
        <f t="shared" si="2"/>
        <v>1.48150554400554</v>
      </c>
      <c r="G17" s="7">
        <f t="shared" si="3"/>
        <v>108.490865262624</v>
      </c>
      <c r="H17" s="7">
        <f t="shared" si="3"/>
        <v>148.150554400554</v>
      </c>
      <c r="I17" s="7">
        <f t="shared" ref="I17:I20" si="6">G17-100</f>
        <v>8.4908652626237</v>
      </c>
      <c r="J17" s="7">
        <f t="shared" si="4"/>
        <v>48.1505544005544</v>
      </c>
      <c r="K17" s="7">
        <f>B16/100</f>
        <v>315.28</v>
      </c>
    </row>
    <row r="18" spans="1:11">
      <c r="A18" s="7">
        <v>2015</v>
      </c>
      <c r="B18" s="7">
        <v>37805</v>
      </c>
      <c r="C18" s="7">
        <f t="shared" si="0"/>
        <v>3600</v>
      </c>
      <c r="D18" s="7">
        <f t="shared" si="1"/>
        <v>14717</v>
      </c>
      <c r="E18" s="7">
        <f t="shared" si="5"/>
        <v>1.10524777079374</v>
      </c>
      <c r="F18" s="7">
        <f t="shared" si="2"/>
        <v>1.6374306999307</v>
      </c>
      <c r="G18" s="7">
        <f t="shared" si="3"/>
        <v>110.524777079374</v>
      </c>
      <c r="H18" s="7">
        <f t="shared" si="3"/>
        <v>163.74306999307</v>
      </c>
      <c r="I18" s="7">
        <f t="shared" si="6"/>
        <v>10.5247770793744</v>
      </c>
      <c r="J18" s="7">
        <f t="shared" si="4"/>
        <v>63.74306999307</v>
      </c>
      <c r="K18" s="7">
        <f t="shared" ref="K18:K20" si="7">B17/100</f>
        <v>342.05</v>
      </c>
    </row>
    <row r="19" spans="1:11">
      <c r="A19" s="7">
        <v>2016</v>
      </c>
      <c r="B19" s="7">
        <v>38937</v>
      </c>
      <c r="C19" s="7">
        <f t="shared" si="0"/>
        <v>1132</v>
      </c>
      <c r="D19" s="7">
        <f t="shared" si="1"/>
        <v>15849</v>
      </c>
      <c r="E19" s="7">
        <f t="shared" si="5"/>
        <v>1.02994312921571</v>
      </c>
      <c r="F19" s="7">
        <f t="shared" si="2"/>
        <v>1.6864604989605</v>
      </c>
      <c r="G19" s="7">
        <f t="shared" ref="G19:G20" si="8">E19*100</f>
        <v>102.994312921571</v>
      </c>
      <c r="H19" s="7">
        <f>F19*100</f>
        <v>168.64604989605</v>
      </c>
      <c r="I19" s="7">
        <f t="shared" si="6"/>
        <v>2.99431292157122</v>
      </c>
      <c r="J19" s="7">
        <f t="shared" si="4"/>
        <v>68.6460498960499</v>
      </c>
      <c r="K19" s="7">
        <f t="shared" si="7"/>
        <v>378.05</v>
      </c>
    </row>
    <row r="20" spans="1:11">
      <c r="A20" s="7">
        <v>2017</v>
      </c>
      <c r="B20" s="7">
        <v>39765</v>
      </c>
      <c r="C20" s="7">
        <f t="shared" si="0"/>
        <v>828</v>
      </c>
      <c r="D20" s="7">
        <f t="shared" si="1"/>
        <v>16677</v>
      </c>
      <c r="E20" s="7">
        <f t="shared" si="5"/>
        <v>1.0212651205794</v>
      </c>
      <c r="F20" s="7">
        <f t="shared" si="2"/>
        <v>1.72232328482328</v>
      </c>
      <c r="G20" s="7">
        <f t="shared" si="8"/>
        <v>102.12651205794</v>
      </c>
      <c r="H20" s="7">
        <f>F20*100</f>
        <v>172.232328482328</v>
      </c>
      <c r="I20" s="7">
        <f t="shared" si="6"/>
        <v>2.12651205793975</v>
      </c>
      <c r="J20" s="7">
        <f t="shared" si="4"/>
        <v>72.2323284823285</v>
      </c>
      <c r="K20" s="7">
        <f t="shared" si="7"/>
        <v>389.37</v>
      </c>
    </row>
    <row r="21" spans="1:14">
      <c r="A21" s="10">
        <v>2018</v>
      </c>
      <c r="B21" s="10">
        <f>B20+2382.42</f>
        <v>42147.42</v>
      </c>
      <c r="C21" s="11"/>
      <c r="D21" s="10"/>
      <c r="E21" s="11"/>
      <c r="F21" s="10"/>
      <c r="G21" s="11"/>
      <c r="H21" s="10"/>
      <c r="I21" s="11"/>
      <c r="J21" s="10"/>
      <c r="K21" s="11"/>
      <c r="L21" s="18" t="s">
        <v>32</v>
      </c>
      <c r="M21" s="18"/>
      <c r="N21" s="18"/>
    </row>
    <row r="22" spans="1:14">
      <c r="A22" s="10">
        <v>2019</v>
      </c>
      <c r="B22" s="12">
        <f>B21+2382.42</f>
        <v>44529.84</v>
      </c>
      <c r="C22" s="11"/>
      <c r="D22" s="11"/>
      <c r="E22" s="11"/>
      <c r="F22" s="11"/>
      <c r="G22" s="11"/>
      <c r="H22" s="11"/>
      <c r="I22" s="11"/>
      <c r="J22" s="11"/>
      <c r="K22" s="11"/>
      <c r="L22" s="18"/>
      <c r="M22" s="18"/>
      <c r="N22" s="18"/>
    </row>
    <row r="23" spans="1:14">
      <c r="A23" s="13">
        <v>2018</v>
      </c>
      <c r="B23" s="14">
        <f>B20*1.08</f>
        <v>42946.2</v>
      </c>
      <c r="C23" s="15"/>
      <c r="D23" s="15"/>
      <c r="E23" s="15"/>
      <c r="F23" s="15"/>
      <c r="G23" s="15"/>
      <c r="H23" s="15"/>
      <c r="I23" s="15"/>
      <c r="J23" s="15"/>
      <c r="K23" s="15"/>
      <c r="L23" s="18" t="s">
        <v>33</v>
      </c>
      <c r="M23" s="18"/>
      <c r="N23" s="18"/>
    </row>
    <row r="24" spans="1:14">
      <c r="A24" s="13">
        <v>2019</v>
      </c>
      <c r="B24" s="14">
        <f>B23*1.08</f>
        <v>46381.896</v>
      </c>
      <c r="C24" s="15"/>
      <c r="D24" s="15"/>
      <c r="E24" s="15"/>
      <c r="F24" s="15"/>
      <c r="G24" s="15"/>
      <c r="H24" s="15"/>
      <c r="I24" s="15"/>
      <c r="J24" s="15"/>
      <c r="K24" s="15"/>
      <c r="L24" s="18"/>
      <c r="M24" s="18"/>
      <c r="N24" s="18"/>
    </row>
    <row r="26" spans="2:2">
      <c r="B26" s="8">
        <v>21377.7777777778</v>
      </c>
    </row>
    <row r="27" spans="2:2">
      <c r="B27" s="8">
        <v>19794.2386831276</v>
      </c>
    </row>
    <row r="28" spans="2:2">
      <c r="B28" s="7">
        <v>23088</v>
      </c>
    </row>
    <row r="29" spans="2:2">
      <c r="B29" s="7">
        <v>25617</v>
      </c>
    </row>
    <row r="30" spans="2:2">
      <c r="B30" s="7">
        <v>28701</v>
      </c>
    </row>
    <row r="31" spans="2:2">
      <c r="B31" s="7">
        <v>31528</v>
      </c>
    </row>
    <row r="32" spans="2:2">
      <c r="B32" s="7">
        <v>34205</v>
      </c>
    </row>
    <row r="33" spans="2:2">
      <c r="B33" s="7">
        <v>37805</v>
      </c>
    </row>
    <row r="34" spans="2:2">
      <c r="B34" s="7">
        <v>38937</v>
      </c>
    </row>
    <row r="35" spans="2:2">
      <c r="B35" s="7">
        <v>39765</v>
      </c>
    </row>
    <row r="36" spans="2:2">
      <c r="B36" s="14">
        <v>42946.2</v>
      </c>
    </row>
    <row r="37" spans="2:2">
      <c r="B37" s="14">
        <v>46381.896</v>
      </c>
    </row>
    <row r="44" ht="18.75" spans="13:19">
      <c r="M44" s="19" t="s">
        <v>34</v>
      </c>
      <c r="N44" s="19"/>
      <c r="O44" s="19"/>
      <c r="P44" s="19"/>
      <c r="Q44" s="19"/>
      <c r="R44" s="20"/>
      <c r="S44" s="20"/>
    </row>
    <row r="45" spans="13:19">
      <c r="M45" s="20" t="s">
        <v>35</v>
      </c>
      <c r="N45" s="21" t="s">
        <v>36</v>
      </c>
      <c r="O45" s="21"/>
      <c r="P45" s="21"/>
      <c r="Q45" s="20" t="s">
        <v>37</v>
      </c>
      <c r="R45" s="20" t="s">
        <v>38</v>
      </c>
      <c r="S45" s="21" t="s">
        <v>39</v>
      </c>
    </row>
    <row r="46" spans="13:19">
      <c r="M46" s="20" t="s">
        <v>40</v>
      </c>
      <c r="N46" s="21" t="s">
        <v>41</v>
      </c>
      <c r="O46" s="21"/>
      <c r="P46" s="21"/>
      <c r="Q46" s="23" t="s">
        <v>42</v>
      </c>
      <c r="R46" s="20" t="s">
        <v>43</v>
      </c>
      <c r="S46" s="20" t="s">
        <v>44</v>
      </c>
    </row>
    <row r="47" spans="13:19">
      <c r="M47" s="20" t="s">
        <v>45</v>
      </c>
      <c r="N47" s="21" t="s">
        <v>46</v>
      </c>
      <c r="O47" s="21"/>
      <c r="P47" s="21"/>
      <c r="Q47" s="20" t="s">
        <v>47</v>
      </c>
      <c r="R47" s="20" t="s">
        <v>48</v>
      </c>
      <c r="S47" s="20" t="s">
        <v>49</v>
      </c>
    </row>
  </sheetData>
  <mergeCells count="12">
    <mergeCell ref="A1:C1"/>
    <mergeCell ref="C5:D5"/>
    <mergeCell ref="E5:F5"/>
    <mergeCell ref="G5:H5"/>
    <mergeCell ref="I5:J5"/>
    <mergeCell ref="N45:P45"/>
    <mergeCell ref="N46:P46"/>
    <mergeCell ref="N47:P47"/>
    <mergeCell ref="L9:N10"/>
    <mergeCell ref="L11:N12"/>
    <mergeCell ref="L21:N22"/>
    <mergeCell ref="L23:N24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</dc:creator>
  <cp:lastModifiedBy>can</cp:lastModifiedBy>
  <dcterms:created xsi:type="dcterms:W3CDTF">2020-01-06T05:08:00Z</dcterms:created>
  <dcterms:modified xsi:type="dcterms:W3CDTF">2020-01-06T16:34:33Z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