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Статистика ГМУ\"/>
    </mc:Choice>
  </mc:AlternateContent>
  <bookViews>
    <workbookView xWindow="0" yWindow="0" windowWidth="16035" windowHeight="7710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B23" i="1" l="1"/>
  <c r="B24" i="1" s="1"/>
  <c r="B21" i="1"/>
  <c r="B22" i="1" s="1"/>
  <c r="K20" i="1"/>
  <c r="F20" i="1"/>
  <c r="H20" i="1" s="1"/>
  <c r="J20" i="1" s="1"/>
  <c r="E20" i="1"/>
  <c r="G20" i="1" s="1"/>
  <c r="I20" i="1" s="1"/>
  <c r="D20" i="1"/>
  <c r="C20" i="1"/>
  <c r="K19" i="1"/>
  <c r="F19" i="1"/>
  <c r="H19" i="1" s="1"/>
  <c r="J19" i="1" s="1"/>
  <c r="E19" i="1"/>
  <c r="G19" i="1" s="1"/>
  <c r="I19" i="1" s="1"/>
  <c r="D19" i="1"/>
  <c r="C19" i="1"/>
  <c r="K18" i="1"/>
  <c r="F18" i="1"/>
  <c r="H18" i="1" s="1"/>
  <c r="J18" i="1" s="1"/>
  <c r="E18" i="1"/>
  <c r="G18" i="1" s="1"/>
  <c r="I18" i="1" s="1"/>
  <c r="D18" i="1"/>
  <c r="C18" i="1"/>
  <c r="K17" i="1"/>
  <c r="F17" i="1"/>
  <c r="H17" i="1" s="1"/>
  <c r="J17" i="1" s="1"/>
  <c r="E17" i="1"/>
  <c r="G17" i="1" s="1"/>
  <c r="I17" i="1" s="1"/>
  <c r="D17" i="1"/>
  <c r="C17" i="1"/>
  <c r="K16" i="1"/>
  <c r="F16" i="1"/>
  <c r="H16" i="1" s="1"/>
  <c r="J16" i="1" s="1"/>
  <c r="E16" i="1"/>
  <c r="G16" i="1" s="1"/>
  <c r="I16" i="1" s="1"/>
  <c r="D16" i="1"/>
  <c r="C16" i="1"/>
  <c r="R15" i="1"/>
  <c r="K15" i="1"/>
  <c r="F15" i="1"/>
  <c r="H15" i="1" s="1"/>
  <c r="J15" i="1" s="1"/>
  <c r="E15" i="1"/>
  <c r="G15" i="1" s="1"/>
  <c r="I15" i="1" s="1"/>
  <c r="D15" i="1"/>
  <c r="C15" i="1"/>
  <c r="K14" i="1"/>
  <c r="F14" i="1"/>
  <c r="H14" i="1" s="1"/>
  <c r="J14" i="1" s="1"/>
  <c r="E14" i="1"/>
  <c r="G14" i="1" s="1"/>
  <c r="I14" i="1" s="1"/>
  <c r="D14" i="1"/>
  <c r="C14" i="1"/>
  <c r="B12" i="1"/>
  <c r="B11" i="1"/>
  <c r="B9" i="1"/>
  <c r="B10" i="1" s="1"/>
</calcChain>
</file>

<file path=xl/sharedStrings.xml><?xml version="1.0" encoding="utf-8"?>
<sst xmlns="http://schemas.openxmlformats.org/spreadsheetml/2006/main" count="51" uniqueCount="50">
  <si>
    <t>Выполнил Киромов Муканна</t>
  </si>
  <si>
    <t>Анализ рядов динамики</t>
  </si>
  <si>
    <t xml:space="preserve">Распределение ПО ВЕЛИЧИНЕ СРЕДНЕДУШЕВЫХ ДЕНЕЖНЫХ ДОХОДОВ населении Якутии  В МЕСЯЦ,2010- 2017г , </t>
  </si>
  <si>
    <t>Аналитические показатели рядов  динамики</t>
  </si>
  <si>
    <t>Период времени</t>
  </si>
  <si>
    <t>руб</t>
  </si>
  <si>
    <t>абс прир руб</t>
  </si>
  <si>
    <t>коэф рост</t>
  </si>
  <si>
    <t>темп рост%</t>
  </si>
  <si>
    <t>темп прирост%</t>
  </si>
  <si>
    <t>абс знач 1% прирста руб</t>
  </si>
  <si>
    <t>t</t>
  </si>
  <si>
    <t>yt</t>
  </si>
  <si>
    <t>Dyt</t>
  </si>
  <si>
    <t>Dytбаз</t>
  </si>
  <si>
    <t>Kt</t>
  </si>
  <si>
    <t>Ktбаз</t>
  </si>
  <si>
    <t>Tt</t>
  </si>
  <si>
    <t>Ttбаз</t>
  </si>
  <si>
    <t>Тпрt</t>
  </si>
  <si>
    <t>Тпрбаз</t>
  </si>
  <si>
    <t>Аt</t>
  </si>
  <si>
    <t>/=yt-yt-1</t>
  </si>
  <si>
    <t>/=yt/y1</t>
  </si>
  <si>
    <t>/=yt/yt-1</t>
  </si>
  <si>
    <t>Kt*100%</t>
  </si>
  <si>
    <t>Ktбаз*100%</t>
  </si>
  <si>
    <t>Tt-100%</t>
  </si>
  <si>
    <t>Ttбаз-100%</t>
  </si>
  <si>
    <t>/yt-1/100%</t>
  </si>
  <si>
    <t>ретроперс. прогноз на основе сред коэф рост</t>
  </si>
  <si>
    <t>ретроперс. прогноз на основе сред абсол прирост</t>
  </si>
  <si>
    <t>перспектив. прогноз на основе сред абсол прирост</t>
  </si>
  <si>
    <t>перспектив. прогноз на основе сред коэф рост</t>
  </si>
  <si>
    <t>Обобщающие показатели рядов динамики</t>
  </si>
  <si>
    <t>1.</t>
  </si>
  <si>
    <t>Средний уровень ряда:</t>
  </si>
  <si>
    <r>
      <rPr>
        <sz val="11"/>
        <color theme="1"/>
        <rFont val="Calibri"/>
        <charset val="204"/>
        <scheme val="minor"/>
      </rPr>
      <t>y=</t>
    </r>
    <r>
      <rPr>
        <sz val="11"/>
        <color theme="1"/>
        <rFont val="Calibri"/>
        <charset val="204"/>
      </rPr>
      <t>∑yt/n</t>
    </r>
  </si>
  <si>
    <t>y=259646/8</t>
  </si>
  <si>
    <t>y=32455,8</t>
  </si>
  <si>
    <t>2.</t>
  </si>
  <si>
    <t>Средний абсолют. прирост</t>
  </si>
  <si>
    <t>Δy=(yn-y1)/n-1</t>
  </si>
  <si>
    <t>Δy=(39765-23088)/7</t>
  </si>
  <si>
    <t>Δy=2382,42</t>
  </si>
  <si>
    <t>3.</t>
  </si>
  <si>
    <t>Сред коэф роста</t>
  </si>
  <si>
    <t>K=n-1крн(yn/y1)</t>
  </si>
  <si>
    <t>K=7крн(39765/23088)</t>
  </si>
  <si>
    <t>К=1,08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</si>
</sst>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b/>
      <sz val="12"/>
      <color theme="1"/>
      <name val="Times New Roman"/>
      <charset val="204"/>
    </font>
    <font>
      <sz val="14"/>
      <color theme="1"/>
      <name val="Calibri"/>
      <charset val="204"/>
      <scheme val="minor"/>
    </font>
    <font>
      <b/>
      <sz val="12"/>
      <color theme="1"/>
      <name val="Times New Roman"/>
      <charset val="204"/>
    </font>
    <font>
      <sz val="11"/>
      <color theme="1"/>
      <name val="Calibri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1" xfId="0" applyFont="1" applyBorder="1" applyAlignment="1"/>
    <xf numFmtId="0" fontId="2" fillId="0" borderId="2" xfId="0" applyFont="1" applyBorder="1" applyAlignment="1"/>
    <xf numFmtId="0" fontId="3" fillId="0" borderId="0" xfId="0" applyFont="1"/>
    <xf numFmtId="0" fontId="0" fillId="2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/>
    <xf numFmtId="0" fontId="0" fillId="4" borderId="3" xfId="0" applyFill="1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0" fillId="4" borderId="3" xfId="0" applyFill="1" applyBorder="1"/>
    <xf numFmtId="0" fontId="4" fillId="0" borderId="2" xfId="0" applyFont="1" applyBorder="1" applyAlignment="1"/>
    <xf numFmtId="0" fontId="0" fillId="0" borderId="0" xfId="0" applyAlignment="1">
      <alignment wrapText="1"/>
    </xf>
    <xf numFmtId="0" fontId="3" fillId="3" borderId="3" xfId="0" applyFont="1" applyFill="1" applyBorder="1"/>
    <xf numFmtId="0" fontId="0" fillId="3" borderId="3" xfId="0" applyFill="1" applyBorder="1"/>
    <xf numFmtId="0" fontId="0" fillId="3" borderId="3" xfId="0" applyFill="1" applyBorder="1" applyAlignment="1">
      <alignment horizontal="center"/>
    </xf>
    <xf numFmtId="0" fontId="4" fillId="0" borderId="4" xfId="0" applyFont="1" applyBorder="1" applyAlignment="1"/>
    <xf numFmtId="0" fontId="5" fillId="3" borderId="3" xfId="0" applyFont="1" applyFill="1" applyBorder="1"/>
    <xf numFmtId="0" fontId="1" fillId="0" borderId="0" xfId="0" applyFont="1" applyAlignment="1">
      <alignment horizontal="center"/>
    </xf>
    <xf numFmtId="0" fontId="0" fillId="2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Месячные доходы</a:t>
            </a:r>
            <a:r>
              <a:rPr lang="ru-RU" baseline="0"/>
              <a:t> населения Якутии </a:t>
            </a:r>
            <a:endParaRPr lang="ru-RU"/>
          </a:p>
        </c:rich>
      </c:tx>
      <c:layout>
        <c:manualLayout>
          <c:xMode val="edge"/>
          <c:yMode val="edge"/>
          <c:x val="0.208831341301461"/>
          <c:y val="3.53356890459363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Лист1!$A$13:$A$20</c:f>
              <c:numCache>
                <c:formatCode>General</c:formatCod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</c:numCache>
            </c:numRef>
          </c:cat>
          <c:val>
            <c:numRef>
              <c:f>Лист1!$B$13:$B$20</c:f>
              <c:numCache>
                <c:formatCode>General</c:formatCode>
                <c:ptCount val="8"/>
                <c:pt idx="0">
                  <c:v>23088</c:v>
                </c:pt>
                <c:pt idx="1">
                  <c:v>25617</c:v>
                </c:pt>
                <c:pt idx="2">
                  <c:v>28701</c:v>
                </c:pt>
                <c:pt idx="3">
                  <c:v>31528</c:v>
                </c:pt>
                <c:pt idx="4">
                  <c:v>34205</c:v>
                </c:pt>
                <c:pt idx="5">
                  <c:v>37805</c:v>
                </c:pt>
                <c:pt idx="6">
                  <c:v>38937</c:v>
                </c:pt>
                <c:pt idx="7">
                  <c:v>39765</c:v>
                </c:pt>
              </c:numCache>
            </c:numRef>
          </c:val>
          <c:smooth val="0"/>
        </c:ser>
        <c:ser>
          <c:idx val="2"/>
          <c:order val="1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Лист1!$A$13:$A$20</c:f>
              <c:numCache>
                <c:formatCode>General</c:formatCod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</c:numCache>
            </c:numRef>
          </c:cat>
          <c:val>
            <c:numRef>
              <c:f>Лист1!$B$13:$B$20</c:f>
              <c:numCache>
                <c:formatCode>General</c:formatCode>
                <c:ptCount val="8"/>
                <c:pt idx="0">
                  <c:v>23088</c:v>
                </c:pt>
                <c:pt idx="1">
                  <c:v>25617</c:v>
                </c:pt>
                <c:pt idx="2">
                  <c:v>28701</c:v>
                </c:pt>
                <c:pt idx="3">
                  <c:v>31528</c:v>
                </c:pt>
                <c:pt idx="4">
                  <c:v>34205</c:v>
                </c:pt>
                <c:pt idx="5">
                  <c:v>37805</c:v>
                </c:pt>
                <c:pt idx="6">
                  <c:v>38937</c:v>
                </c:pt>
                <c:pt idx="7">
                  <c:v>39765</c:v>
                </c:pt>
              </c:numCache>
            </c:numRef>
          </c:val>
          <c:smooth val="0"/>
        </c:ser>
        <c:ser>
          <c:idx val="3"/>
          <c:order val="2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Лист1!$A$13:$A$20</c:f>
              <c:numCache>
                <c:formatCode>General</c:formatCod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</c:numCache>
            </c:numRef>
          </c:cat>
          <c:val>
            <c:numRef>
              <c:f>Лист1!$B$13:$B$20</c:f>
              <c:numCache>
                <c:formatCode>General</c:formatCode>
                <c:ptCount val="8"/>
                <c:pt idx="0">
                  <c:v>23088</c:v>
                </c:pt>
                <c:pt idx="1">
                  <c:v>25617</c:v>
                </c:pt>
                <c:pt idx="2">
                  <c:v>28701</c:v>
                </c:pt>
                <c:pt idx="3">
                  <c:v>31528</c:v>
                </c:pt>
                <c:pt idx="4">
                  <c:v>34205</c:v>
                </c:pt>
                <c:pt idx="5">
                  <c:v>37805</c:v>
                </c:pt>
                <c:pt idx="6">
                  <c:v>38937</c:v>
                </c:pt>
                <c:pt idx="7">
                  <c:v>39765</c:v>
                </c:pt>
              </c:numCache>
            </c:numRef>
          </c:val>
          <c:smooth val="0"/>
        </c:ser>
        <c:ser>
          <c:idx val="4"/>
          <c:order val="3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Лист1!$A$13:$A$20</c:f>
              <c:numCache>
                <c:formatCode>General</c:formatCod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</c:numCache>
            </c:numRef>
          </c:cat>
          <c:val>
            <c:numRef>
              <c:f>Лист1!$B$13:$B$20</c:f>
              <c:numCache>
                <c:formatCode>General</c:formatCode>
                <c:ptCount val="8"/>
                <c:pt idx="0">
                  <c:v>23088</c:v>
                </c:pt>
                <c:pt idx="1">
                  <c:v>25617</c:v>
                </c:pt>
                <c:pt idx="2">
                  <c:v>28701</c:v>
                </c:pt>
                <c:pt idx="3">
                  <c:v>31528</c:v>
                </c:pt>
                <c:pt idx="4">
                  <c:v>34205</c:v>
                </c:pt>
                <c:pt idx="5">
                  <c:v>37805</c:v>
                </c:pt>
                <c:pt idx="6">
                  <c:v>38937</c:v>
                </c:pt>
                <c:pt idx="7">
                  <c:v>39765</c:v>
                </c:pt>
              </c:numCache>
            </c:numRef>
          </c:val>
          <c:smooth val="0"/>
        </c:ser>
        <c:ser>
          <c:idx val="5"/>
          <c:order val="4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Лист1!$A$13:$A$20</c:f>
              <c:numCache>
                <c:formatCode>General</c:formatCod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</c:numCache>
            </c:numRef>
          </c:cat>
          <c:val>
            <c:numRef>
              <c:f>Лист1!$B$13:$B$20</c:f>
              <c:numCache>
                <c:formatCode>General</c:formatCode>
                <c:ptCount val="8"/>
                <c:pt idx="0">
                  <c:v>23088</c:v>
                </c:pt>
                <c:pt idx="1">
                  <c:v>25617</c:v>
                </c:pt>
                <c:pt idx="2">
                  <c:v>28701</c:v>
                </c:pt>
                <c:pt idx="3">
                  <c:v>31528</c:v>
                </c:pt>
                <c:pt idx="4">
                  <c:v>34205</c:v>
                </c:pt>
                <c:pt idx="5">
                  <c:v>37805</c:v>
                </c:pt>
                <c:pt idx="6">
                  <c:v>38937</c:v>
                </c:pt>
                <c:pt idx="7">
                  <c:v>39765</c:v>
                </c:pt>
              </c:numCache>
            </c:numRef>
          </c:val>
          <c:smooth val="0"/>
        </c:ser>
        <c:ser>
          <c:idx val="6"/>
          <c:order val="5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Лист1!$A$13:$A$20</c:f>
              <c:numCache>
                <c:formatCode>General</c:formatCod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</c:numCache>
            </c:numRef>
          </c:cat>
          <c:val>
            <c:numRef>
              <c:f>Лист1!$B$13:$B$20</c:f>
              <c:numCache>
                <c:formatCode>General</c:formatCode>
                <c:ptCount val="8"/>
                <c:pt idx="0">
                  <c:v>23088</c:v>
                </c:pt>
                <c:pt idx="1">
                  <c:v>25617</c:v>
                </c:pt>
                <c:pt idx="2">
                  <c:v>28701</c:v>
                </c:pt>
                <c:pt idx="3">
                  <c:v>31528</c:v>
                </c:pt>
                <c:pt idx="4">
                  <c:v>34205</c:v>
                </c:pt>
                <c:pt idx="5">
                  <c:v>37805</c:v>
                </c:pt>
                <c:pt idx="6">
                  <c:v>38937</c:v>
                </c:pt>
                <c:pt idx="7">
                  <c:v>39765</c:v>
                </c:pt>
              </c:numCache>
            </c:numRef>
          </c:val>
          <c:smooth val="0"/>
        </c:ser>
        <c:ser>
          <c:idx val="7"/>
          <c:order val="6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Лист1!$A$13:$A$20</c:f>
              <c:numCache>
                <c:formatCode>General</c:formatCod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</c:numCache>
            </c:numRef>
          </c:cat>
          <c:val>
            <c:numRef>
              <c:f>Лист1!$B$13:$B$20</c:f>
              <c:numCache>
                <c:formatCode>General</c:formatCode>
                <c:ptCount val="8"/>
                <c:pt idx="0">
                  <c:v>23088</c:v>
                </c:pt>
                <c:pt idx="1">
                  <c:v>25617</c:v>
                </c:pt>
                <c:pt idx="2">
                  <c:v>28701</c:v>
                </c:pt>
                <c:pt idx="3">
                  <c:v>31528</c:v>
                </c:pt>
                <c:pt idx="4">
                  <c:v>34205</c:v>
                </c:pt>
                <c:pt idx="5">
                  <c:v>37805</c:v>
                </c:pt>
                <c:pt idx="6">
                  <c:v>38937</c:v>
                </c:pt>
                <c:pt idx="7">
                  <c:v>39765</c:v>
                </c:pt>
              </c:numCache>
            </c:numRef>
          </c:val>
          <c:smooth val="0"/>
        </c:ser>
        <c:ser>
          <c:idx val="0"/>
          <c:order val="7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Лист1!$A$13:$A$20</c:f>
              <c:numCache>
                <c:formatCode>General</c:formatCod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</c:numCache>
            </c:numRef>
          </c:cat>
          <c:val>
            <c:numRef>
              <c:f>Лист1!$B$13:$B$20</c:f>
              <c:numCache>
                <c:formatCode>General</c:formatCode>
                <c:ptCount val="8"/>
                <c:pt idx="0">
                  <c:v>23088</c:v>
                </c:pt>
                <c:pt idx="1">
                  <c:v>25617</c:v>
                </c:pt>
                <c:pt idx="2">
                  <c:v>28701</c:v>
                </c:pt>
                <c:pt idx="3">
                  <c:v>31528</c:v>
                </c:pt>
                <c:pt idx="4">
                  <c:v>34205</c:v>
                </c:pt>
                <c:pt idx="5">
                  <c:v>37805</c:v>
                </c:pt>
                <c:pt idx="6">
                  <c:v>38937</c:v>
                </c:pt>
                <c:pt idx="7">
                  <c:v>39765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63452608"/>
        <c:axId val="163491808"/>
      </c:lineChart>
      <c:catAx>
        <c:axId val="163452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Годы Источник:Росстат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3491808"/>
        <c:crosses val="autoZero"/>
        <c:auto val="1"/>
        <c:lblAlgn val="ctr"/>
        <c:lblOffset val="100"/>
        <c:noMultiLvlLbl val="0"/>
      </c:catAx>
      <c:valAx>
        <c:axId val="16349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Рублей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3452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Темпы прироста</a:t>
            </a:r>
            <a:r>
              <a:rPr lang="ru-RU" baseline="0"/>
              <a:t> м</a:t>
            </a:r>
            <a:r>
              <a:rPr lang="ru-RU"/>
              <a:t>есячных доходов</a:t>
            </a:r>
            <a:r>
              <a:rPr lang="ru-RU" baseline="0"/>
              <a:t> населения Якутии </a:t>
            </a:r>
            <a:endParaRPr lang="ru-RU"/>
          </a:p>
        </c:rich>
      </c:tx>
      <c:layout>
        <c:manualLayout>
          <c:xMode val="edge"/>
          <c:yMode val="edge"/>
          <c:x val="0.11283333333333299"/>
          <c:y val="2.77777777777778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Лист1!$I$5</c:f>
              <c:strCache>
                <c:ptCount val="1"/>
                <c:pt idx="0">
                  <c:v>темп прирост%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Лист1!$A$13:$A$20</c:f>
              <c:numCache>
                <c:formatCode>General</c:formatCod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</c:numCache>
            </c:numRef>
          </c:cat>
          <c:val>
            <c:numRef>
              <c:f>Лист1!$I$13:$I$20</c:f>
              <c:numCache>
                <c:formatCode>General</c:formatCode>
                <c:ptCount val="8"/>
                <c:pt idx="1">
                  <c:v>10.953742203742209</c:v>
                </c:pt>
                <c:pt idx="2">
                  <c:v>12.038880430963815</c:v>
                </c:pt>
                <c:pt idx="3">
                  <c:v>9.849831016340886</c:v>
                </c:pt>
                <c:pt idx="4">
                  <c:v>8.4908652626237</c:v>
                </c:pt>
                <c:pt idx="5">
                  <c:v>10.52477707937436</c:v>
                </c:pt>
                <c:pt idx="6">
                  <c:v>2.9943129215712219</c:v>
                </c:pt>
                <c:pt idx="7">
                  <c:v>2.126512057939749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63630584"/>
        <c:axId val="163643256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lang="en-US"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ru-RU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Лист1!$A$13:$A$20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  <c:pt idx="5">
                        <c:v>2015</c:v>
                      </c:pt>
                      <c:pt idx="6">
                        <c:v>2016</c:v>
                      </c:pt>
                      <c:pt idx="7">
                        <c:v>2017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Лист1!$B$13:$B$20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23088</c:v>
                      </c:pt>
                      <c:pt idx="1">
                        <c:v>25617</c:v>
                      </c:pt>
                      <c:pt idx="2">
                        <c:v>28701</c:v>
                      </c:pt>
                      <c:pt idx="3">
                        <c:v>31528</c:v>
                      </c:pt>
                      <c:pt idx="4">
                        <c:v>34205</c:v>
                      </c:pt>
                      <c:pt idx="5">
                        <c:v>37805</c:v>
                      </c:pt>
                      <c:pt idx="6">
                        <c:v>38937</c:v>
                      </c:pt>
                      <c:pt idx="7">
                        <c:v>39765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3"/>
                <c:order val="2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lang="en-US"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ru-RU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Лист1!$A$13:$A$20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  <c:pt idx="5">
                        <c:v>2015</c:v>
                      </c:pt>
                      <c:pt idx="6">
                        <c:v>2016</c:v>
                      </c:pt>
                      <c:pt idx="7">
                        <c:v>2017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Лист1!$B$13:$B$20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23088</c:v>
                      </c:pt>
                      <c:pt idx="1">
                        <c:v>25617</c:v>
                      </c:pt>
                      <c:pt idx="2">
                        <c:v>28701</c:v>
                      </c:pt>
                      <c:pt idx="3">
                        <c:v>31528</c:v>
                      </c:pt>
                      <c:pt idx="4">
                        <c:v>34205</c:v>
                      </c:pt>
                      <c:pt idx="5">
                        <c:v>37805</c:v>
                      </c:pt>
                      <c:pt idx="6">
                        <c:v>38937</c:v>
                      </c:pt>
                      <c:pt idx="7">
                        <c:v>39765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4"/>
                <c:order val="3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lang="en-US"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ru-RU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Лист1!$A$13:$A$20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  <c:pt idx="5">
                        <c:v>2015</c:v>
                      </c:pt>
                      <c:pt idx="6">
                        <c:v>2016</c:v>
                      </c:pt>
                      <c:pt idx="7">
                        <c:v>2017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Лист1!$B$13:$B$20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23088</c:v>
                      </c:pt>
                      <c:pt idx="1">
                        <c:v>25617</c:v>
                      </c:pt>
                      <c:pt idx="2">
                        <c:v>28701</c:v>
                      </c:pt>
                      <c:pt idx="3">
                        <c:v>31528</c:v>
                      </c:pt>
                      <c:pt idx="4">
                        <c:v>34205</c:v>
                      </c:pt>
                      <c:pt idx="5">
                        <c:v>37805</c:v>
                      </c:pt>
                      <c:pt idx="6">
                        <c:v>38937</c:v>
                      </c:pt>
                      <c:pt idx="7">
                        <c:v>39765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5"/>
                <c:order val="4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lang="en-US"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ru-RU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Лист1!$A$13:$A$20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  <c:pt idx="5">
                        <c:v>2015</c:v>
                      </c:pt>
                      <c:pt idx="6">
                        <c:v>2016</c:v>
                      </c:pt>
                      <c:pt idx="7">
                        <c:v>2017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Лист1!$B$13:$B$20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23088</c:v>
                      </c:pt>
                      <c:pt idx="1">
                        <c:v>25617</c:v>
                      </c:pt>
                      <c:pt idx="2">
                        <c:v>28701</c:v>
                      </c:pt>
                      <c:pt idx="3">
                        <c:v>31528</c:v>
                      </c:pt>
                      <c:pt idx="4">
                        <c:v>34205</c:v>
                      </c:pt>
                      <c:pt idx="5">
                        <c:v>37805</c:v>
                      </c:pt>
                      <c:pt idx="6">
                        <c:v>38937</c:v>
                      </c:pt>
                      <c:pt idx="7">
                        <c:v>39765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6"/>
                <c:order val="5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lang="en-US"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ru-RU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Лист1!$A$13:$A$20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  <c:pt idx="5">
                        <c:v>2015</c:v>
                      </c:pt>
                      <c:pt idx="6">
                        <c:v>2016</c:v>
                      </c:pt>
                      <c:pt idx="7">
                        <c:v>2017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Лист1!$B$13:$B$20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23088</c:v>
                      </c:pt>
                      <c:pt idx="1">
                        <c:v>25617</c:v>
                      </c:pt>
                      <c:pt idx="2">
                        <c:v>28701</c:v>
                      </c:pt>
                      <c:pt idx="3">
                        <c:v>31528</c:v>
                      </c:pt>
                      <c:pt idx="4">
                        <c:v>34205</c:v>
                      </c:pt>
                      <c:pt idx="5">
                        <c:v>37805</c:v>
                      </c:pt>
                      <c:pt idx="6">
                        <c:v>38937</c:v>
                      </c:pt>
                      <c:pt idx="7">
                        <c:v>39765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7"/>
                <c:order val="6"/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lang="en-US"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ru-RU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Лист1!$A$13:$A$20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  <c:pt idx="5">
                        <c:v>2015</c:v>
                      </c:pt>
                      <c:pt idx="6">
                        <c:v>2016</c:v>
                      </c:pt>
                      <c:pt idx="7">
                        <c:v>2017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Лист1!$B$13:$B$20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23088</c:v>
                      </c:pt>
                      <c:pt idx="1">
                        <c:v>25617</c:v>
                      </c:pt>
                      <c:pt idx="2">
                        <c:v>28701</c:v>
                      </c:pt>
                      <c:pt idx="3">
                        <c:v>31528</c:v>
                      </c:pt>
                      <c:pt idx="4">
                        <c:v>34205</c:v>
                      </c:pt>
                      <c:pt idx="5">
                        <c:v>37805</c:v>
                      </c:pt>
                      <c:pt idx="6">
                        <c:v>38937</c:v>
                      </c:pt>
                      <c:pt idx="7">
                        <c:v>39765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163630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Годы Источник:Росстат 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3643256"/>
        <c:crosses val="autoZero"/>
        <c:auto val="1"/>
        <c:lblAlgn val="ctr"/>
        <c:lblOffset val="100"/>
        <c:noMultiLvlLbl val="0"/>
      </c:catAx>
      <c:valAx>
        <c:axId val="163643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Проценты%</a:t>
                </a:r>
              </a:p>
              <a:p>
                <a:pPr>
                  <a:defRPr/>
                </a:pP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3630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Ретро- и перспективный</a:t>
            </a:r>
            <a:r>
              <a:rPr lang="ru-RU" baseline="0"/>
              <a:t> прогноз м</a:t>
            </a:r>
            <a:r>
              <a:rPr lang="ru-RU"/>
              <a:t>есячных</a:t>
            </a:r>
            <a:r>
              <a:rPr lang="ru-RU" baseline="0"/>
              <a:t> доходов населения Якутии по годам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коэф роста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9.2303036416826398E-2"/>
                  <c:y val="-0.13409619166815701"/>
                </c:manualLayout>
              </c:layout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6.0526581256935302E-2"/>
                  <c:y val="6.1684248167351997E-2"/>
                </c:manualLayout>
              </c:layout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0"/>
              <c:layout>
                <c:manualLayout>
                  <c:x val="4.5394935942701499E-3"/>
                  <c:y val="9.1185410334346503E-2"/>
                </c:manualLayout>
              </c:layout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1"/>
              <c:layout>
                <c:manualLayout>
                  <c:x val="1.3618480782810499E-2"/>
                  <c:y val="-3.4865009833720699E-2"/>
                </c:manualLayout>
              </c:layout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Лист1!$A$11:$A$22</c:f>
              <c:numCache>
                <c:formatCode>General</c:formatCode>
                <c:ptCount val="12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</c:numCache>
            </c:numRef>
          </c:cat>
          <c:val>
            <c:numRef>
              <c:f>Лист1!$B$45:$B$56</c:f>
              <c:numCache>
                <c:formatCode>General</c:formatCode>
                <c:ptCount val="12"/>
                <c:pt idx="0">
                  <c:v>21377.777777777799</c:v>
                </c:pt>
                <c:pt idx="1">
                  <c:v>19794.238683127602</c:v>
                </c:pt>
                <c:pt idx="2">
                  <c:v>23088</c:v>
                </c:pt>
                <c:pt idx="3">
                  <c:v>25617</c:v>
                </c:pt>
                <c:pt idx="4">
                  <c:v>28701</c:v>
                </c:pt>
                <c:pt idx="5">
                  <c:v>31528</c:v>
                </c:pt>
                <c:pt idx="6">
                  <c:v>34205</c:v>
                </c:pt>
                <c:pt idx="7">
                  <c:v>37805</c:v>
                </c:pt>
                <c:pt idx="8">
                  <c:v>38937</c:v>
                </c:pt>
                <c:pt idx="9">
                  <c:v>39765</c:v>
                </c:pt>
                <c:pt idx="10">
                  <c:v>42946.2</c:v>
                </c:pt>
                <c:pt idx="11">
                  <c:v>46381.896000000001</c:v>
                </c:pt>
              </c:numCache>
            </c:numRef>
          </c:val>
          <c:smooth val="0"/>
        </c:ser>
        <c:ser>
          <c:idx val="1"/>
          <c:order val="1"/>
          <c:tx>
            <c:v>абсолют. прирост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7.1118732976898996E-2"/>
                  <c:y val="0.112640801001252"/>
                </c:manualLayout>
              </c:layout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0.18157974377080599"/>
                  <c:y val="0.107276953334525"/>
                </c:manualLayout>
              </c:layout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0"/>
              <c:layout>
                <c:manualLayout>
                  <c:x val="-2.5723797034197499E-2"/>
                  <c:y val="-4.55927051671733E-2"/>
                </c:manualLayout>
              </c:layout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1"/>
              <c:layout>
                <c:manualLayout>
                  <c:x val="3.02632906284677E-2"/>
                  <c:y val="0.14214196316824601"/>
                </c:manualLayout>
              </c:layout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Лист1!$A$11:$A$22</c:f>
              <c:numCache>
                <c:formatCode>General</c:formatCode>
                <c:ptCount val="12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</c:numCache>
            </c:numRef>
          </c:cat>
          <c:val>
            <c:numRef>
              <c:f>Лист1!$B$11:$B$22</c:f>
              <c:numCache>
                <c:formatCode>General</c:formatCode>
                <c:ptCount val="12"/>
                <c:pt idx="0">
                  <c:v>18323.160000000003</c:v>
                </c:pt>
                <c:pt idx="1">
                  <c:v>20705.580000000002</c:v>
                </c:pt>
                <c:pt idx="2">
                  <c:v>23088</c:v>
                </c:pt>
                <c:pt idx="3">
                  <c:v>25617</c:v>
                </c:pt>
                <c:pt idx="4">
                  <c:v>28701</c:v>
                </c:pt>
                <c:pt idx="5">
                  <c:v>31528</c:v>
                </c:pt>
                <c:pt idx="6">
                  <c:v>34205</c:v>
                </c:pt>
                <c:pt idx="7">
                  <c:v>37805</c:v>
                </c:pt>
                <c:pt idx="8">
                  <c:v>38937</c:v>
                </c:pt>
                <c:pt idx="9">
                  <c:v>39765</c:v>
                </c:pt>
                <c:pt idx="10">
                  <c:v>42147.42</c:v>
                </c:pt>
                <c:pt idx="11">
                  <c:v>44529.84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63671312"/>
        <c:axId val="163685976"/>
      </c:lineChart>
      <c:catAx>
        <c:axId val="163671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Годы</a:t>
                </a:r>
                <a:r>
                  <a:rPr lang="ru-RU" baseline="0"/>
                  <a:t>             источник:Росстат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3685976"/>
        <c:crosses val="autoZero"/>
        <c:auto val="1"/>
        <c:lblAlgn val="ctr"/>
        <c:lblOffset val="100"/>
        <c:noMultiLvlLbl val="0"/>
      </c:catAx>
      <c:valAx>
        <c:axId val="163685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Рублей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3671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347345</xdr:colOff>
      <xdr:row>50</xdr:row>
      <xdr:rowOff>166370</xdr:rowOff>
    </xdr:from>
    <xdr:to>
      <xdr:col>10</xdr:col>
      <xdr:colOff>490220</xdr:colOff>
      <xdr:row>65</xdr:row>
      <xdr:rowOff>4445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314325</xdr:colOff>
      <xdr:row>48</xdr:row>
      <xdr:rowOff>38100</xdr:rowOff>
    </xdr:from>
    <xdr:to>
      <xdr:col>17</xdr:col>
      <xdr:colOff>619125</xdr:colOff>
      <xdr:row>62</xdr:row>
      <xdr:rowOff>66675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304800</xdr:colOff>
      <xdr:row>44</xdr:row>
      <xdr:rowOff>38100</xdr:rowOff>
    </xdr:from>
    <xdr:to>
      <xdr:col>10</xdr:col>
      <xdr:colOff>609600</xdr:colOff>
      <xdr:row>50</xdr:row>
      <xdr:rowOff>95250</xdr:rowOff>
    </xdr:to>
    <xdr:sp macro="" textlink="">
      <xdr:nvSpPr>
        <xdr:cNvPr id="4" name="TextBox 3"/>
        <xdr:cNvSpPr txBox="1"/>
      </xdr:nvSpPr>
      <xdr:spPr>
        <a:xfrm>
          <a:off x="2962275" y="9096375"/>
          <a:ext cx="4343400" cy="1200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1100" b="1"/>
            <a:t>Аналитическая записка</a:t>
          </a:r>
        </a:p>
        <a:p>
          <a:pPr algn="l"/>
          <a:r>
            <a:rPr lang="ru-RU" sz="1100" b="0"/>
            <a:t>Из</a:t>
          </a:r>
          <a:r>
            <a:rPr lang="ru-RU" sz="1100" b="0" baseline="0"/>
            <a:t> графиков видно, что с 2010 года месячные доходы населения Якутии увеличивались, в среднем на 2382 рублей за год. Также наблюдаеться спад темпов прироста доходов, за исключением 2012 и 2015 года, где темп прироста сотавил 12% и 10% соответсвенно.</a:t>
          </a:r>
          <a:endParaRPr lang="ru-RU" sz="1100" b="0"/>
        </a:p>
      </xdr:txBody>
    </xdr:sp>
    <xdr:clientData/>
  </xdr:twoCellAnchor>
  <xdr:twoCellAnchor>
    <xdr:from>
      <xdr:col>11</xdr:col>
      <xdr:colOff>19050</xdr:colOff>
      <xdr:row>8</xdr:row>
      <xdr:rowOff>76200</xdr:rowOff>
    </xdr:from>
    <xdr:to>
      <xdr:col>11</xdr:col>
      <xdr:colOff>219075</xdr:colOff>
      <xdr:row>11</xdr:row>
      <xdr:rowOff>133350</xdr:rowOff>
    </xdr:to>
    <xdr:sp macro="" textlink="">
      <xdr:nvSpPr>
        <xdr:cNvPr id="5" name="Left Arrow 4"/>
        <xdr:cNvSpPr/>
      </xdr:nvSpPr>
      <xdr:spPr>
        <a:xfrm>
          <a:off x="7391400" y="2228850"/>
          <a:ext cx="200025" cy="6286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22</xdr:row>
      <xdr:rowOff>76200</xdr:rowOff>
    </xdr:from>
    <xdr:to>
      <xdr:col>11</xdr:col>
      <xdr:colOff>219075</xdr:colOff>
      <xdr:row>23</xdr:row>
      <xdr:rowOff>133350</xdr:rowOff>
    </xdr:to>
    <xdr:sp macro="" textlink="">
      <xdr:nvSpPr>
        <xdr:cNvPr id="6" name="Left Arrow 5"/>
        <xdr:cNvSpPr/>
      </xdr:nvSpPr>
      <xdr:spPr>
        <a:xfrm>
          <a:off x="7391400" y="4895850"/>
          <a:ext cx="200025" cy="2476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14</xdr:col>
      <xdr:colOff>228600</xdr:colOff>
      <xdr:row>8</xdr:row>
      <xdr:rowOff>98425</xdr:rowOff>
    </xdr:from>
    <xdr:to>
      <xdr:col>22</xdr:col>
      <xdr:colOff>284480</xdr:colOff>
      <xdr:row>27</xdr:row>
      <xdr:rowOff>30480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"/>
  <sheetViews>
    <sheetView tabSelected="1" topLeftCell="G7" workbookViewId="0">
      <selection activeCell="N15" sqref="N15"/>
    </sheetView>
  </sheetViews>
  <sheetFormatPr defaultColWidth="9" defaultRowHeight="15" x14ac:dyDescent="0.25"/>
  <cols>
    <col min="2" max="2" width="12.85546875"/>
    <col min="6" max="6" width="11.42578125" customWidth="1"/>
    <col min="8" max="8" width="11.140625" customWidth="1"/>
    <col min="10" max="10" width="11" customWidth="1"/>
    <col min="11" max="11" width="10.140625" customWidth="1"/>
    <col min="17" max="17" width="18.28515625" customWidth="1"/>
    <col min="18" max="18" width="19.85546875" customWidth="1"/>
    <col min="19" max="19" width="10.42578125" customWidth="1"/>
  </cols>
  <sheetData>
    <row r="1" spans="1:19" x14ac:dyDescent="0.25">
      <c r="A1" s="22" t="s">
        <v>0</v>
      </c>
      <c r="B1" s="22"/>
      <c r="C1" s="22"/>
      <c r="D1" s="1"/>
    </row>
    <row r="2" spans="1:19" x14ac:dyDescent="0.25">
      <c r="A2" s="1" t="s">
        <v>1</v>
      </c>
      <c r="B2" s="1"/>
      <c r="C2" s="1"/>
      <c r="D2" s="1"/>
      <c r="E2" s="1"/>
      <c r="F2" s="1"/>
    </row>
    <row r="3" spans="1:19" ht="15.75" x14ac:dyDescent="0.25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15"/>
      <c r="P3" s="15"/>
      <c r="Q3" s="20"/>
    </row>
    <row r="4" spans="1:19" ht="18.75" x14ac:dyDescent="0.3">
      <c r="A4" s="4" t="s">
        <v>3</v>
      </c>
      <c r="B4" s="4"/>
      <c r="C4" s="4"/>
      <c r="D4" s="4"/>
      <c r="E4" s="4"/>
    </row>
    <row r="5" spans="1:19" ht="60" x14ac:dyDescent="0.3">
      <c r="A5" s="5" t="s">
        <v>4</v>
      </c>
      <c r="B5" s="6" t="s">
        <v>5</v>
      </c>
      <c r="C5" s="23" t="s">
        <v>6</v>
      </c>
      <c r="D5" s="23"/>
      <c r="E5" s="23" t="s">
        <v>7</v>
      </c>
      <c r="F5" s="23"/>
      <c r="G5" s="23" t="s">
        <v>8</v>
      </c>
      <c r="H5" s="23"/>
      <c r="I5" s="23" t="s">
        <v>9</v>
      </c>
      <c r="J5" s="23"/>
      <c r="K5" s="5" t="s">
        <v>10</v>
      </c>
      <c r="L5" s="16"/>
      <c r="M5" s="17" t="s">
        <v>34</v>
      </c>
      <c r="N5" s="17"/>
      <c r="O5" s="17"/>
      <c r="P5" s="17"/>
      <c r="Q5" s="17"/>
      <c r="R5" s="18"/>
      <c r="S5" s="18"/>
    </row>
    <row r="6" spans="1:19" x14ac:dyDescent="0.25">
      <c r="A6" s="6" t="s">
        <v>11</v>
      </c>
      <c r="B6" s="6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6" t="s">
        <v>17</v>
      </c>
      <c r="H6" s="6" t="s">
        <v>18</v>
      </c>
      <c r="I6" s="6" t="s">
        <v>19</v>
      </c>
      <c r="J6" s="6" t="s">
        <v>20</v>
      </c>
      <c r="K6" s="6" t="s">
        <v>21</v>
      </c>
      <c r="M6" s="18" t="s">
        <v>35</v>
      </c>
      <c r="N6" s="24" t="s">
        <v>36</v>
      </c>
      <c r="O6" s="24"/>
      <c r="P6" s="24"/>
      <c r="Q6" s="18" t="s">
        <v>37</v>
      </c>
      <c r="R6" s="18" t="s">
        <v>38</v>
      </c>
      <c r="S6" s="19" t="s">
        <v>39</v>
      </c>
    </row>
    <row r="7" spans="1:19" x14ac:dyDescent="0.25">
      <c r="A7" s="7">
        <v>1</v>
      </c>
      <c r="B7" s="7">
        <v>2</v>
      </c>
      <c r="C7" s="7">
        <v>3</v>
      </c>
      <c r="D7" s="7">
        <v>4</v>
      </c>
      <c r="E7" s="7">
        <v>5</v>
      </c>
      <c r="F7" s="7">
        <v>6</v>
      </c>
      <c r="G7" s="7">
        <v>7</v>
      </c>
      <c r="H7" s="7">
        <v>8</v>
      </c>
      <c r="I7" s="7">
        <v>9</v>
      </c>
      <c r="J7" s="7">
        <v>10</v>
      </c>
      <c r="K7" s="7">
        <v>11</v>
      </c>
      <c r="M7" s="18" t="s">
        <v>40</v>
      </c>
      <c r="N7" s="24" t="s">
        <v>41</v>
      </c>
      <c r="O7" s="24"/>
      <c r="P7" s="24"/>
      <c r="Q7" s="21" t="s">
        <v>42</v>
      </c>
      <c r="R7" s="18" t="s">
        <v>43</v>
      </c>
      <c r="S7" s="18" t="s">
        <v>44</v>
      </c>
    </row>
    <row r="8" spans="1:19" x14ac:dyDescent="0.25">
      <c r="A8" s="7"/>
      <c r="B8" s="7"/>
      <c r="C8" s="8" t="s">
        <v>22</v>
      </c>
      <c r="D8" s="8" t="s">
        <v>23</v>
      </c>
      <c r="E8" s="8" t="s">
        <v>24</v>
      </c>
      <c r="F8" s="8" t="s">
        <v>23</v>
      </c>
      <c r="G8" s="8" t="s">
        <v>25</v>
      </c>
      <c r="H8" s="8" t="s">
        <v>26</v>
      </c>
      <c r="I8" s="8" t="s">
        <v>27</v>
      </c>
      <c r="J8" s="8" t="s">
        <v>28</v>
      </c>
      <c r="K8" s="8" t="s">
        <v>29</v>
      </c>
      <c r="M8" s="18" t="s">
        <v>45</v>
      </c>
      <c r="N8" s="24" t="s">
        <v>46</v>
      </c>
      <c r="O8" s="24"/>
      <c r="P8" s="24"/>
      <c r="Q8" s="18" t="s">
        <v>47</v>
      </c>
      <c r="R8" s="18" t="s">
        <v>48</v>
      </c>
      <c r="S8" s="18" t="s">
        <v>49</v>
      </c>
    </row>
    <row r="9" spans="1:19" x14ac:dyDescent="0.25">
      <c r="A9" s="7">
        <v>2008</v>
      </c>
      <c r="B9" s="7">
        <f>B13/1.08</f>
        <v>21377.777777777777</v>
      </c>
      <c r="C9" s="8"/>
      <c r="D9" s="8"/>
      <c r="E9" s="8"/>
      <c r="F9" s="8"/>
      <c r="G9" s="8"/>
      <c r="H9" s="8"/>
      <c r="I9" s="8"/>
      <c r="J9" s="8"/>
      <c r="K9" s="8"/>
      <c r="L9" s="25" t="s">
        <v>30</v>
      </c>
      <c r="M9" s="25"/>
      <c r="N9" s="25"/>
    </row>
    <row r="10" spans="1:19" x14ac:dyDescent="0.25">
      <c r="A10" s="7">
        <v>2009</v>
      </c>
      <c r="B10" s="7">
        <f>B9/1.08</f>
        <v>19794.238683127569</v>
      </c>
      <c r="C10" s="8"/>
      <c r="D10" s="8"/>
      <c r="E10" s="8"/>
      <c r="F10" s="8"/>
      <c r="G10" s="8"/>
      <c r="H10" s="8"/>
      <c r="I10" s="8"/>
      <c r="J10" s="8"/>
      <c r="K10" s="8"/>
      <c r="L10" s="25"/>
      <c r="M10" s="25"/>
      <c r="N10" s="25"/>
    </row>
    <row r="11" spans="1:19" x14ac:dyDescent="0.25">
      <c r="A11" s="9">
        <v>2008</v>
      </c>
      <c r="B11" s="10">
        <f>B12-2382.42</f>
        <v>18323.160000000003</v>
      </c>
      <c r="C11" s="10"/>
      <c r="D11" s="10"/>
      <c r="E11" s="10"/>
      <c r="F11" s="10"/>
      <c r="G11" s="10"/>
      <c r="H11" s="10"/>
      <c r="I11" s="10"/>
      <c r="J11" s="10"/>
      <c r="K11" s="10"/>
      <c r="L11" s="25" t="s">
        <v>31</v>
      </c>
      <c r="M11" s="25"/>
      <c r="N11" s="25"/>
    </row>
    <row r="12" spans="1:19" x14ac:dyDescent="0.25">
      <c r="A12" s="9">
        <v>2009</v>
      </c>
      <c r="B12" s="10">
        <f>B13-2382.42</f>
        <v>20705.580000000002</v>
      </c>
      <c r="C12" s="10"/>
      <c r="D12" s="10"/>
      <c r="E12" s="10"/>
      <c r="F12" s="10"/>
      <c r="G12" s="10"/>
      <c r="H12" s="10"/>
      <c r="I12" s="10"/>
      <c r="J12" s="10"/>
      <c r="K12" s="10"/>
      <c r="L12" s="25"/>
      <c r="M12" s="25"/>
      <c r="N12" s="25"/>
    </row>
    <row r="13" spans="1:19" x14ac:dyDescent="0.25">
      <c r="A13" s="6">
        <v>2010</v>
      </c>
      <c r="B13" s="6">
        <v>23088</v>
      </c>
      <c r="C13" s="6"/>
      <c r="D13" s="6"/>
      <c r="E13" s="6"/>
      <c r="F13" s="6">
        <v>1</v>
      </c>
      <c r="G13" s="6"/>
      <c r="H13" s="6">
        <v>100</v>
      </c>
      <c r="I13" s="6"/>
      <c r="J13" s="6"/>
      <c r="K13" s="6"/>
    </row>
    <row r="14" spans="1:19" x14ac:dyDescent="0.25">
      <c r="A14" s="6">
        <v>2011</v>
      </c>
      <c r="B14" s="6">
        <v>25617</v>
      </c>
      <c r="C14" s="6">
        <f t="shared" ref="C14:C20" si="0">B14-B13</f>
        <v>2529</v>
      </c>
      <c r="D14" s="6">
        <f t="shared" ref="D14:D20" si="1">B14-$B$13</f>
        <v>2529</v>
      </c>
      <c r="E14" s="6">
        <f>B14/B13</f>
        <v>1.1095374220374221</v>
      </c>
      <c r="F14" s="6">
        <f t="shared" ref="F14:F20" si="2">B14/$B$13</f>
        <v>1.1095374220374221</v>
      </c>
      <c r="G14" s="6">
        <f t="shared" ref="G14:H18" si="3">E14*100</f>
        <v>110.95374220374221</v>
      </c>
      <c r="H14" s="6">
        <f t="shared" si="3"/>
        <v>110.95374220374221</v>
      </c>
      <c r="I14" s="6">
        <f>G14-100</f>
        <v>10.953742203742209</v>
      </c>
      <c r="J14" s="6">
        <f>H14-100</f>
        <v>10.953742203742209</v>
      </c>
      <c r="K14" s="6">
        <f>B13/100</f>
        <v>230.88</v>
      </c>
    </row>
    <row r="15" spans="1:19" x14ac:dyDescent="0.25">
      <c r="A15" s="6">
        <v>2012</v>
      </c>
      <c r="B15" s="6">
        <v>28701</v>
      </c>
      <c r="C15" s="6">
        <f t="shared" si="0"/>
        <v>3084</v>
      </c>
      <c r="D15" s="6">
        <f t="shared" si="1"/>
        <v>5613</v>
      </c>
      <c r="E15" s="6">
        <f>B15/B14</f>
        <v>1.1203888043096382</v>
      </c>
      <c r="F15" s="6">
        <f t="shared" si="2"/>
        <v>1.2431133056133057</v>
      </c>
      <c r="G15" s="6">
        <f t="shared" si="3"/>
        <v>112.03888043096381</v>
      </c>
      <c r="H15" s="6">
        <f t="shared" si="3"/>
        <v>124.31133056133056</v>
      </c>
      <c r="I15" s="6">
        <f>G15-100</f>
        <v>12.038880430963815</v>
      </c>
      <c r="J15" s="6">
        <f t="shared" ref="J15:J20" si="4">H15-100</f>
        <v>24.311330561330564</v>
      </c>
      <c r="K15" s="6">
        <f>B14/100</f>
        <v>256.17</v>
      </c>
      <c r="R15">
        <f>B13-2382.42</f>
        <v>20705.580000000002</v>
      </c>
    </row>
    <row r="16" spans="1:19" x14ac:dyDescent="0.25">
      <c r="A16" s="6">
        <v>2013</v>
      </c>
      <c r="B16" s="6">
        <v>31528</v>
      </c>
      <c r="C16" s="6">
        <f t="shared" si="0"/>
        <v>2827</v>
      </c>
      <c r="D16" s="6">
        <f t="shared" si="1"/>
        <v>8440</v>
      </c>
      <c r="E16" s="6">
        <f t="shared" ref="E16:E20" si="5">B16/B15</f>
        <v>1.0984983101634089</v>
      </c>
      <c r="F16" s="6">
        <f t="shared" si="2"/>
        <v>1.3655578655578655</v>
      </c>
      <c r="G16" s="6">
        <f t="shared" si="3"/>
        <v>109.84983101634089</v>
      </c>
      <c r="H16" s="6">
        <f t="shared" si="3"/>
        <v>136.55578655578654</v>
      </c>
      <c r="I16" s="6">
        <f>G16-100</f>
        <v>9.849831016340886</v>
      </c>
      <c r="J16" s="6">
        <f t="shared" si="4"/>
        <v>36.55578655578654</v>
      </c>
      <c r="K16" s="6">
        <f>B15/100</f>
        <v>287.01</v>
      </c>
    </row>
    <row r="17" spans="1:14" x14ac:dyDescent="0.25">
      <c r="A17" s="6">
        <v>2014</v>
      </c>
      <c r="B17" s="6">
        <v>34205</v>
      </c>
      <c r="C17" s="6">
        <f t="shared" si="0"/>
        <v>2677</v>
      </c>
      <c r="D17" s="6">
        <f t="shared" si="1"/>
        <v>11117</v>
      </c>
      <c r="E17" s="6">
        <f t="shared" si="5"/>
        <v>1.084908652626237</v>
      </c>
      <c r="F17" s="6">
        <f t="shared" si="2"/>
        <v>1.481505544005544</v>
      </c>
      <c r="G17" s="6">
        <f t="shared" si="3"/>
        <v>108.4908652626237</v>
      </c>
      <c r="H17" s="6">
        <f t="shared" si="3"/>
        <v>148.1505544005544</v>
      </c>
      <c r="I17" s="6">
        <f t="shared" ref="I17:I20" si="6">G17-100</f>
        <v>8.4908652626237</v>
      </c>
      <c r="J17" s="6">
        <f t="shared" si="4"/>
        <v>48.150554400554398</v>
      </c>
      <c r="K17" s="6">
        <f>B16/100</f>
        <v>315.27999999999997</v>
      </c>
    </row>
    <row r="18" spans="1:14" x14ac:dyDescent="0.25">
      <c r="A18" s="6">
        <v>2015</v>
      </c>
      <c r="B18" s="6">
        <v>37805</v>
      </c>
      <c r="C18" s="6">
        <f t="shared" si="0"/>
        <v>3600</v>
      </c>
      <c r="D18" s="6">
        <f t="shared" si="1"/>
        <v>14717</v>
      </c>
      <c r="E18" s="6">
        <f t="shared" si="5"/>
        <v>1.1052477707937436</v>
      </c>
      <c r="F18" s="6">
        <f t="shared" si="2"/>
        <v>1.6374306999307</v>
      </c>
      <c r="G18" s="6">
        <f t="shared" si="3"/>
        <v>110.52477707937436</v>
      </c>
      <c r="H18" s="6">
        <f t="shared" si="3"/>
        <v>163.74306999307001</v>
      </c>
      <c r="I18" s="6">
        <f t="shared" si="6"/>
        <v>10.52477707937436</v>
      </c>
      <c r="J18" s="6">
        <f t="shared" si="4"/>
        <v>63.743069993070009</v>
      </c>
      <c r="K18" s="6">
        <f t="shared" ref="K18:K20" si="7">B17/100</f>
        <v>342.05</v>
      </c>
    </row>
    <row r="19" spans="1:14" x14ac:dyDescent="0.25">
      <c r="A19" s="6">
        <v>2016</v>
      </c>
      <c r="B19" s="6">
        <v>38937</v>
      </c>
      <c r="C19" s="6">
        <f t="shared" si="0"/>
        <v>1132</v>
      </c>
      <c r="D19" s="6">
        <f t="shared" si="1"/>
        <v>15849</v>
      </c>
      <c r="E19" s="6">
        <f t="shared" si="5"/>
        <v>1.0299431292157122</v>
      </c>
      <c r="F19" s="6">
        <f t="shared" si="2"/>
        <v>1.686460498960499</v>
      </c>
      <c r="G19" s="6">
        <f t="shared" ref="G19:G20" si="8">E19*100</f>
        <v>102.99431292157122</v>
      </c>
      <c r="H19" s="6">
        <f>F19*100</f>
        <v>168.6460498960499</v>
      </c>
      <c r="I19" s="6">
        <f t="shared" si="6"/>
        <v>2.9943129215712219</v>
      </c>
      <c r="J19" s="6">
        <f t="shared" si="4"/>
        <v>68.646049896049902</v>
      </c>
      <c r="K19" s="6">
        <f t="shared" si="7"/>
        <v>378.05</v>
      </c>
    </row>
    <row r="20" spans="1:14" x14ac:dyDescent="0.25">
      <c r="A20" s="6">
        <v>2017</v>
      </c>
      <c r="B20" s="6">
        <v>39765</v>
      </c>
      <c r="C20" s="6">
        <f t="shared" si="0"/>
        <v>828</v>
      </c>
      <c r="D20" s="6">
        <f t="shared" si="1"/>
        <v>16677</v>
      </c>
      <c r="E20" s="6">
        <f t="shared" si="5"/>
        <v>1.0212651205793974</v>
      </c>
      <c r="F20" s="6">
        <f t="shared" si="2"/>
        <v>1.7223232848232848</v>
      </c>
      <c r="G20" s="6">
        <f t="shared" si="8"/>
        <v>102.12651205793975</v>
      </c>
      <c r="H20" s="6">
        <f>F20*100</f>
        <v>172.23232848232848</v>
      </c>
      <c r="I20" s="6">
        <f t="shared" si="6"/>
        <v>2.126512057939749</v>
      </c>
      <c r="J20" s="6">
        <f t="shared" si="4"/>
        <v>72.232328482328484</v>
      </c>
      <c r="K20" s="6">
        <f t="shared" si="7"/>
        <v>389.37</v>
      </c>
    </row>
    <row r="21" spans="1:14" x14ac:dyDescent="0.25">
      <c r="A21" s="9">
        <v>2018</v>
      </c>
      <c r="B21" s="9">
        <f>B20+2382.42</f>
        <v>42147.42</v>
      </c>
      <c r="C21" s="10"/>
      <c r="D21" s="9"/>
      <c r="E21" s="10"/>
      <c r="F21" s="9"/>
      <c r="G21" s="10"/>
      <c r="H21" s="9"/>
      <c r="I21" s="10"/>
      <c r="J21" s="9"/>
      <c r="K21" s="10"/>
      <c r="L21" s="25" t="s">
        <v>32</v>
      </c>
      <c r="M21" s="25"/>
      <c r="N21" s="25"/>
    </row>
    <row r="22" spans="1:14" x14ac:dyDescent="0.25">
      <c r="A22" s="9">
        <v>2019</v>
      </c>
      <c r="B22" s="11">
        <f>B21+2382.42</f>
        <v>44529.84</v>
      </c>
      <c r="C22" s="10"/>
      <c r="D22" s="10"/>
      <c r="E22" s="10"/>
      <c r="F22" s="10"/>
      <c r="G22" s="10"/>
      <c r="H22" s="10"/>
      <c r="I22" s="10"/>
      <c r="J22" s="10"/>
      <c r="K22" s="10"/>
      <c r="L22" s="25"/>
      <c r="M22" s="25"/>
      <c r="N22" s="25"/>
    </row>
    <row r="23" spans="1:14" x14ac:dyDescent="0.25">
      <c r="A23" s="12">
        <v>2018</v>
      </c>
      <c r="B23" s="13">
        <f>B20*1.08</f>
        <v>42946.200000000004</v>
      </c>
      <c r="C23" s="14"/>
      <c r="D23" s="14"/>
      <c r="E23" s="14"/>
      <c r="F23" s="14"/>
      <c r="G23" s="14"/>
      <c r="H23" s="14"/>
      <c r="I23" s="14"/>
      <c r="J23" s="14"/>
      <c r="K23" s="14"/>
      <c r="L23" s="25" t="s">
        <v>33</v>
      </c>
      <c r="M23" s="25"/>
      <c r="N23" s="25"/>
    </row>
    <row r="24" spans="1:14" x14ac:dyDescent="0.25">
      <c r="A24" s="12">
        <v>2019</v>
      </c>
      <c r="B24" s="13">
        <f>B23*1.08</f>
        <v>46381.896000000008</v>
      </c>
      <c r="C24" s="14"/>
      <c r="D24" s="14"/>
      <c r="E24" s="14"/>
      <c r="F24" s="14"/>
      <c r="G24" s="14"/>
      <c r="H24" s="14"/>
      <c r="I24" s="14"/>
      <c r="J24" s="14"/>
      <c r="K24" s="14"/>
      <c r="L24" s="25"/>
      <c r="M24" s="25"/>
      <c r="N24" s="25"/>
    </row>
    <row r="45" spans="2:2" x14ac:dyDescent="0.25">
      <c r="B45" s="7">
        <v>21377.777777777799</v>
      </c>
    </row>
    <row r="46" spans="2:2" x14ac:dyDescent="0.25">
      <c r="B46" s="7">
        <v>19794.238683127602</v>
      </c>
    </row>
    <row r="47" spans="2:2" x14ac:dyDescent="0.25">
      <c r="B47" s="6">
        <v>23088</v>
      </c>
    </row>
    <row r="48" spans="2:2" x14ac:dyDescent="0.25">
      <c r="B48" s="6">
        <v>25617</v>
      </c>
    </row>
    <row r="49" spans="2:2" x14ac:dyDescent="0.25">
      <c r="B49" s="6">
        <v>28701</v>
      </c>
    </row>
    <row r="50" spans="2:2" x14ac:dyDescent="0.25">
      <c r="B50" s="6">
        <v>31528</v>
      </c>
    </row>
    <row r="51" spans="2:2" x14ac:dyDescent="0.25">
      <c r="B51" s="6">
        <v>34205</v>
      </c>
    </row>
    <row r="52" spans="2:2" x14ac:dyDescent="0.25">
      <c r="B52" s="6">
        <v>37805</v>
      </c>
    </row>
    <row r="53" spans="2:2" x14ac:dyDescent="0.25">
      <c r="B53" s="6">
        <v>38937</v>
      </c>
    </row>
    <row r="54" spans="2:2" x14ac:dyDescent="0.25">
      <c r="B54" s="6">
        <v>39765</v>
      </c>
    </row>
    <row r="55" spans="2:2" x14ac:dyDescent="0.25">
      <c r="B55" s="13">
        <v>42946.2</v>
      </c>
    </row>
    <row r="56" spans="2:2" x14ac:dyDescent="0.25">
      <c r="B56" s="13">
        <v>46381.896000000001</v>
      </c>
    </row>
  </sheetData>
  <mergeCells count="12">
    <mergeCell ref="N6:P6"/>
    <mergeCell ref="N7:P7"/>
    <mergeCell ref="N8:P8"/>
    <mergeCell ref="L9:N10"/>
    <mergeCell ref="L11:N12"/>
    <mergeCell ref="L21:N22"/>
    <mergeCell ref="L23:N24"/>
    <mergeCell ref="A1:C1"/>
    <mergeCell ref="C5:D5"/>
    <mergeCell ref="E5:F5"/>
    <mergeCell ref="G5:H5"/>
    <mergeCell ref="I5:J5"/>
  </mergeCells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187</dc:creator>
  <cp:lastModifiedBy>187</cp:lastModifiedBy>
  <dcterms:created xsi:type="dcterms:W3CDTF">2020-01-06T05:08:00Z</dcterms:created>
  <dcterms:modified xsi:type="dcterms:W3CDTF">2020-01-07T03:28:38Z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1033-11.2.0.9031</vt:lpwstr>
  </property>
</Properties>
</file>