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610" windowHeight="11640"/>
  </bookViews>
  <sheets>
    <sheet name="Лист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7" i="2"/>
  <c r="D8" i="2"/>
  <c r="D7" i="2"/>
  <c r="G14" i="2"/>
  <c r="F14" i="2"/>
  <c r="J8" i="2" l="1"/>
  <c r="K8" i="2"/>
  <c r="K7" i="2"/>
  <c r="J7" i="2"/>
  <c r="I8" i="2"/>
  <c r="I7" i="2"/>
  <c r="H8" i="2"/>
  <c r="H7" i="2"/>
  <c r="I9" i="2" l="1"/>
  <c r="H9" i="2"/>
  <c r="L8" i="2"/>
  <c r="F9" i="2"/>
  <c r="G9" i="2"/>
  <c r="I14" i="2" s="1"/>
  <c r="L7" i="2"/>
  <c r="E14" i="2" l="1"/>
  <c r="K14" i="2" s="1"/>
  <c r="H14" i="2"/>
  <c r="A14" i="2"/>
  <c r="B14" i="2"/>
  <c r="C14" i="2"/>
  <c r="D14" i="2" l="1"/>
  <c r="J14" i="2"/>
</calcChain>
</file>

<file path=xl/sharedStrings.xml><?xml version="1.0" encoding="utf-8"?>
<sst xmlns="http://schemas.openxmlformats.org/spreadsheetml/2006/main" count="42" uniqueCount="42">
  <si>
    <t>p0*q1</t>
  </si>
  <si>
    <t>p1*q0</t>
  </si>
  <si>
    <t>Сумма</t>
  </si>
  <si>
    <t>iq=q1/q0</t>
  </si>
  <si>
    <t>ip=p1/p0</t>
  </si>
  <si>
    <t>iQ=(p1*q1)/(p0*q0)</t>
  </si>
  <si>
    <t>IQ=Iq(Л)*Ip(П)</t>
  </si>
  <si>
    <t>Объем экспорта млн. тонн
тыс.тонн</t>
  </si>
  <si>
    <t>2015
q0</t>
  </si>
  <si>
    <t>2016
q1</t>
  </si>
  <si>
    <t>2015
p0</t>
  </si>
  <si>
    <t>2016
p1</t>
  </si>
  <si>
    <t>нефтепродукты</t>
  </si>
  <si>
    <t>Уголь каменный</t>
  </si>
  <si>
    <t>ΔQ=∑p1*q1-∑p0*q0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</si>
  <si>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Q(нефт.)=p1q1-p0q0</t>
    </r>
  </si>
  <si>
    <r>
      <t>Δ</t>
    </r>
    <r>
      <rPr>
        <sz val="11"/>
        <color theme="1"/>
        <rFont val="Calibri"/>
        <family val="2"/>
      </rPr>
      <t>Q(уголь)=p1q1-p0q0</t>
    </r>
  </si>
  <si>
    <r>
      <t>Δ</t>
    </r>
    <r>
      <rPr>
        <sz val="11"/>
        <color theme="1"/>
        <rFont val="Calibri"/>
        <family val="2"/>
      </rPr>
      <t>Qq=</t>
    </r>
    <r>
      <rPr>
        <sz val="11"/>
        <color theme="1"/>
        <rFont val="Calibri"/>
        <family val="2"/>
        <charset val="204"/>
      </rPr>
      <t>∑</t>
    </r>
    <r>
      <rPr>
        <sz val="11"/>
        <color theme="1"/>
        <rFont val="Calibri"/>
        <family val="2"/>
      </rPr>
      <t>(q1-q0)*p0</t>
    </r>
  </si>
  <si>
    <r>
      <t>Δ</t>
    </r>
    <r>
      <rPr>
        <sz val="11"/>
        <color theme="1"/>
        <rFont val="Calibri"/>
        <family val="2"/>
      </rPr>
      <t>Qp=</t>
    </r>
    <r>
      <rPr>
        <sz val="11"/>
        <color theme="1"/>
        <rFont val="Calibri"/>
        <family val="2"/>
        <charset val="204"/>
      </rPr>
      <t>∑</t>
    </r>
    <r>
      <rPr>
        <sz val="11"/>
        <color theme="1"/>
        <rFont val="Calibri"/>
        <family val="2"/>
      </rPr>
      <t>(p1-p0)*q1</t>
    </r>
  </si>
  <si>
    <t>dq=(ΔQq)/(ΔQ)*100</t>
  </si>
  <si>
    <t>dp=(ΔQp)/(ΔQ)*100</t>
  </si>
  <si>
    <t>Стоимость экспорта</t>
  </si>
  <si>
    <t xml:space="preserve">
p0*q0</t>
  </si>
  <si>
    <t xml:space="preserve">
p1*q1</t>
  </si>
  <si>
    <t>Степень влияния объема на изменения стоимости экспорта</t>
  </si>
  <si>
    <t>Степень влияния цены на изменения стоимости экспорта</t>
  </si>
  <si>
    <t>Сравнение объема по базовым ценам</t>
  </si>
  <si>
    <t>Ip(Ласпейрас)
∑(p1*q0)/∑(p0*q0)</t>
  </si>
  <si>
    <t>Ip(Пааше)
∑(p1*q1)/∑(p0*q1)</t>
  </si>
  <si>
    <t>Сравнение цен по текущим объемам</t>
  </si>
  <si>
    <t>Сравнение цен по базовому объему(индекс цен)</t>
  </si>
  <si>
    <t>Индивидуальные индексы</t>
  </si>
  <si>
    <t>Общий индексы(агрегатные)</t>
  </si>
  <si>
    <t>Аддитивная модель</t>
  </si>
  <si>
    <t>Влияние факторов</t>
  </si>
  <si>
    <t>Влияние цены товара на изменение его стоимости</t>
  </si>
  <si>
    <t>Влияние объема товара на изменение его стоимости</t>
  </si>
  <si>
    <t>Изменения</t>
  </si>
  <si>
    <t>Цена млн. дол. США
долларах
за 1 тонну</t>
  </si>
  <si>
    <t>Виды товаров</t>
  </si>
  <si>
    <t>Iq(Ласпейраса)
∑(p0*q1)/∑(p0*q0)</t>
  </si>
  <si>
    <t>Выполнили:Курбонов Б. и Киром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</si>
</sst>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6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0" fillId="7" borderId="1" xfId="0" applyFill="1" applyBorder="1"/>
    <xf numFmtId="0" fontId="0" fillId="8" borderId="1" xfId="0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8" borderId="1" xfId="0" applyFont="1" applyFill="1" applyBorder="1"/>
    <xf numFmtId="0" fontId="0" fillId="8" borderId="1" xfId="0" applyFill="1" applyBorder="1"/>
    <xf numFmtId="0" fontId="4" fillId="0" borderId="7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339396</xdr:colOff>
      <xdr:row>18</xdr:row>
      <xdr:rowOff>32843</xdr:rowOff>
    </xdr:from>
    <xdr:to>
      <xdr:col>8</xdr:col>
      <xdr:colOff>295603</xdr:colOff>
      <xdr:row>30</xdr:row>
      <xdr:rowOff>32844</xdr:rowOff>
    </xdr:to>
    <xdr:sp macro="" textlink="">
      <xdr:nvSpPr>
        <xdr:cNvPr id="2" name="TextBox 1"/>
        <xdr:cNvSpPr txBox="1"/>
      </xdr:nvSpPr>
      <xdr:spPr>
        <a:xfrm>
          <a:off x="2715172" y="5112843"/>
          <a:ext cx="7149224" cy="22334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>
              <a:latin typeface="Times New Roman" panose="02020603050405020304" pitchFamily="18" charset="0"/>
              <a:cs typeface="Times New Roman" panose="02020603050405020304" pitchFamily="18" charset="0"/>
            </a:rPr>
            <a:t>Аналитическая записка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В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ходе изучения данных об экспорте  нефтепродуктов и каменного угля  из РФ и проведенного анализа были выявлены следующие данные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endParaRPr lang="ru-RU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1.Объем экспорта нефтепродуктов на 2016 год снизился  по сравнению с 2015 годом на 10%, а каменный уголь  увеличился на 8%.</a:t>
          </a:r>
        </a:p>
        <a:p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2.В формировании стоимости экспорта значительную часть занимает цена товаров, которая  составило 75%. А оставшиюся четверь составил объём.</a:t>
          </a:r>
        </a:p>
        <a:p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3. По общему состоянию экспорта на 2016 год наблюдается спад цены на оба товары по сравнению с 2015 годом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</a:p>
        <a:p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- 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нефтепродукты на 97 млн. дол. США</a:t>
          </a:r>
        </a:p>
        <a:p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- каменный уголь на 8 млн. дол. США</a:t>
          </a:r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 baseline="0"/>
            <a:t> </a:t>
          </a:r>
          <a:endParaRPr lang="ru-RU" sz="12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A16" zoomScale="87" zoomScaleNormal="87" workbookViewId="0">
      <selection activeCell="E2" sqref="E2"/>
    </sheetView>
  </sheetViews>
  <sheetFormatPr defaultRowHeight="15" x14ac:dyDescent="0.25"/>
  <cols>
    <col min="1" max="1" width="18.42578125" customWidth="1"/>
    <col min="2" max="2" width="17.28515625" customWidth="1"/>
    <col min="3" max="3" width="17.85546875" customWidth="1"/>
    <col min="4" max="4" width="14" bestFit="1" customWidth="1"/>
    <col min="5" max="5" width="18.42578125" bestFit="1" customWidth="1"/>
    <col min="6" max="7" width="20.5703125" bestFit="1" customWidth="1"/>
    <col min="8" max="9" width="16.5703125" bestFit="1" customWidth="1"/>
    <col min="10" max="11" width="18.5703125" bestFit="1" customWidth="1"/>
    <col min="12" max="12" width="18" customWidth="1"/>
    <col min="13" max="15" width="17.85546875" bestFit="1" customWidth="1"/>
    <col min="16" max="16" width="14" bestFit="1" customWidth="1"/>
    <col min="17" max="17" width="19.28515625" customWidth="1"/>
    <col min="18" max="18" width="20.5703125" customWidth="1"/>
    <col min="19" max="19" width="19.7109375" customWidth="1"/>
    <col min="20" max="20" width="22.140625" customWidth="1"/>
    <col min="21" max="21" width="16.5703125" bestFit="1" customWidth="1"/>
    <col min="22" max="23" width="18.5703125" bestFit="1" customWidth="1"/>
  </cols>
  <sheetData>
    <row r="1" spans="1:19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</row>
    <row r="2" spans="1:19" ht="45" customHeight="1" x14ac:dyDescent="0.25">
      <c r="A2" s="30" t="s">
        <v>41</v>
      </c>
      <c r="B2" s="30"/>
      <c r="C2" s="30"/>
      <c r="Q2" s="1"/>
      <c r="R2" s="1"/>
      <c r="S2" s="1"/>
    </row>
    <row r="3" spans="1:19" x14ac:dyDescent="0.25">
      <c r="Q3" s="1"/>
      <c r="R3" s="1"/>
      <c r="S3" s="1"/>
    </row>
    <row r="4" spans="1:19" x14ac:dyDescent="0.25">
      <c r="A4" s="10"/>
      <c r="B4" s="31" t="s">
        <v>7</v>
      </c>
      <c r="C4" s="31"/>
      <c r="D4" s="32" t="s">
        <v>38</v>
      </c>
      <c r="E4" s="33"/>
      <c r="F4" s="40" t="s">
        <v>21</v>
      </c>
      <c r="G4" s="41"/>
      <c r="H4" s="12"/>
      <c r="I4" s="13"/>
      <c r="J4" s="34" t="s">
        <v>31</v>
      </c>
      <c r="K4" s="35"/>
      <c r="L4" s="36"/>
    </row>
    <row r="5" spans="1:19" ht="30" x14ac:dyDescent="0.25">
      <c r="A5" s="42" t="s">
        <v>39</v>
      </c>
      <c r="B5" s="5" t="s">
        <v>8</v>
      </c>
      <c r="C5" s="5" t="s">
        <v>9</v>
      </c>
      <c r="D5" s="8" t="s">
        <v>10</v>
      </c>
      <c r="E5" s="8" t="s">
        <v>11</v>
      </c>
      <c r="F5" s="5" t="s">
        <v>22</v>
      </c>
      <c r="G5" s="5" t="s">
        <v>23</v>
      </c>
      <c r="H5" s="14" t="s">
        <v>0</v>
      </c>
      <c r="I5" s="14" t="s">
        <v>1</v>
      </c>
      <c r="J5" s="14" t="s">
        <v>3</v>
      </c>
      <c r="K5" s="14" t="s">
        <v>4</v>
      </c>
      <c r="L5" s="14" t="s">
        <v>5</v>
      </c>
    </row>
    <row r="6" spans="1:19" x14ac:dyDescent="0.25">
      <c r="A6" s="43"/>
      <c r="B6" s="6">
        <v>1</v>
      </c>
      <c r="C6" s="6">
        <v>2</v>
      </c>
      <c r="D6" s="9">
        <v>3</v>
      </c>
      <c r="E6" s="9">
        <v>4</v>
      </c>
      <c r="F6" s="6">
        <v>5</v>
      </c>
      <c r="G6" s="6">
        <v>6</v>
      </c>
      <c r="H6" s="14">
        <v>7</v>
      </c>
      <c r="I6" s="14">
        <v>8</v>
      </c>
      <c r="J6" s="14">
        <v>9</v>
      </c>
      <c r="K6" s="14">
        <v>10</v>
      </c>
      <c r="L6" s="14">
        <v>11</v>
      </c>
    </row>
    <row r="7" spans="1:19" x14ac:dyDescent="0.25">
      <c r="A7" s="11" t="s">
        <v>12</v>
      </c>
      <c r="B7" s="6">
        <v>172</v>
      </c>
      <c r="C7" s="6">
        <v>156</v>
      </c>
      <c r="D7" s="9">
        <f>F7/B7</f>
        <v>392.17441860465118</v>
      </c>
      <c r="E7" s="9">
        <f>G7/C7</f>
        <v>295.55128205128204</v>
      </c>
      <c r="F7" s="6">
        <v>67454</v>
      </c>
      <c r="G7" s="6">
        <v>46106</v>
      </c>
      <c r="H7" s="14">
        <f>D7*C7</f>
        <v>61179.209302325587</v>
      </c>
      <c r="I7" s="14">
        <f>E7*B7</f>
        <v>50834.820512820508</v>
      </c>
      <c r="J7" s="14">
        <f>C7/B7</f>
        <v>0.90697674418604646</v>
      </c>
      <c r="K7" s="15">
        <f>E7/D7</f>
        <v>0.75362203150028917</v>
      </c>
      <c r="L7" s="15">
        <f>G7/F7</f>
        <v>0.68351765647700657</v>
      </c>
    </row>
    <row r="8" spans="1:19" x14ac:dyDescent="0.25">
      <c r="A8" s="11" t="s">
        <v>13</v>
      </c>
      <c r="B8" s="6">
        <v>153</v>
      </c>
      <c r="C8" s="6">
        <v>166</v>
      </c>
      <c r="D8" s="9">
        <f>F8/B8</f>
        <v>61.967320261437905</v>
      </c>
      <c r="E8" s="9">
        <f>G8/C8</f>
        <v>53.656626506024097</v>
      </c>
      <c r="F8" s="6">
        <v>9481</v>
      </c>
      <c r="G8" s="6">
        <v>8907</v>
      </c>
      <c r="H8" s="14">
        <f>D8*C8</f>
        <v>10286.575163398693</v>
      </c>
      <c r="I8" s="14">
        <f>E8*B8</f>
        <v>8209.4638554216872</v>
      </c>
      <c r="J8" s="15">
        <f>C8/B8</f>
        <v>1.0849673202614378</v>
      </c>
      <c r="K8" s="15">
        <f>E8/D8</f>
        <v>0.86588586176792393</v>
      </c>
      <c r="L8" s="15">
        <f>G8/F8</f>
        <v>0.93945786309461032</v>
      </c>
    </row>
    <row r="9" spans="1:19" x14ac:dyDescent="0.25">
      <c r="A9" s="10" t="s">
        <v>2</v>
      </c>
      <c r="B9" s="6"/>
      <c r="C9" s="6"/>
      <c r="D9" s="9"/>
      <c r="E9" s="9"/>
      <c r="F9" s="7">
        <f>SUM(F7:F8)</f>
        <v>76935</v>
      </c>
      <c r="G9" s="7">
        <f>SUM(G7:G8)</f>
        <v>55013</v>
      </c>
      <c r="H9" s="16">
        <f>SUM(H7:H8)</f>
        <v>71465.784465724282</v>
      </c>
      <c r="I9" s="16">
        <f>SUM(I7:I8)</f>
        <v>59044.284368242195</v>
      </c>
      <c r="J9" s="14"/>
      <c r="K9" s="14"/>
      <c r="L9" s="14"/>
    </row>
    <row r="10" spans="1:19" x14ac:dyDescent="0.25">
      <c r="A10" s="37" t="s">
        <v>32</v>
      </c>
      <c r="B10" s="37"/>
      <c r="C10" s="37"/>
      <c r="D10" s="37"/>
      <c r="E10" s="38" t="s">
        <v>33</v>
      </c>
      <c r="F10" s="38"/>
      <c r="G10" s="38"/>
      <c r="H10" s="38"/>
      <c r="I10" s="38"/>
      <c r="J10" s="39" t="s">
        <v>34</v>
      </c>
      <c r="K10" s="39"/>
    </row>
    <row r="11" spans="1:19" ht="75" x14ac:dyDescent="0.25">
      <c r="A11" s="4" t="s">
        <v>26</v>
      </c>
      <c r="B11" s="4" t="s">
        <v>30</v>
      </c>
      <c r="C11" s="4" t="s">
        <v>29</v>
      </c>
      <c r="D11" s="3"/>
      <c r="E11" s="19"/>
      <c r="F11" s="19"/>
      <c r="G11" s="19" t="s">
        <v>37</v>
      </c>
      <c r="H11" s="20" t="s">
        <v>36</v>
      </c>
      <c r="I11" s="20" t="s">
        <v>35</v>
      </c>
      <c r="J11" s="25" t="s">
        <v>24</v>
      </c>
      <c r="K11" s="25" t="s">
        <v>25</v>
      </c>
    </row>
    <row r="12" spans="1:19" ht="45" x14ac:dyDescent="0.25">
      <c r="A12" s="4" t="s">
        <v>40</v>
      </c>
      <c r="B12" s="4" t="s">
        <v>27</v>
      </c>
      <c r="C12" s="4" t="s">
        <v>28</v>
      </c>
      <c r="D12" s="3" t="s">
        <v>6</v>
      </c>
      <c r="E12" s="21" t="s">
        <v>14</v>
      </c>
      <c r="F12" s="21" t="s">
        <v>15</v>
      </c>
      <c r="G12" s="21" t="s">
        <v>16</v>
      </c>
      <c r="H12" s="21" t="s">
        <v>17</v>
      </c>
      <c r="I12" s="21" t="s">
        <v>18</v>
      </c>
      <c r="J12" s="26" t="s">
        <v>19</v>
      </c>
      <c r="K12" s="26" t="s">
        <v>20</v>
      </c>
    </row>
    <row r="13" spans="1:19" x14ac:dyDescent="0.25">
      <c r="A13" s="3">
        <v>12</v>
      </c>
      <c r="B13" s="3">
        <v>13</v>
      </c>
      <c r="C13" s="3">
        <v>14</v>
      </c>
      <c r="D13" s="3">
        <v>15</v>
      </c>
      <c r="E13" s="19">
        <v>16</v>
      </c>
      <c r="F13" s="19">
        <v>17</v>
      </c>
      <c r="G13" s="19">
        <v>18</v>
      </c>
      <c r="H13" s="19">
        <v>19</v>
      </c>
      <c r="I13" s="19">
        <v>20</v>
      </c>
      <c r="J13" s="27">
        <v>21</v>
      </c>
      <c r="K13" s="27">
        <v>22</v>
      </c>
    </row>
    <row r="14" spans="1:19" x14ac:dyDescent="0.25">
      <c r="A14" s="17">
        <f>H9/F9</f>
        <v>0.92891121681580924</v>
      </c>
      <c r="B14" s="18">
        <f>I9/F9</f>
        <v>0.76745674099229477</v>
      </c>
      <c r="C14" s="17">
        <f>G9/H9</f>
        <v>0.7697809575767659</v>
      </c>
      <c r="D14" s="18">
        <f>A14*C14</f>
        <v>0.71505816598427241</v>
      </c>
      <c r="E14" s="22">
        <f>G9-F9</f>
        <v>-21922</v>
      </c>
      <c r="F14" s="22">
        <f>G7-F7</f>
        <v>-21348</v>
      </c>
      <c r="G14" s="22">
        <f>G8-F8</f>
        <v>-574</v>
      </c>
      <c r="H14" s="23">
        <f>H9-F9</f>
        <v>-5469.2155342757178</v>
      </c>
      <c r="I14" s="23">
        <f>G9-H9</f>
        <v>-16452.784465724282</v>
      </c>
      <c r="J14" s="28">
        <f>(H14/E14)*100</f>
        <v>24.948524469828108</v>
      </c>
      <c r="K14" s="28">
        <f>I14/E14*100</f>
        <v>75.051475530171899</v>
      </c>
    </row>
    <row r="15" spans="1:19" x14ac:dyDescent="0.25">
      <c r="A15" s="3"/>
      <c r="B15" s="3"/>
      <c r="C15" s="3"/>
      <c r="D15" s="3"/>
      <c r="E15" s="24"/>
      <c r="F15" s="24"/>
      <c r="G15" s="24"/>
      <c r="H15" s="24"/>
      <c r="I15" s="24"/>
      <c r="J15" s="29"/>
      <c r="K15" s="29"/>
    </row>
    <row r="16" spans="1:19" x14ac:dyDescent="0.25">
      <c r="A16" s="3"/>
      <c r="B16" s="3"/>
      <c r="C16" s="3"/>
      <c r="D16" s="3"/>
      <c r="E16" s="24"/>
      <c r="F16" s="24"/>
      <c r="G16" s="24"/>
      <c r="H16" s="24"/>
      <c r="I16" s="24"/>
      <c r="J16" s="29"/>
      <c r="K16" s="29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</sheetData>
  <mergeCells count="9">
    <mergeCell ref="A2:C2"/>
    <mergeCell ref="B4:C4"/>
    <mergeCell ref="D4:E4"/>
    <mergeCell ref="J4:L4"/>
    <mergeCell ref="A10:D10"/>
    <mergeCell ref="E10:I10"/>
    <mergeCell ref="J10:K10"/>
    <mergeCell ref="F4:G4"/>
    <mergeCell ref="A5:A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2020-01-07T10:27:42Z</dcterms:modified>
</cp:coreProperties>
</file>