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da\Desktop\boston_housing\Report\"/>
    </mc:Choice>
  </mc:AlternateContent>
  <bookViews>
    <workbookView xWindow="0" yWindow="0" windowWidth="21600" windowHeight="11640" activeTab="3"/>
  </bookViews>
  <sheets>
    <sheet name="Sheet1" sheetId="1" r:id="rId1"/>
    <sheet name="Sheet2" sheetId="2" r:id="rId2"/>
    <sheet name="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3" i="3"/>
  <c r="B12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0" i="3"/>
  <c r="B9" i="3"/>
  <c r="B8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E10" i="2"/>
  <c r="E9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B8" i="2"/>
  <c r="B7" i="2"/>
  <c r="C2" i="2"/>
  <c r="D2" i="2"/>
  <c r="E2" i="2"/>
  <c r="F2" i="2"/>
  <c r="G2" i="2"/>
  <c r="H2" i="2"/>
  <c r="I2" i="2"/>
  <c r="J2" i="2"/>
  <c r="K2" i="2"/>
  <c r="L2" i="2"/>
  <c r="M2" i="2"/>
  <c r="N2" i="2"/>
  <c r="O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<sst xmlns="http://schemas.openxmlformats.org/spreadsheetml/2006/main" count="61" uniqueCount="28">
  <si>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</si>
  <si>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</si>
  <si>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</si>
  <si>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</si>
  <si>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</si>
  <si>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</si>
  <si>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</si>
  <si>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</si>
  <si>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</si>
  <si>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</si>
  <si>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</si>
  <si>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</si>
  <si>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</si>
  <si>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</si>
  <si>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MIN</t>
  </si>
  <si>
    <t>First Quartile</t>
  </si>
  <si>
    <t>Median</t>
  </si>
  <si>
    <t>Third Quartile</t>
  </si>
  <si>
    <t>Max</t>
  </si>
  <si>
    <t>STD</t>
  </si>
  <si>
    <t>Average</t>
  </si>
  <si>
    <t>Zero</t>
  </si>
  <si>
    <t>One</t>
  </si>
  <si>
    <t>BOX 1</t>
  </si>
  <si>
    <t>BOX 2</t>
  </si>
  <si>
    <t>BOX 3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</si>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</sst>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73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Attributes Data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'3'!$B$13:$O$13</c:f>
                <c:numCache>
                  <c:formatCode>General</c:formatCode>
                  <c:ptCount val="14"/>
                  <c:pt idx="0">
                    <c:v>7.5724999999999987E-2</c:v>
                  </c:pt>
                  <c:pt idx="1">
                    <c:v>0</c:v>
                  </c:pt>
                  <c:pt idx="2">
                    <c:v>4.7300000000000004</c:v>
                  </c:pt>
                  <c:pt idx="3">
                    <c:v>0</c:v>
                  </c:pt>
                  <c:pt idx="4">
                    <c:v>6.4000000000000001E-2</c:v>
                  </c:pt>
                  <c:pt idx="5">
                    <c:v>2.3244999999999996</c:v>
                  </c:pt>
                  <c:pt idx="6">
                    <c:v>42.125</c:v>
                  </c:pt>
                  <c:pt idx="7">
                    <c:v>0.97057500000000019</c:v>
                  </c:pt>
                  <c:pt idx="8">
                    <c:v>3</c:v>
                  </c:pt>
                  <c:pt idx="9">
                    <c:v>92</c:v>
                  </c:pt>
                  <c:pt idx="10">
                    <c:v>4.7999999999999989</c:v>
                  </c:pt>
                  <c:pt idx="11">
                    <c:v>375.0575</c:v>
                  </c:pt>
                  <c:pt idx="12">
                    <c:v>5.2199999999999989</c:v>
                  </c:pt>
                  <c:pt idx="13">
                    <c:v>12.024999999999999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'3'!$B$1:$O$1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</c:v>
                </c:pt>
                <c:pt idx="12">
                  <c:v>LSTAT</c:v>
                </c:pt>
                <c:pt idx="13">
                  <c:v>MEDV</c:v>
                </c:pt>
              </c:strCache>
            </c:strRef>
          </c:cat>
          <c:val>
            <c:numRef>
              <c:f>'3'!$B$8:$O$8</c:f>
              <c:numCache>
                <c:formatCode>0.000</c:formatCode>
                <c:ptCount val="14"/>
                <c:pt idx="0">
                  <c:v>8.2044999999999993E-2</c:v>
                </c:pt>
                <c:pt idx="1">
                  <c:v>0</c:v>
                </c:pt>
                <c:pt idx="2">
                  <c:v>5.19</c:v>
                </c:pt>
                <c:pt idx="3">
                  <c:v>0</c:v>
                </c:pt>
                <c:pt idx="4">
                  <c:v>0.44900000000000001</c:v>
                </c:pt>
                <c:pt idx="5">
                  <c:v>5.8854999999999995</c:v>
                </c:pt>
                <c:pt idx="6">
                  <c:v>45.024999999999999</c:v>
                </c:pt>
                <c:pt idx="7">
                  <c:v>2.1001750000000001</c:v>
                </c:pt>
                <c:pt idx="8">
                  <c:v>4</c:v>
                </c:pt>
                <c:pt idx="9">
                  <c:v>279</c:v>
                </c:pt>
                <c:pt idx="10">
                  <c:v>17.399999999999999</c:v>
                </c:pt>
                <c:pt idx="11">
                  <c:v>375.3775</c:v>
                </c:pt>
                <c:pt idx="12">
                  <c:v>6.9499999999999993</c:v>
                </c:pt>
                <c:pt idx="13">
                  <c:v>17.024999999999999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4B4F-AC75-C2598BDD34B7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'3'!$B$1:$O$1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</c:v>
                </c:pt>
                <c:pt idx="12">
                  <c:v>LSTAT</c:v>
                </c:pt>
                <c:pt idx="13">
                  <c:v>MEDV</c:v>
                </c:pt>
              </c:strCache>
            </c:strRef>
          </c:cat>
          <c:val>
            <c:numRef>
              <c:f>'3'!$B$9:$O$9</c:f>
              <c:numCache>
                <c:formatCode>0.000</c:formatCode>
                <c:ptCount val="14"/>
                <c:pt idx="0">
                  <c:v>0.17446500000000004</c:v>
                </c:pt>
                <c:pt idx="1">
                  <c:v>0</c:v>
                </c:pt>
                <c:pt idx="2">
                  <c:v>4.4999999999999991</c:v>
                </c:pt>
                <c:pt idx="3">
                  <c:v>0</c:v>
                </c:pt>
                <c:pt idx="4">
                  <c:v>8.9000000000000024E-2</c:v>
                </c:pt>
                <c:pt idx="5">
                  <c:v>0.3230000000000004</c:v>
                </c:pt>
                <c:pt idx="6">
                  <c:v>32.475000000000001</c:v>
                </c:pt>
                <c:pt idx="7">
                  <c:v>1.1072749999999996</c:v>
                </c:pt>
                <c:pt idx="8">
                  <c:v>1</c:v>
                </c:pt>
                <c:pt idx="9">
                  <c:v>51</c:v>
                </c:pt>
                <c:pt idx="10">
                  <c:v>1.6500000000000021</c:v>
                </c:pt>
                <c:pt idx="11">
                  <c:v>16.0625</c:v>
                </c:pt>
                <c:pt idx="12">
                  <c:v>4.41</c:v>
                </c:pt>
                <c:pt idx="13">
                  <c:v>4.1750000000000007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1-4B4F-AC75-C2598BDD34B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'3'!$B$12:$O$12</c:f>
                <c:numCache>
                  <c:formatCode>General</c:formatCode>
                  <c:ptCount val="14"/>
                  <c:pt idx="0">
                    <c:v>85.299117500000008</c:v>
                  </c:pt>
                  <c:pt idx="1">
                    <c:v>87.5</c:v>
                  </c:pt>
                  <c:pt idx="2">
                    <c:v>9.639999999999997</c:v>
                  </c:pt>
                  <c:pt idx="3">
                    <c:v>1</c:v>
                  </c:pt>
                  <c:pt idx="4">
                    <c:v>0.247</c:v>
                  </c:pt>
                  <c:pt idx="5">
                    <c:v>2.1564999999999994</c:v>
                  </c:pt>
                  <c:pt idx="6">
                    <c:v>5.9250000000000114</c:v>
                  </c:pt>
                  <c:pt idx="7">
                    <c:v>6.9380749999999995</c:v>
                  </c:pt>
                  <c:pt idx="8">
                    <c:v>0</c:v>
                  </c:pt>
                  <c:pt idx="9">
                    <c:v>45</c:v>
                  </c:pt>
                  <c:pt idx="10">
                    <c:v>1.8000000000000007</c:v>
                  </c:pt>
                  <c:pt idx="11">
                    <c:v>0.67499999999995453</c:v>
                  </c:pt>
                  <c:pt idx="12">
                    <c:v>21.014999999999997</c:v>
                  </c:pt>
                  <c:pt idx="13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'3'!$B$1:$O$1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</c:v>
                </c:pt>
                <c:pt idx="12">
                  <c:v>LSTAT</c:v>
                </c:pt>
                <c:pt idx="13">
                  <c:v>MEDV</c:v>
                </c:pt>
              </c:strCache>
            </c:strRef>
          </c:cat>
          <c:val>
            <c:numRef>
              <c:f>'3'!$B$10:$O$10</c:f>
              <c:numCache>
                <c:formatCode>0.000</c:formatCode>
                <c:ptCount val="14"/>
                <c:pt idx="0">
                  <c:v>3.4205725</c:v>
                </c:pt>
                <c:pt idx="1">
                  <c:v>12.5</c:v>
                </c:pt>
                <c:pt idx="2">
                  <c:v>8.4100000000000019</c:v>
                </c:pt>
                <c:pt idx="3">
                  <c:v>0</c:v>
                </c:pt>
                <c:pt idx="4">
                  <c:v>8.5999999999999965E-2</c:v>
                </c:pt>
                <c:pt idx="5">
                  <c:v>0.41500000000000004</c:v>
                </c:pt>
                <c:pt idx="6">
                  <c:v>16.574999999999989</c:v>
                </c:pt>
                <c:pt idx="7">
                  <c:v>1.9809750000000008</c:v>
                </c:pt>
                <c:pt idx="8">
                  <c:v>19</c:v>
                </c:pt>
                <c:pt idx="9">
                  <c:v>336</c:v>
                </c:pt>
                <c:pt idx="10">
                  <c:v>1.1499999999999986</c:v>
                </c:pt>
                <c:pt idx="11">
                  <c:v>4.785000000000025</c:v>
                </c:pt>
                <c:pt idx="12">
                  <c:v>5.5950000000000024</c:v>
                </c:pt>
                <c:pt idx="13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1-4B4F-AC75-C2598BDD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>
            <c:manualLayout>
              <c:xMode val="edge"/>
              <c:yMode val="edge"/>
              <c:x val="6.2634723662151545E-3"/>
              <c:y val="0.4839965519800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'3'!$K$13</c:f>
                <c:numCache>
                  <c:formatCode>General</c:formatCode>
                  <c:ptCount val="1"/>
                  <c:pt idx="0">
                    <c:v>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'3'!$K$8</c:f>
              <c:numCache>
                <c:formatCode>0.000</c:formatCode>
                <c:ptCount val="1"/>
                <c:pt idx="0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66E-A352-751F8C6EE382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'3'!$K$9</c:f>
              <c:numCache>
                <c:formatCode>0.000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0-466E-A352-751F8C6EE38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'3'!$K$12</c:f>
                <c:numCache>
                  <c:formatCode>General</c:formatCode>
                  <c:ptCount val="1"/>
                  <c:pt idx="0">
                    <c:v>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'3'!$K$10</c:f>
              <c:numCache>
                <c:formatCode>0.000</c:formatCode>
                <c:ptCount val="1"/>
                <c:pt idx="0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0-466E-A352-751F8C6E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'3'!$L$13</c:f>
                <c:numCache>
                  <c:formatCode>General</c:formatCode>
                  <c:ptCount val="1"/>
                  <c:pt idx="0">
                    <c:v>4.7999999999999989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'3'!$L$8</c:f>
              <c:numCache>
                <c:formatCode>0.000</c:formatCode>
                <c:ptCount val="1"/>
                <c:pt idx="0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2-48F8-AC42-2BDD15DC9603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'3'!$L$9</c:f>
              <c:numCache>
                <c:formatCode>0.000</c:formatCode>
                <c:ptCount val="1"/>
                <c:pt idx="0">
                  <c:v>1.6500000000000021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2-48F8-AC42-2BDD15DC9603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'3'!$L$12</c:f>
                <c:numCache>
                  <c:formatCode>General</c:formatCode>
                  <c:ptCount val="1"/>
                  <c:pt idx="0">
                    <c:v>1.8000000000000007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'3'!$L$10</c:f>
              <c:numCache>
                <c:formatCode>0.000</c:formatCode>
                <c:ptCount val="1"/>
                <c:pt idx="0">
                  <c:v>1.1499999999999986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2-48F8-AC42-2BDD15DC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'3'!$M$13</c:f>
                <c:numCache>
                  <c:formatCode>General</c:formatCode>
                  <c:ptCount val="1"/>
                  <c:pt idx="0">
                    <c:v>375.0575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'3'!$M$8</c:f>
              <c:numCache>
                <c:formatCode>0.000</c:formatCode>
                <c:ptCount val="1"/>
                <c:pt idx="0">
                  <c:v>375.3775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9-4717-AF63-66168540D7D1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'3'!$M$9</c:f>
              <c:numCache>
                <c:formatCode>0.000</c:formatCode>
                <c:ptCount val="1"/>
                <c:pt idx="0">
                  <c:v>16.0625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9-4717-AF63-66168540D7D1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'3'!$M$12</c:f>
                <c:numCache>
                  <c:formatCode>General</c:formatCode>
                  <c:ptCount val="1"/>
                  <c:pt idx="0">
                    <c:v>0.67499999999995453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'3'!$M$10</c:f>
              <c:numCache>
                <c:formatCode>0.000</c:formatCode>
                <c:ptCount val="1"/>
                <c:pt idx="0">
                  <c:v>4.785000000000025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9-4717-AF63-66168540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'3'!$N$13</c:f>
                <c:numCache>
                  <c:formatCode>General</c:formatCode>
                  <c:ptCount val="1"/>
                  <c:pt idx="0">
                    <c:v>5.2199999999999989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'3'!$N$8</c:f>
              <c:numCache>
                <c:formatCode>0.000</c:formatCode>
                <c:ptCount val="1"/>
                <c:pt idx="0">
                  <c:v>6.9499999999999993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EBE-A199-E5BF6568AAE2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'3'!$N$9</c:f>
              <c:numCache>
                <c:formatCode>0.000</c:formatCode>
                <c:ptCount val="1"/>
                <c:pt idx="0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8-4EBE-A199-E5BF6568AAE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'3'!$N$12</c:f>
                <c:numCache>
                  <c:formatCode>General</c:formatCode>
                  <c:ptCount val="1"/>
                  <c:pt idx="0">
                    <c:v>21.014999999999997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'3'!$N$10</c:f>
              <c:numCache>
                <c:formatCode>0.000</c:formatCode>
                <c:ptCount val="1"/>
                <c:pt idx="0">
                  <c:v>5.5950000000000024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8-4EBE-A199-E5BF6568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'3'!$O$13</c:f>
                <c:numCache>
                  <c:formatCode>General</c:formatCode>
                  <c:ptCount val="1"/>
                  <c:pt idx="0">
                    <c:v>12.024999999999999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'3'!$O$8</c:f>
              <c:numCache>
                <c:formatCode>0.000</c:formatCode>
                <c:ptCount val="1"/>
                <c:pt idx="0">
                  <c:v>17.024999999999999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6A3-A21E-47AB648AF0DB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'3'!$O$9</c:f>
              <c:numCache>
                <c:formatCode>0.000</c:formatCode>
                <c:ptCount val="1"/>
                <c:pt idx="0">
                  <c:v>4.1750000000000007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2-46A3-A21E-47AB648AF0DB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'3'!$O$12</c:f>
                <c:numCache>
                  <c:formatCode>General</c:formatCode>
                  <c:ptCount val="1"/>
                  <c:pt idx="0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'3'!$O$10</c:f>
              <c:numCache>
                <c:formatCode>0.000</c:formatCode>
                <c:ptCount val="1"/>
                <c:pt idx="0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2-46A3-A21E-47AB648A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'3'!$B$13</c:f>
                <c:numCache>
                  <c:formatCode>General</c:formatCode>
                  <c:ptCount val="1"/>
                  <c:pt idx="0">
                    <c:v>7.5724999999999987E-2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'3'!$B$8</c:f>
              <c:numCache>
                <c:formatCode>0.000</c:formatCode>
                <c:ptCount val="1"/>
                <c:pt idx="0">
                  <c:v>8.2044999999999993E-2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7-4940-8151-6EC6248AE5EF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'3'!$B$9</c:f>
              <c:numCache>
                <c:formatCode>0.000</c:formatCode>
                <c:ptCount val="1"/>
                <c:pt idx="0">
                  <c:v>0.17446500000000004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7-4940-8151-6EC6248AE5EF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'3'!$B$12</c:f>
                <c:numCache>
                  <c:formatCode>General</c:formatCode>
                  <c:ptCount val="1"/>
                  <c:pt idx="0">
                    <c:v>85.299117500000008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'3'!$B$10</c:f>
              <c:numCache>
                <c:formatCode>0.000</c:formatCode>
                <c:ptCount val="1"/>
                <c:pt idx="0">
                  <c:v>3.4205725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7-4940-8151-6EC6248A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'3'!$C$13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'3'!$C$8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8-4279-8E3A-BED981F2C780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'3'!$C$9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8-4279-8E3A-BED981F2C780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'3'!$C$12</c:f>
                <c:numCache>
                  <c:formatCode>General</c:formatCode>
                  <c:ptCount val="1"/>
                  <c:pt idx="0">
                    <c:v>87.5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'3'!$C$10</c:f>
              <c:numCache>
                <c:formatCode>0.000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8-4279-8E3A-BED981F2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'3'!$D$13</c:f>
                <c:numCache>
                  <c:formatCode>General</c:formatCode>
                  <c:ptCount val="1"/>
                  <c:pt idx="0">
                    <c:v>4.7300000000000004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'3'!$D$8</c:f>
              <c:numCache>
                <c:formatCode>0.000</c:formatCode>
                <c:ptCount val="1"/>
                <c:pt idx="0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341-BC2C-499AB775D833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'3'!$D$9</c:f>
              <c:numCache>
                <c:formatCode>0.000</c:formatCode>
                <c:ptCount val="1"/>
                <c:pt idx="0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8-4341-BC2C-499AB775D833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'3'!$D$12</c:f>
                <c:numCache>
                  <c:formatCode>General</c:formatCode>
                  <c:ptCount val="1"/>
                  <c:pt idx="0">
                    <c:v>9.639999999999997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'3'!$D$10</c:f>
              <c:numCache>
                <c:formatCode>0.000</c:formatCode>
                <c:ptCount val="1"/>
                <c:pt idx="0">
                  <c:v>8.4100000000000019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8-4341-BC2C-499AB775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'3'!$F$13</c:f>
                <c:numCache>
                  <c:formatCode>General</c:formatCode>
                  <c:ptCount val="1"/>
                  <c:pt idx="0">
                    <c:v>6.4000000000000001E-2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'3'!$F$8</c:f>
              <c:numCache>
                <c:formatCode>0.000</c:formatCode>
                <c:ptCount val="1"/>
                <c:pt idx="0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2-4F8E-926E-DFC2FA22AE5D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'3'!$F$9</c:f>
              <c:numCache>
                <c:formatCode>0.000</c:formatCode>
                <c:ptCount val="1"/>
                <c:pt idx="0">
                  <c:v>8.9000000000000024E-2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2-4F8E-926E-DFC2FA22AE5D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'3'!$F$12</c:f>
                <c:numCache>
                  <c:formatCode>General</c:formatCode>
                  <c:ptCount val="1"/>
                  <c:pt idx="0">
                    <c:v>0.247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'3'!$F$10</c:f>
              <c:numCache>
                <c:formatCode>0.000</c:formatCode>
                <c:ptCount val="1"/>
                <c:pt idx="0">
                  <c:v>8.5999999999999965E-2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2-4F8E-926E-DFC2FA22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'3'!$G$13</c:f>
                <c:numCache>
                  <c:formatCode>General</c:formatCode>
                  <c:ptCount val="1"/>
                  <c:pt idx="0">
                    <c:v>2.3244999999999996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'3'!$G$8</c:f>
              <c:numCache>
                <c:formatCode>0.000</c:formatCode>
                <c:ptCount val="1"/>
                <c:pt idx="0">
                  <c:v>5.8854999999999995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0-474E-9C68-D43F1C3A0AA5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'3'!$G$9</c:f>
              <c:numCache>
                <c:formatCode>0.000</c:formatCode>
                <c:ptCount val="1"/>
                <c:pt idx="0">
                  <c:v>0.3230000000000004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0-474E-9C68-D43F1C3A0AA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'3'!$G$12</c:f>
                <c:numCache>
                  <c:formatCode>General</c:formatCode>
                  <c:ptCount val="1"/>
                  <c:pt idx="0">
                    <c:v>2.1564999999999994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'3'!$G$10</c:f>
              <c:numCache>
                <c:formatCode>0.000</c:formatCode>
                <c:ptCount val="1"/>
                <c:pt idx="0">
                  <c:v>0.41500000000000004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0-474E-9C68-D43F1C3A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'3'!$D$13</c:f>
                <c:numCache>
                  <c:formatCode>General</c:formatCode>
                  <c:ptCount val="1"/>
                  <c:pt idx="0">
                    <c:v>7.5724999999999987E-2</c:v>
                  </c:pt>
                  <c:pt idx="1">
                    <c:v>0</c:v>
                  </c:pt>
                  <c:pt idx="2">
                    <c:v>4.7300000000000004</c:v>
                  </c:pt>
                  <c:pt idx="3">
                    <c:v>0</c:v>
                  </c:pt>
                  <c:pt idx="4">
                    <c:v>6.4000000000000001E-2</c:v>
                  </c:pt>
                  <c:pt idx="5">
                    <c:v>2.3244999999999996</c:v>
                  </c:pt>
                  <c:pt idx="6">
                    <c:v>42.125</c:v>
                  </c:pt>
                  <c:pt idx="7">
                    <c:v>0.97057500000000019</c:v>
                  </c:pt>
                  <c:pt idx="8">
                    <c:v>3</c:v>
                  </c:pt>
                  <c:pt idx="9">
                    <c:v>92</c:v>
                  </c:pt>
                  <c:pt idx="10">
                    <c:v>4.7999999999999989</c:v>
                  </c:pt>
                  <c:pt idx="11">
                    <c:v>375.0575</c:v>
                  </c:pt>
                  <c:pt idx="12">
                    <c:v>5.2199999999999989</c:v>
                  </c:pt>
                  <c:pt idx="13">
                    <c:v>12.024999999999999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'3'!$H$8</c:f>
              <c:numCache>
                <c:formatCode>0.000</c:formatCode>
                <c:ptCount val="1"/>
                <c:pt idx="0">
                  <c:v>45.024999999999999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E7-46D7-B285-0EB0B43950A5}"/>
            </c:ext>
          </c:extLst>
        </c:ser>
        <c:ser>
          <c:idx val="4"/>
          <c:order val="1"/>
          <c:spPr>
            <a:solidFill>
              <a:schemeClr val="tx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'3'!$H$9</c:f>
              <c:numCache>
                <c:formatCode>0.000</c:formatCode>
                <c:ptCount val="1"/>
                <c:pt idx="0">
                  <c:v>32.475000000000001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E7-46D7-B285-0EB0B43950A5}"/>
            </c:ext>
          </c:extLst>
        </c:ser>
        <c:ser>
          <c:idx val="5"/>
          <c:order val="2"/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'3'!$D$12</c:f>
                <c:numCache>
                  <c:formatCode>General</c:formatCode>
                  <c:ptCount val="1"/>
                  <c:pt idx="0">
                    <c:v>85.299117500000008</c:v>
                  </c:pt>
                  <c:pt idx="1">
                    <c:v>87.5</c:v>
                  </c:pt>
                  <c:pt idx="2">
                    <c:v>9.639999999999997</c:v>
                  </c:pt>
                  <c:pt idx="3">
                    <c:v>1</c:v>
                  </c:pt>
                  <c:pt idx="4">
                    <c:v>0.247</c:v>
                  </c:pt>
                  <c:pt idx="5">
                    <c:v>2.1564999999999994</c:v>
                  </c:pt>
                  <c:pt idx="6">
                    <c:v>5.9250000000000114</c:v>
                  </c:pt>
                  <c:pt idx="7">
                    <c:v>6.9380749999999995</c:v>
                  </c:pt>
                  <c:pt idx="8">
                    <c:v>0</c:v>
                  </c:pt>
                  <c:pt idx="9">
                    <c:v>45</c:v>
                  </c:pt>
                  <c:pt idx="10">
                    <c:v>1.8000000000000007</c:v>
                  </c:pt>
                  <c:pt idx="11">
                    <c:v>0.67499999999995453</c:v>
                  </c:pt>
                  <c:pt idx="12">
                    <c:v>21.014999999999997</c:v>
                  </c:pt>
                  <c:pt idx="13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'3'!$H$10</c:f>
              <c:numCache>
                <c:formatCode>0.000</c:formatCode>
                <c:ptCount val="1"/>
                <c:pt idx="0">
                  <c:v>16.574999999999989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E7-46D7-B285-0EB0B439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spPr>
                  <a:noFill/>
                  <a:ln>
                    <a:noFill/>
                  </a:ln>
                  <a:effectLst/>
                </c:spPr>
                <c:invertIfNegative val="0"/>
                <c:errBars>
                  <c:errBarType val="minus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Ref>
                      <c:extLst>
                        <c:ext uri="{02D57815-91ED-43cb-92C2-25804820EDAC}">
                          <c15:fullRef>
                            <c15:sqref>'3'!$D$13</c15:sqref>
                          </c15:fullRef>
                          <c15:formulaRef>
                            <c15:sqref/>
                          </c15:formulaRef>
                        </c:ext>
                      </c:extLst>
                      <c:numCache>
                        <c:formatCode>General</c:formatCode>
                        <c:ptCount val="0"/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'3'!$D$8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5E7-46D7-B285-0EB0B43950A5}"/>
                  </c:ext>
                </c:extLst>
              </c15:ser>
            </c15:filteredBarSeries>
            <c15:filteredBarSeries>
              <c15:ser>
                <c:idx val="1"/>
                <c:order val="4"/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'3'!$D$9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5E7-46D7-B285-0EB0B43950A5}"/>
                  </c:ext>
                </c:extLst>
              </c15:ser>
            </c15:filteredBarSeries>
            <c15:filteredBarSeries>
              <c15:ser>
                <c:idx val="2"/>
                <c:order val="5"/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plus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'3'!$D$12</c15:sqref>
                          </c15:fullRef>
                          <c15:formulaRef>
                            <c15:sqref/>
                          </c15:formulaRef>
                        </c:ext>
                      </c:extLst>
                      <c:numCache>
                        <c:formatCode>General</c:formatCode>
                        <c:ptCount val="0"/>
                      </c:numCache>
                    </c:numRef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'3'!$D$10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5E7-46D7-B285-0EB0B43950A5}"/>
                  </c:ext>
                </c:extLst>
              </c15:ser>
            </c15:filteredBarSeries>
          </c:ext>
        </c:extLst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'3'!$I$13</c:f>
                <c:numCache>
                  <c:formatCode>General</c:formatCode>
                  <c:ptCount val="1"/>
                  <c:pt idx="0">
                    <c:v>0.97057500000000019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'3'!$I$8</c:f>
              <c:numCache>
                <c:formatCode>0.000</c:formatCode>
                <c:ptCount val="1"/>
                <c:pt idx="0">
                  <c:v>2.1001750000000001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4-45DB-BC77-BE4675191F32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'3'!$I$9</c:f>
              <c:numCache>
                <c:formatCode>0.000</c:formatCode>
                <c:ptCount val="1"/>
                <c:pt idx="0">
                  <c:v>1.1072749999999996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4-45DB-BC77-BE4675191F3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'3'!$I$12</c:f>
                <c:numCache>
                  <c:formatCode>General</c:formatCode>
                  <c:ptCount val="1"/>
                  <c:pt idx="0">
                    <c:v>6.9380749999999995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'3'!$I$10</c:f>
              <c:numCache>
                <c:formatCode>0.000</c:formatCode>
                <c:ptCount val="1"/>
                <c:pt idx="0">
                  <c:v>1.9809750000000008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4-45DB-BC77-BE467519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'3'!$J$13</c:f>
                <c:numCache>
                  <c:formatCode>General</c:formatCode>
                  <c:ptCount val="1"/>
                  <c:pt idx="0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'3'!$J$8</c:f>
              <c:numCache>
                <c:formatCode>0.000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A-4009-A64B-091BC2A424A8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'3'!$J$9</c:f>
              <c:numCache>
                <c:formatCode>0.000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A-4009-A64B-091BC2A424A8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'3'!$J$12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'3'!$J$10</c:f>
              <c:numCache>
                <c:formatCode>0.000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A-4009-A64B-091BC2A4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14</xdr:row>
      <xdr:rowOff>146049</xdr:rowOff>
    </xdr:from>
    <xdr:to>
      <xdr:col>21</xdr:col>
      <xdr:colOff>46181</xdr:colOff>
      <xdr:row>59</xdr:row>
      <xdr:rowOff>173181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95250</xdr:rowOff>
    </xdr:from>
    <xdr:to>
      <xdr:col>11</xdr:col>
      <xdr:colOff>158750</xdr:colOff>
      <xdr:row>16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0</xdr:row>
      <xdr:rowOff>95250</xdr:rowOff>
    </xdr:from>
    <xdr:to>
      <xdr:col>22</xdr:col>
      <xdr:colOff>31750</xdr:colOff>
      <xdr:row>16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0</xdr:row>
      <xdr:rowOff>127000</xdr:rowOff>
    </xdr:from>
    <xdr:to>
      <xdr:col>32</xdr:col>
      <xdr:colOff>476250</xdr:colOff>
      <xdr:row>17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571500</xdr:colOff>
      <xdr:row>0</xdr:row>
      <xdr:rowOff>95250</xdr:rowOff>
    </xdr:from>
    <xdr:to>
      <xdr:col>43</xdr:col>
      <xdr:colOff>349250</xdr:colOff>
      <xdr:row>16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539750</xdr:colOff>
      <xdr:row>17</xdr:row>
      <xdr:rowOff>142875</xdr:rowOff>
    </xdr:from>
    <xdr:to>
      <xdr:col>11</xdr:col>
      <xdr:colOff>317500</xdr:colOff>
      <xdr:row>34</xdr:row>
      <xdr:rowOff>15875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333375</xdr:colOff>
      <xdr:row>17</xdr:row>
      <xdr:rowOff>158750</xdr:rowOff>
    </xdr:from>
    <xdr:to>
      <xdr:col>22</xdr:col>
      <xdr:colOff>111125</xdr:colOff>
      <xdr:row>34</xdr:row>
      <xdr:rowOff>31750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174625</xdr:colOff>
      <xdr:row>17</xdr:row>
      <xdr:rowOff>174625</xdr:rowOff>
    </xdr:from>
    <xdr:to>
      <xdr:col>32</xdr:col>
      <xdr:colOff>555625</xdr:colOff>
      <xdr:row>34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63500</xdr:colOff>
      <xdr:row>18</xdr:row>
      <xdr:rowOff>15875</xdr:rowOff>
    </xdr:from>
    <xdr:to>
      <xdr:col>43</xdr:col>
      <xdr:colOff>444500</xdr:colOff>
      <xdr:row>34</xdr:row>
      <xdr:rowOff>79375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492125</xdr:colOff>
      <xdr:row>34</xdr:row>
      <xdr:rowOff>111125</xdr:rowOff>
    </xdr:from>
    <xdr:to>
      <xdr:col>11</xdr:col>
      <xdr:colOff>269875</xdr:colOff>
      <xdr:row>50</xdr:row>
      <xdr:rowOff>174625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412750</xdr:colOff>
      <xdr:row>34</xdr:row>
      <xdr:rowOff>95250</xdr:rowOff>
    </xdr:from>
    <xdr:to>
      <xdr:col>22</xdr:col>
      <xdr:colOff>190500</xdr:colOff>
      <xdr:row>50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269875</xdr:colOff>
      <xdr:row>34</xdr:row>
      <xdr:rowOff>142875</xdr:rowOff>
    </xdr:from>
    <xdr:to>
      <xdr:col>33</xdr:col>
      <xdr:colOff>47625</xdr:colOff>
      <xdr:row>51</xdr:row>
      <xdr:rowOff>15875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142875</xdr:colOff>
      <xdr:row>34</xdr:row>
      <xdr:rowOff>158750</xdr:rowOff>
    </xdr:from>
    <xdr:to>
      <xdr:col>43</xdr:col>
      <xdr:colOff>523875</xdr:colOff>
      <xdr:row>51</xdr:row>
      <xdr:rowOff>31750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222250</xdr:colOff>
      <xdr:row>51</xdr:row>
      <xdr:rowOff>142874</xdr:rowOff>
    </xdr:from>
    <xdr:to>
      <xdr:col>32</xdr:col>
      <xdr:colOff>412750</xdr:colOff>
      <xdr:row>93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selection activeCell="R2" sqref="R2"/>
    </sheetView>
  </sheetViews>
  <sheetFormatPr defaultRowHeight="14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14" sqref="F14"/>
    </sheetView>
  </sheetViews>
  <sheetFormatPr defaultRowHeight="14.5"/>
  <cols>
    <col min="1" max="1" width="12.36328125" bestFit="1" customWidth="1"/>
    <col min="2" max="2" width="10.36328125" bestFit="1" customWidth="1"/>
    <col min="3" max="4" width="11.36328125" bestFit="1" customWidth="1"/>
    <col min="5" max="7" width="10.36328125" bestFit="1" customWidth="1"/>
    <col min="8" max="8" width="11.36328125" bestFit="1" customWidth="1"/>
    <col min="9" max="10" width="10.36328125" bestFit="1" customWidth="1"/>
    <col min="11" max="11" width="12.36328125" bestFit="1" customWidth="1"/>
    <col min="12" max="12" width="11.36328125" bestFit="1" customWidth="1"/>
    <col min="13" max="13" width="12.36328125" bestFit="1" customWidth="1"/>
    <col min="14" max="15" width="11.36328125" bestFit="1" customWidth="1"/>
  </cols>
  <sheetData>
    <row r="1" spans="1:15" s="1" customFormat="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2" t="s">
        <v>14</v>
      </c>
      <c r="B2" s="3">
        <f>QUARTILE(Sheet1!A$2:A$507,0)</f>
        <v>6.3200000000000001E-3</v>
      </c>
      <c r="C2" s="3">
        <f>QUARTILE(Sheet1!B$2:B$507,0)</f>
        <v>0</v>
      </c>
      <c r="D2" s="3">
        <f>QUARTILE(Sheet1!C$2:C$507,0)</f>
        <v>0.46</v>
      </c>
      <c r="E2" s="4">
        <f>QUARTILE(Sheet1!D$2:D$507,0)</f>
        <v>0</v>
      </c>
      <c r="F2" s="3">
        <f>QUARTILE(Sheet1!E$2:E$507,0)</f>
        <v>0.38500000000000001</v>
      </c>
      <c r="G2" s="3">
        <f>QUARTILE(Sheet1!F$2:F$507,0)</f>
        <v>3.5609999999999999</v>
      </c>
      <c r="H2" s="3">
        <f>QUARTILE(Sheet1!G$2:G$507,0)</f>
        <v>2.9</v>
      </c>
      <c r="I2" s="3">
        <f>QUARTILE(Sheet1!H$2:H$507,0)</f>
        <v>1.1295999999999999</v>
      </c>
      <c r="J2" s="3">
        <f>QUARTILE(Sheet1!I$2:I$507,0)</f>
        <v>1</v>
      </c>
      <c r="K2" s="3">
        <f>QUARTILE(Sheet1!J$2:J$507,0)</f>
        <v>187</v>
      </c>
      <c r="L2" s="3">
        <f>QUARTILE(Sheet1!K$2:K$507,0)</f>
        <v>12.6</v>
      </c>
      <c r="M2" s="3">
        <f>QUARTILE(Sheet1!L$2:L$507,0)</f>
        <v>0.32</v>
      </c>
      <c r="N2" s="3">
        <f>QUARTILE(Sheet1!M$2:M$507,0)</f>
        <v>1.73</v>
      </c>
      <c r="O2" s="3">
        <f>QUARTILE(Sheet1!N$2:N$507,0)</f>
        <v>5</v>
      </c>
    </row>
    <row r="3" spans="1:15">
      <c r="A3" s="2" t="s">
        <v>15</v>
      </c>
      <c r="B3" s="3">
        <f>QUARTILE(Sheet1!A$2:A$507,1)</f>
        <v>8.2044999999999993E-2</v>
      </c>
      <c r="C3" s="3">
        <f>QUARTILE(Sheet1!B$2:B$507,1)</f>
        <v>0</v>
      </c>
      <c r="D3" s="3">
        <f>QUARTILE(Sheet1!C$2:C$507,1)</f>
        <v>5.19</v>
      </c>
      <c r="E3" s="4">
        <f>QUARTILE(Sheet1!D$2:D$507,1)</f>
        <v>0</v>
      </c>
      <c r="F3" s="3">
        <f>QUARTILE(Sheet1!E$2:E$507,1)</f>
        <v>0.44900000000000001</v>
      </c>
      <c r="G3" s="3">
        <f>QUARTILE(Sheet1!F$2:F$507,1)</f>
        <v>5.8854999999999995</v>
      </c>
      <c r="H3" s="3">
        <f>QUARTILE(Sheet1!G$2:G$507,1)</f>
        <v>45.024999999999999</v>
      </c>
      <c r="I3" s="3">
        <f>QUARTILE(Sheet1!H$2:H$507,1)</f>
        <v>2.1001750000000001</v>
      </c>
      <c r="J3" s="3">
        <f>QUARTILE(Sheet1!I$2:I$507,1)</f>
        <v>4</v>
      </c>
      <c r="K3" s="3">
        <f>QUARTILE(Sheet1!J$2:J$507,1)</f>
        <v>279</v>
      </c>
      <c r="L3" s="3">
        <f>QUARTILE(Sheet1!K$2:K$507,1)</f>
        <v>17.399999999999999</v>
      </c>
      <c r="M3" s="3">
        <f>QUARTILE(Sheet1!L$2:L$507,1)</f>
        <v>375.3775</v>
      </c>
      <c r="N3" s="3">
        <f>QUARTILE(Sheet1!M$2:M$507,1)</f>
        <v>6.9499999999999993</v>
      </c>
      <c r="O3" s="3">
        <f>QUARTILE(Sheet1!N$2:N$507,1)</f>
        <v>17.024999999999999</v>
      </c>
    </row>
    <row r="4" spans="1:15">
      <c r="A4" s="2" t="s">
        <v>16</v>
      </c>
      <c r="B4" s="3">
        <f>QUARTILE(Sheet1!A$2:A$507,2)</f>
        <v>0.25651000000000002</v>
      </c>
      <c r="C4" s="3">
        <f>QUARTILE(Sheet1!B$2:B$507,2)</f>
        <v>0</v>
      </c>
      <c r="D4" s="3">
        <f>QUARTILE(Sheet1!C$2:C$507,2)</f>
        <v>9.69</v>
      </c>
      <c r="E4" s="4">
        <f>QUARTILE(Sheet1!D$2:D$507,2)</f>
        <v>0</v>
      </c>
      <c r="F4" s="3">
        <f>QUARTILE(Sheet1!E$2:E$507,2)</f>
        <v>0.53800000000000003</v>
      </c>
      <c r="G4" s="3">
        <f>QUARTILE(Sheet1!F$2:F$507,2)</f>
        <v>6.2084999999999999</v>
      </c>
      <c r="H4" s="3">
        <f>QUARTILE(Sheet1!G$2:G$507,2)</f>
        <v>77.5</v>
      </c>
      <c r="I4" s="3">
        <f>QUARTILE(Sheet1!H$2:H$507,2)</f>
        <v>3.2074499999999997</v>
      </c>
      <c r="J4" s="3">
        <f>QUARTILE(Sheet1!I$2:I$507,2)</f>
        <v>5</v>
      </c>
      <c r="K4" s="3">
        <f>QUARTILE(Sheet1!J$2:J$507,2)</f>
        <v>330</v>
      </c>
      <c r="L4" s="3">
        <f>QUARTILE(Sheet1!K$2:K$507,2)</f>
        <v>19.05</v>
      </c>
      <c r="M4" s="3">
        <f>QUARTILE(Sheet1!L$2:L$507,2)</f>
        <v>391.44</v>
      </c>
      <c r="N4" s="3">
        <f>QUARTILE(Sheet1!M$2:M$507,2)</f>
        <v>11.36</v>
      </c>
      <c r="O4" s="3">
        <f>QUARTILE(Sheet1!N$2:N$507,2)</f>
        <v>21.2</v>
      </c>
    </row>
    <row r="5" spans="1:15">
      <c r="A5" s="2" t="s">
        <v>17</v>
      </c>
      <c r="B5" s="3">
        <f>QUARTILE(Sheet1!A$2:A$507,3)</f>
        <v>3.6770825</v>
      </c>
      <c r="C5" s="3">
        <f>QUARTILE(Sheet1!B$2:B$507,3)</f>
        <v>12.5</v>
      </c>
      <c r="D5" s="3">
        <f>QUARTILE(Sheet1!C$2:C$507,3)</f>
        <v>18.100000000000001</v>
      </c>
      <c r="E5" s="4">
        <f>QUARTILE(Sheet1!D$2:D$507,3)</f>
        <v>0</v>
      </c>
      <c r="F5" s="3">
        <f>QUARTILE(Sheet1!E$2:E$507,3)</f>
        <v>0.624</v>
      </c>
      <c r="G5" s="3">
        <f>QUARTILE(Sheet1!F$2:F$507,3)</f>
        <v>6.6234999999999999</v>
      </c>
      <c r="H5" s="3">
        <f>QUARTILE(Sheet1!G$2:G$507,3)</f>
        <v>94.074999999999989</v>
      </c>
      <c r="I5" s="3">
        <f>QUARTILE(Sheet1!H$2:H$507,3)</f>
        <v>5.1884250000000005</v>
      </c>
      <c r="J5" s="3">
        <f>QUARTILE(Sheet1!I$2:I$507,3)</f>
        <v>24</v>
      </c>
      <c r="K5" s="3">
        <f>QUARTILE(Sheet1!J$2:J$507,3)</f>
        <v>666</v>
      </c>
      <c r="L5" s="3">
        <f>QUARTILE(Sheet1!K$2:K$507,3)</f>
        <v>20.2</v>
      </c>
      <c r="M5" s="3">
        <f>QUARTILE(Sheet1!L$2:L$507,3)</f>
        <v>396.22500000000002</v>
      </c>
      <c r="N5" s="3">
        <f>QUARTILE(Sheet1!M$2:M$507,3)</f>
        <v>16.955000000000002</v>
      </c>
      <c r="O5" s="3">
        <f>QUARTILE(Sheet1!N$2:N$507,3)</f>
        <v>25</v>
      </c>
    </row>
    <row r="6" spans="1:15">
      <c r="A6" s="2" t="s">
        <v>18</v>
      </c>
      <c r="B6" s="3">
        <f>QUARTILE(Sheet1!A$2:A$507,4)</f>
        <v>88.976200000000006</v>
      </c>
      <c r="C6" s="3">
        <f>QUARTILE(Sheet1!B$2:B$507,4)</f>
        <v>100</v>
      </c>
      <c r="D6" s="3">
        <f>QUARTILE(Sheet1!C$2:C$507,4)</f>
        <v>27.74</v>
      </c>
      <c r="E6" s="4">
        <f>QUARTILE(Sheet1!D$2:D$507,4)</f>
        <v>1</v>
      </c>
      <c r="F6" s="3">
        <f>QUARTILE(Sheet1!E$2:E$507,4)</f>
        <v>0.871</v>
      </c>
      <c r="G6" s="3">
        <f>QUARTILE(Sheet1!F$2:F$507,4)</f>
        <v>8.7799999999999994</v>
      </c>
      <c r="H6" s="3">
        <f>QUARTILE(Sheet1!G$2:G$507,4)</f>
        <v>100</v>
      </c>
      <c r="I6" s="3">
        <f>QUARTILE(Sheet1!H$2:H$507,4)</f>
        <v>12.1265</v>
      </c>
      <c r="J6" s="3">
        <f>QUARTILE(Sheet1!I$2:I$507,4)</f>
        <v>24</v>
      </c>
      <c r="K6" s="3">
        <f>QUARTILE(Sheet1!J$2:J$507,4)</f>
        <v>711</v>
      </c>
      <c r="L6" s="3">
        <f>QUARTILE(Sheet1!K$2:K$507,4)</f>
        <v>22</v>
      </c>
      <c r="M6" s="3">
        <f>QUARTILE(Sheet1!L$2:L$507,4)</f>
        <v>396.9</v>
      </c>
      <c r="N6" s="3">
        <f>QUARTILE(Sheet1!M$2:M$507,4)</f>
        <v>37.97</v>
      </c>
      <c r="O6" s="3">
        <f>QUARTILE(Sheet1!N$2:N$507,4)</f>
        <v>50</v>
      </c>
    </row>
    <row r="7" spans="1:15">
      <c r="A7" s="2" t="s">
        <v>19</v>
      </c>
      <c r="B7" s="3">
        <f>STDEV(Sheet1!A$2:A$507)</f>
        <v>8.6015451053324874</v>
      </c>
      <c r="C7" s="3">
        <f>STDEV(Sheet1!B$2:B$507)</f>
        <v>23.322452994515139</v>
      </c>
      <c r="D7" s="3">
        <f>STDEV(Sheet1!C$2:C$507)</f>
        <v>6.8603529408975747</v>
      </c>
      <c r="E7" s="3">
        <f>STDEV(Sheet1!D$2:D$507)</f>
        <v>0.25399404134041037</v>
      </c>
      <c r="F7" s="3">
        <f>STDEV(Sheet1!E$2:E$507)</f>
        <v>0.11587767566755379</v>
      </c>
      <c r="G7" s="3">
        <f>STDEV(Sheet1!F$2:F$507)</f>
        <v>0.70261714341528281</v>
      </c>
      <c r="H7" s="3">
        <f>STDEV(Sheet1!G$2:G$507)</f>
        <v>28.148861406903585</v>
      </c>
      <c r="I7" s="3">
        <f>STDEV(Sheet1!H$2:H$507)</f>
        <v>2.1057101266276117</v>
      </c>
      <c r="J7" s="3">
        <f>STDEV(Sheet1!I$2:I$507)</f>
        <v>8.7072593842393662</v>
      </c>
      <c r="K7" s="3">
        <f>STDEV(Sheet1!J$2:J$507)</f>
        <v>168.53711605495897</v>
      </c>
      <c r="L7" s="3">
        <f>STDEV(Sheet1!K$2:K$507)</f>
        <v>2.1649455237143891</v>
      </c>
      <c r="M7" s="3">
        <f>STDEV(Sheet1!L$2:L$507)</f>
        <v>91.294864384160633</v>
      </c>
      <c r="N7" s="3">
        <f>STDEV(Sheet1!M$2:M$507)</f>
        <v>7.1410615113485498</v>
      </c>
      <c r="O7" s="3">
        <f>STDEV(Sheet1!N$2:N$507)</f>
        <v>9.1971040873797456</v>
      </c>
    </row>
    <row r="8" spans="1:15">
      <c r="A8" s="2" t="s">
        <v>20</v>
      </c>
      <c r="B8" s="3">
        <f>AVERAGE(Sheet1!A$2:A$507)</f>
        <v>3.6135235573122535</v>
      </c>
      <c r="C8" s="3">
        <f>AVERAGE(Sheet1!B$2:B$507)</f>
        <v>11.363636363636363</v>
      </c>
      <c r="D8" s="3">
        <f>AVERAGE(Sheet1!C$2:C$507)</f>
        <v>11.136778656126504</v>
      </c>
      <c r="E8" s="3">
        <f>AVERAGE(Sheet1!D$2:D$507)</f>
        <v>6.9169960474308304E-2</v>
      </c>
      <c r="F8" s="3">
        <f>AVERAGE(Sheet1!E$2:E$507)</f>
        <v>0.55469505928853724</v>
      </c>
      <c r="G8" s="3">
        <f>AVERAGE(Sheet1!F$2:F$507)</f>
        <v>6.2846343873517867</v>
      </c>
      <c r="H8" s="3">
        <f>AVERAGE(Sheet1!G$2:G$507)</f>
        <v>68.574901185770784</v>
      </c>
      <c r="I8" s="3">
        <f>AVERAGE(Sheet1!H$2:H$507)</f>
        <v>3.795042687747034</v>
      </c>
      <c r="J8" s="3">
        <f>AVERAGE(Sheet1!I$2:I$507)</f>
        <v>9.5494071146245059</v>
      </c>
      <c r="K8" s="3">
        <f>AVERAGE(Sheet1!J$2:J$507)</f>
        <v>408.23715415019763</v>
      </c>
      <c r="L8" s="3">
        <f>AVERAGE(Sheet1!K$2:K$507)</f>
        <v>18.455533596837967</v>
      </c>
      <c r="M8" s="3">
        <f>AVERAGE(Sheet1!L$2:L$507)</f>
        <v>356.67403162055257</v>
      </c>
      <c r="N8" s="3">
        <f>AVERAGE(Sheet1!M$2:M$507)</f>
        <v>12.653063241106723</v>
      </c>
      <c r="O8" s="3">
        <f>AVERAGE(Sheet1!N$2:N$507)</f>
        <v>22.532806324110698</v>
      </c>
    </row>
    <row r="9" spans="1:15">
      <c r="D9" t="s">
        <v>21</v>
      </c>
      <c r="E9">
        <f>COUNTIF(Sheet1!D2:D507,0)</f>
        <v>471</v>
      </c>
    </row>
    <row r="10" spans="1:15">
      <c r="D10" t="s">
        <v>22</v>
      </c>
      <c r="E10">
        <f>506-E9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55" zoomScaleNormal="55" workbookViewId="0">
      <selection activeCell="E70" sqref="E70"/>
    </sheetView>
  </sheetViews>
  <sheetFormatPr defaultRowHeight="14.5"/>
  <cols>
    <col min="1" max="1" width="12.36328125" bestFit="1" customWidth="1"/>
    <col min="2" max="2" width="10.36328125" bestFit="1" customWidth="1"/>
    <col min="3" max="4" width="11.36328125" bestFit="1" customWidth="1"/>
    <col min="5" max="7" width="10.36328125" bestFit="1" customWidth="1"/>
    <col min="8" max="8" width="11.36328125" bestFit="1" customWidth="1"/>
    <col min="9" max="10" width="10.36328125" bestFit="1" customWidth="1"/>
    <col min="11" max="11" width="12.36328125" bestFit="1" customWidth="1"/>
    <col min="12" max="12" width="11.36328125" bestFit="1" customWidth="1"/>
    <col min="13" max="13" width="12.36328125" bestFit="1" customWidth="1"/>
    <col min="14" max="15" width="11.36328125" bestFit="1" customWidth="1"/>
  </cols>
  <sheetData>
    <row r="1" spans="1:15" s="1" customFormat="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2" t="s">
        <v>14</v>
      </c>
      <c r="B2" s="3">
        <f>QUARTILE(Sheet1!A$2:A$507,0)</f>
        <v>6.3200000000000001E-3</v>
      </c>
      <c r="C2" s="3">
        <f>QUARTILE(Sheet1!B$2:B$507,0)</f>
        <v>0</v>
      </c>
      <c r="D2" s="3">
        <f>QUARTILE(Sheet1!C$2:C$507,0)</f>
        <v>0.46</v>
      </c>
      <c r="E2" s="4">
        <f>QUARTILE(Sheet1!D$2:D$507,0)</f>
        <v>0</v>
      </c>
      <c r="F2" s="3">
        <f>QUARTILE(Sheet1!E$2:E$507,0)</f>
        <v>0.38500000000000001</v>
      </c>
      <c r="G2" s="3">
        <f>QUARTILE(Sheet1!F$2:F$507,0)</f>
        <v>3.5609999999999999</v>
      </c>
      <c r="H2" s="3">
        <f>QUARTILE(Sheet1!G$2:G$507,0)</f>
        <v>2.9</v>
      </c>
      <c r="I2" s="3">
        <f>QUARTILE(Sheet1!H$2:H$507,0)</f>
        <v>1.1295999999999999</v>
      </c>
      <c r="J2" s="3">
        <f>QUARTILE(Sheet1!I$2:I$507,0)</f>
        <v>1</v>
      </c>
      <c r="K2" s="3">
        <f>QUARTILE(Sheet1!J$2:J$507,0)</f>
        <v>187</v>
      </c>
      <c r="L2" s="3">
        <f>QUARTILE(Sheet1!K$2:K$507,0)</f>
        <v>12.6</v>
      </c>
      <c r="M2" s="3">
        <f>QUARTILE(Sheet1!L$2:L$507,0)</f>
        <v>0.32</v>
      </c>
      <c r="N2" s="3">
        <f>QUARTILE(Sheet1!M$2:M$507,0)</f>
        <v>1.73</v>
      </c>
      <c r="O2" s="3">
        <f>QUARTILE(Sheet1!N$2:N$507,0)</f>
        <v>5</v>
      </c>
    </row>
    <row r="3" spans="1:15">
      <c r="A3" s="2" t="s">
        <v>15</v>
      </c>
      <c r="B3" s="3">
        <f>QUARTILE(Sheet1!A$2:A$507,1)</f>
        <v>8.2044999999999993E-2</v>
      </c>
      <c r="C3" s="3">
        <f>QUARTILE(Sheet1!B$2:B$507,1)</f>
        <v>0</v>
      </c>
      <c r="D3" s="3">
        <f>QUARTILE(Sheet1!C$2:C$507,1)</f>
        <v>5.19</v>
      </c>
      <c r="E3" s="4">
        <f>QUARTILE(Sheet1!D$2:D$507,1)</f>
        <v>0</v>
      </c>
      <c r="F3" s="3">
        <f>QUARTILE(Sheet1!E$2:E$507,1)</f>
        <v>0.44900000000000001</v>
      </c>
      <c r="G3" s="3">
        <f>QUARTILE(Sheet1!F$2:F$507,1)</f>
        <v>5.8854999999999995</v>
      </c>
      <c r="H3" s="3">
        <f>QUARTILE(Sheet1!G$2:G$507,1)</f>
        <v>45.024999999999999</v>
      </c>
      <c r="I3" s="3">
        <f>QUARTILE(Sheet1!H$2:H$507,1)</f>
        <v>2.1001750000000001</v>
      </c>
      <c r="J3" s="3">
        <f>QUARTILE(Sheet1!I$2:I$507,1)</f>
        <v>4</v>
      </c>
      <c r="K3" s="3">
        <f>QUARTILE(Sheet1!J$2:J$507,1)</f>
        <v>279</v>
      </c>
      <c r="L3" s="3">
        <f>QUARTILE(Sheet1!K$2:K$507,1)</f>
        <v>17.399999999999999</v>
      </c>
      <c r="M3" s="3">
        <f>QUARTILE(Sheet1!L$2:L$507,1)</f>
        <v>375.3775</v>
      </c>
      <c r="N3" s="3">
        <f>QUARTILE(Sheet1!M$2:M$507,1)</f>
        <v>6.9499999999999993</v>
      </c>
      <c r="O3" s="3">
        <f>QUARTILE(Sheet1!N$2:N$507,1)</f>
        <v>17.024999999999999</v>
      </c>
    </row>
    <row r="4" spans="1:15">
      <c r="A4" s="2" t="s">
        <v>16</v>
      </c>
      <c r="B4" s="3">
        <f>QUARTILE(Sheet1!A$2:A$507,2)</f>
        <v>0.25651000000000002</v>
      </c>
      <c r="C4" s="3">
        <f>QUARTILE(Sheet1!B$2:B$507,2)</f>
        <v>0</v>
      </c>
      <c r="D4" s="3">
        <f>QUARTILE(Sheet1!C$2:C$507,2)</f>
        <v>9.69</v>
      </c>
      <c r="E4" s="4">
        <f>QUARTILE(Sheet1!D$2:D$507,2)</f>
        <v>0</v>
      </c>
      <c r="F4" s="3">
        <f>QUARTILE(Sheet1!E$2:E$507,2)</f>
        <v>0.53800000000000003</v>
      </c>
      <c r="G4" s="3">
        <f>QUARTILE(Sheet1!F$2:F$507,2)</f>
        <v>6.2084999999999999</v>
      </c>
      <c r="H4" s="3">
        <f>QUARTILE(Sheet1!G$2:G$507,2)</f>
        <v>77.5</v>
      </c>
      <c r="I4" s="3">
        <f>QUARTILE(Sheet1!H$2:H$507,2)</f>
        <v>3.2074499999999997</v>
      </c>
      <c r="J4" s="3">
        <f>QUARTILE(Sheet1!I$2:I$507,2)</f>
        <v>5</v>
      </c>
      <c r="K4" s="3">
        <f>QUARTILE(Sheet1!J$2:J$507,2)</f>
        <v>330</v>
      </c>
      <c r="L4" s="3">
        <f>QUARTILE(Sheet1!K$2:K$507,2)</f>
        <v>19.05</v>
      </c>
      <c r="M4" s="3">
        <f>QUARTILE(Sheet1!L$2:L$507,2)</f>
        <v>391.44</v>
      </c>
      <c r="N4" s="3">
        <f>QUARTILE(Sheet1!M$2:M$507,2)</f>
        <v>11.36</v>
      </c>
      <c r="O4" s="3">
        <f>QUARTILE(Sheet1!N$2:N$507,2)</f>
        <v>21.2</v>
      </c>
    </row>
    <row r="5" spans="1:15">
      <c r="A5" s="2" t="s">
        <v>17</v>
      </c>
      <c r="B5" s="3">
        <f>QUARTILE(Sheet1!A$2:A$507,3)</f>
        <v>3.6770825</v>
      </c>
      <c r="C5" s="3">
        <f>QUARTILE(Sheet1!B$2:B$507,3)</f>
        <v>12.5</v>
      </c>
      <c r="D5" s="3">
        <f>QUARTILE(Sheet1!C$2:C$507,3)</f>
        <v>18.100000000000001</v>
      </c>
      <c r="E5" s="4">
        <f>QUARTILE(Sheet1!D$2:D$507,3)</f>
        <v>0</v>
      </c>
      <c r="F5" s="3">
        <f>QUARTILE(Sheet1!E$2:E$507,3)</f>
        <v>0.624</v>
      </c>
      <c r="G5" s="3">
        <f>QUARTILE(Sheet1!F$2:F$507,3)</f>
        <v>6.6234999999999999</v>
      </c>
      <c r="H5" s="3">
        <f>QUARTILE(Sheet1!G$2:G$507,3)</f>
        <v>94.074999999999989</v>
      </c>
      <c r="I5" s="3">
        <f>QUARTILE(Sheet1!H$2:H$507,3)</f>
        <v>5.1884250000000005</v>
      </c>
      <c r="J5" s="3">
        <f>QUARTILE(Sheet1!I$2:I$507,3)</f>
        <v>24</v>
      </c>
      <c r="K5" s="3">
        <f>QUARTILE(Sheet1!J$2:J$507,3)</f>
        <v>666</v>
      </c>
      <c r="L5" s="3">
        <f>QUARTILE(Sheet1!K$2:K$507,3)</f>
        <v>20.2</v>
      </c>
      <c r="M5" s="3">
        <f>QUARTILE(Sheet1!L$2:L$507,3)</f>
        <v>396.22500000000002</v>
      </c>
      <c r="N5" s="3">
        <f>QUARTILE(Sheet1!M$2:M$507,3)</f>
        <v>16.955000000000002</v>
      </c>
      <c r="O5" s="3">
        <f>QUARTILE(Sheet1!N$2:N$507,3)</f>
        <v>25</v>
      </c>
    </row>
    <row r="6" spans="1:15">
      <c r="A6" s="2" t="s">
        <v>18</v>
      </c>
      <c r="B6" s="3">
        <f>QUARTILE(Sheet1!A$2:A$507,4)</f>
        <v>88.976200000000006</v>
      </c>
      <c r="C6" s="3">
        <f>QUARTILE(Sheet1!B$2:B$507,4)</f>
        <v>100</v>
      </c>
      <c r="D6" s="3">
        <f>QUARTILE(Sheet1!C$2:C$507,4)</f>
        <v>27.74</v>
      </c>
      <c r="E6" s="4">
        <f>QUARTILE(Sheet1!D$2:D$507,4)</f>
        <v>1</v>
      </c>
      <c r="F6" s="3">
        <f>QUARTILE(Sheet1!E$2:E$507,4)</f>
        <v>0.871</v>
      </c>
      <c r="G6" s="3">
        <f>QUARTILE(Sheet1!F$2:F$507,4)</f>
        <v>8.7799999999999994</v>
      </c>
      <c r="H6" s="3">
        <f>QUARTILE(Sheet1!G$2:G$507,4)</f>
        <v>100</v>
      </c>
      <c r="I6" s="3">
        <f>QUARTILE(Sheet1!H$2:H$507,4)</f>
        <v>12.1265</v>
      </c>
      <c r="J6" s="3">
        <f>QUARTILE(Sheet1!I$2:I$507,4)</f>
        <v>24</v>
      </c>
      <c r="K6" s="3">
        <f>QUARTILE(Sheet1!J$2:J$507,4)</f>
        <v>711</v>
      </c>
      <c r="L6" s="3">
        <f>QUARTILE(Sheet1!K$2:K$507,4)</f>
        <v>22</v>
      </c>
      <c r="M6" s="3">
        <f>QUARTILE(Sheet1!L$2:L$507,4)</f>
        <v>396.9</v>
      </c>
      <c r="N6" s="3">
        <f>QUARTILE(Sheet1!M$2:M$507,4)</f>
        <v>37.97</v>
      </c>
      <c r="O6" s="3">
        <f>QUARTILE(Sheet1!N$2:N$507,4)</f>
        <v>50</v>
      </c>
    </row>
    <row r="8" spans="1:15">
      <c r="A8" s="2" t="s">
        <v>23</v>
      </c>
      <c r="B8" s="5">
        <f>B3</f>
        <v>8.2044999999999993E-2</v>
      </c>
      <c r="C8" s="5">
        <f t="shared" ref="C8:O8" si="0">C3</f>
        <v>0</v>
      </c>
      <c r="D8" s="5">
        <f t="shared" si="0"/>
        <v>5.19</v>
      </c>
      <c r="E8" s="5">
        <f t="shared" si="0"/>
        <v>0</v>
      </c>
      <c r="F8" s="5">
        <f t="shared" si="0"/>
        <v>0.44900000000000001</v>
      </c>
      <c r="G8" s="5">
        <f t="shared" si="0"/>
        <v>5.8854999999999995</v>
      </c>
      <c r="H8" s="5">
        <f t="shared" si="0"/>
        <v>45.024999999999999</v>
      </c>
      <c r="I8" s="5">
        <f t="shared" si="0"/>
        <v>2.1001750000000001</v>
      </c>
      <c r="J8" s="5">
        <f t="shared" si="0"/>
        <v>4</v>
      </c>
      <c r="K8" s="5">
        <f t="shared" si="0"/>
        <v>279</v>
      </c>
      <c r="L8" s="5">
        <f t="shared" si="0"/>
        <v>17.399999999999999</v>
      </c>
      <c r="M8" s="5">
        <f t="shared" si="0"/>
        <v>375.3775</v>
      </c>
      <c r="N8" s="5">
        <f t="shared" si="0"/>
        <v>6.9499999999999993</v>
      </c>
      <c r="O8" s="5">
        <f t="shared" si="0"/>
        <v>17.024999999999999</v>
      </c>
    </row>
    <row r="9" spans="1:15">
      <c r="A9" s="2" t="s">
        <v>24</v>
      </c>
      <c r="B9" s="5">
        <f>B4-B3</f>
        <v>0.17446500000000004</v>
      </c>
      <c r="C9" s="5">
        <f t="shared" ref="C9:O9" si="1">C4-C3</f>
        <v>0</v>
      </c>
      <c r="D9" s="5">
        <f t="shared" si="1"/>
        <v>4.4999999999999991</v>
      </c>
      <c r="E9" s="5">
        <f t="shared" si="1"/>
        <v>0</v>
      </c>
      <c r="F9" s="5">
        <f t="shared" si="1"/>
        <v>8.9000000000000024E-2</v>
      </c>
      <c r="G9" s="5">
        <f t="shared" si="1"/>
        <v>0.3230000000000004</v>
      </c>
      <c r="H9" s="5">
        <f t="shared" si="1"/>
        <v>32.475000000000001</v>
      </c>
      <c r="I9" s="5">
        <f t="shared" si="1"/>
        <v>1.1072749999999996</v>
      </c>
      <c r="J9" s="5">
        <f t="shared" si="1"/>
        <v>1</v>
      </c>
      <c r="K9" s="5">
        <f t="shared" si="1"/>
        <v>51</v>
      </c>
      <c r="L9" s="5">
        <f t="shared" si="1"/>
        <v>1.6500000000000021</v>
      </c>
      <c r="M9" s="5">
        <f t="shared" si="1"/>
        <v>16.0625</v>
      </c>
      <c r="N9" s="5">
        <f t="shared" si="1"/>
        <v>4.41</v>
      </c>
      <c r="O9" s="5">
        <f t="shared" si="1"/>
        <v>4.1750000000000007</v>
      </c>
    </row>
    <row r="10" spans="1:15">
      <c r="A10" s="2" t="s">
        <v>25</v>
      </c>
      <c r="B10" s="5">
        <f>B5-B4</f>
        <v>3.4205725</v>
      </c>
      <c r="C10" s="5">
        <f t="shared" ref="C10:O10" si="2">C5-C4</f>
        <v>12.5</v>
      </c>
      <c r="D10" s="5">
        <f t="shared" si="2"/>
        <v>8.4100000000000019</v>
      </c>
      <c r="E10" s="5">
        <f t="shared" si="2"/>
        <v>0</v>
      </c>
      <c r="F10" s="5">
        <f t="shared" si="2"/>
        <v>8.5999999999999965E-2</v>
      </c>
      <c r="G10" s="5">
        <f t="shared" si="2"/>
        <v>0.41500000000000004</v>
      </c>
      <c r="H10" s="5">
        <f t="shared" si="2"/>
        <v>16.574999999999989</v>
      </c>
      <c r="I10" s="5">
        <f t="shared" si="2"/>
        <v>1.9809750000000008</v>
      </c>
      <c r="J10" s="5">
        <f t="shared" si="2"/>
        <v>19</v>
      </c>
      <c r="K10" s="5">
        <f t="shared" si="2"/>
        <v>336</v>
      </c>
      <c r="L10" s="5">
        <f t="shared" si="2"/>
        <v>1.1499999999999986</v>
      </c>
      <c r="M10" s="5">
        <f t="shared" si="2"/>
        <v>4.785000000000025</v>
      </c>
      <c r="N10" s="5">
        <f t="shared" si="2"/>
        <v>5.5950000000000024</v>
      </c>
      <c r="O10" s="5">
        <f t="shared" si="2"/>
        <v>3.8000000000000007</v>
      </c>
    </row>
    <row r="11" spans="1:1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>
      <c r="A12" s="2" t="s">
        <v>26</v>
      </c>
      <c r="B12" s="5">
        <f>B6-B5</f>
        <v>85.299117500000008</v>
      </c>
      <c r="C12" s="5">
        <f t="shared" ref="C12:O12" si="3">C6-C5</f>
        <v>87.5</v>
      </c>
      <c r="D12" s="5">
        <f t="shared" si="3"/>
        <v>9.639999999999997</v>
      </c>
      <c r="E12" s="5">
        <f t="shared" si="3"/>
        <v>1</v>
      </c>
      <c r="F12" s="5">
        <f t="shared" si="3"/>
        <v>0.247</v>
      </c>
      <c r="G12" s="5">
        <f t="shared" si="3"/>
        <v>2.1564999999999994</v>
      </c>
      <c r="H12" s="5">
        <f t="shared" si="3"/>
        <v>5.9250000000000114</v>
      </c>
      <c r="I12" s="5">
        <f t="shared" si="3"/>
        <v>6.9380749999999995</v>
      </c>
      <c r="J12" s="5">
        <f t="shared" si="3"/>
        <v>0</v>
      </c>
      <c r="K12" s="5">
        <f t="shared" si="3"/>
        <v>45</v>
      </c>
      <c r="L12" s="5">
        <f t="shared" si="3"/>
        <v>1.8000000000000007</v>
      </c>
      <c r="M12" s="5">
        <f t="shared" si="3"/>
        <v>0.67499999999995453</v>
      </c>
      <c r="N12" s="5">
        <f t="shared" si="3"/>
        <v>21.014999999999997</v>
      </c>
      <c r="O12" s="5">
        <f t="shared" si="3"/>
        <v>25</v>
      </c>
    </row>
    <row r="13" spans="1:15">
      <c r="A13" s="2" t="s">
        <v>27</v>
      </c>
      <c r="B13" s="5">
        <f>B3-B2</f>
        <v>7.5724999999999987E-2</v>
      </c>
      <c r="C13" s="5">
        <f t="shared" ref="C13:O13" si="4">C3-C2</f>
        <v>0</v>
      </c>
      <c r="D13" s="5">
        <f t="shared" si="4"/>
        <v>4.7300000000000004</v>
      </c>
      <c r="E13" s="5">
        <f t="shared" si="4"/>
        <v>0</v>
      </c>
      <c r="F13" s="5">
        <f t="shared" si="4"/>
        <v>6.4000000000000001E-2</v>
      </c>
      <c r="G13" s="5">
        <f t="shared" si="4"/>
        <v>2.3244999999999996</v>
      </c>
      <c r="H13" s="5">
        <f t="shared" si="4"/>
        <v>42.125</v>
      </c>
      <c r="I13" s="5">
        <f t="shared" si="4"/>
        <v>0.97057500000000019</v>
      </c>
      <c r="J13" s="5">
        <f t="shared" si="4"/>
        <v>3</v>
      </c>
      <c r="K13" s="5">
        <f t="shared" si="4"/>
        <v>92</v>
      </c>
      <c r="L13" s="5">
        <f t="shared" si="4"/>
        <v>4.7999999999999989</v>
      </c>
      <c r="M13" s="5">
        <f t="shared" si="4"/>
        <v>375.0575</v>
      </c>
      <c r="N13" s="5">
        <f t="shared" si="4"/>
        <v>5.2199999999999989</v>
      </c>
      <c r="O13" s="5">
        <f t="shared" si="4"/>
        <v>12.024999999999999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40" zoomScaleNormal="40" workbookViewId="0">
      <selection activeCell="AX62" sqref="AX62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Goudarzi</dc:creator>
  <cp:lastModifiedBy>Amirhossein Goudarzi</cp:lastModifiedBy>
  <dcterms:created xsi:type="dcterms:W3CDTF">2018-01-06T05:38:31Z</dcterms:created>
  <dcterms:modified xsi:type="dcterms:W3CDTF">2018-01-06T06:53:21Z</dcterms:modified>
</cp:coreProperties>
</file>