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rmj4546_ads_northwestern_edu/Documents/Documents/NU/Projects/sprayableHydrogel_GT/sprayable-hydrogels/data/"/>
    </mc:Choice>
  </mc:AlternateContent>
  <xr:revisionPtr revIDLastSave="6" documentId="13_ncr:1_{BDD341C9-E377-42F0-88D3-7D4F4A8A3E12}" xr6:coauthVersionLast="47" xr6:coauthVersionMax="47" xr10:uidLastSave="{3060F0BB-CF3F-FC4C-90B7-3646EF5C1BBF}"/>
  <bookViews>
    <workbookView xWindow="0" yWindow="780" windowWidth="29040" windowHeight="15840" activeTab="2" xr2:uid="{2E69A4AB-BA25-3440-870D-57BCBE9E2EF8}"/>
  </bookViews>
  <sheets>
    <sheet name="Initial Design (OLHS)" sheetId="1" r:id="rId1"/>
    <sheet name="data" sheetId="3" r:id="rId2"/>
    <sheet name="objectives" sheetId="5" r:id="rId3"/>
    <sheet name="feasibili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5" l="1"/>
  <c r="D14" i="5"/>
  <c r="D13" i="5"/>
  <c r="D9" i="5"/>
  <c r="D7" i="5"/>
  <c r="D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H19" i="3"/>
  <c r="H14" i="3"/>
  <c r="H13" i="3"/>
  <c r="H9" i="3"/>
  <c r="H7" i="3"/>
  <c r="H3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<sst xmlns="http://schemas.openxmlformats.org/spreadsheetml/2006/main" count="96" uniqueCount="38">
  <si>
    <t>Block Size</t>
  </si>
  <si>
    <t>LA:SA Ratio (%LA)</t>
  </si>
  <si>
    <t>[Am]:[SA+LA] Ratio (%[AM])</t>
  </si>
  <si>
    <t>Am:IonM Ratio (%Am)</t>
  </si>
  <si>
    <t>[Am+IonM]:[SA+LA] Ratio (%[AM+IonM])</t>
  </si>
  <si>
    <t>IPA:DI</t>
  </si>
  <si>
    <t>Block 1 (Hydrophobic) [End Segment]</t>
  </si>
  <si>
    <t>Block 2 (Hydrophilic) [Middle Segment]</t>
  </si>
  <si>
    <t>Binary Spray Solvent</t>
  </si>
  <si>
    <t>Group ID</t>
  </si>
  <si>
    <t>#</t>
  </si>
  <si>
    <t>Output</t>
  </si>
  <si>
    <t>Manufacturability</t>
  </si>
  <si>
    <t>x</t>
  </si>
  <si>
    <t>v</t>
  </si>
  <si>
    <t>Polymer Solubility</t>
  </si>
  <si>
    <t>Shear Modulus</t>
  </si>
  <si>
    <t>Ion Conductivity</t>
  </si>
  <si>
    <t>mg</t>
  </si>
  <si>
    <t>--</t>
  </si>
  <si>
    <t>mg/mL</t>
  </si>
  <si>
    <t>Kpa</t>
  </si>
  <si>
    <t>Condition</t>
  </si>
  <si>
    <t>PS</t>
  </si>
  <si>
    <t>XX</t>
  </si>
  <si>
    <t>J/g</t>
  </si>
  <si>
    <t>DSC Weight 2</t>
  </si>
  <si>
    <t>Gelation Enthalpy</t>
  </si>
  <si>
    <t>DSC Weight 3</t>
  </si>
  <si>
    <t>DSC Weight 1</t>
  </si>
  <si>
    <t>Kohm/cm</t>
  </si>
  <si>
    <t>HO</t>
  </si>
  <si>
    <t>Melting Point</t>
  </si>
  <si>
    <t>C</t>
  </si>
  <si>
    <t>Yield A</t>
  </si>
  <si>
    <t>Yield T</t>
  </si>
  <si>
    <t>Poor manufacturability</t>
  </si>
  <si>
    <t>Good or acceptable manufacturability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</si>
</sst>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1" xfId="0" quotePrefix="1" applyBorder="1"/>
    <xf numFmtId="0" fontId="3" fillId="0" borderId="1" xfId="0" applyFont="1" applyBorder="1"/>
    <xf numFmtId="2" fontId="0" fillId="0" borderId="1" xfId="0" applyNumberFormat="1" applyBorder="1"/>
    <xf numFmtId="0" fontId="0" fillId="4" borderId="1" xfId="0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C736B-ACE5-A24B-9B52-9F135F2A7A80}">
  <sheetPr>
    <pageSetUpPr fitToPage="1"/>
  </sheetPr>
  <dimension ref="A1:I22"/>
  <sheetViews>
    <sheetView zoomScaleNormal="100" workbookViewId="0">
      <selection sqref="A1:A1048576"/>
    </sheetView>
  </sheetViews>
  <sheetFormatPr baseColWidth="10" defaultColWidth="11" defaultRowHeight="16" x14ac:dyDescent="0.2"/>
  <cols>
    <col min="2" max="2" width="10.83203125" bestFit="1" customWidth="1"/>
    <col min="3" max="3" width="18.33203125" bestFit="1" customWidth="1"/>
    <col min="4" max="4" width="29" bestFit="1" customWidth="1"/>
    <col min="5" max="5" width="10.83203125" bestFit="1" customWidth="1"/>
    <col min="6" max="6" width="23" bestFit="1" customWidth="1"/>
    <col min="7" max="7" width="18.33203125" bestFit="1" customWidth="1"/>
    <col min="8" max="8" width="42.5" bestFit="1" customWidth="1"/>
    <col min="9" max="9" width="22" bestFit="1" customWidth="1"/>
  </cols>
  <sheetData>
    <row r="1" spans="1:9" ht="19" x14ac:dyDescent="0.25">
      <c r="A1" s="2" t="s">
        <v>9</v>
      </c>
      <c r="B1" s="12" t="s">
        <v>6</v>
      </c>
      <c r="C1" s="12"/>
      <c r="D1" s="12"/>
      <c r="E1" s="12" t="s">
        <v>7</v>
      </c>
      <c r="F1" s="12"/>
      <c r="G1" s="12"/>
      <c r="H1" s="12"/>
      <c r="I1" s="3" t="s">
        <v>8</v>
      </c>
    </row>
    <row r="2" spans="1:9" ht="19" x14ac:dyDescent="0.25">
      <c r="A2" s="2" t="s">
        <v>10</v>
      </c>
      <c r="B2" s="3" t="s">
        <v>0</v>
      </c>
      <c r="C2" s="3" t="s">
        <v>1</v>
      </c>
      <c r="D2" s="3" t="s">
        <v>2</v>
      </c>
      <c r="E2" s="3" t="s">
        <v>0</v>
      </c>
      <c r="F2" s="3" t="s">
        <v>3</v>
      </c>
      <c r="G2" s="4" t="s">
        <v>1</v>
      </c>
      <c r="H2" s="3" t="s">
        <v>4</v>
      </c>
      <c r="I2" s="3" t="s">
        <v>5</v>
      </c>
    </row>
    <row r="3" spans="1:9" ht="19" x14ac:dyDescent="0.2">
      <c r="A3" s="1">
        <v>1</v>
      </c>
      <c r="B3" s="1">
        <v>4105.2631578947403</v>
      </c>
      <c r="C3" s="1">
        <v>57.894736842105303</v>
      </c>
      <c r="D3" s="1">
        <v>40</v>
      </c>
      <c r="E3" s="1">
        <v>5000</v>
      </c>
      <c r="F3" s="1">
        <v>91.578947368421098</v>
      </c>
      <c r="G3" s="1">
        <v>52.631578947368403</v>
      </c>
      <c r="H3" s="1">
        <v>64.210526315789494</v>
      </c>
      <c r="I3" s="1">
        <v>82.631578947368396</v>
      </c>
    </row>
    <row r="4" spans="1:9" ht="19" x14ac:dyDescent="0.2">
      <c r="A4" s="1">
        <f>A3+1</f>
        <v>2</v>
      </c>
      <c r="B4" s="1">
        <v>2421.0526315789498</v>
      </c>
      <c r="C4" s="1">
        <v>84.210526315789494</v>
      </c>
      <c r="D4" s="1">
        <v>23.157894736842099</v>
      </c>
      <c r="E4" s="1">
        <v>11315.789473684201</v>
      </c>
      <c r="F4" s="1">
        <v>80</v>
      </c>
      <c r="G4" s="1">
        <v>31.578947368421101</v>
      </c>
      <c r="H4" s="1">
        <v>85.263157894736906</v>
      </c>
      <c r="I4" s="1">
        <v>74.736842105263193</v>
      </c>
    </row>
    <row r="5" spans="1:9" ht="19" x14ac:dyDescent="0.2">
      <c r="A5" s="1">
        <f t="shared" ref="A5:A22" si="0">A4+1</f>
        <v>3</v>
      </c>
      <c r="B5" s="1">
        <v>4947.3684210526299</v>
      </c>
      <c r="C5" s="1">
        <v>47.368421052631597</v>
      </c>
      <c r="D5" s="1">
        <v>16.842105263157901</v>
      </c>
      <c r="E5" s="1">
        <v>5526.3157894736796</v>
      </c>
      <c r="F5" s="1">
        <v>86.315789473684205</v>
      </c>
      <c r="G5" s="1">
        <v>10.526315789473699</v>
      </c>
      <c r="H5" s="1">
        <v>89.473684210526301</v>
      </c>
      <c r="I5" s="1">
        <v>100</v>
      </c>
    </row>
    <row r="6" spans="1:9" ht="19" x14ac:dyDescent="0.2">
      <c r="A6" s="1">
        <f t="shared" si="0"/>
        <v>4</v>
      </c>
      <c r="B6" s="1">
        <v>8315.78947368421</v>
      </c>
      <c r="C6" s="1">
        <v>5.2631578947368398</v>
      </c>
      <c r="D6" s="1">
        <v>37.894736842105303</v>
      </c>
      <c r="E6" s="1">
        <v>10789.473684210499</v>
      </c>
      <c r="F6" s="1">
        <v>85.263157894736807</v>
      </c>
      <c r="G6" s="1">
        <v>21.052631578947398</v>
      </c>
      <c r="H6" s="1">
        <v>87.368421052631604</v>
      </c>
      <c r="I6" s="1">
        <v>77.894736842105303</v>
      </c>
    </row>
    <row r="7" spans="1:9" ht="19" x14ac:dyDescent="0.2">
      <c r="A7" s="1">
        <f t="shared" si="0"/>
        <v>5</v>
      </c>
      <c r="B7" s="1">
        <v>2842.10526315789</v>
      </c>
      <c r="C7" s="1">
        <v>89.473684210526301</v>
      </c>
      <c r="D7" s="1">
        <v>2.1052631578947398</v>
      </c>
      <c r="E7" s="1">
        <v>9736.8421052631602</v>
      </c>
      <c r="F7" s="1">
        <v>95.789473684210506</v>
      </c>
      <c r="G7" s="1">
        <v>73.684210526315795</v>
      </c>
      <c r="H7" s="1">
        <v>74.736842105263193</v>
      </c>
      <c r="I7" s="1">
        <v>92.105263157894697</v>
      </c>
    </row>
    <row r="8" spans="1:9" ht="19" x14ac:dyDescent="0.2">
      <c r="A8" s="1">
        <f t="shared" si="0"/>
        <v>6</v>
      </c>
      <c r="B8" s="1">
        <v>7473.6842105263204</v>
      </c>
      <c r="C8" s="1">
        <v>42.105263157894697</v>
      </c>
      <c r="D8" s="1">
        <v>0</v>
      </c>
      <c r="E8" s="1">
        <v>15000</v>
      </c>
      <c r="F8" s="1">
        <v>88.421052631579002</v>
      </c>
      <c r="G8" s="1">
        <v>36.842105263157897</v>
      </c>
      <c r="H8" s="1">
        <v>95.789473684210506</v>
      </c>
      <c r="I8" s="1">
        <v>84.210526315789494</v>
      </c>
    </row>
    <row r="9" spans="1:9" ht="19" x14ac:dyDescent="0.2">
      <c r="A9" s="1">
        <f t="shared" si="0"/>
        <v>7</v>
      </c>
      <c r="B9" s="1">
        <v>6210.5263157894697</v>
      </c>
      <c r="C9" s="1">
        <v>52.631578947368403</v>
      </c>
      <c r="D9" s="1">
        <v>25.2631578947368</v>
      </c>
      <c r="E9" s="1">
        <v>13947.368421052601</v>
      </c>
      <c r="F9" s="1">
        <v>96.842105263157904</v>
      </c>
      <c r="G9" s="1">
        <v>94.736842105263193</v>
      </c>
      <c r="H9" s="1">
        <v>72.631578947368396</v>
      </c>
      <c r="I9" s="1">
        <v>71.578947368421098</v>
      </c>
    </row>
    <row r="10" spans="1:9" ht="19" x14ac:dyDescent="0.2">
      <c r="A10" s="1">
        <f t="shared" si="0"/>
        <v>8</v>
      </c>
      <c r="B10" s="1">
        <v>7052.6315789473701</v>
      </c>
      <c r="C10" s="1">
        <v>31.578947368421101</v>
      </c>
      <c r="D10" s="1">
        <v>10.526315789473699</v>
      </c>
      <c r="E10" s="1">
        <v>6052.6315789473701</v>
      </c>
      <c r="F10" s="1">
        <v>82.105263157894697</v>
      </c>
      <c r="G10" s="1">
        <v>100</v>
      </c>
      <c r="H10" s="1">
        <v>81.052631578947398</v>
      </c>
      <c r="I10" s="1">
        <v>81.052631578947398</v>
      </c>
    </row>
    <row r="11" spans="1:9" ht="19" x14ac:dyDescent="0.2">
      <c r="A11" s="1">
        <f t="shared" si="0"/>
        <v>9</v>
      </c>
      <c r="B11" s="1">
        <v>3684.21052631579</v>
      </c>
      <c r="C11" s="1">
        <v>26.315789473684202</v>
      </c>
      <c r="D11" s="1">
        <v>12.6315789473684</v>
      </c>
      <c r="E11" s="1">
        <v>6578.9473684210498</v>
      </c>
      <c r="F11" s="1">
        <v>97.894736842105303</v>
      </c>
      <c r="G11" s="1">
        <v>26.315789473684202</v>
      </c>
      <c r="H11" s="1">
        <v>91.578947368421098</v>
      </c>
      <c r="I11" s="1">
        <v>73.157894736842096</v>
      </c>
    </row>
    <row r="12" spans="1:9" ht="19" x14ac:dyDescent="0.2">
      <c r="A12" s="1">
        <f t="shared" si="0"/>
        <v>10</v>
      </c>
      <c r="B12" s="1">
        <v>7894.7368421052597</v>
      </c>
      <c r="C12" s="1">
        <v>73.684210526315795</v>
      </c>
      <c r="D12" s="1">
        <v>29.473684210526301</v>
      </c>
      <c r="E12" s="1">
        <v>13421.052631578899</v>
      </c>
      <c r="F12" s="1">
        <v>83.157894736842096</v>
      </c>
      <c r="G12" s="1">
        <v>57.894736842105303</v>
      </c>
      <c r="H12" s="1">
        <v>68.421052631579002</v>
      </c>
      <c r="I12" s="1">
        <v>98.421052631579002</v>
      </c>
    </row>
    <row r="13" spans="1:9" ht="19" x14ac:dyDescent="0.2">
      <c r="A13" s="1">
        <f t="shared" si="0"/>
        <v>11</v>
      </c>
      <c r="B13" s="1">
        <v>9157.8947368421104</v>
      </c>
      <c r="C13" s="1">
        <v>100</v>
      </c>
      <c r="D13" s="1">
        <v>27.3684210526316</v>
      </c>
      <c r="E13" s="1">
        <v>8157.8947368421104</v>
      </c>
      <c r="F13" s="1">
        <v>92.631578947368396</v>
      </c>
      <c r="G13" s="1">
        <v>47.368421052631597</v>
      </c>
      <c r="H13" s="1">
        <v>97.894736842105303</v>
      </c>
      <c r="I13" s="1">
        <v>79.473684210526301</v>
      </c>
    </row>
    <row r="14" spans="1:9" ht="19" x14ac:dyDescent="0.2">
      <c r="A14" s="1">
        <f t="shared" si="0"/>
        <v>12</v>
      </c>
      <c r="B14" s="1">
        <v>2000</v>
      </c>
      <c r="C14" s="1">
        <v>0</v>
      </c>
      <c r="D14" s="1">
        <v>14.7368421052632</v>
      </c>
      <c r="E14" s="1">
        <v>12894.7368421053</v>
      </c>
      <c r="F14" s="1">
        <v>87.368421052631604</v>
      </c>
      <c r="G14" s="1">
        <v>42.105263157894697</v>
      </c>
      <c r="H14" s="1">
        <v>66.315789473684205</v>
      </c>
      <c r="I14" s="1">
        <v>85.789473684210506</v>
      </c>
    </row>
    <row r="15" spans="1:9" ht="19" x14ac:dyDescent="0.2">
      <c r="A15" s="1">
        <f t="shared" si="0"/>
        <v>13</v>
      </c>
      <c r="B15" s="1">
        <v>8736.8421052631602</v>
      </c>
      <c r="C15" s="1">
        <v>63.157894736842103</v>
      </c>
      <c r="D15" s="1">
        <v>8.4210526315789505</v>
      </c>
      <c r="E15" s="1">
        <v>9210.5263157894697</v>
      </c>
      <c r="F15" s="1">
        <v>89.473684210526301</v>
      </c>
      <c r="G15" s="1">
        <v>15.789473684210501</v>
      </c>
      <c r="H15" s="1">
        <v>60</v>
      </c>
      <c r="I15" s="1">
        <v>76.315789473684205</v>
      </c>
    </row>
    <row r="16" spans="1:9" ht="19" x14ac:dyDescent="0.2">
      <c r="A16" s="1">
        <f t="shared" si="0"/>
        <v>14</v>
      </c>
      <c r="B16" s="1">
        <v>4526.3157894736796</v>
      </c>
      <c r="C16" s="1">
        <v>68.421052631579002</v>
      </c>
      <c r="D16" s="1">
        <v>31.578947368421101</v>
      </c>
      <c r="E16" s="1">
        <v>14473.6842105263</v>
      </c>
      <c r="F16" s="1">
        <v>98.947368421052602</v>
      </c>
      <c r="G16" s="1">
        <v>0</v>
      </c>
      <c r="H16" s="1">
        <v>78.947368421052602</v>
      </c>
      <c r="I16" s="1">
        <v>87.368421052631604</v>
      </c>
    </row>
    <row r="17" spans="1:9" ht="19" x14ac:dyDescent="0.2">
      <c r="A17" s="1">
        <f t="shared" si="0"/>
        <v>15</v>
      </c>
      <c r="B17" s="1">
        <v>3263.1578947368398</v>
      </c>
      <c r="C17" s="1">
        <v>36.842105263157897</v>
      </c>
      <c r="D17" s="1">
        <v>35.789473684210499</v>
      </c>
      <c r="E17" s="1">
        <v>11842.1052631579</v>
      </c>
      <c r="F17" s="1">
        <v>90.526315789473699</v>
      </c>
      <c r="G17" s="1">
        <v>84.210526315789494</v>
      </c>
      <c r="H17" s="1">
        <v>100</v>
      </c>
      <c r="I17" s="1">
        <v>93.684210526315795</v>
      </c>
    </row>
    <row r="18" spans="1:9" ht="19" x14ac:dyDescent="0.2">
      <c r="A18" s="1">
        <f t="shared" si="0"/>
        <v>16</v>
      </c>
      <c r="B18" s="1">
        <v>9578.9473684210498</v>
      </c>
      <c r="C18" s="1">
        <v>21.052631578947398</v>
      </c>
      <c r="D18" s="1">
        <v>21.052631578947398</v>
      </c>
      <c r="E18" s="1">
        <v>8684.21052631579</v>
      </c>
      <c r="F18" s="1">
        <v>100</v>
      </c>
      <c r="G18" s="1">
        <v>63.157894736842103</v>
      </c>
      <c r="H18" s="1">
        <v>76.842105263157904</v>
      </c>
      <c r="I18" s="1">
        <v>95.263157894736906</v>
      </c>
    </row>
    <row r="19" spans="1:9" ht="19" x14ac:dyDescent="0.2">
      <c r="A19" s="1">
        <f t="shared" si="0"/>
        <v>17</v>
      </c>
      <c r="B19" s="1">
        <v>6631.5789473684199</v>
      </c>
      <c r="C19" s="1">
        <v>15.789473684210501</v>
      </c>
      <c r="D19" s="1">
        <v>6.3157894736842097</v>
      </c>
      <c r="E19" s="1">
        <v>12368.4210526316</v>
      </c>
      <c r="F19" s="1">
        <v>94.736842105263193</v>
      </c>
      <c r="G19" s="1">
        <v>5.2631578947368398</v>
      </c>
      <c r="H19" s="1">
        <v>70.526315789473699</v>
      </c>
      <c r="I19" s="1">
        <v>96.842105263157904</v>
      </c>
    </row>
    <row r="20" spans="1:9" ht="19" x14ac:dyDescent="0.2">
      <c r="A20" s="1">
        <f t="shared" si="0"/>
        <v>18</v>
      </c>
      <c r="B20" s="1">
        <v>5368.4210526315801</v>
      </c>
      <c r="C20" s="1">
        <v>10.526315789473699</v>
      </c>
      <c r="D20" s="1">
        <v>18.947368421052602</v>
      </c>
      <c r="E20" s="1">
        <v>7631.5789473684199</v>
      </c>
      <c r="F20" s="1">
        <v>93.684210526315795</v>
      </c>
      <c r="G20" s="1">
        <v>68.421052631579002</v>
      </c>
      <c r="H20" s="1">
        <v>62.105263157894697</v>
      </c>
      <c r="I20" s="1">
        <v>70</v>
      </c>
    </row>
    <row r="21" spans="1:9" ht="19" x14ac:dyDescent="0.2">
      <c r="A21" s="1">
        <f t="shared" si="0"/>
        <v>19</v>
      </c>
      <c r="B21" s="1">
        <v>10000</v>
      </c>
      <c r="C21" s="1">
        <v>94.736842105263193</v>
      </c>
      <c r="D21" s="1">
        <v>4.2105263157894699</v>
      </c>
      <c r="E21" s="1">
        <v>10263.1578947368</v>
      </c>
      <c r="F21" s="1">
        <v>84.210526315789494</v>
      </c>
      <c r="G21" s="1">
        <v>78.947368421052602</v>
      </c>
      <c r="H21" s="1">
        <v>83.157894736842096</v>
      </c>
      <c r="I21" s="1">
        <v>88.947368421052602</v>
      </c>
    </row>
    <row r="22" spans="1:9" ht="19" x14ac:dyDescent="0.2">
      <c r="A22" s="1">
        <f t="shared" si="0"/>
        <v>20</v>
      </c>
      <c r="B22" s="1">
        <v>5789.4736842105303</v>
      </c>
      <c r="C22" s="1">
        <v>78.947368421052602</v>
      </c>
      <c r="D22" s="1">
        <v>33.684210526315802</v>
      </c>
      <c r="E22" s="1">
        <v>7105.2631578947403</v>
      </c>
      <c r="F22" s="1">
        <v>81.052631578947398</v>
      </c>
      <c r="G22" s="1">
        <v>89.473684210526301</v>
      </c>
      <c r="H22" s="1">
        <v>93.684210526315795</v>
      </c>
      <c r="I22" s="1">
        <v>90.526315789473699</v>
      </c>
    </row>
  </sheetData>
  <mergeCells count="2">
    <mergeCell ref="B1:D1"/>
    <mergeCell ref="E1:H1"/>
  </mergeCells>
  <pageMargins left="0.7" right="0.7" top="0.75" bottom="0.75" header="0.3" footer="0.3"/>
  <pageSetup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369C7-30ED-4465-89FD-A4CA38E6109C}">
  <dimension ref="A1:N26"/>
  <sheetViews>
    <sheetView zoomScale="130" zoomScaleNormal="130" workbookViewId="0">
      <selection activeCell="I7" sqref="I7"/>
    </sheetView>
  </sheetViews>
  <sheetFormatPr baseColWidth="10" defaultColWidth="8.83203125" defaultRowHeight="16" x14ac:dyDescent="0.2"/>
  <cols>
    <col min="2" max="3" width="10.6640625" bestFit="1" customWidth="1"/>
    <col min="4" max="4" width="9.1640625" bestFit="1" customWidth="1"/>
    <col min="5" max="5" width="16" bestFit="1" customWidth="1"/>
    <col min="6" max="7" width="16.1640625" bestFit="1" customWidth="1"/>
    <col min="8" max="8" width="13.6640625" bestFit="1" customWidth="1"/>
    <col min="9" max="9" width="14.6640625" bestFit="1" customWidth="1"/>
    <col min="10" max="10" width="14.6640625" customWidth="1"/>
    <col min="11" max="13" width="12.1640625" bestFit="1" customWidth="1"/>
    <col min="14" max="14" width="12.6640625" bestFit="1" customWidth="1"/>
  </cols>
  <sheetData>
    <row r="1" spans="1:14" x14ac:dyDescent="0.2">
      <c r="A1" s="9" t="s">
        <v>11</v>
      </c>
      <c r="B1" s="9" t="s">
        <v>35</v>
      </c>
      <c r="C1" s="9" t="s">
        <v>34</v>
      </c>
      <c r="D1" s="9" t="s">
        <v>22</v>
      </c>
      <c r="E1" s="9" t="s">
        <v>12</v>
      </c>
      <c r="F1" s="9" t="s">
        <v>15</v>
      </c>
      <c r="G1" s="9" t="s">
        <v>27</v>
      </c>
      <c r="H1" s="9" t="s">
        <v>16</v>
      </c>
      <c r="I1" s="9" t="s">
        <v>17</v>
      </c>
      <c r="J1" s="9"/>
      <c r="K1" s="9" t="s">
        <v>29</v>
      </c>
      <c r="L1" s="9" t="s">
        <v>26</v>
      </c>
      <c r="M1" s="9" t="s">
        <v>28</v>
      </c>
      <c r="N1" s="9" t="s">
        <v>32</v>
      </c>
    </row>
    <row r="2" spans="1:14" x14ac:dyDescent="0.2">
      <c r="A2" s="5" t="s">
        <v>10</v>
      </c>
      <c r="B2" s="5" t="s">
        <v>18</v>
      </c>
      <c r="C2" s="5" t="s">
        <v>18</v>
      </c>
      <c r="D2" s="8" t="s">
        <v>19</v>
      </c>
      <c r="E2" s="8" t="s">
        <v>19</v>
      </c>
      <c r="F2" s="5" t="s">
        <v>20</v>
      </c>
      <c r="G2" s="5" t="s">
        <v>25</v>
      </c>
      <c r="H2" s="5" t="s">
        <v>21</v>
      </c>
      <c r="I2" s="5" t="s">
        <v>30</v>
      </c>
      <c r="J2" s="5"/>
      <c r="K2" s="5" t="s">
        <v>18</v>
      </c>
      <c r="L2" s="5" t="s">
        <v>18</v>
      </c>
      <c r="M2" s="5" t="s">
        <v>18</v>
      </c>
      <c r="N2" s="5" t="s">
        <v>33</v>
      </c>
    </row>
    <row r="3" spans="1:14" x14ac:dyDescent="0.2">
      <c r="A3" s="5">
        <v>1</v>
      </c>
      <c r="B3" s="5">
        <v>2161.2399999999998</v>
      </c>
      <c r="C3" s="5">
        <v>1615.1</v>
      </c>
      <c r="D3" s="5" t="s">
        <v>31</v>
      </c>
      <c r="E3" s="6" t="s">
        <v>14</v>
      </c>
      <c r="F3" s="10">
        <v>51.344743276283623</v>
      </c>
      <c r="G3" s="10">
        <v>1.2518</v>
      </c>
      <c r="H3" s="10">
        <f>(8.261+1.67)/2</f>
        <v>4.9654999999999996</v>
      </c>
      <c r="I3" s="10">
        <v>113.04</v>
      </c>
      <c r="J3" s="10"/>
      <c r="K3" s="5">
        <v>5.0999999999999996</v>
      </c>
      <c r="L3" s="5">
        <v>4.3</v>
      </c>
      <c r="M3" s="5">
        <v>5.5</v>
      </c>
      <c r="N3" s="5">
        <v>67.91</v>
      </c>
    </row>
    <row r="4" spans="1:14" x14ac:dyDescent="0.2">
      <c r="A4" s="5">
        <v>2</v>
      </c>
      <c r="B4" s="5">
        <v>1014.1929999999999</v>
      </c>
      <c r="C4" s="5">
        <v>985.46</v>
      </c>
      <c r="D4" s="5" t="s">
        <v>23</v>
      </c>
      <c r="E4" s="7" t="s">
        <v>24</v>
      </c>
      <c r="F4" s="10">
        <v>20.121238340000001</v>
      </c>
      <c r="G4" s="10">
        <v>56.635399999999997</v>
      </c>
      <c r="H4" s="10">
        <v>0.53680000000000005</v>
      </c>
      <c r="I4" s="10">
        <v>0</v>
      </c>
      <c r="J4" s="10"/>
      <c r="K4" s="5">
        <v>5.2</v>
      </c>
      <c r="L4" s="5">
        <v>6.8</v>
      </c>
      <c r="M4" s="5">
        <v>5.2</v>
      </c>
      <c r="N4" s="5">
        <v>53.62</v>
      </c>
    </row>
    <row r="5" spans="1:14" x14ac:dyDescent="0.2">
      <c r="A5" s="5">
        <v>3</v>
      </c>
      <c r="B5" s="5">
        <v>1127.4649999999999</v>
      </c>
      <c r="C5" s="5">
        <v>1105.6500000000001</v>
      </c>
      <c r="D5" s="5" t="s">
        <v>23</v>
      </c>
      <c r="E5" s="7" t="s">
        <v>24</v>
      </c>
      <c r="F5" s="10">
        <v>35.672397429999997</v>
      </c>
      <c r="G5" s="10">
        <v>3.4659</v>
      </c>
      <c r="H5" s="10">
        <v>1.0362</v>
      </c>
      <c r="I5" s="10">
        <v>0</v>
      </c>
      <c r="J5" s="10"/>
      <c r="K5" s="5">
        <v>5.4</v>
      </c>
      <c r="L5" s="5">
        <v>5.2</v>
      </c>
      <c r="M5" s="5">
        <v>6.8</v>
      </c>
      <c r="N5" s="5">
        <v>78.95</v>
      </c>
    </row>
    <row r="6" spans="1:14" x14ac:dyDescent="0.2">
      <c r="A6" s="5">
        <v>4</v>
      </c>
      <c r="B6" s="5">
        <v>1080.7439999999999</v>
      </c>
      <c r="C6" s="5">
        <v>980.46</v>
      </c>
      <c r="D6" s="5" t="s">
        <v>23</v>
      </c>
      <c r="E6" s="7" t="s">
        <v>24</v>
      </c>
      <c r="F6" s="10">
        <v>29.114323450000001</v>
      </c>
      <c r="G6" s="10">
        <v>2.5689000000000002</v>
      </c>
      <c r="H6" s="10">
        <v>0.99880000000000002</v>
      </c>
      <c r="I6" s="10">
        <v>0</v>
      </c>
      <c r="J6" s="10"/>
      <c r="K6" s="5">
        <v>4.9000000000000004</v>
      </c>
      <c r="L6" s="5">
        <v>5.0999999999999996</v>
      </c>
      <c r="M6" s="5">
        <v>4.9000000000000004</v>
      </c>
      <c r="N6" s="5">
        <v>85.62</v>
      </c>
    </row>
    <row r="7" spans="1:14" x14ac:dyDescent="0.2">
      <c r="A7" s="5">
        <v>5</v>
      </c>
      <c r="B7" s="5">
        <v>929.36</v>
      </c>
      <c r="C7" s="5">
        <v>617.79999999999995</v>
      </c>
      <c r="D7" s="5" t="s">
        <v>31</v>
      </c>
      <c r="E7" s="6" t="s">
        <v>14</v>
      </c>
      <c r="F7" s="10">
        <v>123.41772151898732</v>
      </c>
      <c r="G7" s="10">
        <v>0.14074</v>
      </c>
      <c r="H7" s="10">
        <f>(1.99497+1.80356)/2</f>
        <v>1.899265</v>
      </c>
      <c r="I7" s="10">
        <v>20040</v>
      </c>
      <c r="J7" s="10"/>
      <c r="K7" s="5">
        <v>5</v>
      </c>
      <c r="L7" s="5">
        <v>5.4</v>
      </c>
      <c r="M7" s="5">
        <v>6.5</v>
      </c>
      <c r="N7" s="5">
        <v>8.6300000000000008</v>
      </c>
    </row>
    <row r="8" spans="1:14" x14ac:dyDescent="0.2">
      <c r="A8" s="5">
        <v>6</v>
      </c>
      <c r="B8" s="5">
        <v>956.90899999999999</v>
      </c>
      <c r="C8" s="5">
        <v>950.5</v>
      </c>
      <c r="D8" s="5" t="s">
        <v>23</v>
      </c>
      <c r="E8" s="6" t="s">
        <v>14</v>
      </c>
      <c r="F8" s="10">
        <v>81.196581196581207</v>
      </c>
      <c r="G8" s="10">
        <v>88.700999999999993</v>
      </c>
      <c r="H8" s="10">
        <v>1.0780000000000001</v>
      </c>
      <c r="I8" s="10">
        <v>5.4</v>
      </c>
      <c r="J8" s="10"/>
      <c r="K8" s="5">
        <v>5.5</v>
      </c>
      <c r="L8" s="5">
        <v>7</v>
      </c>
      <c r="M8" s="5">
        <v>8.5</v>
      </c>
      <c r="N8" s="5">
        <v>56.85</v>
      </c>
    </row>
    <row r="9" spans="1:14" x14ac:dyDescent="0.2">
      <c r="A9" s="5">
        <v>7</v>
      </c>
      <c r="B9" s="5">
        <v>947.21100000000001</v>
      </c>
      <c r="C9" s="5">
        <v>989.7</v>
      </c>
      <c r="D9" s="5" t="s">
        <v>31</v>
      </c>
      <c r="E9" s="6" t="s">
        <v>14</v>
      </c>
      <c r="F9" s="10">
        <v>84.919472913616403</v>
      </c>
      <c r="G9" s="10">
        <v>0.30367</v>
      </c>
      <c r="H9" s="10">
        <f>(1.83259+4.55639-6.25807+4.55639)/2</f>
        <v>2.3436500000000002</v>
      </c>
      <c r="I9" s="10">
        <v>16.155000000000001</v>
      </c>
      <c r="J9" s="10"/>
      <c r="K9" s="5">
        <v>6</v>
      </c>
      <c r="L9" s="5">
        <v>5.6</v>
      </c>
      <c r="M9" s="5">
        <v>9.6</v>
      </c>
      <c r="N9" s="5">
        <v>10.68</v>
      </c>
    </row>
    <row r="10" spans="1:14" x14ac:dyDescent="0.2">
      <c r="A10" s="5">
        <v>8</v>
      </c>
      <c r="B10" s="5">
        <v>1277.3300000000002</v>
      </c>
      <c r="C10" s="5">
        <v>1226.2</v>
      </c>
      <c r="D10" s="5" t="s">
        <v>31</v>
      </c>
      <c r="E10" s="11" t="s">
        <v>13</v>
      </c>
      <c r="F10" s="10">
        <v>64.625850340136054</v>
      </c>
      <c r="G10" s="10">
        <v>27.808</v>
      </c>
      <c r="H10" s="10">
        <v>3.26369</v>
      </c>
      <c r="I10" s="10">
        <v>1.605</v>
      </c>
      <c r="J10" s="10"/>
      <c r="K10" s="5">
        <v>5.2</v>
      </c>
      <c r="L10" s="5">
        <v>6.9</v>
      </c>
      <c r="M10" s="5">
        <v>5.4</v>
      </c>
      <c r="N10" s="5">
        <v>62.5</v>
      </c>
    </row>
    <row r="11" spans="1:14" x14ac:dyDescent="0.2">
      <c r="A11" s="5">
        <v>9</v>
      </c>
      <c r="B11" s="5">
        <v>864.72400000000005</v>
      </c>
      <c r="C11" s="5">
        <v>933.4</v>
      </c>
      <c r="D11" s="5" t="s">
        <v>23</v>
      </c>
      <c r="E11" s="6" t="s">
        <v>14</v>
      </c>
      <c r="F11" s="10">
        <v>47.923322683706068</v>
      </c>
      <c r="G11" s="10">
        <v>116.06</v>
      </c>
      <c r="H11" s="10">
        <v>5.0880299999999998</v>
      </c>
      <c r="I11" s="10">
        <v>9.6120000000000001</v>
      </c>
      <c r="J11" s="10"/>
      <c r="K11" s="5">
        <v>4.5</v>
      </c>
      <c r="L11" s="5">
        <v>5.6</v>
      </c>
      <c r="M11" s="5">
        <v>5.8</v>
      </c>
      <c r="N11" s="5">
        <v>80.45</v>
      </c>
    </row>
    <row r="12" spans="1:14" x14ac:dyDescent="0.2">
      <c r="A12" s="5">
        <v>10</v>
      </c>
      <c r="B12" s="5">
        <v>1130.8599999999999</v>
      </c>
      <c r="C12" s="5">
        <v>1180.5</v>
      </c>
      <c r="D12" s="5" t="s">
        <v>31</v>
      </c>
      <c r="E12" s="6" t="s">
        <v>14</v>
      </c>
      <c r="F12" s="10">
        <v>173.69727047146404</v>
      </c>
      <c r="G12" s="10">
        <v>2.0589</v>
      </c>
      <c r="H12" s="10">
        <v>10.186500000000001</v>
      </c>
      <c r="I12" s="10">
        <v>12.522</v>
      </c>
      <c r="J12" s="10"/>
      <c r="K12" s="5">
        <v>5.3</v>
      </c>
      <c r="L12" s="5">
        <v>6.8</v>
      </c>
      <c r="M12" s="5">
        <v>7.9</v>
      </c>
      <c r="N12" s="5">
        <v>79.38</v>
      </c>
    </row>
    <row r="13" spans="1:14" x14ac:dyDescent="0.2">
      <c r="A13" s="5">
        <v>11</v>
      </c>
      <c r="B13" s="5">
        <v>872.72899999999993</v>
      </c>
      <c r="C13" s="5">
        <v>893.8</v>
      </c>
      <c r="D13" s="5" t="s">
        <v>23</v>
      </c>
      <c r="E13" s="6" t="s">
        <v>14</v>
      </c>
      <c r="F13" s="10">
        <v>47.904191616766468</v>
      </c>
      <c r="G13" s="10">
        <v>122.74</v>
      </c>
      <c r="H13" s="10">
        <f>0.285</f>
        <v>0.28499999999999998</v>
      </c>
      <c r="I13" s="10">
        <v>157.65</v>
      </c>
      <c r="J13" s="10"/>
      <c r="K13" s="5">
        <v>4.2</v>
      </c>
      <c r="L13" s="5">
        <v>3.8</v>
      </c>
      <c r="M13" s="5">
        <v>6.2</v>
      </c>
      <c r="N13" s="5">
        <v>74.91</v>
      </c>
    </row>
    <row r="14" spans="1:14" x14ac:dyDescent="0.2">
      <c r="A14" s="5">
        <v>12</v>
      </c>
      <c r="B14" s="5">
        <v>1131.6369999999999</v>
      </c>
      <c r="C14" s="5">
        <v>1195.0999999999999</v>
      </c>
      <c r="D14" s="5" t="s">
        <v>23</v>
      </c>
      <c r="E14" s="11" t="s">
        <v>13</v>
      </c>
      <c r="F14" s="10">
        <v>103.37078651685393</v>
      </c>
      <c r="G14" s="10">
        <v>16.751000000000001</v>
      </c>
      <c r="H14" s="10">
        <f>(2.69283+0.998842)/2</f>
        <v>1.8458359999999998</v>
      </c>
      <c r="I14" s="10">
        <v>3.54</v>
      </c>
      <c r="J14" s="10"/>
      <c r="K14" s="5">
        <v>6.9</v>
      </c>
      <c r="L14" s="5">
        <v>6.7</v>
      </c>
      <c r="M14" s="5">
        <v>5.4</v>
      </c>
      <c r="N14" s="5">
        <v>67.790000000000006</v>
      </c>
    </row>
    <row r="15" spans="1:14" x14ac:dyDescent="0.2">
      <c r="A15" s="5">
        <v>13</v>
      </c>
      <c r="B15" s="5">
        <v>1356.9269999999999</v>
      </c>
      <c r="C15" s="5">
        <v>1489.6</v>
      </c>
      <c r="D15" s="5" t="s">
        <v>31</v>
      </c>
      <c r="E15" s="6" t="s">
        <v>14</v>
      </c>
      <c r="F15" s="10">
        <v>80.965909090909093</v>
      </c>
      <c r="G15" s="10">
        <v>7.8525999999999998</v>
      </c>
      <c r="H15" s="10">
        <v>9.4607799999999997</v>
      </c>
      <c r="I15" s="10">
        <v>7.6680000000000001</v>
      </c>
      <c r="J15" s="10"/>
      <c r="K15" s="5">
        <v>7</v>
      </c>
      <c r="L15" s="5">
        <v>6.5</v>
      </c>
      <c r="M15" s="5">
        <v>6.4</v>
      </c>
      <c r="N15" s="5">
        <v>35.840000000000003</v>
      </c>
    </row>
    <row r="16" spans="1:14" x14ac:dyDescent="0.2">
      <c r="A16" s="5">
        <v>14</v>
      </c>
      <c r="B16" s="5">
        <v>889.95100000000002</v>
      </c>
      <c r="C16" s="5">
        <v>1014.6</v>
      </c>
      <c r="D16" s="5" t="s">
        <v>23</v>
      </c>
      <c r="E16" s="11" t="s">
        <v>13</v>
      </c>
      <c r="F16" s="10">
        <v>63.909774436090217</v>
      </c>
      <c r="G16" s="10">
        <v>114.01</v>
      </c>
      <c r="H16" s="10">
        <v>41.8277</v>
      </c>
      <c r="I16" s="10">
        <v>42.12</v>
      </c>
      <c r="J16" s="10"/>
      <c r="K16" s="5">
        <v>7.6</v>
      </c>
      <c r="L16" s="5">
        <v>6.6</v>
      </c>
      <c r="M16" s="5">
        <v>14.4</v>
      </c>
      <c r="N16" s="5">
        <v>85.79</v>
      </c>
    </row>
    <row r="17" spans="1:14" x14ac:dyDescent="0.2">
      <c r="A17" s="5">
        <v>15</v>
      </c>
      <c r="B17" s="5">
        <v>717.46299999999997</v>
      </c>
      <c r="C17" s="5">
        <v>1555.2</v>
      </c>
      <c r="D17" s="5" t="s">
        <v>23</v>
      </c>
      <c r="E17" s="7" t="s">
        <v>24</v>
      </c>
      <c r="F17" s="10">
        <v>35.087719298245609</v>
      </c>
      <c r="G17" s="10">
        <v>45.478000000000002</v>
      </c>
      <c r="H17" s="10">
        <v>0.88095500000000004</v>
      </c>
      <c r="I17" s="10">
        <v>141.84</v>
      </c>
      <c r="J17" s="10"/>
      <c r="K17" s="5">
        <v>4.8</v>
      </c>
      <c r="L17" s="5">
        <v>9.8000000000000007</v>
      </c>
      <c r="M17" s="5">
        <v>5.3</v>
      </c>
      <c r="N17" s="5">
        <v>73.05</v>
      </c>
    </row>
    <row r="18" spans="1:14" x14ac:dyDescent="0.2">
      <c r="A18" s="5">
        <v>16</v>
      </c>
      <c r="B18" s="5">
        <v>1124.557</v>
      </c>
      <c r="C18" s="5">
        <v>1314.3</v>
      </c>
      <c r="D18" s="5" t="s">
        <v>31</v>
      </c>
      <c r="E18" s="6" t="s">
        <v>14</v>
      </c>
      <c r="F18" s="10">
        <v>120.21857923497268</v>
      </c>
      <c r="G18" s="10">
        <v>1.4751000000000001</v>
      </c>
      <c r="H18" s="10">
        <v>9.7006599999999992</v>
      </c>
      <c r="I18" s="10">
        <v>58.125</v>
      </c>
      <c r="J18" s="10"/>
      <c r="K18" s="5">
        <v>5</v>
      </c>
      <c r="L18" s="5">
        <v>6.5</v>
      </c>
      <c r="M18" s="5">
        <v>6.2</v>
      </c>
      <c r="N18" s="5">
        <v>81.61</v>
      </c>
    </row>
    <row r="19" spans="1:14" x14ac:dyDescent="0.2">
      <c r="A19" s="5">
        <v>17</v>
      </c>
      <c r="B19" s="5">
        <v>1224.9749999999999</v>
      </c>
      <c r="C19" s="5">
        <v>1357.1</v>
      </c>
      <c r="D19" s="5" t="s">
        <v>31</v>
      </c>
      <c r="E19" s="6" t="s">
        <v>14</v>
      </c>
      <c r="F19" s="10">
        <v>152.43902439024393</v>
      </c>
      <c r="G19" s="10">
        <v>15.3</v>
      </c>
      <c r="H19" s="10">
        <f>(14.7+66.0426+20.5877+16.6909)/4</f>
        <v>29.505299999999998</v>
      </c>
      <c r="I19" s="10">
        <v>10.759499999999999</v>
      </c>
      <c r="J19" s="10"/>
      <c r="K19" s="5">
        <v>6.1</v>
      </c>
      <c r="L19" s="5">
        <v>5.8</v>
      </c>
      <c r="M19" s="5">
        <v>4.2</v>
      </c>
      <c r="N19" s="5">
        <v>82.15</v>
      </c>
    </row>
    <row r="20" spans="1:14" x14ac:dyDescent="0.2">
      <c r="A20" s="5">
        <v>18</v>
      </c>
      <c r="B20" s="5">
        <v>1239.3700000000001</v>
      </c>
      <c r="C20" s="5">
        <v>1474.3</v>
      </c>
      <c r="D20" s="5" t="s">
        <v>23</v>
      </c>
      <c r="E20" s="7" t="s">
        <v>24</v>
      </c>
      <c r="F20" s="10">
        <v>79.096045197740111</v>
      </c>
      <c r="G20" s="10">
        <v>29.05</v>
      </c>
      <c r="H20" s="10">
        <v>15.7517</v>
      </c>
      <c r="I20" s="10">
        <v>2.7149999999999999</v>
      </c>
      <c r="J20" s="10"/>
      <c r="K20" s="5">
        <v>7.6</v>
      </c>
      <c r="L20" s="5">
        <v>7.1</v>
      </c>
      <c r="M20" s="5">
        <v>7.7</v>
      </c>
      <c r="N20" s="5">
        <v>35.53</v>
      </c>
    </row>
    <row r="21" spans="1:14" x14ac:dyDescent="0.2">
      <c r="A21" s="5">
        <v>19</v>
      </c>
      <c r="B21" s="5">
        <v>1146.9579999999999</v>
      </c>
      <c r="C21" s="5">
        <v>1142</v>
      </c>
      <c r="D21" s="5" t="s">
        <v>23</v>
      </c>
      <c r="E21" s="6" t="s">
        <v>14</v>
      </c>
      <c r="F21" s="10">
        <v>116.31944444444446</v>
      </c>
      <c r="G21" s="10">
        <v>0.47714000000000001</v>
      </c>
      <c r="H21" s="10">
        <v>3.0894700000000001E-2</v>
      </c>
      <c r="I21" s="10">
        <v>560.70000000000005</v>
      </c>
      <c r="J21" s="10"/>
      <c r="K21" s="5">
        <v>5.8</v>
      </c>
      <c r="L21" s="5">
        <v>6.4</v>
      </c>
      <c r="M21" s="5">
        <v>8.1</v>
      </c>
      <c r="N21" s="5">
        <v>-7.8</v>
      </c>
    </row>
    <row r="22" spans="1:14" x14ac:dyDescent="0.2">
      <c r="A22" s="5">
        <v>20</v>
      </c>
      <c r="B22" s="5">
        <v>987.53199999999993</v>
      </c>
      <c r="C22" s="5">
        <v>1047.2</v>
      </c>
      <c r="D22" s="5" t="s">
        <v>23</v>
      </c>
      <c r="E22" s="7" t="s">
        <v>24</v>
      </c>
      <c r="F22" s="10">
        <v>57.750759878419451</v>
      </c>
      <c r="G22" s="10">
        <v>1.6559999999999999</v>
      </c>
      <c r="H22" s="10">
        <v>0.1807</v>
      </c>
      <c r="I22" s="10">
        <v>5.6835000000000004</v>
      </c>
      <c r="J22" s="10"/>
      <c r="K22" s="5">
        <v>6.8</v>
      </c>
      <c r="L22" s="5">
        <v>4.8</v>
      </c>
      <c r="M22" s="5">
        <v>5.2</v>
      </c>
      <c r="N22" s="5">
        <v>70.650000000000006</v>
      </c>
    </row>
    <row r="24" spans="1:14" x14ac:dyDescent="0.2">
      <c r="A24" s="7" t="s">
        <v>24</v>
      </c>
      <c r="B24" s="15" t="s">
        <v>36</v>
      </c>
      <c r="C24" s="16"/>
    </row>
    <row r="25" spans="1:14" ht="15.75" customHeight="1" x14ac:dyDescent="0.2">
      <c r="A25" s="6" t="s">
        <v>14</v>
      </c>
      <c r="B25" s="13" t="s">
        <v>37</v>
      </c>
      <c r="C25" s="14"/>
    </row>
    <row r="26" spans="1:14" x14ac:dyDescent="0.2">
      <c r="A26" s="11" t="s">
        <v>13</v>
      </c>
      <c r="B26" s="13"/>
      <c r="C26" s="14"/>
    </row>
  </sheetData>
  <mergeCells count="2">
    <mergeCell ref="B25:C26"/>
    <mergeCell ref="B24:C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DACCB-314E-CC43-B575-65C99DFD4606}">
  <dimension ref="A1:D22"/>
  <sheetViews>
    <sheetView tabSelected="1" workbookViewId="0">
      <selection activeCell="G9" sqref="G9"/>
    </sheetView>
  </sheetViews>
  <sheetFormatPr baseColWidth="10" defaultRowHeight="16" x14ac:dyDescent="0.2"/>
  <sheetData>
    <row r="1" spans="1:4" ht="19" x14ac:dyDescent="0.25">
      <c r="A1" s="2" t="s">
        <v>9</v>
      </c>
      <c r="B1" s="9" t="s">
        <v>15</v>
      </c>
      <c r="C1" s="9" t="s">
        <v>27</v>
      </c>
      <c r="D1" s="9" t="s">
        <v>16</v>
      </c>
    </row>
    <row r="2" spans="1:4" ht="19" x14ac:dyDescent="0.25">
      <c r="A2" s="2" t="s">
        <v>10</v>
      </c>
      <c r="B2" s="5" t="s">
        <v>20</v>
      </c>
      <c r="C2" s="5" t="s">
        <v>25</v>
      </c>
      <c r="D2" s="5" t="s">
        <v>21</v>
      </c>
    </row>
    <row r="3" spans="1:4" ht="19" x14ac:dyDescent="0.2">
      <c r="A3" s="1">
        <v>1</v>
      </c>
      <c r="B3" s="10">
        <v>51.344743276283623</v>
      </c>
      <c r="C3" s="10">
        <v>1.2518</v>
      </c>
      <c r="D3" s="10">
        <f>(8.261+1.67)/2</f>
        <v>4.9654999999999996</v>
      </c>
    </row>
    <row r="4" spans="1:4" ht="19" x14ac:dyDescent="0.2">
      <c r="A4" s="1">
        <f>A3+1</f>
        <v>2</v>
      </c>
      <c r="B4" s="10">
        <v>20.121238340000001</v>
      </c>
      <c r="C4" s="10">
        <v>56.635399999999997</v>
      </c>
      <c r="D4" s="10">
        <v>0.53680000000000005</v>
      </c>
    </row>
    <row r="5" spans="1:4" ht="19" x14ac:dyDescent="0.2">
      <c r="A5" s="1">
        <f t="shared" ref="A5:A22" si="0">A4+1</f>
        <v>3</v>
      </c>
      <c r="B5" s="10">
        <v>35.672397429999997</v>
      </c>
      <c r="C5" s="10">
        <v>3.4659</v>
      </c>
      <c r="D5" s="10">
        <v>1.0362</v>
      </c>
    </row>
    <row r="6" spans="1:4" ht="19" x14ac:dyDescent="0.2">
      <c r="A6" s="1">
        <f t="shared" si="0"/>
        <v>4</v>
      </c>
      <c r="B6" s="10">
        <v>29.114323450000001</v>
      </c>
      <c r="C6" s="10">
        <v>2.5689000000000002</v>
      </c>
      <c r="D6" s="10">
        <v>0.99880000000000002</v>
      </c>
    </row>
    <row r="7" spans="1:4" ht="19" x14ac:dyDescent="0.2">
      <c r="A7" s="1">
        <f t="shared" si="0"/>
        <v>5</v>
      </c>
      <c r="B7" s="10">
        <v>123.41772151898732</v>
      </c>
      <c r="C7" s="10">
        <v>0.14074</v>
      </c>
      <c r="D7" s="10">
        <f>(1.99497+1.80356)/2</f>
        <v>1.899265</v>
      </c>
    </row>
    <row r="8" spans="1:4" ht="19" x14ac:dyDescent="0.2">
      <c r="A8" s="1">
        <f t="shared" si="0"/>
        <v>6</v>
      </c>
      <c r="B8" s="10">
        <v>81.196581196581207</v>
      </c>
      <c r="C8" s="10">
        <v>88.700999999999993</v>
      </c>
      <c r="D8" s="10">
        <v>1.0780000000000001</v>
      </c>
    </row>
    <row r="9" spans="1:4" ht="19" x14ac:dyDescent="0.2">
      <c r="A9" s="1">
        <f t="shared" si="0"/>
        <v>7</v>
      </c>
      <c r="B9" s="10">
        <v>84.919472913616403</v>
      </c>
      <c r="C9" s="10">
        <v>0.30367</v>
      </c>
      <c r="D9" s="10">
        <f>(1.83259+4.55639-6.25807+4.55639)/2</f>
        <v>2.3436500000000002</v>
      </c>
    </row>
    <row r="10" spans="1:4" ht="19" x14ac:dyDescent="0.2">
      <c r="A10" s="1">
        <f t="shared" si="0"/>
        <v>8</v>
      </c>
      <c r="B10" s="10">
        <v>64.625850340136054</v>
      </c>
      <c r="C10" s="10">
        <v>27.808</v>
      </c>
      <c r="D10" s="10">
        <v>3.26369</v>
      </c>
    </row>
    <row r="11" spans="1:4" ht="19" x14ac:dyDescent="0.2">
      <c r="A11" s="1">
        <f t="shared" si="0"/>
        <v>9</v>
      </c>
      <c r="B11" s="10">
        <v>47.923322683706068</v>
      </c>
      <c r="C11" s="10">
        <v>116.06</v>
      </c>
      <c r="D11" s="10">
        <v>5.0880299999999998</v>
      </c>
    </row>
    <row r="12" spans="1:4" ht="19" x14ac:dyDescent="0.2">
      <c r="A12" s="1">
        <f t="shared" si="0"/>
        <v>10</v>
      </c>
      <c r="B12" s="10">
        <v>173.69727047146404</v>
      </c>
      <c r="C12" s="10">
        <v>2.0589</v>
      </c>
      <c r="D12" s="10">
        <v>10.186500000000001</v>
      </c>
    </row>
    <row r="13" spans="1:4" ht="19" x14ac:dyDescent="0.2">
      <c r="A13" s="1">
        <f t="shared" si="0"/>
        <v>11</v>
      </c>
      <c r="B13" s="10">
        <v>47.904191616766468</v>
      </c>
      <c r="C13" s="10">
        <v>122.74</v>
      </c>
      <c r="D13" s="10">
        <f>0.285</f>
        <v>0.28499999999999998</v>
      </c>
    </row>
    <row r="14" spans="1:4" ht="19" x14ac:dyDescent="0.2">
      <c r="A14" s="1">
        <f t="shared" si="0"/>
        <v>12</v>
      </c>
      <c r="B14" s="10">
        <v>103.37078651685393</v>
      </c>
      <c r="C14" s="10">
        <v>16.751000000000001</v>
      </c>
      <c r="D14" s="10">
        <f>(2.69283+0.998842)/2</f>
        <v>1.8458359999999998</v>
      </c>
    </row>
    <row r="15" spans="1:4" ht="19" x14ac:dyDescent="0.2">
      <c r="A15" s="1">
        <f t="shared" si="0"/>
        <v>13</v>
      </c>
      <c r="B15" s="10">
        <v>80.965909090909093</v>
      </c>
      <c r="C15" s="10">
        <v>7.8525999999999998</v>
      </c>
      <c r="D15" s="10">
        <v>9.4607799999999997</v>
      </c>
    </row>
    <row r="16" spans="1:4" ht="19" x14ac:dyDescent="0.2">
      <c r="A16" s="1">
        <f t="shared" si="0"/>
        <v>14</v>
      </c>
      <c r="B16" s="10">
        <v>63.909774436090217</v>
      </c>
      <c r="C16" s="10">
        <v>114.01</v>
      </c>
      <c r="D16" s="10">
        <v>41.8277</v>
      </c>
    </row>
    <row r="17" spans="1:4" ht="19" x14ac:dyDescent="0.2">
      <c r="A17" s="1">
        <f t="shared" si="0"/>
        <v>15</v>
      </c>
      <c r="B17" s="10">
        <v>35.087719298245609</v>
      </c>
      <c r="C17" s="10">
        <v>45.478000000000002</v>
      </c>
      <c r="D17" s="10">
        <v>0.88095500000000004</v>
      </c>
    </row>
    <row r="18" spans="1:4" ht="19" x14ac:dyDescent="0.2">
      <c r="A18" s="1">
        <f t="shared" si="0"/>
        <v>16</v>
      </c>
      <c r="B18" s="10">
        <v>120.21857923497268</v>
      </c>
      <c r="C18" s="10">
        <v>1.4751000000000001</v>
      </c>
      <c r="D18" s="10">
        <v>9.7006599999999992</v>
      </c>
    </row>
    <row r="19" spans="1:4" ht="19" x14ac:dyDescent="0.2">
      <c r="A19" s="1">
        <f t="shared" si="0"/>
        <v>17</v>
      </c>
      <c r="B19" s="10">
        <v>152.43902439024393</v>
      </c>
      <c r="C19" s="10">
        <v>15.3</v>
      </c>
      <c r="D19" s="10">
        <f>(14.7+66.0426+20.5877+16.6909)/4</f>
        <v>29.505299999999998</v>
      </c>
    </row>
    <row r="20" spans="1:4" ht="19" x14ac:dyDescent="0.2">
      <c r="A20" s="1">
        <f t="shared" si="0"/>
        <v>18</v>
      </c>
      <c r="B20" s="10">
        <v>79.096045197740111</v>
      </c>
      <c r="C20" s="10">
        <v>29.05</v>
      </c>
      <c r="D20" s="10">
        <v>15.7517</v>
      </c>
    </row>
    <row r="21" spans="1:4" ht="19" x14ac:dyDescent="0.2">
      <c r="A21" s="1">
        <f t="shared" si="0"/>
        <v>19</v>
      </c>
      <c r="B21" s="10">
        <v>116.31944444444446</v>
      </c>
      <c r="C21" s="10">
        <v>0.47714000000000001</v>
      </c>
      <c r="D21" s="10">
        <v>3.0894700000000001E-2</v>
      </c>
    </row>
    <row r="22" spans="1:4" ht="19" x14ac:dyDescent="0.2">
      <c r="A22" s="1">
        <f t="shared" si="0"/>
        <v>20</v>
      </c>
      <c r="B22" s="10">
        <v>57.750759878419451</v>
      </c>
      <c r="C22" s="10">
        <v>1.6559999999999999</v>
      </c>
      <c r="D22" s="10">
        <v>0.1807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D10A-C07B-4A8B-B026-E834F398AC15}">
  <dimension ref="A1:B22"/>
  <sheetViews>
    <sheetView workbookViewId="0">
      <selection activeCell="D24" sqref="D24"/>
    </sheetView>
  </sheetViews>
  <sheetFormatPr baseColWidth="10" defaultColWidth="8.83203125" defaultRowHeight="16" x14ac:dyDescent="0.2"/>
  <cols>
    <col min="1" max="1" width="11"/>
    <col min="2" max="2" width="16" bestFit="1" customWidth="1"/>
  </cols>
  <sheetData>
    <row r="1" spans="1:2" ht="19" x14ac:dyDescent="0.25">
      <c r="A1" s="2" t="s">
        <v>9</v>
      </c>
      <c r="B1" s="9" t="s">
        <v>12</v>
      </c>
    </row>
    <row r="2" spans="1:2" ht="19" x14ac:dyDescent="0.25">
      <c r="A2" s="2" t="s">
        <v>10</v>
      </c>
      <c r="B2" s="8" t="s">
        <v>19</v>
      </c>
    </row>
    <row r="3" spans="1:2" ht="19" x14ac:dyDescent="0.2">
      <c r="A3" s="1">
        <v>1</v>
      </c>
      <c r="B3" s="6">
        <v>1</v>
      </c>
    </row>
    <row r="4" spans="1:2" ht="19" x14ac:dyDescent="0.2">
      <c r="A4" s="1">
        <f>A3+1</f>
        <v>2</v>
      </c>
      <c r="B4" s="7">
        <v>0</v>
      </c>
    </row>
    <row r="5" spans="1:2" ht="19" x14ac:dyDescent="0.2">
      <c r="A5" s="1">
        <f t="shared" ref="A5:A22" si="0">A4+1</f>
        <v>3</v>
      </c>
      <c r="B5" s="7">
        <v>0</v>
      </c>
    </row>
    <row r="6" spans="1:2" ht="19" x14ac:dyDescent="0.2">
      <c r="A6" s="1">
        <f t="shared" si="0"/>
        <v>4</v>
      </c>
      <c r="B6" s="7">
        <v>0</v>
      </c>
    </row>
    <row r="7" spans="1:2" ht="19" x14ac:dyDescent="0.2">
      <c r="A7" s="1">
        <f t="shared" si="0"/>
        <v>5</v>
      </c>
      <c r="B7" s="6">
        <v>1</v>
      </c>
    </row>
    <row r="8" spans="1:2" ht="19" x14ac:dyDescent="0.2">
      <c r="A8" s="1">
        <f t="shared" si="0"/>
        <v>6</v>
      </c>
      <c r="B8" s="6">
        <v>1</v>
      </c>
    </row>
    <row r="9" spans="1:2" ht="19" x14ac:dyDescent="0.2">
      <c r="A9" s="1">
        <f t="shared" si="0"/>
        <v>7</v>
      </c>
      <c r="B9" s="6">
        <v>1</v>
      </c>
    </row>
    <row r="10" spans="1:2" ht="19" x14ac:dyDescent="0.2">
      <c r="A10" s="1">
        <f t="shared" si="0"/>
        <v>8</v>
      </c>
      <c r="B10" s="11">
        <v>1</v>
      </c>
    </row>
    <row r="11" spans="1:2" ht="19" x14ac:dyDescent="0.2">
      <c r="A11" s="1">
        <f t="shared" si="0"/>
        <v>9</v>
      </c>
      <c r="B11" s="6">
        <v>1</v>
      </c>
    </row>
    <row r="12" spans="1:2" ht="19" x14ac:dyDescent="0.2">
      <c r="A12" s="1">
        <f t="shared" si="0"/>
        <v>10</v>
      </c>
      <c r="B12" s="6">
        <v>1</v>
      </c>
    </row>
    <row r="13" spans="1:2" ht="19" x14ac:dyDescent="0.2">
      <c r="A13" s="1">
        <f t="shared" si="0"/>
        <v>11</v>
      </c>
      <c r="B13" s="6">
        <v>1</v>
      </c>
    </row>
    <row r="14" spans="1:2" ht="19" x14ac:dyDescent="0.2">
      <c r="A14" s="1">
        <f t="shared" si="0"/>
        <v>12</v>
      </c>
      <c r="B14" s="11">
        <v>1</v>
      </c>
    </row>
    <row r="15" spans="1:2" ht="19" x14ac:dyDescent="0.2">
      <c r="A15" s="1">
        <f t="shared" si="0"/>
        <v>13</v>
      </c>
      <c r="B15" s="6">
        <v>1</v>
      </c>
    </row>
    <row r="16" spans="1:2" ht="19" x14ac:dyDescent="0.2">
      <c r="A16" s="1">
        <f t="shared" si="0"/>
        <v>14</v>
      </c>
      <c r="B16" s="11">
        <v>1</v>
      </c>
    </row>
    <row r="17" spans="1:2" ht="19" x14ac:dyDescent="0.2">
      <c r="A17" s="1">
        <f t="shared" si="0"/>
        <v>15</v>
      </c>
      <c r="B17" s="7">
        <v>0</v>
      </c>
    </row>
    <row r="18" spans="1:2" ht="19" x14ac:dyDescent="0.2">
      <c r="A18" s="1">
        <f t="shared" si="0"/>
        <v>16</v>
      </c>
      <c r="B18" s="6">
        <v>1</v>
      </c>
    </row>
    <row r="19" spans="1:2" ht="19" x14ac:dyDescent="0.2">
      <c r="A19" s="1">
        <f t="shared" si="0"/>
        <v>17</v>
      </c>
      <c r="B19" s="6">
        <v>1</v>
      </c>
    </row>
    <row r="20" spans="1:2" ht="19" x14ac:dyDescent="0.2">
      <c r="A20" s="1">
        <f t="shared" si="0"/>
        <v>18</v>
      </c>
      <c r="B20" s="7">
        <v>0</v>
      </c>
    </row>
    <row r="21" spans="1:2" ht="19" x14ac:dyDescent="0.2">
      <c r="A21" s="1">
        <f t="shared" si="0"/>
        <v>19</v>
      </c>
      <c r="B21" s="6">
        <v>1</v>
      </c>
    </row>
    <row r="22" spans="1:2" ht="19" x14ac:dyDescent="0.2">
      <c r="A22" s="1">
        <f t="shared" si="0"/>
        <v>20</v>
      </c>
      <c r="B22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Design (OLHS)</vt:lpstr>
      <vt:lpstr>data</vt:lpstr>
      <vt:lpstr>objectives</vt:lpstr>
      <vt:lpstr>feasibility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Gourav Pravin Kumbhojkar</dc:creator>
  <cp:lastModifiedBy>Gourav Pravin Kumbhojkar</cp:lastModifiedBy>
  <cp:lastPrinted>2024-01-12T03:31:15Z</cp:lastPrinted>
  <dcterms:created xsi:type="dcterms:W3CDTF">2024-01-08T22:37:33Z</dcterms:created>
  <dcterms:modified xsi:type="dcterms:W3CDTF">2024-04-11T00:04:08Z</dcterms:modified>
</cp:coreProperties>
</file>