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nuwildcat-my.sharepoint.com/personal/rmj4546_ads_northwestern_edu/Documents/Documents/NU/Projects/sprayableHydrogel_GT/sprayable-hydrogels/data/"/>
    </mc:Choice>
  </mc:AlternateContent>
  <xr:revisionPtr revIDLastSave="15" documentId="11_F25DC773A252ABDACC104886515F55925ADE58F2" xr6:coauthVersionLast="47" xr6:coauthVersionMax="47" xr10:uidLastSave="{EE515903-F103-4809-83F5-EA112DF67E3D}"/>
  <bookViews>
    <workbookView xWindow="-28920" yWindow="-120" windowWidth="29040" windowHeight="15840" activeTab="2" xr2:uid="{00000000-000D-0000-FFFF-FFFF00000000}"/>
  </bookViews>
  <sheets>
    <sheet name="Design" sheetId="1" r:id="rId1"/>
    <sheet name="data" sheetId="2" r:id="rId2"/>
    <sheet name="bo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3" l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C42" i="3"/>
  <c r="C41" i="3"/>
  <c r="C39" i="3"/>
  <c r="D37" i="3"/>
  <c r="C32" i="3"/>
  <c r="D31" i="3"/>
  <c r="C31" i="3"/>
  <c r="C30" i="3"/>
  <c r="C29" i="3"/>
  <c r="C26" i="3"/>
  <c r="D19" i="3"/>
  <c r="D14" i="3"/>
  <c r="D13" i="3"/>
  <c r="D9" i="3"/>
  <c r="D7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D3" i="3"/>
  <c r="G42" i="2"/>
  <c r="G41" i="2"/>
  <c r="G39" i="2"/>
  <c r="H37" i="2"/>
  <c r="G32" i="2"/>
  <c r="H31" i="2"/>
  <c r="G31" i="2"/>
  <c r="G30" i="2"/>
  <c r="G29" i="2"/>
  <c r="G26" i="2"/>
  <c r="H19" i="2"/>
  <c r="H14" i="2"/>
  <c r="H13" i="2"/>
  <c r="H9" i="2"/>
  <c r="H7" i="2"/>
  <c r="H3" i="2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</calcChain>
</file>

<file path=xl/sharedStrings.xml><?xml version="1.0" encoding="utf-8"?>
<sst xmlns="http://schemas.openxmlformats.org/spreadsheetml/2006/main" count="129" uniqueCount="36">
  <si>
    <t>Group ID</t>
  </si>
  <si>
    <t>Block 1 (Hydrophobic) [End Segment]</t>
  </si>
  <si>
    <t>Block 2 (Hydrophilic) [Middle Segment]</t>
  </si>
  <si>
    <t>Binary Spray Solvent</t>
  </si>
  <si>
    <t>#</t>
  </si>
  <si>
    <t>Block Size</t>
  </si>
  <si>
    <t>LA:SA Ratio (%LA)</t>
  </si>
  <si>
    <t>[Am]:[SA+LA] Ratio (%[AM])</t>
  </si>
  <si>
    <t>Am:IonM Ratio (%Am)</t>
  </si>
  <si>
    <t>[Am+IonM]:[SA+LA] Ratio (%[AM+IonM])</t>
  </si>
  <si>
    <t>IPA:DI</t>
  </si>
  <si>
    <t>Output</t>
  </si>
  <si>
    <t>Yield T</t>
  </si>
  <si>
    <t>Yield A</t>
  </si>
  <si>
    <t>Condition</t>
  </si>
  <si>
    <t>Manufacturability</t>
  </si>
  <si>
    <t>Polymer Solubility</t>
  </si>
  <si>
    <t>Gelation Enthalpy</t>
  </si>
  <si>
    <t>Shear Modulus</t>
  </si>
  <si>
    <t>Ion Conductivity</t>
  </si>
  <si>
    <t>DSC Weight 1</t>
  </si>
  <si>
    <t>DSC Weight 2</t>
  </si>
  <si>
    <t>DSC Weight 3</t>
  </si>
  <si>
    <t>Melting Point</t>
  </si>
  <si>
    <t>mg</t>
  </si>
  <si>
    <t>--</t>
  </si>
  <si>
    <t>mg/mL</t>
  </si>
  <si>
    <t>J/g</t>
  </si>
  <si>
    <t>Kpa</t>
  </si>
  <si>
    <t>Kohm/cm</t>
  </si>
  <si>
    <t>C</t>
  </si>
  <si>
    <t>HO</t>
  </si>
  <si>
    <t>v</t>
  </si>
  <si>
    <t>PS</t>
  </si>
  <si>
    <t>XX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</si>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</sst>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2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workbookViewId="0">
      <selection activeCell="R34" sqref="R34"/>
    </sheetView>
  </sheetViews>
  <sheetFormatPr defaultRowHeight="15" x14ac:dyDescent="0.25"/>
  <sheetData>
    <row r="1" spans="1:9" ht="18.75" x14ac:dyDescent="0.3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/>
      <c r="I1" s="3" t="s">
        <v>3</v>
      </c>
    </row>
    <row r="2" spans="1:9" ht="18.75" x14ac:dyDescent="0.3">
      <c r="A2" s="1" t="s">
        <v>4</v>
      </c>
      <c r="B2" s="3" t="s">
        <v>5</v>
      </c>
      <c r="C2" s="3" t="s">
        <v>6</v>
      </c>
      <c r="D2" s="3" t="s">
        <v>7</v>
      </c>
      <c r="E2" s="3" t="s">
        <v>5</v>
      </c>
      <c r="F2" s="3" t="s">
        <v>8</v>
      </c>
      <c r="G2" s="4" t="s">
        <v>6</v>
      </c>
      <c r="H2" s="3" t="s">
        <v>9</v>
      </c>
      <c r="I2" s="3" t="s">
        <v>10</v>
      </c>
    </row>
    <row r="3" spans="1:9" ht="18.75" x14ac:dyDescent="0.25">
      <c r="A3" s="5">
        <v>1</v>
      </c>
      <c r="B3" s="5">
        <v>4105.2631578947403</v>
      </c>
      <c r="C3" s="5">
        <v>57.894736842105303</v>
      </c>
      <c r="D3" s="5">
        <v>40</v>
      </c>
      <c r="E3" s="5">
        <v>5000</v>
      </c>
      <c r="F3" s="5">
        <v>91.578947368421098</v>
      </c>
      <c r="G3" s="5">
        <v>52.631578947368403</v>
      </c>
      <c r="H3" s="5">
        <v>64.210526315789494</v>
      </c>
      <c r="I3" s="5">
        <v>82.631578947368396</v>
      </c>
    </row>
    <row r="4" spans="1:9" ht="18.75" x14ac:dyDescent="0.25">
      <c r="A4" s="5">
        <f>A3+1</f>
        <v>2</v>
      </c>
      <c r="B4" s="5">
        <v>2421.0526315789498</v>
      </c>
      <c r="C4" s="5">
        <v>84.210526315789494</v>
      </c>
      <c r="D4" s="5">
        <v>23.157894736842099</v>
      </c>
      <c r="E4" s="5">
        <v>11315.789473684201</v>
      </c>
      <c r="F4" s="5">
        <v>80</v>
      </c>
      <c r="G4" s="5">
        <v>31.578947368421101</v>
      </c>
      <c r="H4" s="5">
        <v>85.263157894736906</v>
      </c>
      <c r="I4" s="5">
        <v>74.736842105263193</v>
      </c>
    </row>
    <row r="5" spans="1:9" ht="18.75" x14ac:dyDescent="0.25">
      <c r="A5" s="5">
        <f t="shared" ref="A5:A42" si="0">A4+1</f>
        <v>3</v>
      </c>
      <c r="B5" s="5">
        <v>4947.3684210526299</v>
      </c>
      <c r="C5" s="5">
        <v>47.368421052631597</v>
      </c>
      <c r="D5" s="5">
        <v>16.842105263157901</v>
      </c>
      <c r="E5" s="5">
        <v>5526.3157894736796</v>
      </c>
      <c r="F5" s="5">
        <v>86.315789473684205</v>
      </c>
      <c r="G5" s="5">
        <v>10.526315789473699</v>
      </c>
      <c r="H5" s="5">
        <v>89.473684210526301</v>
      </c>
      <c r="I5" s="5">
        <v>100</v>
      </c>
    </row>
    <row r="6" spans="1:9" ht="18.75" x14ac:dyDescent="0.25">
      <c r="A6" s="5">
        <f t="shared" si="0"/>
        <v>4</v>
      </c>
      <c r="B6" s="5">
        <v>8315.78947368421</v>
      </c>
      <c r="C6" s="5">
        <v>5.2631578947368398</v>
      </c>
      <c r="D6" s="5">
        <v>37.894736842105303</v>
      </c>
      <c r="E6" s="5">
        <v>10789.473684210499</v>
      </c>
      <c r="F6" s="5">
        <v>85.263157894736807</v>
      </c>
      <c r="G6" s="5">
        <v>21.052631578947398</v>
      </c>
      <c r="H6" s="5">
        <v>87.368421052631604</v>
      </c>
      <c r="I6" s="5">
        <v>77.894736842105303</v>
      </c>
    </row>
    <row r="7" spans="1:9" ht="18.75" x14ac:dyDescent="0.25">
      <c r="A7" s="5">
        <f t="shared" si="0"/>
        <v>5</v>
      </c>
      <c r="B7" s="5">
        <v>2842.10526315789</v>
      </c>
      <c r="C7" s="5">
        <v>89.473684210526301</v>
      </c>
      <c r="D7" s="5">
        <v>2.1052631578947398</v>
      </c>
      <c r="E7" s="5">
        <v>9736.8421052631602</v>
      </c>
      <c r="F7" s="5">
        <v>95.789473684210506</v>
      </c>
      <c r="G7" s="5">
        <v>73.684210526315795</v>
      </c>
      <c r="H7" s="5">
        <v>74.736842105263193</v>
      </c>
      <c r="I7" s="5">
        <v>92.105263157894697</v>
      </c>
    </row>
    <row r="8" spans="1:9" ht="18.75" x14ac:dyDescent="0.25">
      <c r="A8" s="5">
        <f t="shared" si="0"/>
        <v>6</v>
      </c>
      <c r="B8" s="5">
        <v>7473.6842105263204</v>
      </c>
      <c r="C8" s="5">
        <v>42.105263157894697</v>
      </c>
      <c r="D8" s="5">
        <v>0</v>
      </c>
      <c r="E8" s="5">
        <v>15000</v>
      </c>
      <c r="F8" s="5">
        <v>88.421052631579002</v>
      </c>
      <c r="G8" s="5">
        <v>36.842105263157897</v>
      </c>
      <c r="H8" s="5">
        <v>95.789473684210506</v>
      </c>
      <c r="I8" s="5">
        <v>84.210526315789494</v>
      </c>
    </row>
    <row r="9" spans="1:9" ht="18.75" x14ac:dyDescent="0.25">
      <c r="A9" s="5">
        <f t="shared" si="0"/>
        <v>7</v>
      </c>
      <c r="B9" s="5">
        <v>6210.5263157894697</v>
      </c>
      <c r="C9" s="5">
        <v>52.631578947368403</v>
      </c>
      <c r="D9" s="5">
        <v>25.2631578947368</v>
      </c>
      <c r="E9" s="5">
        <v>13947.368421052601</v>
      </c>
      <c r="F9" s="5">
        <v>96.842105263157904</v>
      </c>
      <c r="G9" s="5">
        <v>94.736842105263193</v>
      </c>
      <c r="H9" s="5">
        <v>72.631578947368396</v>
      </c>
      <c r="I9" s="5">
        <v>71.578947368421098</v>
      </c>
    </row>
    <row r="10" spans="1:9" ht="18.75" x14ac:dyDescent="0.25">
      <c r="A10" s="5">
        <f t="shared" si="0"/>
        <v>8</v>
      </c>
      <c r="B10" s="5">
        <v>7052.6315789473701</v>
      </c>
      <c r="C10" s="5">
        <v>31.578947368421101</v>
      </c>
      <c r="D10" s="5">
        <v>10.526315789473699</v>
      </c>
      <c r="E10" s="5">
        <v>6052.6315789473701</v>
      </c>
      <c r="F10" s="5">
        <v>82.105263157894697</v>
      </c>
      <c r="G10" s="5">
        <v>100</v>
      </c>
      <c r="H10" s="5">
        <v>81.052631578947398</v>
      </c>
      <c r="I10" s="5">
        <v>81.052631578947398</v>
      </c>
    </row>
    <row r="11" spans="1:9" ht="18.75" x14ac:dyDescent="0.25">
      <c r="A11" s="5">
        <f t="shared" si="0"/>
        <v>9</v>
      </c>
      <c r="B11" s="5">
        <v>3684.21052631579</v>
      </c>
      <c r="C11" s="5">
        <v>26.315789473684202</v>
      </c>
      <c r="D11" s="5">
        <v>12.6315789473684</v>
      </c>
      <c r="E11" s="5">
        <v>6578.9473684210498</v>
      </c>
      <c r="F11" s="5">
        <v>97.894736842105303</v>
      </c>
      <c r="G11" s="5">
        <v>26.315789473684202</v>
      </c>
      <c r="H11" s="5">
        <v>91.578947368421098</v>
      </c>
      <c r="I11" s="5">
        <v>73.157894736842096</v>
      </c>
    </row>
    <row r="12" spans="1:9" ht="18.75" x14ac:dyDescent="0.25">
      <c r="A12" s="5">
        <f t="shared" si="0"/>
        <v>10</v>
      </c>
      <c r="B12" s="5">
        <v>7894.7368421052597</v>
      </c>
      <c r="C12" s="5">
        <v>73.684210526315795</v>
      </c>
      <c r="D12" s="5">
        <v>29.473684210526301</v>
      </c>
      <c r="E12" s="5">
        <v>13421.052631578899</v>
      </c>
      <c r="F12" s="5">
        <v>83.157894736842096</v>
      </c>
      <c r="G12" s="5">
        <v>57.894736842105303</v>
      </c>
      <c r="H12" s="5">
        <v>68.421052631579002</v>
      </c>
      <c r="I12" s="5">
        <v>98.421052631579002</v>
      </c>
    </row>
    <row r="13" spans="1:9" ht="18.75" x14ac:dyDescent="0.25">
      <c r="A13" s="5">
        <f t="shared" si="0"/>
        <v>11</v>
      </c>
      <c r="B13" s="5">
        <v>9157.8947368421104</v>
      </c>
      <c r="C13" s="5">
        <v>100</v>
      </c>
      <c r="D13" s="5">
        <v>27.3684210526316</v>
      </c>
      <c r="E13" s="5">
        <v>8157.8947368421104</v>
      </c>
      <c r="F13" s="5">
        <v>92.631578947368396</v>
      </c>
      <c r="G13" s="5">
        <v>47.368421052631597</v>
      </c>
      <c r="H13" s="5">
        <v>97.894736842105303</v>
      </c>
      <c r="I13" s="5">
        <v>79.473684210526301</v>
      </c>
    </row>
    <row r="14" spans="1:9" ht="18.75" x14ac:dyDescent="0.25">
      <c r="A14" s="5">
        <f t="shared" si="0"/>
        <v>12</v>
      </c>
      <c r="B14" s="5">
        <v>2000</v>
      </c>
      <c r="C14" s="5">
        <v>0</v>
      </c>
      <c r="D14" s="5">
        <v>14.7368421052632</v>
      </c>
      <c r="E14" s="5">
        <v>12894.7368421053</v>
      </c>
      <c r="F14" s="5">
        <v>87.368421052631604</v>
      </c>
      <c r="G14" s="5">
        <v>42.105263157894697</v>
      </c>
      <c r="H14" s="5">
        <v>66.315789473684205</v>
      </c>
      <c r="I14" s="5">
        <v>85.789473684210506</v>
      </c>
    </row>
    <row r="15" spans="1:9" ht="18.75" x14ac:dyDescent="0.25">
      <c r="A15" s="5">
        <f t="shared" si="0"/>
        <v>13</v>
      </c>
      <c r="B15" s="5">
        <v>8736.8421052631602</v>
      </c>
      <c r="C15" s="5">
        <v>63.157894736842103</v>
      </c>
      <c r="D15" s="5">
        <v>8.4210526315789505</v>
      </c>
      <c r="E15" s="5">
        <v>9210.5263157894697</v>
      </c>
      <c r="F15" s="5">
        <v>89.473684210526301</v>
      </c>
      <c r="G15" s="5">
        <v>15.789473684210501</v>
      </c>
      <c r="H15" s="5">
        <v>60</v>
      </c>
      <c r="I15" s="5">
        <v>76.315789473684205</v>
      </c>
    </row>
    <row r="16" spans="1:9" ht="18.75" x14ac:dyDescent="0.25">
      <c r="A16" s="5">
        <f t="shared" si="0"/>
        <v>14</v>
      </c>
      <c r="B16" s="5">
        <v>4526.3157894736796</v>
      </c>
      <c r="C16" s="5">
        <v>68.421052631579002</v>
      </c>
      <c r="D16" s="5">
        <v>31.578947368421101</v>
      </c>
      <c r="E16" s="5">
        <v>14473.6842105263</v>
      </c>
      <c r="F16" s="5">
        <v>98.947368421052602</v>
      </c>
      <c r="G16" s="5">
        <v>0</v>
      </c>
      <c r="H16" s="5">
        <v>78.947368421052602</v>
      </c>
      <c r="I16" s="5">
        <v>87.368421052631604</v>
      </c>
    </row>
    <row r="17" spans="1:9" ht="18.75" x14ac:dyDescent="0.25">
      <c r="A17" s="5">
        <f t="shared" si="0"/>
        <v>15</v>
      </c>
      <c r="B17" s="5">
        <v>3263.1578947368398</v>
      </c>
      <c r="C17" s="5">
        <v>36.842105263157897</v>
      </c>
      <c r="D17" s="5">
        <v>35.789473684210499</v>
      </c>
      <c r="E17" s="5">
        <v>11842.1052631579</v>
      </c>
      <c r="F17" s="5">
        <v>90.526315789473699</v>
      </c>
      <c r="G17" s="5">
        <v>84.210526315789494</v>
      </c>
      <c r="H17" s="5">
        <v>100</v>
      </c>
      <c r="I17" s="5">
        <v>93.684210526315795</v>
      </c>
    </row>
    <row r="18" spans="1:9" ht="18.75" x14ac:dyDescent="0.25">
      <c r="A18" s="5">
        <f t="shared" si="0"/>
        <v>16</v>
      </c>
      <c r="B18" s="5">
        <v>9578.9473684210498</v>
      </c>
      <c r="C18" s="5">
        <v>21.052631578947398</v>
      </c>
      <c r="D18" s="5">
        <v>21.052631578947398</v>
      </c>
      <c r="E18" s="5">
        <v>8684.21052631579</v>
      </c>
      <c r="F18" s="5">
        <v>100</v>
      </c>
      <c r="G18" s="5">
        <v>63.157894736842103</v>
      </c>
      <c r="H18" s="5">
        <v>76.842105263157904</v>
      </c>
      <c r="I18" s="5">
        <v>95.263157894736906</v>
      </c>
    </row>
    <row r="19" spans="1:9" ht="18.75" x14ac:dyDescent="0.25">
      <c r="A19" s="5">
        <f t="shared" si="0"/>
        <v>17</v>
      </c>
      <c r="B19" s="5">
        <v>6631.5789473684199</v>
      </c>
      <c r="C19" s="5">
        <v>15.789473684210501</v>
      </c>
      <c r="D19" s="5">
        <v>6.3157894736842097</v>
      </c>
      <c r="E19" s="5">
        <v>12368.4210526316</v>
      </c>
      <c r="F19" s="5">
        <v>94.736842105263193</v>
      </c>
      <c r="G19" s="5">
        <v>5.2631578947368398</v>
      </c>
      <c r="H19" s="5">
        <v>70.526315789473699</v>
      </c>
      <c r="I19" s="5">
        <v>96.842105263157904</v>
      </c>
    </row>
    <row r="20" spans="1:9" ht="18.75" x14ac:dyDescent="0.25">
      <c r="A20" s="5">
        <f t="shared" si="0"/>
        <v>18</v>
      </c>
      <c r="B20" s="5">
        <v>5368.4210526315801</v>
      </c>
      <c r="C20" s="5">
        <v>10.526315789473699</v>
      </c>
      <c r="D20" s="5">
        <v>18.947368421052602</v>
      </c>
      <c r="E20" s="5">
        <v>7631.5789473684199</v>
      </c>
      <c r="F20" s="5">
        <v>93.684210526315795</v>
      </c>
      <c r="G20" s="5">
        <v>68.421052631579002</v>
      </c>
      <c r="H20" s="5">
        <v>62.105263157894697</v>
      </c>
      <c r="I20" s="5">
        <v>70</v>
      </c>
    </row>
    <row r="21" spans="1:9" ht="18.75" x14ac:dyDescent="0.25">
      <c r="A21" s="5">
        <f t="shared" si="0"/>
        <v>19</v>
      </c>
      <c r="B21" s="5">
        <v>10000</v>
      </c>
      <c r="C21" s="5">
        <v>94.736842105263193</v>
      </c>
      <c r="D21" s="5">
        <v>4.2105263157894699</v>
      </c>
      <c r="E21" s="5">
        <v>10263.1578947368</v>
      </c>
      <c r="F21" s="5">
        <v>84.210526315789494</v>
      </c>
      <c r="G21" s="5">
        <v>78.947368421052602</v>
      </c>
      <c r="H21" s="5">
        <v>83.157894736842096</v>
      </c>
      <c r="I21" s="5">
        <v>88.947368421052602</v>
      </c>
    </row>
    <row r="22" spans="1:9" ht="18.75" x14ac:dyDescent="0.25">
      <c r="A22" s="5">
        <f t="shared" si="0"/>
        <v>20</v>
      </c>
      <c r="B22" s="5">
        <v>5789.4736842105303</v>
      </c>
      <c r="C22" s="5">
        <v>78.947368421052602</v>
      </c>
      <c r="D22" s="5">
        <v>33.684210526315802</v>
      </c>
      <c r="E22" s="5">
        <v>7105.2631578947403</v>
      </c>
      <c r="F22" s="5">
        <v>81.052631578947398</v>
      </c>
      <c r="G22" s="5">
        <v>89.473684210526301</v>
      </c>
      <c r="H22" s="5">
        <v>93.684210526315795</v>
      </c>
      <c r="I22" s="5">
        <v>90.526315789473699</v>
      </c>
    </row>
    <row r="23" spans="1:9" ht="18.75" x14ac:dyDescent="0.25">
      <c r="A23" s="5">
        <f t="shared" si="0"/>
        <v>21</v>
      </c>
      <c r="B23" s="5">
        <v>9157.8947368421104</v>
      </c>
      <c r="C23" s="5">
        <v>63.157894736842103</v>
      </c>
      <c r="D23" s="5">
        <v>40</v>
      </c>
      <c r="E23" s="5">
        <v>12368.4210526316</v>
      </c>
      <c r="F23" s="5">
        <v>97.894736842105303</v>
      </c>
      <c r="G23" s="5">
        <v>31.578947368421101</v>
      </c>
      <c r="H23" s="5">
        <v>87.368421052631604</v>
      </c>
      <c r="I23" s="5">
        <v>79.473684210526301</v>
      </c>
    </row>
    <row r="24" spans="1:9" ht="18.75" x14ac:dyDescent="0.25">
      <c r="A24" s="5">
        <f t="shared" si="0"/>
        <v>22</v>
      </c>
      <c r="B24" s="5">
        <v>4105.2631578947403</v>
      </c>
      <c r="C24" s="5">
        <v>31.578947368421101</v>
      </c>
      <c r="D24" s="5">
        <v>31.578947368421101</v>
      </c>
      <c r="E24" s="5">
        <v>15000</v>
      </c>
      <c r="F24" s="5">
        <v>86.315789473684205</v>
      </c>
      <c r="G24" s="5">
        <v>26.315789473684202</v>
      </c>
      <c r="H24" s="5">
        <v>64.210526315789494</v>
      </c>
      <c r="I24" s="5">
        <v>76.315789473684205</v>
      </c>
    </row>
    <row r="25" spans="1:9" ht="18.75" x14ac:dyDescent="0.25">
      <c r="A25" s="5">
        <f t="shared" si="0"/>
        <v>23</v>
      </c>
      <c r="B25" s="5">
        <v>3263.1578947368398</v>
      </c>
      <c r="C25" s="5">
        <v>78.947368421052602</v>
      </c>
      <c r="D25" s="5">
        <v>23.157894736842099</v>
      </c>
      <c r="E25" s="5">
        <v>11842.1052631579</v>
      </c>
      <c r="F25" s="5">
        <v>98.947368421052602</v>
      </c>
      <c r="G25" s="5">
        <v>63.157894736842103</v>
      </c>
      <c r="H25" s="5">
        <v>62.105263157894697</v>
      </c>
      <c r="I25" s="5">
        <v>95.263157894736906</v>
      </c>
    </row>
    <row r="26" spans="1:9" ht="18.75" x14ac:dyDescent="0.25">
      <c r="A26" s="5">
        <f t="shared" si="0"/>
        <v>24</v>
      </c>
      <c r="B26" s="5">
        <v>7894.7368421052597</v>
      </c>
      <c r="C26" s="5">
        <v>36.842105263157897</v>
      </c>
      <c r="D26" s="5">
        <v>16.842105263157901</v>
      </c>
      <c r="E26" s="5">
        <v>5000</v>
      </c>
      <c r="F26" s="5">
        <v>96.842105263157904</v>
      </c>
      <c r="G26" s="5">
        <v>78.947368421052602</v>
      </c>
      <c r="H26" s="5">
        <v>97.894736842105303</v>
      </c>
      <c r="I26" s="5">
        <v>81.052631578947398</v>
      </c>
    </row>
    <row r="27" spans="1:9" ht="18.75" x14ac:dyDescent="0.25">
      <c r="A27" s="5">
        <f t="shared" si="0"/>
        <v>25</v>
      </c>
      <c r="B27" s="5">
        <v>2421.0526315789498</v>
      </c>
      <c r="C27" s="5">
        <v>21.052631578947398</v>
      </c>
      <c r="D27" s="5">
        <v>6.3157894736842097</v>
      </c>
      <c r="E27" s="5">
        <v>9210.5263157894697</v>
      </c>
      <c r="F27" s="5">
        <v>90.526315789473699</v>
      </c>
      <c r="G27" s="5">
        <v>94.736842105263193</v>
      </c>
      <c r="H27" s="5">
        <v>74.736842105263193</v>
      </c>
      <c r="I27" s="5">
        <v>74.736842105263193</v>
      </c>
    </row>
    <row r="28" spans="1:9" ht="18.75" x14ac:dyDescent="0.25">
      <c r="A28" s="5">
        <f t="shared" si="0"/>
        <v>26</v>
      </c>
      <c r="B28" s="5">
        <v>5368.4210526315801</v>
      </c>
      <c r="C28" s="5">
        <v>94.736842105263193</v>
      </c>
      <c r="D28" s="5">
        <v>25.2631578947368</v>
      </c>
      <c r="E28" s="5">
        <v>6578.9473684210498</v>
      </c>
      <c r="F28" s="5">
        <v>93.684210526315795</v>
      </c>
      <c r="G28" s="5">
        <v>47.368421052631597</v>
      </c>
      <c r="H28" s="5">
        <v>66.315789473684205</v>
      </c>
      <c r="I28" s="5">
        <v>70</v>
      </c>
    </row>
    <row r="29" spans="1:9" ht="18.75" x14ac:dyDescent="0.25">
      <c r="A29" s="5">
        <f t="shared" si="0"/>
        <v>27</v>
      </c>
      <c r="B29" s="5">
        <v>4526.3157894736796</v>
      </c>
      <c r="C29" s="5">
        <v>10.526315789473699</v>
      </c>
      <c r="D29" s="5">
        <v>12.6315789473684</v>
      </c>
      <c r="E29" s="5">
        <v>8157.8947368421104</v>
      </c>
      <c r="F29" s="5">
        <v>100</v>
      </c>
      <c r="G29" s="5">
        <v>5.2631578947368398</v>
      </c>
      <c r="H29" s="5">
        <v>72.631578947368396</v>
      </c>
      <c r="I29" s="5">
        <v>85.789473684210506</v>
      </c>
    </row>
    <row r="30" spans="1:9" ht="18.75" x14ac:dyDescent="0.25">
      <c r="A30" s="5">
        <f t="shared" si="0"/>
        <v>28</v>
      </c>
      <c r="B30" s="5">
        <v>8315.78947368421</v>
      </c>
      <c r="C30" s="5">
        <v>15.789473684210501</v>
      </c>
      <c r="D30" s="5">
        <v>35.789473684210499</v>
      </c>
      <c r="E30" s="5">
        <v>7631.5789473684199</v>
      </c>
      <c r="F30" s="5">
        <v>91.578947368421098</v>
      </c>
      <c r="G30" s="5">
        <v>68.421052631579002</v>
      </c>
      <c r="H30" s="5">
        <v>60</v>
      </c>
      <c r="I30" s="5">
        <v>90.526315789473699</v>
      </c>
    </row>
    <row r="31" spans="1:9" ht="18.75" x14ac:dyDescent="0.25">
      <c r="A31" s="5">
        <f t="shared" si="0"/>
        <v>29</v>
      </c>
      <c r="B31" s="5">
        <v>7052.6315789473701</v>
      </c>
      <c r="C31" s="5">
        <v>0</v>
      </c>
      <c r="D31" s="5">
        <v>4.2105263157894699</v>
      </c>
      <c r="E31" s="5">
        <v>8684.21052631579</v>
      </c>
      <c r="F31" s="5">
        <v>82.105263157894697</v>
      </c>
      <c r="G31" s="5">
        <v>52.631578947368403</v>
      </c>
      <c r="H31" s="5">
        <v>85.263157894736906</v>
      </c>
      <c r="I31" s="5">
        <v>96.842105263157904</v>
      </c>
    </row>
    <row r="32" spans="1:9" ht="18.75" x14ac:dyDescent="0.25">
      <c r="A32" s="5">
        <f t="shared" si="0"/>
        <v>30</v>
      </c>
      <c r="B32" s="5">
        <v>4947.3684210526299</v>
      </c>
      <c r="C32" s="5">
        <v>5.2631578947368398</v>
      </c>
      <c r="D32" s="5">
        <v>27.3684210526316</v>
      </c>
      <c r="E32" s="5">
        <v>14473.6842105263</v>
      </c>
      <c r="F32" s="5">
        <v>94.736842105263193</v>
      </c>
      <c r="G32" s="5">
        <v>84.210526315789494</v>
      </c>
      <c r="H32" s="5">
        <v>91.578947368421098</v>
      </c>
      <c r="I32" s="5">
        <v>92.105263157894697</v>
      </c>
    </row>
    <row r="33" spans="1:9" ht="18.75" x14ac:dyDescent="0.25">
      <c r="A33" s="5">
        <f t="shared" si="0"/>
        <v>31</v>
      </c>
      <c r="B33" s="5">
        <v>2842.10526315789</v>
      </c>
      <c r="C33" s="5">
        <v>73.684210526315795</v>
      </c>
      <c r="D33" s="5">
        <v>0</v>
      </c>
      <c r="E33" s="5">
        <v>10263.1578947368</v>
      </c>
      <c r="F33" s="5">
        <v>83.157894736842096</v>
      </c>
      <c r="G33" s="5">
        <v>15.789473684210501</v>
      </c>
      <c r="H33" s="5">
        <v>70.526315789473699</v>
      </c>
      <c r="I33" s="5">
        <v>87.368421052631604</v>
      </c>
    </row>
    <row r="34" spans="1:9" ht="18.75" x14ac:dyDescent="0.25">
      <c r="A34" s="5">
        <f t="shared" si="0"/>
        <v>32</v>
      </c>
      <c r="B34" s="5">
        <v>6210.5263157894697</v>
      </c>
      <c r="C34" s="5">
        <v>89.473684210526301</v>
      </c>
      <c r="D34" s="5">
        <v>14.7368421052632</v>
      </c>
      <c r="E34" s="5">
        <v>6052.6315789473701</v>
      </c>
      <c r="F34" s="5">
        <v>85.263157894736807</v>
      </c>
      <c r="G34" s="5">
        <v>100</v>
      </c>
      <c r="H34" s="5">
        <v>76.842105263157904</v>
      </c>
      <c r="I34" s="5">
        <v>93.684210526315795</v>
      </c>
    </row>
    <row r="35" spans="1:9" ht="18.75" x14ac:dyDescent="0.25">
      <c r="A35" s="5">
        <f t="shared" si="0"/>
        <v>33</v>
      </c>
      <c r="B35" s="5">
        <v>5789.4736842105303</v>
      </c>
      <c r="C35" s="5">
        <v>26.315789473684202</v>
      </c>
      <c r="D35" s="5">
        <v>10.526315789473699</v>
      </c>
      <c r="E35" s="5">
        <v>11315.789473684201</v>
      </c>
      <c r="F35" s="5">
        <v>87.368421052631604</v>
      </c>
      <c r="G35" s="5">
        <v>10.526315789473699</v>
      </c>
      <c r="H35" s="5">
        <v>100</v>
      </c>
      <c r="I35" s="5">
        <v>71.578947368421098</v>
      </c>
    </row>
    <row r="36" spans="1:9" ht="18.75" x14ac:dyDescent="0.25">
      <c r="A36" s="5">
        <f t="shared" si="0"/>
        <v>34</v>
      </c>
      <c r="B36" s="5">
        <v>8736.8421052631602</v>
      </c>
      <c r="C36" s="5">
        <v>42.105263157894697</v>
      </c>
      <c r="D36" s="5">
        <v>29.473684210526301</v>
      </c>
      <c r="E36" s="5">
        <v>10789.473684210499</v>
      </c>
      <c r="F36" s="5">
        <v>80</v>
      </c>
      <c r="G36" s="5">
        <v>89.473684210526301</v>
      </c>
      <c r="H36" s="5">
        <v>83.157894736842096</v>
      </c>
      <c r="I36" s="5">
        <v>73.157894736842096</v>
      </c>
    </row>
    <row r="37" spans="1:9" ht="18.75" x14ac:dyDescent="0.25">
      <c r="A37" s="5">
        <f t="shared" si="0"/>
        <v>35</v>
      </c>
      <c r="B37" s="5">
        <v>9578.9473684210498</v>
      </c>
      <c r="C37" s="5">
        <v>57.894736842105303</v>
      </c>
      <c r="D37" s="5">
        <v>21.052631578947398</v>
      </c>
      <c r="E37" s="5">
        <v>5526.3157894736796</v>
      </c>
      <c r="F37" s="5">
        <v>84.210526315789494</v>
      </c>
      <c r="G37" s="5">
        <v>0</v>
      </c>
      <c r="H37" s="5">
        <v>78.947368421052602</v>
      </c>
      <c r="I37" s="5">
        <v>84.210526315789494</v>
      </c>
    </row>
    <row r="38" spans="1:9" ht="18.75" x14ac:dyDescent="0.25">
      <c r="A38" s="5">
        <f t="shared" si="0"/>
        <v>36</v>
      </c>
      <c r="B38" s="5">
        <v>2000</v>
      </c>
      <c r="C38" s="5">
        <v>47.368421052631597</v>
      </c>
      <c r="D38" s="5">
        <v>37.894736842105303</v>
      </c>
      <c r="E38" s="5">
        <v>7105.2631578947403</v>
      </c>
      <c r="F38" s="5">
        <v>88.421052631579002</v>
      </c>
      <c r="G38" s="5">
        <v>36.842105263157897</v>
      </c>
      <c r="H38" s="5">
        <v>89.473684210526301</v>
      </c>
      <c r="I38" s="5">
        <v>88.947368421052602</v>
      </c>
    </row>
    <row r="39" spans="1:9" ht="18.75" x14ac:dyDescent="0.25">
      <c r="A39" s="5">
        <f t="shared" si="0"/>
        <v>37</v>
      </c>
      <c r="B39" s="5">
        <v>6631.5789473684199</v>
      </c>
      <c r="C39" s="5">
        <v>84.210526315789494</v>
      </c>
      <c r="D39" s="5">
        <v>8.4210526315789505</v>
      </c>
      <c r="E39" s="5">
        <v>9736.8421052631602</v>
      </c>
      <c r="F39" s="5">
        <v>95.789473684210506</v>
      </c>
      <c r="G39" s="5">
        <v>21.052631578947398</v>
      </c>
      <c r="H39" s="5">
        <v>95.789473684210506</v>
      </c>
      <c r="I39" s="5">
        <v>98.421052631579002</v>
      </c>
    </row>
    <row r="40" spans="1:9" ht="18.75" x14ac:dyDescent="0.25">
      <c r="A40" s="5">
        <f t="shared" si="0"/>
        <v>38</v>
      </c>
      <c r="B40" s="5">
        <v>7473.6842105263204</v>
      </c>
      <c r="C40" s="5">
        <v>68.421052631579002</v>
      </c>
      <c r="D40" s="5">
        <v>33.684210526315802</v>
      </c>
      <c r="E40" s="5">
        <v>13421.052631578899</v>
      </c>
      <c r="F40" s="5">
        <v>81.052631578947398</v>
      </c>
      <c r="G40" s="5">
        <v>42.105263157894697</v>
      </c>
      <c r="H40" s="5">
        <v>81.052631578947398</v>
      </c>
      <c r="I40" s="5">
        <v>100</v>
      </c>
    </row>
    <row r="41" spans="1:9" ht="18.75" x14ac:dyDescent="0.25">
      <c r="A41" s="5">
        <f t="shared" si="0"/>
        <v>39</v>
      </c>
      <c r="B41" s="5">
        <v>10000</v>
      </c>
      <c r="C41" s="5">
        <v>52.631578947368403</v>
      </c>
      <c r="D41" s="5">
        <v>2.1052631578947398</v>
      </c>
      <c r="E41" s="5">
        <v>12894.7368421053</v>
      </c>
      <c r="F41" s="5">
        <v>92.631578947368396</v>
      </c>
      <c r="G41" s="5">
        <v>57.894736842105303</v>
      </c>
      <c r="H41" s="5">
        <v>68.421052631579002</v>
      </c>
      <c r="I41" s="5">
        <v>82.631578947368396</v>
      </c>
    </row>
    <row r="42" spans="1:9" ht="18.75" x14ac:dyDescent="0.25">
      <c r="A42" s="5">
        <f t="shared" si="0"/>
        <v>40</v>
      </c>
      <c r="B42" s="5">
        <v>3684.21052631579</v>
      </c>
      <c r="C42" s="5">
        <v>100</v>
      </c>
      <c r="D42" s="5">
        <v>18.947368421052602</v>
      </c>
      <c r="E42" s="5">
        <v>13947.368421052601</v>
      </c>
      <c r="F42" s="5">
        <v>89.473684210526301</v>
      </c>
      <c r="G42" s="5">
        <v>73.684210526315795</v>
      </c>
      <c r="H42" s="5">
        <v>93.684210526315795</v>
      </c>
      <c r="I42" s="5">
        <v>77.894736842105303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E90-D3FA-4EFF-B4E7-FD7854622757}">
  <dimension ref="A1:N42"/>
  <sheetViews>
    <sheetView workbookViewId="0">
      <selection activeCell="O32" sqref="O32"/>
    </sheetView>
  </sheetViews>
  <sheetFormatPr defaultRowHeight="15" x14ac:dyDescent="0.25"/>
  <sheetData>
    <row r="1" spans="1:14" ht="15.75" x14ac:dyDescent="0.25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/>
      <c r="K1" s="6" t="s">
        <v>20</v>
      </c>
      <c r="L1" s="6" t="s">
        <v>21</v>
      </c>
      <c r="M1" s="6" t="s">
        <v>22</v>
      </c>
      <c r="N1" s="6" t="s">
        <v>23</v>
      </c>
    </row>
    <row r="2" spans="1:14" x14ac:dyDescent="0.25">
      <c r="A2" s="7" t="s">
        <v>4</v>
      </c>
      <c r="B2" s="7" t="s">
        <v>24</v>
      </c>
      <c r="C2" s="7" t="s">
        <v>24</v>
      </c>
      <c r="D2" s="8" t="s">
        <v>25</v>
      </c>
      <c r="E2" s="8" t="s">
        <v>25</v>
      </c>
      <c r="F2" s="7" t="s">
        <v>26</v>
      </c>
      <c r="G2" s="7" t="s">
        <v>27</v>
      </c>
      <c r="H2" s="7" t="s">
        <v>28</v>
      </c>
      <c r="I2" s="7" t="s">
        <v>29</v>
      </c>
      <c r="J2" s="7"/>
      <c r="K2" s="7" t="s">
        <v>24</v>
      </c>
      <c r="L2" s="7" t="s">
        <v>24</v>
      </c>
      <c r="M2" s="7" t="s">
        <v>24</v>
      </c>
      <c r="N2" s="7" t="s">
        <v>30</v>
      </c>
    </row>
    <row r="3" spans="1:14" x14ac:dyDescent="0.25">
      <c r="A3" s="7">
        <v>1</v>
      </c>
      <c r="B3" s="7">
        <v>2161.2399999999998</v>
      </c>
      <c r="C3" s="7">
        <v>1615.1</v>
      </c>
      <c r="D3" s="7" t="s">
        <v>31</v>
      </c>
      <c r="E3" s="9" t="s">
        <v>32</v>
      </c>
      <c r="F3" s="10">
        <v>51.344743276283623</v>
      </c>
      <c r="G3" s="10">
        <v>1.2518</v>
      </c>
      <c r="H3" s="10">
        <f>(8.261+1.67)/2</f>
        <v>4.9654999999999996</v>
      </c>
      <c r="I3" s="10">
        <v>113.04</v>
      </c>
      <c r="J3" s="10"/>
      <c r="K3" s="7">
        <v>5.0999999999999996</v>
      </c>
      <c r="L3" s="7">
        <v>4.3</v>
      </c>
      <c r="M3" s="7">
        <v>5.5</v>
      </c>
      <c r="N3" s="7">
        <v>67.91</v>
      </c>
    </row>
    <row r="4" spans="1:14" x14ac:dyDescent="0.25">
      <c r="A4" s="7">
        <v>2</v>
      </c>
      <c r="B4" s="7">
        <v>1014.1929999999999</v>
      </c>
      <c r="C4" s="7">
        <v>985.46</v>
      </c>
      <c r="D4" s="7" t="s">
        <v>33</v>
      </c>
      <c r="E4" s="11" t="s">
        <v>34</v>
      </c>
      <c r="F4" s="10">
        <v>20.121238340000001</v>
      </c>
      <c r="G4" s="10">
        <v>56.635399999999997</v>
      </c>
      <c r="H4" s="10">
        <v>0.53680000000000005</v>
      </c>
      <c r="I4" s="10">
        <v>0</v>
      </c>
      <c r="J4" s="10"/>
      <c r="K4" s="7">
        <v>5.2</v>
      </c>
      <c r="L4" s="7">
        <v>6.8</v>
      </c>
      <c r="M4" s="7">
        <v>5.2</v>
      </c>
      <c r="N4" s="7">
        <v>53.62</v>
      </c>
    </row>
    <row r="5" spans="1:14" x14ac:dyDescent="0.25">
      <c r="A5" s="7">
        <v>3</v>
      </c>
      <c r="B5" s="7">
        <v>1127.4649999999999</v>
      </c>
      <c r="C5" s="7">
        <v>1105.6500000000001</v>
      </c>
      <c r="D5" s="7" t="s">
        <v>33</v>
      </c>
      <c r="E5" s="11" t="s">
        <v>34</v>
      </c>
      <c r="F5" s="10">
        <v>35.672397429999997</v>
      </c>
      <c r="G5" s="10">
        <v>3.4659</v>
      </c>
      <c r="H5" s="10">
        <v>1.0362</v>
      </c>
      <c r="I5" s="10">
        <v>0</v>
      </c>
      <c r="J5" s="10"/>
      <c r="K5" s="7">
        <v>5.4</v>
      </c>
      <c r="L5" s="7">
        <v>5.2</v>
      </c>
      <c r="M5" s="7">
        <v>6.8</v>
      </c>
      <c r="N5" s="7">
        <v>78.95</v>
      </c>
    </row>
    <row r="6" spans="1:14" x14ac:dyDescent="0.25">
      <c r="A6" s="7">
        <v>4</v>
      </c>
      <c r="B6" s="7">
        <v>1080.7439999999999</v>
      </c>
      <c r="C6" s="7">
        <v>980.46</v>
      </c>
      <c r="D6" s="7" t="s">
        <v>33</v>
      </c>
      <c r="E6" s="11" t="s">
        <v>34</v>
      </c>
      <c r="F6" s="10">
        <v>29.114323450000001</v>
      </c>
      <c r="G6" s="10">
        <v>2.5689000000000002</v>
      </c>
      <c r="H6" s="10">
        <v>0.99880000000000002</v>
      </c>
      <c r="I6" s="10">
        <v>0</v>
      </c>
      <c r="J6" s="10"/>
      <c r="K6" s="7">
        <v>4.9000000000000004</v>
      </c>
      <c r="L6" s="7">
        <v>5.0999999999999996</v>
      </c>
      <c r="M6" s="7">
        <v>4.9000000000000004</v>
      </c>
      <c r="N6" s="7">
        <v>85.62</v>
      </c>
    </row>
    <row r="7" spans="1:14" x14ac:dyDescent="0.25">
      <c r="A7" s="7">
        <v>5</v>
      </c>
      <c r="B7" s="7">
        <v>929.36</v>
      </c>
      <c r="C7" s="7">
        <v>617.79999999999995</v>
      </c>
      <c r="D7" s="7" t="s">
        <v>31</v>
      </c>
      <c r="E7" s="9" t="s">
        <v>32</v>
      </c>
      <c r="F7" s="10">
        <v>123.41772151898732</v>
      </c>
      <c r="G7" s="10">
        <v>0.14074</v>
      </c>
      <c r="H7" s="10">
        <f>(1.99497+1.80356)/2</f>
        <v>1.899265</v>
      </c>
      <c r="I7" s="10">
        <v>20040</v>
      </c>
      <c r="J7" s="10"/>
      <c r="K7" s="7">
        <v>5</v>
      </c>
      <c r="L7" s="7">
        <v>5.4</v>
      </c>
      <c r="M7" s="7">
        <v>6.5</v>
      </c>
      <c r="N7" s="7">
        <v>8.6300000000000008</v>
      </c>
    </row>
    <row r="8" spans="1:14" x14ac:dyDescent="0.25">
      <c r="A8" s="7">
        <v>6</v>
      </c>
      <c r="B8" s="7">
        <v>956.90899999999999</v>
      </c>
      <c r="C8" s="7">
        <v>950.5</v>
      </c>
      <c r="D8" s="7" t="s">
        <v>33</v>
      </c>
      <c r="E8" s="9" t="s">
        <v>32</v>
      </c>
      <c r="F8" s="10">
        <v>81.196581196581207</v>
      </c>
      <c r="G8" s="10">
        <v>88.700999999999993</v>
      </c>
      <c r="H8" s="10">
        <v>1.0780000000000001</v>
      </c>
      <c r="I8" s="10">
        <v>5.4</v>
      </c>
      <c r="J8" s="10"/>
      <c r="K8" s="7">
        <v>5.5</v>
      </c>
      <c r="L8" s="7">
        <v>7</v>
      </c>
      <c r="M8" s="7">
        <v>8.5</v>
      </c>
      <c r="N8" s="7">
        <v>56.85</v>
      </c>
    </row>
    <row r="9" spans="1:14" x14ac:dyDescent="0.25">
      <c r="A9" s="7">
        <v>7</v>
      </c>
      <c r="B9" s="7">
        <v>947.21100000000001</v>
      </c>
      <c r="C9" s="7">
        <v>989.7</v>
      </c>
      <c r="D9" s="7" t="s">
        <v>31</v>
      </c>
      <c r="E9" s="9" t="s">
        <v>32</v>
      </c>
      <c r="F9" s="10">
        <v>84.919472913616403</v>
      </c>
      <c r="G9" s="10">
        <v>0.30367</v>
      </c>
      <c r="H9" s="10">
        <f>(1.83259+4.55639-6.25807+4.55639)/2</f>
        <v>2.3436500000000002</v>
      </c>
      <c r="I9" s="10">
        <v>16.155000000000001</v>
      </c>
      <c r="J9" s="10"/>
      <c r="K9" s="7">
        <v>6</v>
      </c>
      <c r="L9" s="7">
        <v>5.6</v>
      </c>
      <c r="M9" s="7">
        <v>9.6</v>
      </c>
      <c r="N9" s="7">
        <v>10.68</v>
      </c>
    </row>
    <row r="10" spans="1:14" x14ac:dyDescent="0.25">
      <c r="A10" s="7">
        <v>8</v>
      </c>
      <c r="B10" s="7">
        <v>1277.3300000000002</v>
      </c>
      <c r="C10" s="7">
        <v>1226.2</v>
      </c>
      <c r="D10" s="7" t="s">
        <v>31</v>
      </c>
      <c r="E10" s="12" t="s">
        <v>35</v>
      </c>
      <c r="F10" s="10">
        <v>64.625850340136054</v>
      </c>
      <c r="G10" s="10">
        <v>27.808</v>
      </c>
      <c r="H10" s="10">
        <v>3.26369</v>
      </c>
      <c r="I10" s="10">
        <v>1.605</v>
      </c>
      <c r="J10" s="10"/>
      <c r="K10" s="7">
        <v>5.2</v>
      </c>
      <c r="L10" s="7">
        <v>6.9</v>
      </c>
      <c r="M10" s="7">
        <v>5.4</v>
      </c>
      <c r="N10" s="7">
        <v>62.5</v>
      </c>
    </row>
    <row r="11" spans="1:14" x14ac:dyDescent="0.25">
      <c r="A11" s="7">
        <v>9</v>
      </c>
      <c r="B11" s="7">
        <v>864.72400000000005</v>
      </c>
      <c r="C11" s="7">
        <v>933.4</v>
      </c>
      <c r="D11" s="7" t="s">
        <v>33</v>
      </c>
      <c r="E11" s="9" t="s">
        <v>32</v>
      </c>
      <c r="F11" s="10">
        <v>47.923322683706068</v>
      </c>
      <c r="G11" s="10">
        <v>116.06</v>
      </c>
      <c r="H11" s="10">
        <v>5.0880299999999998</v>
      </c>
      <c r="I11" s="10">
        <v>9.6120000000000001</v>
      </c>
      <c r="J11" s="10"/>
      <c r="K11" s="7">
        <v>4.5</v>
      </c>
      <c r="L11" s="7">
        <v>5.6</v>
      </c>
      <c r="M11" s="7">
        <v>5.8</v>
      </c>
      <c r="N11" s="7">
        <v>80.45</v>
      </c>
    </row>
    <row r="12" spans="1:14" x14ac:dyDescent="0.25">
      <c r="A12" s="7">
        <v>10</v>
      </c>
      <c r="B12" s="7">
        <v>1130.8599999999999</v>
      </c>
      <c r="C12" s="7">
        <v>1180.5</v>
      </c>
      <c r="D12" s="7" t="s">
        <v>31</v>
      </c>
      <c r="E12" s="9" t="s">
        <v>32</v>
      </c>
      <c r="F12" s="10">
        <v>173.69727047146404</v>
      </c>
      <c r="G12" s="10">
        <v>2.0589</v>
      </c>
      <c r="H12" s="10">
        <v>10.186500000000001</v>
      </c>
      <c r="I12" s="10">
        <v>12.522</v>
      </c>
      <c r="J12" s="10"/>
      <c r="K12" s="7">
        <v>5.3</v>
      </c>
      <c r="L12" s="7">
        <v>6.8</v>
      </c>
      <c r="M12" s="7">
        <v>7.9</v>
      </c>
      <c r="N12" s="7">
        <v>79.38</v>
      </c>
    </row>
    <row r="13" spans="1:14" x14ac:dyDescent="0.25">
      <c r="A13" s="7">
        <v>11</v>
      </c>
      <c r="B13" s="7">
        <v>872.72899999999993</v>
      </c>
      <c r="C13" s="7">
        <v>893.8</v>
      </c>
      <c r="D13" s="7" t="s">
        <v>33</v>
      </c>
      <c r="E13" s="9" t="s">
        <v>32</v>
      </c>
      <c r="F13" s="10">
        <v>47.904191616766468</v>
      </c>
      <c r="G13" s="10">
        <v>122.74</v>
      </c>
      <c r="H13" s="10">
        <f>0.285</f>
        <v>0.28499999999999998</v>
      </c>
      <c r="I13" s="10">
        <v>157.65</v>
      </c>
      <c r="J13" s="10"/>
      <c r="K13" s="7">
        <v>4.2</v>
      </c>
      <c r="L13" s="7">
        <v>3.8</v>
      </c>
      <c r="M13" s="7">
        <v>6.2</v>
      </c>
      <c r="N13" s="7">
        <v>74.91</v>
      </c>
    </row>
    <row r="14" spans="1:14" x14ac:dyDescent="0.25">
      <c r="A14" s="7">
        <v>12</v>
      </c>
      <c r="B14" s="7">
        <v>1131.6369999999999</v>
      </c>
      <c r="C14" s="7">
        <v>1195.0999999999999</v>
      </c>
      <c r="D14" s="7" t="s">
        <v>33</v>
      </c>
      <c r="E14" s="12" t="s">
        <v>35</v>
      </c>
      <c r="F14" s="10">
        <v>103.37078651685393</v>
      </c>
      <c r="G14" s="10">
        <v>16.751000000000001</v>
      </c>
      <c r="H14" s="10">
        <f>(2.69283+0.998842)/2</f>
        <v>1.8458359999999998</v>
      </c>
      <c r="I14" s="10">
        <v>3.54</v>
      </c>
      <c r="J14" s="10"/>
      <c r="K14" s="7">
        <v>6.9</v>
      </c>
      <c r="L14" s="7">
        <v>6.7</v>
      </c>
      <c r="M14" s="7">
        <v>5.4</v>
      </c>
      <c r="N14" s="7">
        <v>67.790000000000006</v>
      </c>
    </row>
    <row r="15" spans="1:14" x14ac:dyDescent="0.25">
      <c r="A15" s="7">
        <v>13</v>
      </c>
      <c r="B15" s="7">
        <v>1356.9269999999999</v>
      </c>
      <c r="C15" s="7">
        <v>1489.6</v>
      </c>
      <c r="D15" s="7" t="s">
        <v>31</v>
      </c>
      <c r="E15" s="9" t="s">
        <v>32</v>
      </c>
      <c r="F15" s="10">
        <v>80.965909090909093</v>
      </c>
      <c r="G15" s="10">
        <v>7.8525999999999998</v>
      </c>
      <c r="H15" s="10">
        <v>9.4607799999999997</v>
      </c>
      <c r="I15" s="10">
        <v>7.6680000000000001</v>
      </c>
      <c r="J15" s="10"/>
      <c r="K15" s="7">
        <v>7</v>
      </c>
      <c r="L15" s="7">
        <v>6.5</v>
      </c>
      <c r="M15" s="7">
        <v>6.4</v>
      </c>
      <c r="N15" s="7">
        <v>35.840000000000003</v>
      </c>
    </row>
    <row r="16" spans="1:14" x14ac:dyDescent="0.25">
      <c r="A16" s="7">
        <v>14</v>
      </c>
      <c r="B16" s="7">
        <v>889.95100000000002</v>
      </c>
      <c r="C16" s="7">
        <v>1014.6</v>
      </c>
      <c r="D16" s="7" t="s">
        <v>33</v>
      </c>
      <c r="E16" s="12" t="s">
        <v>35</v>
      </c>
      <c r="F16" s="10">
        <v>63.909774436090217</v>
      </c>
      <c r="G16" s="10">
        <v>114.01</v>
      </c>
      <c r="H16" s="10">
        <v>41.8277</v>
      </c>
      <c r="I16" s="10">
        <v>42.12</v>
      </c>
      <c r="J16" s="10"/>
      <c r="K16" s="7">
        <v>7.6</v>
      </c>
      <c r="L16" s="7">
        <v>6.6</v>
      </c>
      <c r="M16" s="7">
        <v>14.4</v>
      </c>
      <c r="N16" s="7">
        <v>85.79</v>
      </c>
    </row>
    <row r="17" spans="1:14" x14ac:dyDescent="0.25">
      <c r="A17" s="7">
        <v>15</v>
      </c>
      <c r="B17" s="7">
        <v>717.46299999999997</v>
      </c>
      <c r="C17" s="7">
        <v>1555.2</v>
      </c>
      <c r="D17" s="7" t="s">
        <v>33</v>
      </c>
      <c r="E17" s="11" t="s">
        <v>34</v>
      </c>
      <c r="F17" s="10">
        <v>35.087719298245609</v>
      </c>
      <c r="G17" s="10">
        <v>45.478000000000002</v>
      </c>
      <c r="H17" s="10">
        <v>0.88095500000000004</v>
      </c>
      <c r="I17" s="10">
        <v>141.84</v>
      </c>
      <c r="J17" s="10"/>
      <c r="K17" s="7">
        <v>4.8</v>
      </c>
      <c r="L17" s="7">
        <v>9.8000000000000007</v>
      </c>
      <c r="M17" s="7">
        <v>5.3</v>
      </c>
      <c r="N17" s="7">
        <v>73.05</v>
      </c>
    </row>
    <row r="18" spans="1:14" x14ac:dyDescent="0.25">
      <c r="A18" s="7">
        <v>16</v>
      </c>
      <c r="B18" s="7">
        <v>1124.557</v>
      </c>
      <c r="C18" s="7">
        <v>1314.3</v>
      </c>
      <c r="D18" s="7" t="s">
        <v>31</v>
      </c>
      <c r="E18" s="9" t="s">
        <v>32</v>
      </c>
      <c r="F18" s="10">
        <v>120.21857923497268</v>
      </c>
      <c r="G18" s="10">
        <v>1.4751000000000001</v>
      </c>
      <c r="H18" s="10">
        <v>9.7006599999999992</v>
      </c>
      <c r="I18" s="10">
        <v>58.125</v>
      </c>
      <c r="J18" s="10"/>
      <c r="K18" s="7">
        <v>5</v>
      </c>
      <c r="L18" s="7">
        <v>6.5</v>
      </c>
      <c r="M18" s="7">
        <v>6.2</v>
      </c>
      <c r="N18" s="7">
        <v>81.61</v>
      </c>
    </row>
    <row r="19" spans="1:14" x14ac:dyDescent="0.25">
      <c r="A19" s="7">
        <v>17</v>
      </c>
      <c r="B19" s="7">
        <v>1224.9749999999999</v>
      </c>
      <c r="C19" s="7">
        <v>1357.1</v>
      </c>
      <c r="D19" s="7" t="s">
        <v>31</v>
      </c>
      <c r="E19" s="9" t="s">
        <v>32</v>
      </c>
      <c r="F19" s="10">
        <v>152.43902439024393</v>
      </c>
      <c r="G19" s="10">
        <v>15.3</v>
      </c>
      <c r="H19" s="10">
        <f>(14.7+66.0426+20.5877+16.6909)/4</f>
        <v>29.505299999999998</v>
      </c>
      <c r="I19" s="10">
        <v>10.759499999999999</v>
      </c>
      <c r="J19" s="10"/>
      <c r="K19" s="7">
        <v>6.1</v>
      </c>
      <c r="L19" s="7">
        <v>5.8</v>
      </c>
      <c r="M19" s="7">
        <v>4.2</v>
      </c>
      <c r="N19" s="7">
        <v>82.15</v>
      </c>
    </row>
    <row r="20" spans="1:14" x14ac:dyDescent="0.25">
      <c r="A20" s="7">
        <v>18</v>
      </c>
      <c r="B20" s="7">
        <v>1239.3700000000001</v>
      </c>
      <c r="C20" s="7">
        <v>1474.3</v>
      </c>
      <c r="D20" s="7" t="s">
        <v>33</v>
      </c>
      <c r="E20" s="11" t="s">
        <v>34</v>
      </c>
      <c r="F20" s="10">
        <v>79.096045197740111</v>
      </c>
      <c r="G20" s="10">
        <v>29.05</v>
      </c>
      <c r="H20" s="10">
        <v>15.7517</v>
      </c>
      <c r="I20" s="10">
        <v>2.7149999999999999</v>
      </c>
      <c r="J20" s="10"/>
      <c r="K20" s="7">
        <v>7.6</v>
      </c>
      <c r="L20" s="7">
        <v>7.1</v>
      </c>
      <c r="M20" s="7">
        <v>7.7</v>
      </c>
      <c r="N20" s="7">
        <v>35.53</v>
      </c>
    </row>
    <row r="21" spans="1:14" x14ac:dyDescent="0.25">
      <c r="A21" s="7">
        <v>19</v>
      </c>
      <c r="B21" s="7">
        <v>1146.9579999999999</v>
      </c>
      <c r="C21" s="7">
        <v>1142</v>
      </c>
      <c r="D21" s="7" t="s">
        <v>33</v>
      </c>
      <c r="E21" s="9" t="s">
        <v>32</v>
      </c>
      <c r="F21" s="10">
        <v>116.31944444444446</v>
      </c>
      <c r="G21" s="10">
        <v>0.47714000000000001</v>
      </c>
      <c r="H21" s="10">
        <v>3.0894700000000001E-2</v>
      </c>
      <c r="I21" s="10">
        <v>560.70000000000005</v>
      </c>
      <c r="J21" s="10"/>
      <c r="K21" s="7">
        <v>5.8</v>
      </c>
      <c r="L21" s="7">
        <v>6.4</v>
      </c>
      <c r="M21" s="7">
        <v>8.1</v>
      </c>
      <c r="N21" s="7">
        <v>-7.8</v>
      </c>
    </row>
    <row r="22" spans="1:14" x14ac:dyDescent="0.25">
      <c r="A22" s="7">
        <v>20</v>
      </c>
      <c r="B22" s="7">
        <v>987.53199999999993</v>
      </c>
      <c r="C22" s="7">
        <v>1047.2</v>
      </c>
      <c r="D22" s="7" t="s">
        <v>33</v>
      </c>
      <c r="E22" s="11" t="s">
        <v>34</v>
      </c>
      <c r="F22" s="10">
        <v>57.750759878419451</v>
      </c>
      <c r="G22" s="10">
        <v>1.6559999999999999</v>
      </c>
      <c r="H22" s="10">
        <v>0.1807</v>
      </c>
      <c r="I22" s="10">
        <v>5.6835000000000004</v>
      </c>
      <c r="J22" s="10"/>
      <c r="K22" s="7">
        <v>6.8</v>
      </c>
      <c r="L22" s="7">
        <v>4.8</v>
      </c>
      <c r="M22" s="7">
        <v>5.2</v>
      </c>
      <c r="N22" s="7">
        <v>70.650000000000006</v>
      </c>
    </row>
    <row r="23" spans="1:14" x14ac:dyDescent="0.25">
      <c r="A23" s="7">
        <v>21</v>
      </c>
      <c r="B23" s="7">
        <v>23318.6</v>
      </c>
      <c r="C23" s="7"/>
      <c r="D23" s="7" t="s">
        <v>31</v>
      </c>
      <c r="E23" s="11" t="s">
        <v>34</v>
      </c>
      <c r="F23" s="10">
        <v>33.368091762252348</v>
      </c>
      <c r="G23" s="10">
        <v>0.34932000000000002</v>
      </c>
      <c r="H23" s="10">
        <v>2.81</v>
      </c>
      <c r="I23" s="10">
        <v>34.770347703477036</v>
      </c>
    </row>
    <row r="24" spans="1:14" x14ac:dyDescent="0.25">
      <c r="A24" s="7">
        <v>22</v>
      </c>
      <c r="B24" s="7">
        <v>22621.4</v>
      </c>
      <c r="C24" s="7"/>
      <c r="D24" s="7" t="s">
        <v>33</v>
      </c>
      <c r="E24" s="9" t="s">
        <v>32</v>
      </c>
      <c r="F24" s="10">
        <v>61.435973353071802</v>
      </c>
      <c r="G24" s="10">
        <v>29.155000000000001</v>
      </c>
      <c r="H24" s="10">
        <v>0.19</v>
      </c>
      <c r="I24" s="10">
        <v>3.3030330303303033</v>
      </c>
    </row>
    <row r="25" spans="1:14" x14ac:dyDescent="0.25">
      <c r="A25" s="7">
        <v>23</v>
      </c>
      <c r="B25" s="7">
        <v>22216.7</v>
      </c>
      <c r="C25" s="7"/>
      <c r="D25" s="7" t="s">
        <v>31</v>
      </c>
      <c r="E25" s="9" t="s">
        <v>32</v>
      </c>
      <c r="F25" s="10">
        <v>211.99999999999997</v>
      </c>
      <c r="G25" s="10">
        <v>2.9769999999999999</v>
      </c>
      <c r="H25" s="10">
        <v>2.98</v>
      </c>
      <c r="I25" s="10">
        <v>357.90357903579036</v>
      </c>
    </row>
    <row r="26" spans="1:14" x14ac:dyDescent="0.25">
      <c r="A26" s="7">
        <v>24</v>
      </c>
      <c r="B26" s="7">
        <v>22154</v>
      </c>
      <c r="C26" s="7"/>
      <c r="D26" s="7" t="s">
        <v>31</v>
      </c>
      <c r="E26" s="9" t="s">
        <v>32</v>
      </c>
      <c r="F26" s="10">
        <v>84.074373484236048</v>
      </c>
      <c r="G26" s="10">
        <f>(17.217+9.2851+10.529)/3</f>
        <v>12.343699999999998</v>
      </c>
      <c r="H26" s="10">
        <v>2.36</v>
      </c>
      <c r="I26" s="10">
        <v>9.9075990759907597</v>
      </c>
    </row>
    <row r="27" spans="1:14" x14ac:dyDescent="0.25">
      <c r="A27" s="7">
        <v>25</v>
      </c>
      <c r="B27" s="7">
        <v>22170.9</v>
      </c>
      <c r="C27" s="7"/>
      <c r="D27" s="7" t="s">
        <v>33</v>
      </c>
      <c r="E27" s="9" t="s">
        <v>32</v>
      </c>
      <c r="F27" s="10">
        <v>152.05724508050091</v>
      </c>
      <c r="G27" s="10">
        <v>2.9740000000000002</v>
      </c>
      <c r="H27" s="10">
        <v>7.92</v>
      </c>
      <c r="I27" s="10">
        <v>2.5665256652566528</v>
      </c>
    </row>
    <row r="28" spans="1:14" x14ac:dyDescent="0.25">
      <c r="A28" s="7">
        <v>26</v>
      </c>
      <c r="B28" s="7">
        <v>22192.9</v>
      </c>
      <c r="C28" s="7"/>
      <c r="D28" s="7" t="s">
        <v>31</v>
      </c>
      <c r="E28" s="9" t="s">
        <v>32</v>
      </c>
      <c r="F28" s="10">
        <v>70.780399274047184</v>
      </c>
      <c r="G28" s="13">
        <v>1.9693000000000001</v>
      </c>
      <c r="H28" s="10">
        <v>1.79</v>
      </c>
      <c r="I28" s="10">
        <v>14.710647106471066</v>
      </c>
    </row>
    <row r="29" spans="1:14" x14ac:dyDescent="0.25">
      <c r="A29" s="7">
        <v>27</v>
      </c>
      <c r="B29" s="7">
        <v>22375.4</v>
      </c>
      <c r="C29" s="7"/>
      <c r="D29" s="7" t="s">
        <v>31</v>
      </c>
      <c r="E29" s="9" t="s">
        <v>32</v>
      </c>
      <c r="F29" s="10">
        <v>50.764951321279547</v>
      </c>
      <c r="G29" s="10">
        <f>(60.108+65.988)/2</f>
        <v>63.048000000000002</v>
      </c>
      <c r="H29" s="10">
        <v>3.38</v>
      </c>
      <c r="I29" s="10">
        <v>12.754627546275463</v>
      </c>
    </row>
    <row r="30" spans="1:14" x14ac:dyDescent="0.25">
      <c r="A30" s="7">
        <v>28</v>
      </c>
      <c r="B30" s="7">
        <v>22156.9</v>
      </c>
      <c r="C30" s="7"/>
      <c r="D30" s="7" t="s">
        <v>31</v>
      </c>
      <c r="E30" s="9" t="s">
        <v>32</v>
      </c>
      <c r="F30" s="10">
        <v>117.003367003367</v>
      </c>
      <c r="G30" s="10">
        <f>(45.237+42.651)/2</f>
        <v>43.944000000000003</v>
      </c>
      <c r="H30" s="10">
        <v>5.26</v>
      </c>
      <c r="I30" s="10">
        <v>12.831128311283113</v>
      </c>
    </row>
    <row r="31" spans="1:14" x14ac:dyDescent="0.25">
      <c r="A31" s="7">
        <v>29</v>
      </c>
      <c r="B31" s="7">
        <v>22857.8</v>
      </c>
      <c r="C31" s="7"/>
      <c r="D31" s="7" t="s">
        <v>33</v>
      </c>
      <c r="E31" s="12" t="s">
        <v>35</v>
      </c>
      <c r="F31" s="10">
        <v>128.71287128712871</v>
      </c>
      <c r="G31" s="10">
        <f>(52.522+34.713)/2</f>
        <v>43.6175</v>
      </c>
      <c r="H31" s="10">
        <f>(78.2+47.2)/2</f>
        <v>62.7</v>
      </c>
      <c r="I31" s="10">
        <v>41.490414904149041</v>
      </c>
    </row>
    <row r="32" spans="1:14" x14ac:dyDescent="0.25">
      <c r="A32" s="7">
        <v>30</v>
      </c>
      <c r="B32" s="7">
        <v>21210.7</v>
      </c>
      <c r="C32" s="7"/>
      <c r="D32" s="7" t="s">
        <v>33</v>
      </c>
      <c r="E32" s="12" t="s">
        <v>35</v>
      </c>
      <c r="F32" s="10">
        <v>753.34821428571433</v>
      </c>
      <c r="G32" s="10">
        <f>(29.197+21.859)/2</f>
        <v>25.527999999999999</v>
      </c>
      <c r="H32" s="10">
        <v>1.02</v>
      </c>
      <c r="I32" s="10">
        <v>5.21</v>
      </c>
    </row>
    <row r="33" spans="1:9" x14ac:dyDescent="0.25">
      <c r="A33" s="7">
        <v>31</v>
      </c>
      <c r="B33" s="7">
        <v>22315.599999999999</v>
      </c>
      <c r="C33" s="7"/>
      <c r="D33" s="7" t="s">
        <v>31</v>
      </c>
      <c r="E33" s="9" t="s">
        <v>32</v>
      </c>
      <c r="F33" s="10">
        <v>142.85714285714286</v>
      </c>
      <c r="G33" s="10">
        <v>4.4029999999999996</v>
      </c>
      <c r="H33" s="10">
        <v>92.1</v>
      </c>
      <c r="I33" s="10">
        <v>5.5605556055560559</v>
      </c>
    </row>
    <row r="34" spans="1:9" x14ac:dyDescent="0.25">
      <c r="A34" s="7">
        <v>32</v>
      </c>
      <c r="B34" s="7">
        <v>22274.7</v>
      </c>
      <c r="C34" s="7"/>
      <c r="D34" s="7" t="s">
        <v>31</v>
      </c>
      <c r="E34" s="9" t="s">
        <v>32</v>
      </c>
      <c r="F34" s="10">
        <v>241.91461836998707</v>
      </c>
      <c r="G34" s="10">
        <v>0.94903000000000004</v>
      </c>
      <c r="H34" s="10">
        <v>0.17</v>
      </c>
      <c r="I34" s="10">
        <v>3.1320313203132035</v>
      </c>
    </row>
    <row r="35" spans="1:9" x14ac:dyDescent="0.25">
      <c r="A35" s="7">
        <v>33</v>
      </c>
      <c r="B35" s="7">
        <v>21748.5</v>
      </c>
      <c r="C35" s="7"/>
      <c r="D35" s="7" t="s">
        <v>31</v>
      </c>
      <c r="E35" s="12" t="s">
        <v>35</v>
      </c>
      <c r="F35" s="10">
        <v>388.10992708917553</v>
      </c>
      <c r="G35" s="10">
        <v>2.9409999999999998</v>
      </c>
      <c r="H35" s="13">
        <v>10.5</v>
      </c>
      <c r="I35" s="10">
        <v>182.56</v>
      </c>
    </row>
    <row r="36" spans="1:9" x14ac:dyDescent="0.25">
      <c r="A36" s="7">
        <v>34</v>
      </c>
      <c r="B36" s="7">
        <v>21655.1</v>
      </c>
      <c r="C36" s="7"/>
      <c r="D36" s="7" t="s">
        <v>33</v>
      </c>
      <c r="E36" s="11" t="s">
        <v>34</v>
      </c>
      <c r="F36" s="10">
        <v>353.17779565567179</v>
      </c>
      <c r="G36" s="10">
        <v>1.129</v>
      </c>
      <c r="H36" s="10">
        <v>82.8</v>
      </c>
      <c r="I36" s="10">
        <v>0.16200162001620019</v>
      </c>
    </row>
    <row r="37" spans="1:9" x14ac:dyDescent="0.25">
      <c r="A37" s="7">
        <v>35</v>
      </c>
      <c r="B37" s="7">
        <v>22624.2</v>
      </c>
      <c r="C37" s="7"/>
      <c r="D37" s="7" t="s">
        <v>31</v>
      </c>
      <c r="E37" s="9" t="s">
        <v>32</v>
      </c>
      <c r="F37" s="10">
        <v>122.78106508875742</v>
      </c>
      <c r="G37" s="10">
        <v>2.0964999999999998</v>
      </c>
      <c r="H37" s="10">
        <f>(39.5+10.3)/2</f>
        <v>24.9</v>
      </c>
      <c r="I37" s="10">
        <v>0.81780817808178086</v>
      </c>
    </row>
    <row r="38" spans="1:9" x14ac:dyDescent="0.25">
      <c r="A38" s="7">
        <v>36</v>
      </c>
      <c r="B38" s="7">
        <v>22407</v>
      </c>
      <c r="C38" s="7"/>
      <c r="D38" s="7" t="s">
        <v>33</v>
      </c>
      <c r="E38" s="9" t="s">
        <v>32</v>
      </c>
      <c r="F38" s="10">
        <v>181.91161356628982</v>
      </c>
      <c r="G38" s="10">
        <v>1.1874</v>
      </c>
      <c r="H38" s="13">
        <v>2.1</v>
      </c>
      <c r="I38" s="10">
        <v>2.4105241052410524</v>
      </c>
    </row>
    <row r="39" spans="1:9" x14ac:dyDescent="0.25">
      <c r="A39" s="7">
        <v>37</v>
      </c>
      <c r="B39" s="7">
        <v>22328.3</v>
      </c>
      <c r="C39" s="7"/>
      <c r="D39" s="7" t="s">
        <v>33</v>
      </c>
      <c r="E39" s="9" t="s">
        <v>32</v>
      </c>
      <c r="F39" s="10">
        <v>273.92120075046904</v>
      </c>
      <c r="G39" s="10">
        <f>(0.45116+0.6476)/2</f>
        <v>0.54937999999999998</v>
      </c>
      <c r="H39" s="10">
        <v>1</v>
      </c>
      <c r="I39" s="10">
        <v>1.3402634026340263</v>
      </c>
    </row>
    <row r="40" spans="1:9" x14ac:dyDescent="0.25">
      <c r="A40" s="7">
        <v>38</v>
      </c>
      <c r="B40" s="7">
        <v>22629.1</v>
      </c>
      <c r="C40" s="7"/>
      <c r="D40" s="7" t="s">
        <v>33</v>
      </c>
      <c r="E40" s="9" t="s">
        <v>32</v>
      </c>
      <c r="F40" s="10">
        <v>325.32188841201713</v>
      </c>
      <c r="G40" s="10">
        <v>7.4095000000000004</v>
      </c>
      <c r="H40" s="10">
        <v>10.09</v>
      </c>
      <c r="I40" s="10">
        <v>0.27330273302733027</v>
      </c>
    </row>
    <row r="41" spans="1:9" x14ac:dyDescent="0.25">
      <c r="A41" s="7">
        <v>39</v>
      </c>
      <c r="B41" s="7">
        <v>22504.5</v>
      </c>
      <c r="C41" s="7"/>
      <c r="D41" s="7" t="s">
        <v>31</v>
      </c>
      <c r="E41" s="9" t="s">
        <v>32</v>
      </c>
      <c r="F41" s="10">
        <v>113.85390428211588</v>
      </c>
      <c r="G41" s="10">
        <f>(4.6147+2.593+2.1619)/3</f>
        <v>3.1232000000000002</v>
      </c>
      <c r="H41" s="10">
        <v>62.07</v>
      </c>
      <c r="I41" s="10">
        <v>9.52</v>
      </c>
    </row>
    <row r="42" spans="1:9" x14ac:dyDescent="0.25">
      <c r="A42" s="7">
        <v>40</v>
      </c>
      <c r="B42" s="7">
        <v>21851.1</v>
      </c>
      <c r="C42" s="7"/>
      <c r="D42" s="7" t="s">
        <v>33</v>
      </c>
      <c r="E42" s="9" t="s">
        <v>32</v>
      </c>
      <c r="F42" s="10">
        <v>634.81228668941981</v>
      </c>
      <c r="G42" s="10">
        <f>(0.18151+0.48851)/2</f>
        <v>0.33501000000000003</v>
      </c>
      <c r="H42" s="10">
        <v>20.5</v>
      </c>
      <c r="I42" s="10">
        <v>7.89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2A2F-F44C-4E3B-8080-3AE5C0B98D54}">
  <dimension ref="A1:E42"/>
  <sheetViews>
    <sheetView tabSelected="1" workbookViewId="0">
      <selection activeCell="J23" sqref="J23"/>
    </sheetView>
  </sheetViews>
  <sheetFormatPr defaultRowHeight="15" x14ac:dyDescent="0.25"/>
  <sheetData>
    <row r="1" spans="1:5" ht="18.75" x14ac:dyDescent="0.3">
      <c r="A1" s="1" t="s">
        <v>0</v>
      </c>
      <c r="B1" s="6" t="s">
        <v>16</v>
      </c>
      <c r="C1" s="6" t="s">
        <v>17</v>
      </c>
      <c r="D1" s="6" t="s">
        <v>18</v>
      </c>
      <c r="E1" s="6" t="s">
        <v>15</v>
      </c>
    </row>
    <row r="2" spans="1:5" ht="18.75" x14ac:dyDescent="0.3">
      <c r="A2" s="1" t="s">
        <v>4</v>
      </c>
      <c r="B2" s="7" t="s">
        <v>26</v>
      </c>
      <c r="C2" s="7" t="s">
        <v>27</v>
      </c>
      <c r="D2" s="7" t="s">
        <v>28</v>
      </c>
      <c r="E2" s="8" t="s">
        <v>25</v>
      </c>
    </row>
    <row r="3" spans="1:5" ht="18.75" x14ac:dyDescent="0.25">
      <c r="A3" s="5">
        <v>1</v>
      </c>
      <c r="B3" s="10">
        <v>51.344743276283623</v>
      </c>
      <c r="C3" s="10">
        <v>1.2518</v>
      </c>
      <c r="D3" s="10">
        <f>(8.261+1.67)/2</f>
        <v>4.9654999999999996</v>
      </c>
      <c r="E3" s="9">
        <v>1</v>
      </c>
    </row>
    <row r="4" spans="1:5" ht="18.75" x14ac:dyDescent="0.25">
      <c r="A4" s="5">
        <f>A3+1</f>
        <v>2</v>
      </c>
      <c r="B4" s="10">
        <v>20.121238340000001</v>
      </c>
      <c r="C4" s="10">
        <v>56.635399999999997</v>
      </c>
      <c r="D4" s="10">
        <v>0.53680000000000005</v>
      </c>
      <c r="E4" s="11">
        <v>0</v>
      </c>
    </row>
    <row r="5" spans="1:5" ht="18.75" x14ac:dyDescent="0.25">
      <c r="A5" s="5">
        <f t="shared" ref="A5:A42" si="0">A4+1</f>
        <v>3</v>
      </c>
      <c r="B5" s="10">
        <v>35.672397429999997</v>
      </c>
      <c r="C5" s="10">
        <v>3.4659</v>
      </c>
      <c r="D5" s="10">
        <v>1.0362</v>
      </c>
      <c r="E5" s="11">
        <v>0</v>
      </c>
    </row>
    <row r="6" spans="1:5" ht="18.75" x14ac:dyDescent="0.25">
      <c r="A6" s="5">
        <f t="shared" si="0"/>
        <v>4</v>
      </c>
      <c r="B6" s="10">
        <v>29.114323450000001</v>
      </c>
      <c r="C6" s="10">
        <v>2.5689000000000002</v>
      </c>
      <c r="D6" s="10">
        <v>0.99880000000000002</v>
      </c>
      <c r="E6" s="11">
        <v>0</v>
      </c>
    </row>
    <row r="7" spans="1:5" ht="18.75" x14ac:dyDescent="0.25">
      <c r="A7" s="5">
        <f t="shared" si="0"/>
        <v>5</v>
      </c>
      <c r="B7" s="10">
        <v>123.41772151898732</v>
      </c>
      <c r="C7" s="10">
        <v>0.14074</v>
      </c>
      <c r="D7" s="10">
        <f>(1.99497+1.80356)/2</f>
        <v>1.899265</v>
      </c>
      <c r="E7" s="9">
        <v>1</v>
      </c>
    </row>
    <row r="8" spans="1:5" ht="18.75" x14ac:dyDescent="0.25">
      <c r="A8" s="5">
        <f t="shared" si="0"/>
        <v>6</v>
      </c>
      <c r="B8" s="10">
        <v>81.196581196581207</v>
      </c>
      <c r="C8" s="10">
        <v>88.700999999999993</v>
      </c>
      <c r="D8" s="10">
        <v>1.0780000000000001</v>
      </c>
      <c r="E8" s="9">
        <v>1</v>
      </c>
    </row>
    <row r="9" spans="1:5" ht="18.75" x14ac:dyDescent="0.25">
      <c r="A9" s="5">
        <f t="shared" si="0"/>
        <v>7</v>
      </c>
      <c r="B9" s="10">
        <v>84.919472913616403</v>
      </c>
      <c r="C9" s="10">
        <v>0.30367</v>
      </c>
      <c r="D9" s="10">
        <f>(1.83259+4.55639-6.25807+4.55639)/2</f>
        <v>2.3436500000000002</v>
      </c>
      <c r="E9" s="9">
        <v>1</v>
      </c>
    </row>
    <row r="10" spans="1:5" ht="18.75" x14ac:dyDescent="0.25">
      <c r="A10" s="5">
        <f t="shared" si="0"/>
        <v>8</v>
      </c>
      <c r="B10" s="10">
        <v>64.625850340136054</v>
      </c>
      <c r="C10" s="10">
        <v>27.808</v>
      </c>
      <c r="D10" s="10">
        <v>3.26369</v>
      </c>
      <c r="E10" s="12">
        <v>1</v>
      </c>
    </row>
    <row r="11" spans="1:5" ht="18.75" x14ac:dyDescent="0.25">
      <c r="A11" s="5">
        <f t="shared" si="0"/>
        <v>9</v>
      </c>
      <c r="B11" s="10">
        <v>47.923322683706068</v>
      </c>
      <c r="C11" s="10">
        <v>116.06</v>
      </c>
      <c r="D11" s="10">
        <v>5.0880299999999998</v>
      </c>
      <c r="E11" s="9">
        <v>1</v>
      </c>
    </row>
    <row r="12" spans="1:5" ht="18.75" x14ac:dyDescent="0.25">
      <c r="A12" s="5">
        <f t="shared" si="0"/>
        <v>10</v>
      </c>
      <c r="B12" s="10">
        <v>173.69727047146404</v>
      </c>
      <c r="C12" s="10">
        <v>2.0589</v>
      </c>
      <c r="D12" s="10">
        <v>10.186500000000001</v>
      </c>
      <c r="E12" s="9">
        <v>1</v>
      </c>
    </row>
    <row r="13" spans="1:5" ht="18.75" x14ac:dyDescent="0.25">
      <c r="A13" s="5">
        <f t="shared" si="0"/>
        <v>11</v>
      </c>
      <c r="B13" s="10">
        <v>47.904191616766468</v>
      </c>
      <c r="C13" s="10">
        <v>122.74</v>
      </c>
      <c r="D13" s="10">
        <f>0.285</f>
        <v>0.28499999999999998</v>
      </c>
      <c r="E13" s="9">
        <v>1</v>
      </c>
    </row>
    <row r="14" spans="1:5" ht="18.75" x14ac:dyDescent="0.25">
      <c r="A14" s="5">
        <f t="shared" si="0"/>
        <v>12</v>
      </c>
      <c r="B14" s="10">
        <v>103.37078651685393</v>
      </c>
      <c r="C14" s="10">
        <v>16.751000000000001</v>
      </c>
      <c r="D14" s="10">
        <f>(2.69283+0.998842)/2</f>
        <v>1.8458359999999998</v>
      </c>
      <c r="E14" s="12">
        <v>1</v>
      </c>
    </row>
    <row r="15" spans="1:5" ht="18.75" x14ac:dyDescent="0.25">
      <c r="A15" s="5">
        <f t="shared" si="0"/>
        <v>13</v>
      </c>
      <c r="B15" s="10">
        <v>80.965909090909093</v>
      </c>
      <c r="C15" s="10">
        <v>7.8525999999999998</v>
      </c>
      <c r="D15" s="10">
        <v>9.4607799999999997</v>
      </c>
      <c r="E15" s="9">
        <v>1</v>
      </c>
    </row>
    <row r="16" spans="1:5" ht="18.75" x14ac:dyDescent="0.25">
      <c r="A16" s="5">
        <f t="shared" si="0"/>
        <v>14</v>
      </c>
      <c r="B16" s="10">
        <v>63.909774436090217</v>
      </c>
      <c r="C16" s="10">
        <v>114.01</v>
      </c>
      <c r="D16" s="10">
        <v>41.8277</v>
      </c>
      <c r="E16" s="12">
        <v>1</v>
      </c>
    </row>
    <row r="17" spans="1:5" ht="18.75" x14ac:dyDescent="0.25">
      <c r="A17" s="5">
        <f t="shared" si="0"/>
        <v>15</v>
      </c>
      <c r="B17" s="10">
        <v>35.087719298245609</v>
      </c>
      <c r="C17" s="10">
        <v>45.478000000000002</v>
      </c>
      <c r="D17" s="10">
        <v>0.88095500000000004</v>
      </c>
      <c r="E17" s="11">
        <v>0</v>
      </c>
    </row>
    <row r="18" spans="1:5" ht="18.75" x14ac:dyDescent="0.25">
      <c r="A18" s="5">
        <f t="shared" si="0"/>
        <v>16</v>
      </c>
      <c r="B18" s="10">
        <v>120.21857923497268</v>
      </c>
      <c r="C18" s="10">
        <v>1.4751000000000001</v>
      </c>
      <c r="D18" s="10">
        <v>9.7006599999999992</v>
      </c>
      <c r="E18" s="9">
        <v>1</v>
      </c>
    </row>
    <row r="19" spans="1:5" ht="18.75" x14ac:dyDescent="0.25">
      <c r="A19" s="5">
        <f t="shared" si="0"/>
        <v>17</v>
      </c>
      <c r="B19" s="10">
        <v>152.43902439024393</v>
      </c>
      <c r="C19" s="10">
        <v>15.3</v>
      </c>
      <c r="D19" s="10">
        <f>(14.7+66.0426+20.5877+16.6909)/4</f>
        <v>29.505299999999998</v>
      </c>
      <c r="E19" s="9">
        <v>1</v>
      </c>
    </row>
    <row r="20" spans="1:5" ht="18.75" x14ac:dyDescent="0.25">
      <c r="A20" s="5">
        <f t="shared" si="0"/>
        <v>18</v>
      </c>
      <c r="B20" s="10">
        <v>79.096045197740111</v>
      </c>
      <c r="C20" s="10">
        <v>29.05</v>
      </c>
      <c r="D20" s="10">
        <v>15.7517</v>
      </c>
      <c r="E20" s="11">
        <v>0</v>
      </c>
    </row>
    <row r="21" spans="1:5" ht="18.75" x14ac:dyDescent="0.25">
      <c r="A21" s="5">
        <f t="shared" si="0"/>
        <v>19</v>
      </c>
      <c r="B21" s="10">
        <v>116.31944444444446</v>
      </c>
      <c r="C21" s="10">
        <v>0.47714000000000001</v>
      </c>
      <c r="D21" s="10">
        <v>3.0894700000000001E-2</v>
      </c>
      <c r="E21" s="9">
        <v>1</v>
      </c>
    </row>
    <row r="22" spans="1:5" ht="18.75" x14ac:dyDescent="0.25">
      <c r="A22" s="5">
        <f t="shared" si="0"/>
        <v>20</v>
      </c>
      <c r="B22" s="10">
        <v>57.750759878419451</v>
      </c>
      <c r="C22" s="10">
        <v>1.6559999999999999</v>
      </c>
      <c r="D22" s="10">
        <v>0.1807</v>
      </c>
      <c r="E22" s="11">
        <v>0</v>
      </c>
    </row>
    <row r="23" spans="1:5" ht="18.75" x14ac:dyDescent="0.25">
      <c r="A23" s="5">
        <f t="shared" si="0"/>
        <v>21</v>
      </c>
      <c r="B23" s="10">
        <v>33.368091762252348</v>
      </c>
      <c r="C23" s="10">
        <v>0.34932000000000002</v>
      </c>
      <c r="D23" s="10">
        <v>2.81</v>
      </c>
      <c r="E23" s="11">
        <v>0</v>
      </c>
    </row>
    <row r="24" spans="1:5" ht="18.75" x14ac:dyDescent="0.25">
      <c r="A24" s="5">
        <f t="shared" si="0"/>
        <v>22</v>
      </c>
      <c r="B24" s="10">
        <v>61.435973353071802</v>
      </c>
      <c r="C24" s="10">
        <v>29.155000000000001</v>
      </c>
      <c r="D24" s="10">
        <v>0.19</v>
      </c>
      <c r="E24" s="9">
        <v>1</v>
      </c>
    </row>
    <row r="25" spans="1:5" ht="18.75" x14ac:dyDescent="0.25">
      <c r="A25" s="5">
        <f t="shared" si="0"/>
        <v>23</v>
      </c>
      <c r="B25" s="10">
        <v>211.99999999999997</v>
      </c>
      <c r="C25" s="10">
        <v>2.9769999999999999</v>
      </c>
      <c r="D25" s="10">
        <v>2.98</v>
      </c>
      <c r="E25" s="9">
        <v>1</v>
      </c>
    </row>
    <row r="26" spans="1:5" ht="18.75" x14ac:dyDescent="0.25">
      <c r="A26" s="5">
        <f t="shared" si="0"/>
        <v>24</v>
      </c>
      <c r="B26" s="10">
        <v>84.074373484236048</v>
      </c>
      <c r="C26" s="10">
        <f>(17.217+9.2851+10.529)/3</f>
        <v>12.343699999999998</v>
      </c>
      <c r="D26" s="10">
        <v>2.36</v>
      </c>
      <c r="E26" s="9">
        <v>1</v>
      </c>
    </row>
    <row r="27" spans="1:5" ht="18.75" x14ac:dyDescent="0.25">
      <c r="A27" s="5">
        <f t="shared" si="0"/>
        <v>25</v>
      </c>
      <c r="B27" s="10">
        <v>152.05724508050091</v>
      </c>
      <c r="C27" s="10">
        <v>2.9740000000000002</v>
      </c>
      <c r="D27" s="10">
        <v>7.92</v>
      </c>
      <c r="E27" s="9">
        <v>1</v>
      </c>
    </row>
    <row r="28" spans="1:5" ht="18.75" x14ac:dyDescent="0.25">
      <c r="A28" s="5">
        <f t="shared" si="0"/>
        <v>26</v>
      </c>
      <c r="B28" s="10">
        <v>70.780399274047184</v>
      </c>
      <c r="C28" s="13">
        <v>1.9693000000000001</v>
      </c>
      <c r="D28" s="10">
        <v>1.79</v>
      </c>
      <c r="E28" s="9">
        <v>1</v>
      </c>
    </row>
    <row r="29" spans="1:5" ht="18.75" x14ac:dyDescent="0.25">
      <c r="A29" s="5">
        <f t="shared" si="0"/>
        <v>27</v>
      </c>
      <c r="B29" s="10">
        <v>50.764951321279547</v>
      </c>
      <c r="C29" s="10">
        <f>(60.108+65.988)/2</f>
        <v>63.048000000000002</v>
      </c>
      <c r="D29" s="10">
        <v>3.38</v>
      </c>
      <c r="E29" s="9">
        <v>1</v>
      </c>
    </row>
    <row r="30" spans="1:5" ht="18.75" x14ac:dyDescent="0.25">
      <c r="A30" s="5">
        <f t="shared" si="0"/>
        <v>28</v>
      </c>
      <c r="B30" s="10">
        <v>117.003367003367</v>
      </c>
      <c r="C30" s="10">
        <f>(45.237+42.651)/2</f>
        <v>43.944000000000003</v>
      </c>
      <c r="D30" s="10">
        <v>5.26</v>
      </c>
      <c r="E30" s="9">
        <v>1</v>
      </c>
    </row>
    <row r="31" spans="1:5" ht="18.75" x14ac:dyDescent="0.25">
      <c r="A31" s="5">
        <f t="shared" si="0"/>
        <v>29</v>
      </c>
      <c r="B31" s="10">
        <v>128.71287128712871</v>
      </c>
      <c r="C31" s="10">
        <f>(52.522+34.713)/2</f>
        <v>43.6175</v>
      </c>
      <c r="D31" s="10">
        <f>(78.2+47.2)/2</f>
        <v>62.7</v>
      </c>
      <c r="E31" s="12">
        <v>1</v>
      </c>
    </row>
    <row r="32" spans="1:5" ht="18.75" x14ac:dyDescent="0.25">
      <c r="A32" s="5">
        <f t="shared" si="0"/>
        <v>30</v>
      </c>
      <c r="B32" s="10">
        <v>753.34821428571433</v>
      </c>
      <c r="C32" s="10">
        <f>(29.197+21.859)/2</f>
        <v>25.527999999999999</v>
      </c>
      <c r="D32" s="10">
        <v>1.02</v>
      </c>
      <c r="E32" s="12">
        <v>1</v>
      </c>
    </row>
    <row r="33" spans="1:5" ht="18.75" x14ac:dyDescent="0.25">
      <c r="A33" s="5">
        <f t="shared" si="0"/>
        <v>31</v>
      </c>
      <c r="B33" s="10">
        <v>142.85714285714286</v>
      </c>
      <c r="C33" s="10">
        <v>4.4029999999999996</v>
      </c>
      <c r="D33" s="10">
        <v>92.1</v>
      </c>
      <c r="E33" s="9">
        <v>1</v>
      </c>
    </row>
    <row r="34" spans="1:5" ht="18.75" x14ac:dyDescent="0.25">
      <c r="A34" s="5">
        <f t="shared" si="0"/>
        <v>32</v>
      </c>
      <c r="B34" s="10">
        <v>241.91461836998707</v>
      </c>
      <c r="C34" s="10">
        <v>0.94903000000000004</v>
      </c>
      <c r="D34" s="10">
        <v>0.17</v>
      </c>
      <c r="E34" s="9">
        <v>1</v>
      </c>
    </row>
    <row r="35" spans="1:5" ht="18.75" x14ac:dyDescent="0.25">
      <c r="A35" s="5">
        <f t="shared" si="0"/>
        <v>33</v>
      </c>
      <c r="B35" s="10">
        <v>388.10992708917553</v>
      </c>
      <c r="C35" s="10">
        <v>2.9409999999999998</v>
      </c>
      <c r="D35" s="13">
        <v>10.5</v>
      </c>
      <c r="E35" s="12">
        <v>1</v>
      </c>
    </row>
    <row r="36" spans="1:5" ht="18.75" x14ac:dyDescent="0.25">
      <c r="A36" s="5">
        <f t="shared" si="0"/>
        <v>34</v>
      </c>
      <c r="B36" s="10">
        <v>353.17779565567179</v>
      </c>
      <c r="C36" s="10">
        <v>1.129</v>
      </c>
      <c r="D36" s="10">
        <v>82.8</v>
      </c>
      <c r="E36" s="11">
        <v>0</v>
      </c>
    </row>
    <row r="37" spans="1:5" ht="18.75" x14ac:dyDescent="0.25">
      <c r="A37" s="5">
        <f t="shared" si="0"/>
        <v>35</v>
      </c>
      <c r="B37" s="10">
        <v>122.78106508875742</v>
      </c>
      <c r="C37" s="10">
        <v>2.0964999999999998</v>
      </c>
      <c r="D37" s="10">
        <f>(39.5+10.3)/2</f>
        <v>24.9</v>
      </c>
      <c r="E37" s="9">
        <v>1</v>
      </c>
    </row>
    <row r="38" spans="1:5" ht="18.75" x14ac:dyDescent="0.25">
      <c r="A38" s="5">
        <f t="shared" si="0"/>
        <v>36</v>
      </c>
      <c r="B38" s="10">
        <v>181.91161356628982</v>
      </c>
      <c r="C38" s="10">
        <v>1.1874</v>
      </c>
      <c r="D38" s="13">
        <v>2.1</v>
      </c>
      <c r="E38" s="9">
        <v>1</v>
      </c>
    </row>
    <row r="39" spans="1:5" ht="18.75" x14ac:dyDescent="0.25">
      <c r="A39" s="5">
        <f t="shared" si="0"/>
        <v>37</v>
      </c>
      <c r="B39" s="10">
        <v>273.92120075046904</v>
      </c>
      <c r="C39" s="10">
        <f>(0.45116+0.6476)/2</f>
        <v>0.54937999999999998</v>
      </c>
      <c r="D39" s="10">
        <v>1</v>
      </c>
      <c r="E39" s="9">
        <v>1</v>
      </c>
    </row>
    <row r="40" spans="1:5" ht="18.75" x14ac:dyDescent="0.25">
      <c r="A40" s="5">
        <f t="shared" si="0"/>
        <v>38</v>
      </c>
      <c r="B40" s="10">
        <v>325.32188841201713</v>
      </c>
      <c r="C40" s="10">
        <v>7.4095000000000004</v>
      </c>
      <c r="D40" s="10">
        <v>10.09</v>
      </c>
      <c r="E40" s="9">
        <v>1</v>
      </c>
    </row>
    <row r="41" spans="1:5" ht="18.75" x14ac:dyDescent="0.25">
      <c r="A41" s="5">
        <f t="shared" si="0"/>
        <v>39</v>
      </c>
      <c r="B41" s="10">
        <v>113.85390428211588</v>
      </c>
      <c r="C41" s="10">
        <f>(4.6147+2.593+2.1619)/3</f>
        <v>3.1232000000000002</v>
      </c>
      <c r="D41" s="10">
        <v>62.07</v>
      </c>
      <c r="E41" s="9">
        <v>1</v>
      </c>
    </row>
    <row r="42" spans="1:5" ht="18.75" x14ac:dyDescent="0.25">
      <c r="A42" s="5">
        <f t="shared" si="0"/>
        <v>40</v>
      </c>
      <c r="B42" s="10">
        <v>634.81228668941981</v>
      </c>
      <c r="C42" s="10">
        <f>(0.18151+0.48851)/2</f>
        <v>0.33501000000000003</v>
      </c>
      <c r="D42" s="10">
        <v>20.5</v>
      </c>
      <c r="E42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</vt:lpstr>
      <vt:lpstr>data</vt:lpstr>
      <vt:lpstr>bo_data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Kumbhojkar</dc:creator>
  <cp:lastModifiedBy>Gourav Pravin Kumbhojkar</cp:lastModifiedBy>
  <dcterms:created xsi:type="dcterms:W3CDTF">2015-06-05T18:17:20Z</dcterms:created>
  <dcterms:modified xsi:type="dcterms:W3CDTF">2024-06-26T22:30:54Z</dcterms:modified>
</cp:coreProperties>
</file>