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60301025-C6F1-4059-9689-94CD93048C13}" xr6:coauthVersionLast="43" xr6:coauthVersionMax="43" xr10:uidLastSave="{00000000-0000-0000-0000-000000000000}"/>
  <bookViews>
    <workbookView xWindow="-90" yWindow="-90" windowWidth="19380" windowHeight="10380" activeTab="2" xr2:uid="{00000000-000D-0000-FFFF-FFFF00000000}"/>
  </bookViews>
  <sheets>
    <sheet name="Title" sheetId="1" r:id="rId1"/>
    <sheet name="Revenue and Costs" sheetId="2" r:id="rId2"/>
    <sheet name="Problem Report Response Time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9" i="3" l="1"/>
  <c r="H18" i="3"/>
  <c r="H17" i="3"/>
  <c r="H16" i="3"/>
  <c r="H15" i="3"/>
  <c r="H14" i="3"/>
  <c r="H13" i="3"/>
  <c r="H12" i="3"/>
  <c r="H11" i="3"/>
  <c r="H10" i="3"/>
  <c r="H9" i="3"/>
  <c r="H8" i="3"/>
  <c r="H7" i="3"/>
  <c r="G20" i="3"/>
  <c r="M18" i="3" s="1"/>
  <c r="F20" i="3"/>
  <c r="L18" i="3" s="1"/>
  <c r="E20" i="3"/>
  <c r="K14" i="3" s="1"/>
  <c r="D20" i="3"/>
  <c r="J16" i="3" s="1"/>
  <c r="L15" i="3" l="1"/>
  <c r="L16" i="3"/>
  <c r="L7" i="3"/>
  <c r="L17" i="3"/>
  <c r="L8" i="3"/>
  <c r="L9" i="3"/>
  <c r="L11" i="3"/>
  <c r="L12" i="3"/>
  <c r="L13" i="3"/>
  <c r="M14" i="3"/>
  <c r="L19" i="3"/>
  <c r="M7" i="3"/>
  <c r="M11" i="3"/>
  <c r="M15" i="3"/>
  <c r="M19" i="3"/>
  <c r="M8" i="3"/>
  <c r="M12" i="3"/>
  <c r="M16" i="3"/>
  <c r="M10" i="3"/>
  <c r="M9" i="3"/>
  <c r="M13" i="3"/>
  <c r="M17" i="3"/>
  <c r="L10" i="3"/>
  <c r="L14" i="3"/>
  <c r="J13" i="3"/>
  <c r="J18" i="3"/>
  <c r="J15" i="3"/>
  <c r="J19" i="3"/>
  <c r="J11" i="3"/>
  <c r="J9" i="3"/>
  <c r="J17" i="3"/>
  <c r="J10" i="3"/>
  <c r="J14" i="3"/>
  <c r="J7" i="3"/>
  <c r="J8" i="3"/>
  <c r="J12" i="3"/>
  <c r="H20" i="3"/>
  <c r="N8" i="3" s="1"/>
  <c r="N19" i="3"/>
  <c r="N7" i="3"/>
  <c r="N18" i="3"/>
  <c r="K10" i="3"/>
  <c r="K19" i="3"/>
  <c r="K18" i="3"/>
  <c r="K9" i="3"/>
  <c r="K15" i="3"/>
  <c r="K13" i="3"/>
  <c r="K8" i="3"/>
  <c r="K11" i="3"/>
  <c r="K17" i="3"/>
  <c r="K12" i="3"/>
  <c r="K7" i="3"/>
  <c r="K16" i="3"/>
  <c r="D13" i="2"/>
  <c r="F12" i="2"/>
  <c r="F11" i="2"/>
  <c r="D8" i="2"/>
  <c r="E12" i="2"/>
  <c r="E11" i="2"/>
  <c r="E10" i="2"/>
  <c r="E13" i="2" s="1"/>
  <c r="E7" i="2"/>
  <c r="F7" i="2" s="1"/>
  <c r="E6" i="2"/>
  <c r="F6" i="2" s="1"/>
  <c r="E5" i="2"/>
  <c r="F5" i="2" s="1"/>
  <c r="L20" i="3" l="1"/>
  <c r="N15" i="3"/>
  <c r="F10" i="2"/>
  <c r="F8" i="2"/>
  <c r="F17" i="2" s="1"/>
  <c r="F13" i="2"/>
  <c r="F18" i="2" s="1"/>
  <c r="N14" i="3"/>
  <c r="M20" i="3"/>
  <c r="N10" i="3"/>
  <c r="N20" i="3" s="1"/>
  <c r="N13" i="3"/>
  <c r="N11" i="3"/>
  <c r="N16" i="3"/>
  <c r="J20" i="3"/>
  <c r="N9" i="3"/>
  <c r="N12" i="3"/>
  <c r="N17" i="3"/>
  <c r="K20" i="3"/>
  <c r="E8" i="2"/>
</calcChain>
</file>

<file path=xl/sharedStrings.xml><?xml version="1.0" encoding="utf-8"?>
<sst xmlns="http://schemas.openxmlformats.org/spreadsheetml/2006/main" count="57" uniqueCount="49">
  <si>
    <t>IPC</t>
  </si>
  <si>
    <t>International Products Corporation</t>
  </si>
  <si>
    <t>Category</t>
  </si>
  <si>
    <t>Revenue</t>
  </si>
  <si>
    <t>Comments</t>
  </si>
  <si>
    <t>Expenses</t>
  </si>
  <si>
    <t>Annual</t>
  </si>
  <si>
    <t>Net Profit</t>
  </si>
  <si>
    <t>IPC Annual Revenue Data (software operations)</t>
  </si>
  <si>
    <t>Development of New Products</t>
  </si>
  <si>
    <t>Marketing &amp; Sales</t>
  </si>
  <si>
    <t>New Product Development</t>
  </si>
  <si>
    <t>Maintenance of existing products</t>
  </si>
  <si>
    <t>People</t>
  </si>
  <si>
    <t>Marketing and Sales of New Products</t>
  </si>
  <si>
    <t>Support of existing products (customer reps)</t>
  </si>
  <si>
    <t>Marketing Support</t>
  </si>
  <si>
    <t>Maintenance and Support</t>
  </si>
  <si>
    <t>Quality Assurance</t>
  </si>
  <si>
    <t>QA Support of New Products</t>
  </si>
  <si>
    <t>QA Support of existing products</t>
  </si>
  <si>
    <t>Subtotal - New Product Development</t>
  </si>
  <si>
    <t>Subtotal - Existing Product Support</t>
  </si>
  <si>
    <t>New Product Sales</t>
  </si>
  <si>
    <t>Existing Product Support</t>
  </si>
  <si>
    <t>Days to Respond</t>
  </si>
  <si>
    <t>16-30</t>
  </si>
  <si>
    <t>31-45</t>
  </si>
  <si>
    <t>46-60</t>
  </si>
  <si>
    <t>1-15</t>
  </si>
  <si>
    <t>61-75</t>
  </si>
  <si>
    <t>76-90</t>
  </si>
  <si>
    <t>91-105</t>
  </si>
  <si>
    <t>106-120</t>
  </si>
  <si>
    <t>121-135</t>
  </si>
  <si>
    <t>136-150</t>
  </si>
  <si>
    <t>151-165</t>
  </si>
  <si>
    <t>166-180</t>
  </si>
  <si>
    <t>&gt;180</t>
  </si>
  <si>
    <t>Minor</t>
  </si>
  <si>
    <t>Normal</t>
  </si>
  <si>
    <t>High Priority</t>
  </si>
  <si>
    <t>All products, all customers</t>
  </si>
  <si>
    <t>Total</t>
  </si>
  <si>
    <t>Problem Severity - Totals</t>
  </si>
  <si>
    <t>Problem Severity - Percentages</t>
  </si>
  <si>
    <t>This spreadsheet contains a selection of IPC data that may be relevant to the DMAIC study.</t>
  </si>
  <si>
    <t>Critical</t>
  </si>
  <si>
    <t>Problem Report Response Times - 2014-2018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</si>
</sst>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13_Misa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4506668294322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9" xfId="0" applyBorder="1"/>
    <xf numFmtId="164" fontId="0" fillId="0" borderId="9" xfId="0" applyNumberFormat="1" applyBorder="1"/>
    <xf numFmtId="164" fontId="0" fillId="0" borderId="4" xfId="0" applyNumberFormat="1" applyBorder="1"/>
    <xf numFmtId="0" fontId="0" fillId="0" borderId="8" xfId="0" applyBorder="1"/>
    <xf numFmtId="164" fontId="0" fillId="0" borderId="8" xfId="0" applyNumberFormat="1" applyBorder="1"/>
    <xf numFmtId="164" fontId="0" fillId="0" borderId="2" xfId="0" applyNumberFormat="1" applyBorder="1"/>
    <xf numFmtId="6" fontId="0" fillId="0" borderId="3" xfId="0" applyNumberFormat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5" xfId="0" applyBorder="1"/>
    <xf numFmtId="6" fontId="0" fillId="0" borderId="16" xfId="0" applyNumberFormat="1" applyBorder="1"/>
    <xf numFmtId="0" fontId="0" fillId="0" borderId="17" xfId="0" applyBorder="1"/>
    <xf numFmtId="0" fontId="0" fillId="0" borderId="0" xfId="0" applyBorder="1"/>
    <xf numFmtId="0" fontId="0" fillId="3" borderId="0" xfId="0" applyFill="1"/>
    <xf numFmtId="0" fontId="0" fillId="3" borderId="0" xfId="0" applyFill="1" applyBorder="1"/>
    <xf numFmtId="0" fontId="0" fillId="0" borderId="18" xfId="0" applyBorder="1"/>
    <xf numFmtId="164" fontId="0" fillId="0" borderId="19" xfId="0" applyNumberFormat="1" applyBorder="1"/>
    <xf numFmtId="164" fontId="0" fillId="0" borderId="0" xfId="0" applyNumberFormat="1" applyBorder="1"/>
    <xf numFmtId="6" fontId="0" fillId="0" borderId="0" xfId="0" applyNumberFormat="1" applyBorder="1"/>
    <xf numFmtId="0" fontId="0" fillId="0" borderId="23" xfId="0" applyFill="1" applyBorder="1"/>
    <xf numFmtId="0" fontId="0" fillId="0" borderId="24" xfId="0" applyFill="1" applyBorder="1"/>
    <xf numFmtId="0" fontId="0" fillId="0" borderId="24" xfId="0" applyBorder="1"/>
    <xf numFmtId="164" fontId="0" fillId="0" borderId="24" xfId="0" applyNumberFormat="1" applyBorder="1"/>
    <xf numFmtId="0" fontId="1" fillId="2" borderId="8" xfId="0" applyFont="1" applyFill="1" applyBorder="1" applyAlignment="1">
      <alignment horizontal="center" vertical="center"/>
    </xf>
    <xf numFmtId="0" fontId="0" fillId="3" borderId="8" xfId="0" applyFill="1" applyBorder="1"/>
    <xf numFmtId="6" fontId="0" fillId="0" borderId="25" xfId="0" applyNumberFormat="1" applyBorder="1"/>
    <xf numFmtId="164" fontId="0" fillId="0" borderId="20" xfId="0" applyNumberFormat="1" applyBorder="1"/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10" borderId="28" xfId="0" applyNumberForma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/>
    <xf numFmtId="0" fontId="0" fillId="4" borderId="21" xfId="0" applyFill="1" applyBorder="1" applyAlignment="1">
      <alignment horizontal="right" vertical="center"/>
    </xf>
    <xf numFmtId="0" fontId="0" fillId="4" borderId="22" xfId="0" applyFill="1" applyBorder="1" applyAlignment="1"/>
    <xf numFmtId="0" fontId="0" fillId="0" borderId="26" xfId="0" applyBorder="1" applyAlignment="1"/>
    <xf numFmtId="0" fontId="0" fillId="0" borderId="27" xfId="0" applyBorder="1" applyAlignment="1"/>
    <xf numFmtId="0" fontId="0" fillId="5" borderId="26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  <color rgb="FFCCFFFF"/>
      <color rgb="FFCC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v>Profit</c:v>
          </c:tx>
          <c:dLbls>
            <c:dLbl>
              <c:idx val="0"/>
              <c:layout>
                <c:manualLayout>
                  <c:x val="3.708330267127824E-2"/>
                  <c:y val="6.91868267597772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0F-4F89-84B1-0B04D57D5A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'Revenue and Costs'!$D$17:$E$18</c:f>
              <c:strCache>
                <c:ptCount val="2"/>
                <c:pt idx="0">
                  <c:v>New Product Sales</c:v>
                </c:pt>
                <c:pt idx="1">
                  <c:v>Existing Product Support</c:v>
                </c:pt>
              </c:strCache>
            </c:strRef>
          </c:cat>
          <c:val>
            <c:numRef>
              <c:f>'Revenue and Costs'!$F$17:$F$18</c:f>
              <c:numCache>
                <c:formatCode>"$"#,##0</c:formatCode>
                <c:ptCount val="2"/>
                <c:pt idx="0">
                  <c:v>-4713236</c:v>
                </c:pt>
                <c:pt idx="1">
                  <c:v>6097971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F-4F89-84B1-0B04D57D5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Total Problems by Response Time in Days, All</a:t>
            </a:r>
            <a:r>
              <a:rPr lang="en-US" sz="1400" baseline="0"/>
              <a:t> Severities</a:t>
            </a:r>
            <a:endParaRPr lang="en-US" sz="1400"/>
          </a:p>
        </c:rich>
      </c:tx>
      <c:layout>
        <c:manualLayout>
          <c:xMode val="edge"/>
          <c:yMode val="edge"/>
          <c:x val="0.10597222222222222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Minor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Times'!$D$7:$D$19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26</c:v>
                </c:pt>
                <c:pt idx="10">
                  <c:v>18</c:v>
                </c:pt>
                <c:pt idx="11">
                  <c:v>22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7-4AFF-817D-EA5A49781565}"/>
            </c:ext>
          </c:extLst>
        </c:ser>
        <c:ser>
          <c:idx val="2"/>
          <c:order val="1"/>
          <c:tx>
            <c:v>Normal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Times'!$E$7:$E$19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33</c:v>
                </c:pt>
                <c:pt idx="8">
                  <c:v>28</c:v>
                </c:pt>
                <c:pt idx="9">
                  <c:v>21</c:v>
                </c:pt>
                <c:pt idx="10">
                  <c:v>14</c:v>
                </c:pt>
                <c:pt idx="11">
                  <c:v>19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87-4AFF-817D-EA5A49781565}"/>
            </c:ext>
          </c:extLst>
        </c:ser>
        <c:ser>
          <c:idx val="3"/>
          <c:order val="2"/>
          <c:tx>
            <c:v>Priority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Times'!$F$7:$F$19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18</c:v>
                </c:pt>
                <c:pt idx="4">
                  <c:v>24</c:v>
                </c:pt>
                <c:pt idx="5">
                  <c:v>22</c:v>
                </c:pt>
                <c:pt idx="6">
                  <c:v>19</c:v>
                </c:pt>
                <c:pt idx="7">
                  <c:v>23</c:v>
                </c:pt>
                <c:pt idx="8">
                  <c:v>15</c:v>
                </c:pt>
                <c:pt idx="9">
                  <c:v>12</c:v>
                </c:pt>
                <c:pt idx="10">
                  <c:v>12</c:v>
                </c:pt>
                <c:pt idx="11">
                  <c:v>5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87-4AFF-817D-EA5A49781565}"/>
            </c:ext>
          </c:extLst>
        </c:ser>
        <c:ser>
          <c:idx val="4"/>
          <c:order val="3"/>
          <c:tx>
            <c:v>Severe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Times'!$G$7:$G$19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87-4AFF-817D-EA5A49781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620416"/>
        <c:axId val="470626304"/>
      </c:barChart>
      <c:catAx>
        <c:axId val="47062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626304"/>
        <c:crosses val="autoZero"/>
        <c:auto val="1"/>
        <c:lblAlgn val="ctr"/>
        <c:lblOffset val="100"/>
        <c:noMultiLvlLbl val="0"/>
      </c:catAx>
      <c:valAx>
        <c:axId val="47062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62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Percentage of Problems by Response Time in Days, All Severities</a:t>
            </a:r>
          </a:p>
        </c:rich>
      </c:tx>
      <c:layout>
        <c:manualLayout>
          <c:xMode val="edge"/>
          <c:yMode val="edge"/>
          <c:x val="0.10597222222222222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Minor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Times'!$J$7:$J$19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7.2992700729927005E-3</c:v>
                </c:pt>
                <c:pt idx="3">
                  <c:v>7.2992700729927005E-3</c:v>
                </c:pt>
                <c:pt idx="4">
                  <c:v>5.1094890510948905E-2</c:v>
                </c:pt>
                <c:pt idx="5">
                  <c:v>8.0291970802919707E-2</c:v>
                </c:pt>
                <c:pt idx="6">
                  <c:v>7.2992700729927001E-2</c:v>
                </c:pt>
                <c:pt idx="7">
                  <c:v>9.4890510948905105E-2</c:v>
                </c:pt>
                <c:pt idx="8">
                  <c:v>0.10218978102189781</c:v>
                </c:pt>
                <c:pt idx="9">
                  <c:v>0.18978102189781021</c:v>
                </c:pt>
                <c:pt idx="10">
                  <c:v>0.13138686131386862</c:v>
                </c:pt>
                <c:pt idx="11">
                  <c:v>0.16058394160583941</c:v>
                </c:pt>
                <c:pt idx="12">
                  <c:v>0.10218978102189781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9-4847-90A0-162DFC191041}"/>
            </c:ext>
          </c:extLst>
        </c:ser>
        <c:ser>
          <c:idx val="2"/>
          <c:order val="1"/>
          <c:tx>
            <c:v>Normal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Times'!$K$7:$K$19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1.5463917525773196E-2</c:v>
                </c:pt>
                <c:pt idx="3">
                  <c:v>2.5773195876288658E-2</c:v>
                </c:pt>
                <c:pt idx="4">
                  <c:v>8.247422680412371E-2</c:v>
                </c:pt>
                <c:pt idx="5">
                  <c:v>0.10309278350515463</c:v>
                </c:pt>
                <c:pt idx="6">
                  <c:v>0.12371134020618557</c:v>
                </c:pt>
                <c:pt idx="7">
                  <c:v>0.17010309278350516</c:v>
                </c:pt>
                <c:pt idx="8">
                  <c:v>0.14432989690721648</c:v>
                </c:pt>
                <c:pt idx="9">
                  <c:v>0.10824742268041238</c:v>
                </c:pt>
                <c:pt idx="10">
                  <c:v>7.2164948453608241E-2</c:v>
                </c:pt>
                <c:pt idx="11">
                  <c:v>9.7938144329896906E-2</c:v>
                </c:pt>
                <c:pt idx="12">
                  <c:v>5.6701030927835051E-2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99-4847-90A0-162DFC191041}"/>
            </c:ext>
          </c:extLst>
        </c:ser>
        <c:ser>
          <c:idx val="3"/>
          <c:order val="2"/>
          <c:tx>
            <c:v>Priority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Times'!$L$7:$L$19</c:f>
              <c:numCache>
                <c:formatCode>0.0%</c:formatCode>
                <c:ptCount val="13"/>
                <c:pt idx="0">
                  <c:v>6.0606060606060606E-3</c:v>
                </c:pt>
                <c:pt idx="1">
                  <c:v>1.8181818181818181E-2</c:v>
                </c:pt>
                <c:pt idx="2">
                  <c:v>4.8484848484848485E-2</c:v>
                </c:pt>
                <c:pt idx="3">
                  <c:v>0.10909090909090909</c:v>
                </c:pt>
                <c:pt idx="4">
                  <c:v>0.14545454545454545</c:v>
                </c:pt>
                <c:pt idx="5">
                  <c:v>0.13333333333333333</c:v>
                </c:pt>
                <c:pt idx="6">
                  <c:v>0.11515151515151516</c:v>
                </c:pt>
                <c:pt idx="7">
                  <c:v>0.1393939393939394</c:v>
                </c:pt>
                <c:pt idx="8">
                  <c:v>9.0909090909090912E-2</c:v>
                </c:pt>
                <c:pt idx="9">
                  <c:v>7.2727272727272724E-2</c:v>
                </c:pt>
                <c:pt idx="10">
                  <c:v>7.2727272727272724E-2</c:v>
                </c:pt>
                <c:pt idx="11">
                  <c:v>3.0303030303030304E-2</c:v>
                </c:pt>
                <c:pt idx="12">
                  <c:v>1.8181818181818181E-2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99-4847-90A0-162DFC191041}"/>
            </c:ext>
          </c:extLst>
        </c:ser>
        <c:ser>
          <c:idx val="4"/>
          <c:order val="3"/>
          <c:tx>
            <c:v>Severe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Times'!$M$7:$M$19</c:f>
              <c:numCache>
                <c:formatCode>0.0%</c:formatCode>
                <c:ptCount val="13"/>
                <c:pt idx="0">
                  <c:v>0.8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99-4847-90A0-162DFC191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653184"/>
        <c:axId val="470663168"/>
      </c:barChart>
      <c:catAx>
        <c:axId val="47065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663168"/>
        <c:crosses val="autoZero"/>
        <c:auto val="1"/>
        <c:lblAlgn val="ctr"/>
        <c:lblOffset val="100"/>
        <c:noMultiLvlLbl val="0"/>
      </c:catAx>
      <c:valAx>
        <c:axId val="47066316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7065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Percentage of Problems by Response Time in Days, High Priority Only</a:t>
            </a:r>
          </a:p>
        </c:rich>
      </c:tx>
      <c:layout>
        <c:manualLayout>
          <c:xMode val="edge"/>
          <c:yMode val="edge"/>
          <c:x val="0.10597222222222222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Priority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Times'!$L$7:$L$19</c:f>
              <c:numCache>
                <c:formatCode>0.0%</c:formatCode>
                <c:ptCount val="13"/>
                <c:pt idx="0">
                  <c:v>6.0606060606060606E-3</c:v>
                </c:pt>
                <c:pt idx="1">
                  <c:v>1.8181818181818181E-2</c:v>
                </c:pt>
                <c:pt idx="2">
                  <c:v>4.8484848484848485E-2</c:v>
                </c:pt>
                <c:pt idx="3">
                  <c:v>0.10909090909090909</c:v>
                </c:pt>
                <c:pt idx="4">
                  <c:v>0.14545454545454545</c:v>
                </c:pt>
                <c:pt idx="5">
                  <c:v>0.13333333333333333</c:v>
                </c:pt>
                <c:pt idx="6">
                  <c:v>0.11515151515151516</c:v>
                </c:pt>
                <c:pt idx="7">
                  <c:v>0.1393939393939394</c:v>
                </c:pt>
                <c:pt idx="8">
                  <c:v>9.0909090909090912E-2</c:v>
                </c:pt>
                <c:pt idx="9">
                  <c:v>7.2727272727272724E-2</c:v>
                </c:pt>
                <c:pt idx="10">
                  <c:v>7.2727272727272724E-2</c:v>
                </c:pt>
                <c:pt idx="11">
                  <c:v>3.0303030303030304E-2</c:v>
                </c:pt>
                <c:pt idx="12">
                  <c:v>1.8181818181818181E-2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9-472C-8014-A9386A409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872000"/>
        <c:axId val="470295680"/>
      </c:barChart>
      <c:catAx>
        <c:axId val="46987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295680"/>
        <c:crosses val="autoZero"/>
        <c:auto val="1"/>
        <c:lblAlgn val="ctr"/>
        <c:lblOffset val="100"/>
        <c:noMultiLvlLbl val="0"/>
      </c:catAx>
      <c:valAx>
        <c:axId val="47029568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6987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Total Problems by Response Time in Days, High Priority Only</a:t>
            </a:r>
          </a:p>
        </c:rich>
      </c:tx>
      <c:layout>
        <c:manualLayout>
          <c:xMode val="edge"/>
          <c:yMode val="edge"/>
          <c:x val="0.10597222222222222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Priority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Times'!$F$7:$F$19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18</c:v>
                </c:pt>
                <c:pt idx="4">
                  <c:v>24</c:v>
                </c:pt>
                <c:pt idx="5">
                  <c:v>22</c:v>
                </c:pt>
                <c:pt idx="6">
                  <c:v>19</c:v>
                </c:pt>
                <c:pt idx="7">
                  <c:v>23</c:v>
                </c:pt>
                <c:pt idx="8">
                  <c:v>15</c:v>
                </c:pt>
                <c:pt idx="9">
                  <c:v>12</c:v>
                </c:pt>
                <c:pt idx="10">
                  <c:v>12</c:v>
                </c:pt>
                <c:pt idx="11">
                  <c:v>5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3-4A92-919A-D7DD941D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324352"/>
        <c:axId val="470325888"/>
      </c:barChart>
      <c:catAx>
        <c:axId val="47032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325888"/>
        <c:crosses val="autoZero"/>
        <c:auto val="1"/>
        <c:lblAlgn val="ctr"/>
        <c:lblOffset val="100"/>
        <c:noMultiLvlLbl val="0"/>
      </c:catAx>
      <c:valAx>
        <c:axId val="47032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32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 of Problems by Response Time in Days</a:t>
            </a:r>
          </a:p>
        </c:rich>
      </c:tx>
      <c:layout>
        <c:manualLayout>
          <c:xMode val="edge"/>
          <c:yMode val="edge"/>
          <c:x val="0.10597222222222222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Problems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Times'!$N$7:$N$19</c:f>
              <c:numCache>
                <c:formatCode>0.0%</c:formatCode>
                <c:ptCount val="13"/>
                <c:pt idx="0">
                  <c:v>9.9800399201596807E-3</c:v>
                </c:pt>
                <c:pt idx="1">
                  <c:v>7.9840319361277438E-3</c:v>
                </c:pt>
                <c:pt idx="2">
                  <c:v>2.3952095808383235E-2</c:v>
                </c:pt>
                <c:pt idx="3">
                  <c:v>4.790419161676647E-2</c:v>
                </c:pt>
                <c:pt idx="4">
                  <c:v>9.3812375249500993E-2</c:v>
                </c:pt>
                <c:pt idx="5">
                  <c:v>0.10578842315369262</c:v>
                </c:pt>
                <c:pt idx="6">
                  <c:v>0.10578842315369262</c:v>
                </c:pt>
                <c:pt idx="7">
                  <c:v>0.1377245508982036</c:v>
                </c:pt>
                <c:pt idx="8">
                  <c:v>0.11377245508982035</c:v>
                </c:pt>
                <c:pt idx="9">
                  <c:v>0.11776447105788423</c:v>
                </c:pt>
                <c:pt idx="10">
                  <c:v>8.7824351297405193E-2</c:v>
                </c:pt>
                <c:pt idx="11">
                  <c:v>9.1816367265469059E-2</c:v>
                </c:pt>
                <c:pt idx="12">
                  <c:v>5.588822355289421E-2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6-4D8C-B2DD-70B25B151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686336"/>
        <c:axId val="470692224"/>
      </c:barChart>
      <c:catAx>
        <c:axId val="47068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692224"/>
        <c:crosses val="autoZero"/>
        <c:auto val="1"/>
        <c:lblAlgn val="ctr"/>
        <c:lblOffset val="100"/>
        <c:noMultiLvlLbl val="0"/>
      </c:catAx>
      <c:valAx>
        <c:axId val="47069222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7068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Problems by Response Time in Days</a:t>
            </a:r>
          </a:p>
        </c:rich>
      </c:tx>
      <c:layout>
        <c:manualLayout>
          <c:xMode val="edge"/>
          <c:yMode val="edge"/>
          <c:x val="0.10597222222222222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Problems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Times'!$H$7:$H$19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47</c:v>
                </c:pt>
                <c:pt idx="5">
                  <c:v>53</c:v>
                </c:pt>
                <c:pt idx="6">
                  <c:v>53</c:v>
                </c:pt>
                <c:pt idx="7">
                  <c:v>69</c:v>
                </c:pt>
                <c:pt idx="8">
                  <c:v>57</c:v>
                </c:pt>
                <c:pt idx="9">
                  <c:v>59</c:v>
                </c:pt>
                <c:pt idx="10">
                  <c:v>44</c:v>
                </c:pt>
                <c:pt idx="11">
                  <c:v>46</c:v>
                </c:pt>
                <c:pt idx="1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F-4EEA-B205-6B3564F52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712704"/>
        <c:axId val="470714240"/>
      </c:barChart>
      <c:catAx>
        <c:axId val="47071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714240"/>
        <c:crosses val="autoZero"/>
        <c:auto val="1"/>
        <c:lblAlgn val="ctr"/>
        <c:lblOffset val="100"/>
        <c:noMultiLvlLbl val="0"/>
      </c:catAx>
      <c:valAx>
        <c:axId val="47071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71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Total Problems by Response Time in Days, Normal Only</a:t>
            </a:r>
          </a:p>
        </c:rich>
      </c:tx>
      <c:layout>
        <c:manualLayout>
          <c:xMode val="edge"/>
          <c:yMode val="edge"/>
          <c:x val="0.10597222222222222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Normal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Times'!$E$7:$E$19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33</c:v>
                </c:pt>
                <c:pt idx="8">
                  <c:v>28</c:v>
                </c:pt>
                <c:pt idx="9">
                  <c:v>21</c:v>
                </c:pt>
                <c:pt idx="10">
                  <c:v>14</c:v>
                </c:pt>
                <c:pt idx="11">
                  <c:v>19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D-463E-BD74-D66292335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735104"/>
        <c:axId val="470417408"/>
      </c:barChart>
      <c:catAx>
        <c:axId val="47073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417408"/>
        <c:crosses val="autoZero"/>
        <c:auto val="1"/>
        <c:lblAlgn val="ctr"/>
        <c:lblOffset val="100"/>
        <c:noMultiLvlLbl val="0"/>
      </c:catAx>
      <c:valAx>
        <c:axId val="47041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73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Percentage of Problems by Response Time in Days, Normal Only</a:t>
            </a:r>
          </a:p>
        </c:rich>
      </c:tx>
      <c:layout>
        <c:manualLayout>
          <c:xMode val="edge"/>
          <c:yMode val="edge"/>
          <c:x val="0.10597222222222222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Normal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Times'!$K$7:$K$19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1.5463917525773196E-2</c:v>
                </c:pt>
                <c:pt idx="3">
                  <c:v>2.5773195876288658E-2</c:v>
                </c:pt>
                <c:pt idx="4">
                  <c:v>8.247422680412371E-2</c:v>
                </c:pt>
                <c:pt idx="5">
                  <c:v>0.10309278350515463</c:v>
                </c:pt>
                <c:pt idx="6">
                  <c:v>0.12371134020618557</c:v>
                </c:pt>
                <c:pt idx="7">
                  <c:v>0.17010309278350516</c:v>
                </c:pt>
                <c:pt idx="8">
                  <c:v>0.14432989690721648</c:v>
                </c:pt>
                <c:pt idx="9">
                  <c:v>0.10824742268041238</c:v>
                </c:pt>
                <c:pt idx="10">
                  <c:v>7.2164948453608241E-2</c:v>
                </c:pt>
                <c:pt idx="11">
                  <c:v>9.7938144329896906E-2</c:v>
                </c:pt>
                <c:pt idx="12">
                  <c:v>5.6701030927835051E-2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1-445C-AB53-A4666533B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446080"/>
        <c:axId val="470447616"/>
      </c:barChart>
      <c:catAx>
        <c:axId val="47044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447616"/>
        <c:crosses val="autoZero"/>
        <c:auto val="1"/>
        <c:lblAlgn val="ctr"/>
        <c:lblOffset val="100"/>
        <c:noMultiLvlLbl val="0"/>
      </c:catAx>
      <c:valAx>
        <c:axId val="47044761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7044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Total Problems by Response Time in Days, Minor Only</a:t>
            </a:r>
          </a:p>
        </c:rich>
      </c:tx>
      <c:layout>
        <c:manualLayout>
          <c:xMode val="edge"/>
          <c:yMode val="edge"/>
          <c:x val="0.10597222222222222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Minor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Times'!$D$7:$D$19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26</c:v>
                </c:pt>
                <c:pt idx="10">
                  <c:v>18</c:v>
                </c:pt>
                <c:pt idx="11">
                  <c:v>22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E-4770-AFE5-0810E1272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480000"/>
        <c:axId val="470481536"/>
      </c:barChart>
      <c:catAx>
        <c:axId val="47048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481536"/>
        <c:crosses val="autoZero"/>
        <c:auto val="1"/>
        <c:lblAlgn val="ctr"/>
        <c:lblOffset val="100"/>
        <c:noMultiLvlLbl val="0"/>
      </c:catAx>
      <c:valAx>
        <c:axId val="47048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48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Percentage of Problems by Response Time in Days, Minor Only</a:t>
            </a:r>
          </a:p>
        </c:rich>
      </c:tx>
      <c:layout>
        <c:manualLayout>
          <c:xMode val="edge"/>
          <c:yMode val="edge"/>
          <c:x val="0.10597222222222222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Minor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Times'!$J$7:$J$19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7.2992700729927005E-3</c:v>
                </c:pt>
                <c:pt idx="3">
                  <c:v>7.2992700729927005E-3</c:v>
                </c:pt>
                <c:pt idx="4">
                  <c:v>5.1094890510948905E-2</c:v>
                </c:pt>
                <c:pt idx="5">
                  <c:v>8.0291970802919707E-2</c:v>
                </c:pt>
                <c:pt idx="6">
                  <c:v>7.2992700729927001E-2</c:v>
                </c:pt>
                <c:pt idx="7">
                  <c:v>9.4890510948905105E-2</c:v>
                </c:pt>
                <c:pt idx="8">
                  <c:v>0.10218978102189781</c:v>
                </c:pt>
                <c:pt idx="9">
                  <c:v>0.18978102189781021</c:v>
                </c:pt>
                <c:pt idx="10">
                  <c:v>0.13138686131386862</c:v>
                </c:pt>
                <c:pt idx="11">
                  <c:v>0.16058394160583941</c:v>
                </c:pt>
                <c:pt idx="12">
                  <c:v>0.10218978102189781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A-4170-9AD5-6E518A74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591744"/>
        <c:axId val="470593536"/>
      </c:barChart>
      <c:catAx>
        <c:axId val="47059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593536"/>
        <c:crosses val="autoZero"/>
        <c:auto val="1"/>
        <c:lblAlgn val="ctr"/>
        <c:lblOffset val="100"/>
        <c:noMultiLvlLbl val="0"/>
      </c:catAx>
      <c:valAx>
        <c:axId val="47059353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7059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14</xdr:row>
      <xdr:rowOff>3175</xdr:rowOff>
    </xdr:from>
    <xdr:to>
      <xdr:col>2</xdr:col>
      <xdr:colOff>1098550</xdr:colOff>
      <xdr:row>25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38</xdr:row>
      <xdr:rowOff>19049</xdr:rowOff>
    </xdr:from>
    <xdr:to>
      <xdr:col>17</xdr:col>
      <xdr:colOff>438150</xdr:colOff>
      <xdr:row>51</xdr:row>
      <xdr:rowOff>15874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38</xdr:row>
      <xdr:rowOff>50799</xdr:rowOff>
    </xdr:from>
    <xdr:to>
      <xdr:col>8</xdr:col>
      <xdr:colOff>101600</xdr:colOff>
      <xdr:row>51</xdr:row>
      <xdr:rowOff>34924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127000</xdr:colOff>
      <xdr:row>20</xdr:row>
      <xdr:rowOff>171450</xdr:rowOff>
    </xdr:from>
    <xdr:to>
      <xdr:col>17</xdr:col>
      <xdr:colOff>539750</xdr:colOff>
      <xdr:row>36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9</xdr:col>
      <xdr:colOff>393700</xdr:colOff>
      <xdr:row>36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82550</xdr:colOff>
      <xdr:row>64</xdr:row>
      <xdr:rowOff>168275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52</xdr:row>
      <xdr:rowOff>0</xdr:rowOff>
    </xdr:from>
    <xdr:to>
      <xdr:col>17</xdr:col>
      <xdr:colOff>425450</xdr:colOff>
      <xdr:row>64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8</xdr:col>
      <xdr:colOff>82550</xdr:colOff>
      <xdr:row>78</xdr:row>
      <xdr:rowOff>168275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107950</xdr:colOff>
      <xdr:row>66</xdr:row>
      <xdr:rowOff>12700</xdr:rowOff>
    </xdr:from>
    <xdr:to>
      <xdr:col>17</xdr:col>
      <xdr:colOff>419100</xdr:colOff>
      <xdr:row>79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8</xdr:col>
      <xdr:colOff>82550</xdr:colOff>
      <xdr:row>92</xdr:row>
      <xdr:rowOff>168275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88900</xdr:colOff>
      <xdr:row>79</xdr:row>
      <xdr:rowOff>171450</xdr:rowOff>
    </xdr:from>
    <xdr:to>
      <xdr:col>17</xdr:col>
      <xdr:colOff>400050</xdr:colOff>
      <xdr:row>92</xdr:row>
      <xdr:rowOff>168275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6"/>
  <sheetViews>
    <sheetView workbookViewId="0">
      <selection activeCell="B12" sqref="B12"/>
    </sheetView>
  </sheetViews>
  <sheetFormatPr defaultRowHeight="14.75" x14ac:dyDescent="0.75"/>
  <cols>
    <col min="2" max="2" width="78.54296875" customWidth="1"/>
  </cols>
  <sheetData>
    <row r="2" spans="2:2" ht="15.5" x14ac:dyDescent="0.75">
      <c r="B2" s="1" t="s">
        <v>0</v>
      </c>
    </row>
    <row r="3" spans="2:2" ht="15.5" x14ac:dyDescent="0.75">
      <c r="B3" s="1" t="s">
        <v>1</v>
      </c>
    </row>
    <row r="6" spans="2:2" x14ac:dyDescent="0.75">
      <c r="B6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workbookViewId="0">
      <selection activeCell="G22" sqref="G22"/>
    </sheetView>
  </sheetViews>
  <sheetFormatPr defaultRowHeight="14.75" x14ac:dyDescent="0.75"/>
  <cols>
    <col min="1" max="1" width="3.26953125" customWidth="1"/>
    <col min="2" max="2" width="24.81640625" customWidth="1"/>
    <col min="3" max="3" width="39.7265625" customWidth="1"/>
    <col min="4" max="4" width="12" customWidth="1"/>
    <col min="5" max="5" width="12.26953125" customWidth="1"/>
    <col min="6" max="6" width="11.36328125" customWidth="1"/>
  </cols>
  <sheetData>
    <row r="1" spans="1:10" x14ac:dyDescent="0.75">
      <c r="A1" s="21"/>
      <c r="B1" s="21"/>
      <c r="C1" s="21"/>
      <c r="D1" s="21"/>
      <c r="E1" s="21"/>
      <c r="F1" s="21"/>
      <c r="G1" s="21"/>
      <c r="H1" s="21"/>
      <c r="I1" s="21"/>
      <c r="J1" s="21"/>
    </row>
    <row r="2" spans="1:10" ht="15.5" thickBot="1" x14ac:dyDescent="0.9">
      <c r="A2" s="21"/>
      <c r="B2" s="21" t="s">
        <v>8</v>
      </c>
      <c r="C2" s="21"/>
      <c r="D2" s="21"/>
      <c r="E2" s="21"/>
      <c r="F2" s="21"/>
      <c r="G2" s="21"/>
      <c r="H2" s="21"/>
      <c r="I2" s="21"/>
      <c r="J2" s="21"/>
    </row>
    <row r="3" spans="1:10" ht="15.5" thickBot="1" x14ac:dyDescent="0.9">
      <c r="A3" s="21"/>
      <c r="B3" s="21"/>
      <c r="C3" s="21"/>
      <c r="D3" s="50" t="s">
        <v>6</v>
      </c>
      <c r="E3" s="51"/>
      <c r="F3" s="52"/>
      <c r="G3" s="21"/>
      <c r="I3" s="21"/>
      <c r="J3" s="21"/>
    </row>
    <row r="4" spans="1:10" ht="15.5" thickBot="1" x14ac:dyDescent="0.9">
      <c r="A4" s="21"/>
      <c r="B4" s="12" t="s">
        <v>2</v>
      </c>
      <c r="C4" s="13" t="s">
        <v>4</v>
      </c>
      <c r="D4" s="14" t="s">
        <v>3</v>
      </c>
      <c r="E4" s="15" t="s">
        <v>5</v>
      </c>
      <c r="F4" s="16" t="s">
        <v>7</v>
      </c>
      <c r="G4" s="21"/>
      <c r="H4" s="31" t="s">
        <v>13</v>
      </c>
      <c r="I4" s="21"/>
      <c r="J4" s="21"/>
    </row>
    <row r="5" spans="1:10" x14ac:dyDescent="0.75">
      <c r="A5" s="21"/>
      <c r="B5" s="2" t="s">
        <v>11</v>
      </c>
      <c r="C5" s="3" t="s">
        <v>9</v>
      </c>
      <c r="D5" s="10">
        <v>0</v>
      </c>
      <c r="E5" s="10">
        <f>H5*125473</f>
        <v>7026488</v>
      </c>
      <c r="F5" s="11">
        <f>D5-E5</f>
        <v>-7026488</v>
      </c>
      <c r="G5" s="21"/>
      <c r="H5" s="32">
        <v>56</v>
      </c>
      <c r="I5" s="21"/>
      <c r="J5" s="21"/>
    </row>
    <row r="6" spans="1:10" x14ac:dyDescent="0.75">
      <c r="A6" s="21"/>
      <c r="B6" s="19" t="s">
        <v>18</v>
      </c>
      <c r="C6" s="4" t="s">
        <v>19</v>
      </c>
      <c r="D6" s="7">
        <v>0</v>
      </c>
      <c r="E6" s="9">
        <f>H6*125473</f>
        <v>501892</v>
      </c>
      <c r="F6" s="18">
        <f>D6-E6</f>
        <v>-501892</v>
      </c>
      <c r="G6" s="21"/>
      <c r="H6" s="32">
        <v>4</v>
      </c>
      <c r="I6" s="21"/>
      <c r="J6" s="21"/>
    </row>
    <row r="7" spans="1:10" ht="15.5" thickBot="1" x14ac:dyDescent="0.9">
      <c r="A7" s="21"/>
      <c r="B7" s="23" t="s">
        <v>10</v>
      </c>
      <c r="C7" s="5" t="s">
        <v>14</v>
      </c>
      <c r="D7" s="6">
        <v>3567982</v>
      </c>
      <c r="E7" s="6">
        <f>H7*125473</f>
        <v>752838</v>
      </c>
      <c r="F7" s="33">
        <f>D7-E7</f>
        <v>2815144</v>
      </c>
      <c r="G7" s="21"/>
      <c r="H7" s="32">
        <v>6</v>
      </c>
      <c r="I7" s="21"/>
      <c r="J7" s="21"/>
    </row>
    <row r="8" spans="1:10" ht="16.25" thickTop="1" thickBot="1" x14ac:dyDescent="0.9">
      <c r="A8" s="21"/>
      <c r="B8" s="53" t="s">
        <v>21</v>
      </c>
      <c r="C8" s="54"/>
      <c r="D8" s="24">
        <f>SUM(D5:D7)</f>
        <v>3567982</v>
      </c>
      <c r="E8" s="24">
        <f>SUM(E5:E7)</f>
        <v>8281218</v>
      </c>
      <c r="F8" s="34">
        <f>SUM(F5:F7)</f>
        <v>-4713236</v>
      </c>
      <c r="G8" s="21"/>
      <c r="H8" s="21"/>
      <c r="I8" s="21"/>
      <c r="J8" s="21"/>
    </row>
    <row r="9" spans="1:10" ht="15.5" thickBot="1" x14ac:dyDescent="0.9">
      <c r="A9" s="22"/>
      <c r="B9" s="20"/>
      <c r="C9" s="20"/>
      <c r="D9" s="25"/>
      <c r="E9" s="25"/>
      <c r="F9" s="26"/>
      <c r="G9" s="22"/>
      <c r="H9" s="21"/>
      <c r="I9" s="21"/>
      <c r="J9" s="21"/>
    </row>
    <row r="10" spans="1:10" x14ac:dyDescent="0.75">
      <c r="A10" s="21"/>
      <c r="B10" s="2" t="s">
        <v>16</v>
      </c>
      <c r="C10" s="3" t="s">
        <v>15</v>
      </c>
      <c r="D10" s="10">
        <v>0</v>
      </c>
      <c r="E10" s="10">
        <f>H10*125473</f>
        <v>878311</v>
      </c>
      <c r="F10" s="11">
        <f>D10-E10</f>
        <v>-878311</v>
      </c>
      <c r="G10" s="21"/>
      <c r="H10" s="32">
        <v>7</v>
      </c>
      <c r="I10" s="21"/>
      <c r="J10" s="21"/>
    </row>
    <row r="11" spans="1:10" x14ac:dyDescent="0.75">
      <c r="A11" s="21"/>
      <c r="B11" s="17" t="s">
        <v>17</v>
      </c>
      <c r="C11" s="8" t="s">
        <v>12</v>
      </c>
      <c r="D11" s="9">
        <v>8732904</v>
      </c>
      <c r="E11" s="9">
        <f>H11*125473</f>
        <v>1505676</v>
      </c>
      <c r="F11" s="18">
        <f>D11-E11</f>
        <v>7227228</v>
      </c>
      <c r="G11" s="21"/>
      <c r="H11" s="32">
        <v>12</v>
      </c>
      <c r="I11" s="21"/>
      <c r="J11" s="21"/>
    </row>
    <row r="12" spans="1:10" ht="15.5" thickBot="1" x14ac:dyDescent="0.9">
      <c r="A12" s="21"/>
      <c r="B12" s="27" t="s">
        <v>18</v>
      </c>
      <c r="C12" s="28" t="s">
        <v>20</v>
      </c>
      <c r="D12" s="29">
        <v>0</v>
      </c>
      <c r="E12" s="30">
        <f>H12*125473</f>
        <v>250946</v>
      </c>
      <c r="F12" s="33">
        <f>D12-E12</f>
        <v>-250946</v>
      </c>
      <c r="G12" s="21"/>
      <c r="H12" s="32">
        <v>2</v>
      </c>
      <c r="I12" s="21"/>
      <c r="J12" s="21"/>
    </row>
    <row r="13" spans="1:10" ht="16.25" thickTop="1" thickBot="1" x14ac:dyDescent="0.9">
      <c r="A13" s="21"/>
      <c r="B13" s="53" t="s">
        <v>22</v>
      </c>
      <c r="C13" s="54"/>
      <c r="D13" s="24">
        <f>SUM(D10:D12)</f>
        <v>8732904</v>
      </c>
      <c r="E13" s="24">
        <f>SUM(E10:E12)</f>
        <v>2634933</v>
      </c>
      <c r="F13" s="24">
        <f>SUM(F10:F12)</f>
        <v>6097971</v>
      </c>
      <c r="G13" s="21"/>
      <c r="H13" s="21"/>
      <c r="I13" s="21"/>
      <c r="J13" s="21"/>
    </row>
    <row r="14" spans="1:10" x14ac:dyDescent="0.75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0" x14ac:dyDescent="0.75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0" x14ac:dyDescent="0.75">
      <c r="A16" s="21"/>
      <c r="B16" s="21"/>
      <c r="C16" s="21"/>
      <c r="D16" s="21" t="s">
        <v>7</v>
      </c>
      <c r="E16" s="21"/>
      <c r="F16" s="21"/>
      <c r="G16" s="21"/>
      <c r="H16" s="21"/>
      <c r="I16" s="21"/>
      <c r="J16" s="21"/>
    </row>
    <row r="17" spans="1:10" x14ac:dyDescent="0.75">
      <c r="A17" s="21"/>
      <c r="B17" s="21"/>
      <c r="C17" s="21"/>
      <c r="D17" s="55" t="s">
        <v>23</v>
      </c>
      <c r="E17" s="56"/>
      <c r="F17" s="9">
        <f>F8</f>
        <v>-4713236</v>
      </c>
      <c r="G17" s="21"/>
      <c r="H17" s="21"/>
      <c r="I17" s="21"/>
      <c r="J17" s="21"/>
    </row>
    <row r="18" spans="1:10" x14ac:dyDescent="0.75">
      <c r="A18" s="21"/>
      <c r="B18" s="21"/>
      <c r="C18" s="21"/>
      <c r="D18" s="8" t="s">
        <v>24</v>
      </c>
      <c r="E18" s="8"/>
      <c r="F18" s="9">
        <f>F13</f>
        <v>6097971</v>
      </c>
      <c r="I18" s="21"/>
      <c r="J18" s="21"/>
    </row>
    <row r="19" spans="1:10" x14ac:dyDescent="0.75">
      <c r="A19" s="21"/>
      <c r="B19" s="21"/>
      <c r="C19" s="21"/>
      <c r="D19" s="21"/>
      <c r="E19" s="21"/>
      <c r="F19" s="21"/>
      <c r="G19" s="21"/>
      <c r="H19" s="21"/>
      <c r="I19" s="21"/>
      <c r="J19" s="21"/>
    </row>
    <row r="20" spans="1:10" x14ac:dyDescent="0.75">
      <c r="A20" s="21"/>
      <c r="B20" s="21"/>
      <c r="C20" s="21"/>
      <c r="D20" s="21"/>
      <c r="E20" s="21"/>
      <c r="F20" s="21"/>
      <c r="G20" s="21"/>
      <c r="H20" s="21"/>
      <c r="I20" s="21"/>
      <c r="J20" s="21"/>
    </row>
    <row r="21" spans="1:10" x14ac:dyDescent="0.75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 x14ac:dyDescent="0.75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 x14ac:dyDescent="0.75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 x14ac:dyDescent="0.75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x14ac:dyDescent="0.75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 x14ac:dyDescent="0.75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 x14ac:dyDescent="0.7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x14ac:dyDescent="0.75">
      <c r="A28" s="21"/>
      <c r="B28" s="21"/>
      <c r="C28" s="21"/>
      <c r="D28" s="21"/>
      <c r="E28" s="21"/>
      <c r="F28" s="21"/>
      <c r="G28" s="21"/>
      <c r="H28" s="21"/>
      <c r="I28" s="21"/>
      <c r="J28" s="21"/>
    </row>
    <row r="29" spans="1:10" x14ac:dyDescent="0.75">
      <c r="A29" s="21"/>
      <c r="B29" s="21"/>
      <c r="C29" s="21"/>
      <c r="D29" s="21"/>
      <c r="E29" s="21"/>
      <c r="F29" s="21"/>
      <c r="G29" s="21"/>
      <c r="H29" s="21"/>
      <c r="I29" s="21"/>
      <c r="J29" s="21"/>
    </row>
  </sheetData>
  <mergeCells count="4">
    <mergeCell ref="D3:F3"/>
    <mergeCell ref="B8:C8"/>
    <mergeCell ref="B13:C13"/>
    <mergeCell ref="D17:E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20"/>
  <sheetViews>
    <sheetView tabSelected="1" workbookViewId="0">
      <selection activeCell="P3" sqref="P3"/>
    </sheetView>
  </sheetViews>
  <sheetFormatPr defaultRowHeight="14.75" x14ac:dyDescent="0.75"/>
  <cols>
    <col min="1" max="1" width="2.1796875" customWidth="1"/>
    <col min="3" max="3" width="2" customWidth="1"/>
    <col min="4" max="8" width="7.1796875" customWidth="1"/>
    <col min="9" max="9" width="2.6328125" customWidth="1"/>
    <col min="10" max="14" width="7.1796875" customWidth="1"/>
    <col min="15" max="15" width="3.1796875" customWidth="1"/>
  </cols>
  <sheetData>
    <row r="2" spans="2:14" x14ac:dyDescent="0.75">
      <c r="B2" t="s">
        <v>48</v>
      </c>
    </row>
    <row r="3" spans="2:14" x14ac:dyDescent="0.75">
      <c r="B3" t="s">
        <v>42</v>
      </c>
    </row>
    <row r="5" spans="2:14" x14ac:dyDescent="0.75">
      <c r="D5" s="57" t="s">
        <v>44</v>
      </c>
      <c r="E5" s="58"/>
      <c r="F5" s="58"/>
      <c r="G5" s="58"/>
      <c r="H5" s="59"/>
      <c r="J5" s="57" t="s">
        <v>45</v>
      </c>
      <c r="K5" s="58"/>
      <c r="L5" s="58"/>
      <c r="M5" s="58"/>
      <c r="N5" s="59"/>
    </row>
    <row r="6" spans="2:14" ht="29" customHeight="1" x14ac:dyDescent="0.75">
      <c r="B6" s="38" t="s">
        <v>25</v>
      </c>
      <c r="C6" s="35"/>
      <c r="D6" s="41" t="s">
        <v>39</v>
      </c>
      <c r="E6" s="42" t="s">
        <v>40</v>
      </c>
      <c r="F6" s="40" t="s">
        <v>41</v>
      </c>
      <c r="G6" s="39" t="s">
        <v>47</v>
      </c>
      <c r="H6" s="49" t="s">
        <v>43</v>
      </c>
      <c r="J6" s="41" t="s">
        <v>39</v>
      </c>
      <c r="K6" s="42" t="s">
        <v>40</v>
      </c>
      <c r="L6" s="40" t="s">
        <v>41</v>
      </c>
      <c r="M6" s="39" t="s">
        <v>47</v>
      </c>
      <c r="N6" s="49" t="s">
        <v>43</v>
      </c>
    </row>
    <row r="7" spans="2:14" x14ac:dyDescent="0.75">
      <c r="B7" s="37" t="s">
        <v>29</v>
      </c>
      <c r="C7" s="36"/>
      <c r="D7" s="43">
        <v>0</v>
      </c>
      <c r="E7" s="43">
        <v>0</v>
      </c>
      <c r="F7" s="43">
        <v>1</v>
      </c>
      <c r="G7" s="43">
        <v>4</v>
      </c>
      <c r="H7" s="43">
        <f t="shared" ref="H7:H19" si="0">SUM(D7:G7)</f>
        <v>5</v>
      </c>
      <c r="J7" s="47">
        <f>D7/D$20</f>
        <v>0</v>
      </c>
      <c r="K7" s="47">
        <f t="shared" ref="K7:K19" si="1">E7/E$20</f>
        <v>0</v>
      </c>
      <c r="L7" s="47">
        <f t="shared" ref="L7:L19" si="2">F7/F$20</f>
        <v>6.0606060606060606E-3</v>
      </c>
      <c r="M7" s="47">
        <f t="shared" ref="M7:N19" si="3">G7/G$20</f>
        <v>0.8</v>
      </c>
      <c r="N7" s="47">
        <f t="shared" si="3"/>
        <v>9.9800399201596807E-3</v>
      </c>
    </row>
    <row r="8" spans="2:14" x14ac:dyDescent="0.75">
      <c r="B8" s="37" t="s">
        <v>26</v>
      </c>
      <c r="C8" s="36"/>
      <c r="D8" s="43">
        <v>0</v>
      </c>
      <c r="E8" s="43">
        <v>0</v>
      </c>
      <c r="F8" s="43">
        <v>3</v>
      </c>
      <c r="G8" s="43">
        <v>1</v>
      </c>
      <c r="H8" s="43">
        <f t="shared" si="0"/>
        <v>4</v>
      </c>
      <c r="J8" s="47">
        <f t="shared" ref="J8:J19" si="4">D8/D$20</f>
        <v>0</v>
      </c>
      <c r="K8" s="47">
        <f t="shared" si="1"/>
        <v>0</v>
      </c>
      <c r="L8" s="47">
        <f t="shared" si="2"/>
        <v>1.8181818181818181E-2</v>
      </c>
      <c r="M8" s="47">
        <f t="shared" si="3"/>
        <v>0.2</v>
      </c>
      <c r="N8" s="47">
        <f t="shared" si="3"/>
        <v>7.9840319361277438E-3</v>
      </c>
    </row>
    <row r="9" spans="2:14" x14ac:dyDescent="0.75">
      <c r="B9" s="37" t="s">
        <v>27</v>
      </c>
      <c r="C9" s="36"/>
      <c r="D9" s="43">
        <v>1</v>
      </c>
      <c r="E9" s="43">
        <v>3</v>
      </c>
      <c r="F9" s="43">
        <v>8</v>
      </c>
      <c r="G9" s="43">
        <v>0</v>
      </c>
      <c r="H9" s="43">
        <f t="shared" si="0"/>
        <v>12</v>
      </c>
      <c r="J9" s="47">
        <f t="shared" si="4"/>
        <v>7.2992700729927005E-3</v>
      </c>
      <c r="K9" s="47">
        <f t="shared" si="1"/>
        <v>1.5463917525773196E-2</v>
      </c>
      <c r="L9" s="47">
        <f t="shared" si="2"/>
        <v>4.8484848484848485E-2</v>
      </c>
      <c r="M9" s="47">
        <f t="shared" si="3"/>
        <v>0</v>
      </c>
      <c r="N9" s="47">
        <f t="shared" si="3"/>
        <v>2.3952095808383235E-2</v>
      </c>
    </row>
    <row r="10" spans="2:14" x14ac:dyDescent="0.75">
      <c r="B10" s="37" t="s">
        <v>28</v>
      </c>
      <c r="C10" s="36"/>
      <c r="D10" s="43">
        <v>1</v>
      </c>
      <c r="E10" s="43">
        <v>5</v>
      </c>
      <c r="F10" s="43">
        <v>18</v>
      </c>
      <c r="G10" s="43">
        <v>0</v>
      </c>
      <c r="H10" s="43">
        <f t="shared" si="0"/>
        <v>24</v>
      </c>
      <c r="J10" s="47">
        <f t="shared" si="4"/>
        <v>7.2992700729927005E-3</v>
      </c>
      <c r="K10" s="47">
        <f t="shared" si="1"/>
        <v>2.5773195876288658E-2</v>
      </c>
      <c r="L10" s="47">
        <f t="shared" si="2"/>
        <v>0.10909090909090909</v>
      </c>
      <c r="M10" s="47">
        <f t="shared" si="3"/>
        <v>0</v>
      </c>
      <c r="N10" s="47">
        <f t="shared" si="3"/>
        <v>4.790419161676647E-2</v>
      </c>
    </row>
    <row r="11" spans="2:14" x14ac:dyDescent="0.75">
      <c r="B11" s="37" t="s">
        <v>30</v>
      </c>
      <c r="C11" s="36"/>
      <c r="D11" s="43">
        <v>7</v>
      </c>
      <c r="E11" s="43">
        <v>16</v>
      </c>
      <c r="F11" s="43">
        <v>24</v>
      </c>
      <c r="G11" s="43">
        <v>0</v>
      </c>
      <c r="H11" s="43">
        <f t="shared" si="0"/>
        <v>47</v>
      </c>
      <c r="J11" s="47">
        <f t="shared" si="4"/>
        <v>5.1094890510948905E-2</v>
      </c>
      <c r="K11" s="47">
        <f t="shared" si="1"/>
        <v>8.247422680412371E-2</v>
      </c>
      <c r="L11" s="47">
        <f t="shared" si="2"/>
        <v>0.14545454545454545</v>
      </c>
      <c r="M11" s="47">
        <f t="shared" si="3"/>
        <v>0</v>
      </c>
      <c r="N11" s="47">
        <f t="shared" si="3"/>
        <v>9.3812375249500993E-2</v>
      </c>
    </row>
    <row r="12" spans="2:14" x14ac:dyDescent="0.75">
      <c r="B12" s="37" t="s">
        <v>31</v>
      </c>
      <c r="C12" s="36"/>
      <c r="D12" s="43">
        <v>11</v>
      </c>
      <c r="E12" s="43">
        <v>20</v>
      </c>
      <c r="F12" s="43">
        <v>22</v>
      </c>
      <c r="G12" s="43">
        <v>0</v>
      </c>
      <c r="H12" s="43">
        <f t="shared" si="0"/>
        <v>53</v>
      </c>
      <c r="J12" s="47">
        <f t="shared" si="4"/>
        <v>8.0291970802919707E-2</v>
      </c>
      <c r="K12" s="47">
        <f t="shared" si="1"/>
        <v>0.10309278350515463</v>
      </c>
      <c r="L12" s="47">
        <f t="shared" si="2"/>
        <v>0.13333333333333333</v>
      </c>
      <c r="M12" s="47">
        <f t="shared" si="3"/>
        <v>0</v>
      </c>
      <c r="N12" s="47">
        <f t="shared" si="3"/>
        <v>0.10578842315369262</v>
      </c>
    </row>
    <row r="13" spans="2:14" x14ac:dyDescent="0.75">
      <c r="B13" s="37" t="s">
        <v>32</v>
      </c>
      <c r="C13" s="36"/>
      <c r="D13" s="43">
        <v>10</v>
      </c>
      <c r="E13" s="43">
        <v>24</v>
      </c>
      <c r="F13" s="43">
        <v>19</v>
      </c>
      <c r="G13" s="43">
        <v>0</v>
      </c>
      <c r="H13" s="43">
        <f t="shared" si="0"/>
        <v>53</v>
      </c>
      <c r="J13" s="47">
        <f t="shared" si="4"/>
        <v>7.2992700729927001E-2</v>
      </c>
      <c r="K13" s="47">
        <f t="shared" si="1"/>
        <v>0.12371134020618557</v>
      </c>
      <c r="L13" s="47">
        <f t="shared" si="2"/>
        <v>0.11515151515151516</v>
      </c>
      <c r="M13" s="47">
        <f t="shared" si="3"/>
        <v>0</v>
      </c>
      <c r="N13" s="47">
        <f t="shared" si="3"/>
        <v>0.10578842315369262</v>
      </c>
    </row>
    <row r="14" spans="2:14" x14ac:dyDescent="0.75">
      <c r="B14" s="37" t="s">
        <v>33</v>
      </c>
      <c r="C14" s="36"/>
      <c r="D14" s="43">
        <v>13</v>
      </c>
      <c r="E14" s="43">
        <v>33</v>
      </c>
      <c r="F14" s="43">
        <v>23</v>
      </c>
      <c r="G14" s="43">
        <v>0</v>
      </c>
      <c r="H14" s="43">
        <f t="shared" si="0"/>
        <v>69</v>
      </c>
      <c r="J14" s="47">
        <f t="shared" si="4"/>
        <v>9.4890510948905105E-2</v>
      </c>
      <c r="K14" s="47">
        <f t="shared" si="1"/>
        <v>0.17010309278350516</v>
      </c>
      <c r="L14" s="47">
        <f t="shared" si="2"/>
        <v>0.1393939393939394</v>
      </c>
      <c r="M14" s="47">
        <f t="shared" si="3"/>
        <v>0</v>
      </c>
      <c r="N14" s="47">
        <f t="shared" si="3"/>
        <v>0.1377245508982036</v>
      </c>
    </row>
    <row r="15" spans="2:14" x14ac:dyDescent="0.75">
      <c r="B15" s="37" t="s">
        <v>34</v>
      </c>
      <c r="C15" s="36"/>
      <c r="D15" s="43">
        <v>14</v>
      </c>
      <c r="E15" s="43">
        <v>28</v>
      </c>
      <c r="F15" s="43">
        <v>15</v>
      </c>
      <c r="G15" s="43">
        <v>0</v>
      </c>
      <c r="H15" s="43">
        <f t="shared" si="0"/>
        <v>57</v>
      </c>
      <c r="J15" s="47">
        <f t="shared" si="4"/>
        <v>0.10218978102189781</v>
      </c>
      <c r="K15" s="47">
        <f t="shared" si="1"/>
        <v>0.14432989690721648</v>
      </c>
      <c r="L15" s="47">
        <f t="shared" si="2"/>
        <v>9.0909090909090912E-2</v>
      </c>
      <c r="M15" s="47">
        <f t="shared" si="3"/>
        <v>0</v>
      </c>
      <c r="N15" s="47">
        <f t="shared" si="3"/>
        <v>0.11377245508982035</v>
      </c>
    </row>
    <row r="16" spans="2:14" x14ac:dyDescent="0.75">
      <c r="B16" s="37" t="s">
        <v>35</v>
      </c>
      <c r="C16" s="36"/>
      <c r="D16" s="43">
        <v>26</v>
      </c>
      <c r="E16" s="43">
        <v>21</v>
      </c>
      <c r="F16" s="43">
        <v>12</v>
      </c>
      <c r="G16" s="43">
        <v>0</v>
      </c>
      <c r="H16" s="43">
        <f t="shared" si="0"/>
        <v>59</v>
      </c>
      <c r="J16" s="47">
        <f t="shared" si="4"/>
        <v>0.18978102189781021</v>
      </c>
      <c r="K16" s="47">
        <f t="shared" si="1"/>
        <v>0.10824742268041238</v>
      </c>
      <c r="L16" s="47">
        <f t="shared" si="2"/>
        <v>7.2727272727272724E-2</v>
      </c>
      <c r="M16" s="47">
        <f t="shared" si="3"/>
        <v>0</v>
      </c>
      <c r="N16" s="47">
        <f t="shared" si="3"/>
        <v>0.11776447105788423</v>
      </c>
    </row>
    <row r="17" spans="2:14" x14ac:dyDescent="0.75">
      <c r="B17" s="37" t="s">
        <v>36</v>
      </c>
      <c r="C17" s="36"/>
      <c r="D17" s="43">
        <v>18</v>
      </c>
      <c r="E17" s="43">
        <v>14</v>
      </c>
      <c r="F17" s="43">
        <v>12</v>
      </c>
      <c r="G17" s="43">
        <v>0</v>
      </c>
      <c r="H17" s="43">
        <f t="shared" si="0"/>
        <v>44</v>
      </c>
      <c r="J17" s="47">
        <f t="shared" si="4"/>
        <v>0.13138686131386862</v>
      </c>
      <c r="K17" s="47">
        <f t="shared" si="1"/>
        <v>7.2164948453608241E-2</v>
      </c>
      <c r="L17" s="47">
        <f t="shared" si="2"/>
        <v>7.2727272727272724E-2</v>
      </c>
      <c r="M17" s="47">
        <f t="shared" si="3"/>
        <v>0</v>
      </c>
      <c r="N17" s="47">
        <f t="shared" si="3"/>
        <v>8.7824351297405193E-2</v>
      </c>
    </row>
    <row r="18" spans="2:14" x14ac:dyDescent="0.75">
      <c r="B18" s="37" t="s">
        <v>37</v>
      </c>
      <c r="C18" s="36"/>
      <c r="D18" s="43">
        <v>22</v>
      </c>
      <c r="E18" s="43">
        <v>19</v>
      </c>
      <c r="F18" s="43">
        <v>5</v>
      </c>
      <c r="G18" s="43">
        <v>0</v>
      </c>
      <c r="H18" s="43">
        <f t="shared" si="0"/>
        <v>46</v>
      </c>
      <c r="J18" s="47">
        <f t="shared" si="4"/>
        <v>0.16058394160583941</v>
      </c>
      <c r="K18" s="47">
        <f t="shared" si="1"/>
        <v>9.7938144329896906E-2</v>
      </c>
      <c r="L18" s="47">
        <f t="shared" si="2"/>
        <v>3.0303030303030304E-2</v>
      </c>
      <c r="M18" s="47">
        <f t="shared" si="3"/>
        <v>0</v>
      </c>
      <c r="N18" s="47">
        <f t="shared" si="3"/>
        <v>9.1816367265469059E-2</v>
      </c>
    </row>
    <row r="19" spans="2:14" ht="15.5" thickBot="1" x14ac:dyDescent="0.9">
      <c r="B19" s="37" t="s">
        <v>38</v>
      </c>
      <c r="C19" s="36"/>
      <c r="D19" s="45">
        <v>14</v>
      </c>
      <c r="E19" s="45">
        <v>11</v>
      </c>
      <c r="F19" s="45">
        <v>3</v>
      </c>
      <c r="G19" s="45">
        <v>0</v>
      </c>
      <c r="H19" s="43">
        <f t="shared" si="0"/>
        <v>28</v>
      </c>
      <c r="J19" s="47">
        <f t="shared" si="4"/>
        <v>0.10218978102189781</v>
      </c>
      <c r="K19" s="47">
        <f t="shared" si="1"/>
        <v>5.6701030927835051E-2</v>
      </c>
      <c r="L19" s="47">
        <f t="shared" si="2"/>
        <v>1.8181818181818181E-2</v>
      </c>
      <c r="M19" s="47">
        <f t="shared" si="3"/>
        <v>0</v>
      </c>
      <c r="N19" s="47">
        <f t="shared" si="3"/>
        <v>5.588822355289421E-2</v>
      </c>
    </row>
    <row r="20" spans="2:14" ht="15.5" thickTop="1" x14ac:dyDescent="0.75">
      <c r="B20" s="44" t="s">
        <v>43</v>
      </c>
      <c r="D20" s="46">
        <f>SUM(D7:D19)</f>
        <v>137</v>
      </c>
      <c r="E20" s="46">
        <f>SUM(E7:E19)</f>
        <v>194</v>
      </c>
      <c r="F20" s="46">
        <f>SUM(F7:F19)</f>
        <v>165</v>
      </c>
      <c r="G20" s="46">
        <f>SUM(G7:G19)</f>
        <v>5</v>
      </c>
      <c r="H20" s="46">
        <f>SUM(H7:H19)</f>
        <v>501</v>
      </c>
      <c r="J20" s="48">
        <f>SUM(J7:J19)</f>
        <v>0.99999999999999989</v>
      </c>
      <c r="K20" s="48">
        <f>SUM(K7:K19)</f>
        <v>0.99999999999999989</v>
      </c>
      <c r="L20" s="48">
        <f>SUM(L7:L19)</f>
        <v>1</v>
      </c>
      <c r="M20" s="48">
        <f>SUM(M7:M19)</f>
        <v>1</v>
      </c>
      <c r="N20" s="48">
        <f>SUM(N7:N19)</f>
        <v>1</v>
      </c>
    </row>
  </sheetData>
  <mergeCells count="2">
    <mergeCell ref="D5:H5"/>
    <mergeCell ref="J5:N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</vt:lpstr>
      <vt:lpstr>Revenue and Costs</vt:lpstr>
      <vt:lpstr>Problem Report Response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2019-08-12T21:57:24Z</dcterms:modified>
</cp:coreProperties>
</file>