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amhi\OneDrive\Desktop\"/>
    </mc:Choice>
  </mc:AlternateContent>
  <xr:revisionPtr revIDLastSave="633" documentId="8_{29E14981-242E-4C83-ACE4-E8D2BD10148A}" xr6:coauthVersionLast="45" xr6:coauthVersionMax="45" xr10:uidLastSave="{82FC9617-053F-4B17-BA6E-17D875E3107B}"/>
  <bookViews>
    <workbookView xWindow="-110" yWindow="-110" windowWidth="19420" windowHeight="10420" firstSheet="2" activeTab="6" xr2:uid="{00000000-000D-0000-FFFF-FFFF00000000}"/>
  </bookViews>
  <sheets>
    <sheet name="About" sheetId="2" r:id="rId1"/>
    <sheet name="Data Dictionary" sheetId="3" r:id="rId2"/>
    <sheet name="Raw data" sheetId="1" r:id="rId3"/>
    <sheet name="Assignment 1" sheetId="5" r:id="rId4"/>
    <sheet name="Assignment 2" sheetId="12" r:id="rId5"/>
    <sheet name="Assignment 3" sheetId="13" r:id="rId6"/>
    <sheet name="Descriptive Statistics" sheetId="14" r:id="rId7"/>
  </sheets>
  <externalReferences>
    <externalReference r:id="rId8"/>
  </externalReferences>
  <definedNames>
    <definedName name="_xlnm._FilterDatabase" localSheetId="2" hidden="1">'Raw data'!$B$1:$L$157</definedName>
    <definedName name="_xlchart.v1.0" hidden="1">'[1]Goal 5, 6, 7'!$A$23:$A$43</definedName>
    <definedName name="_xlchart.v1.1" hidden="1">'[1]Goal 5, 6, 7'!$B$22</definedName>
    <definedName name="_xlchart.v1.2" hidden="1">'[1]Goal 5, 6, 7'!$B$23:$B$43</definedName>
    <definedName name="corruption">'Raw data'!$I$1:$I$157</definedName>
    <definedName name="countrt_num">'Raw data'!$B$2:$B$157</definedName>
    <definedName name="country">'Raw data'!$B$1:$B$157</definedName>
    <definedName name="data">'Raw data'!$C$1:$L$157</definedName>
    <definedName name="freedom">'Raw data'!$H$1:$H$157</definedName>
    <definedName name="info">'Raw data'!$B$2:$L$157</definedName>
    <definedName name="info_new">'Raw data'!$C$1:$M$181</definedName>
    <definedName name="negative">'Raw data'!$F$1:$F$157</definedName>
  </definedNames>
  <calcPr calcId="191029"/>
  <pivotCaches>
    <pivotCache cacheId="5" r:id="rId9"/>
    <pivotCache cacheId="4" r:id="rId10"/>
    <pivotCache cacheId="2" r:id="rId11"/>
    <pivotCache cacheId="6"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3" l="1"/>
  <c r="D5" i="13"/>
  <c r="D6" i="13"/>
  <c r="D7" i="13"/>
  <c r="D8" i="13"/>
  <c r="D9" i="13"/>
  <c r="D10" i="13"/>
  <c r="D11" i="13"/>
  <c r="D12" i="13"/>
  <c r="D13" i="13"/>
  <c r="D14" i="13"/>
  <c r="D15" i="13"/>
  <c r="D16" i="13"/>
  <c r="D17" i="13"/>
  <c r="D18" i="13"/>
  <c r="D19" i="13"/>
  <c r="D20" i="13"/>
  <c r="C24" i="13"/>
  <c r="A25" i="13"/>
  <c r="D28" i="13"/>
  <c r="D29" i="13"/>
  <c r="B36" i="13"/>
  <c r="A85" i="12"/>
  <c r="A95" i="12"/>
  <c r="A103" i="12"/>
  <c r="A125" i="12"/>
  <c r="A144" i="12" a="1"/>
  <c r="A144" i="12" s="1"/>
  <c r="F72" i="12" s="1"/>
  <c r="A149" i="12"/>
  <c r="A167" i="12"/>
  <c r="A210" i="12"/>
  <c r="A230" i="12"/>
  <c r="F76" i="12" s="1"/>
  <c r="G238" i="12" a="1"/>
  <c r="G238" i="12" s="1"/>
  <c r="G242" i="12" a="1"/>
  <c r="G242" i="12" s="1"/>
  <c r="K7" i="5" l="1"/>
  <c r="D37" i="5"/>
  <c r="D27" i="5"/>
  <c r="D19" i="5"/>
  <c r="D10" i="5"/>
  <c r="D7" i="5"/>
  <c r="D34" i="5" l="1"/>
  <c r="D20" i="5"/>
  <c r="D9" i="5" l="1"/>
  <c r="D13" i="5" l="1"/>
  <c r="D12" i="5"/>
  <c r="D11" i="5"/>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<sst xmlns="http://schemas.openxmlformats.org/spreadsheetml/2006/main" count="1217" uniqueCount="286">
  <si>
    <t>Country (region)</t>
  </si>
  <si>
    <t>Ladder</t>
  </si>
  <si>
    <t>SD of Ladder</t>
  </si>
  <si>
    <t>Positive affect</t>
  </si>
  <si>
    <t>Negative affect</t>
  </si>
  <si>
    <t>Social support</t>
  </si>
  <si>
    <t>Freedom</t>
  </si>
  <si>
    <t>Corruption</t>
  </si>
  <si>
    <t>Generosity</t>
  </si>
  <si>
    <t>Log of GDP
per capita</t>
  </si>
  <si>
    <t>Healthy life
expectancy</t>
  </si>
  <si>
    <t>Finland</t>
  </si>
  <si>
    <t>Denmark</t>
  </si>
  <si>
    <t>Norway</t>
  </si>
  <si>
    <t>Iceland</t>
  </si>
  <si>
    <t>Netherlands</t>
  </si>
  <si>
    <t>Switzerland</t>
  </si>
  <si>
    <t>Sweden</t>
  </si>
  <si>
    <t>New Zealand</t>
  </si>
  <si>
    <t>Canada</t>
  </si>
  <si>
    <t>Austria</t>
  </si>
  <si>
    <t>Australia</t>
  </si>
  <si>
    <t>Costa Rica</t>
  </si>
  <si>
    <t>Israel</t>
  </si>
  <si>
    <t>Luxembourg</t>
  </si>
  <si>
    <t>United Kingdom</t>
  </si>
  <si>
    <t>Ireland</t>
  </si>
  <si>
    <t>Germany</t>
  </si>
  <si>
    <t>Belgium</t>
  </si>
  <si>
    <t>United States</t>
  </si>
  <si>
    <t>Czech Republic</t>
  </si>
  <si>
    <t>United Arab Emirates</t>
  </si>
  <si>
    <t>Malta</t>
  </si>
  <si>
    <t>Mexico</t>
  </si>
  <si>
    <t>France</t>
  </si>
  <si>
    <t>Taiwan</t>
  </si>
  <si>
    <t>Chile</t>
  </si>
  <si>
    <t>Guatemala</t>
  </si>
  <si>
    <t>Saudi Arabia</t>
  </si>
  <si>
    <t>Qatar</t>
  </si>
  <si>
    <t>Spain</t>
  </si>
  <si>
    <t>Panama</t>
  </si>
  <si>
    <t>Brazil</t>
  </si>
  <si>
    <t>Uruguay</t>
  </si>
  <si>
    <t>Singapore</t>
  </si>
  <si>
    <t>El Salvador</t>
  </si>
  <si>
    <t>Italy</t>
  </si>
  <si>
    <t>Bahrain</t>
  </si>
  <si>
    <t>Slovakia</t>
  </si>
  <si>
    <t>Trinidad and Tobago</t>
  </si>
  <si>
    <t>Poland</t>
  </si>
  <si>
    <t>Uzbekistan</t>
  </si>
  <si>
    <t>Lithuania</t>
  </si>
  <si>
    <t>Colombia</t>
  </si>
  <si>
    <t>Slovenia</t>
  </si>
  <si>
    <t>Nicaragua</t>
  </si>
  <si>
    <t>Kosovo</t>
  </si>
  <si>
    <t>Argentina</t>
  </si>
  <si>
    <t>Romania</t>
  </si>
  <si>
    <t>Cyprus</t>
  </si>
  <si>
    <t>Ecuador</t>
  </si>
  <si>
    <t>Kuwait</t>
  </si>
  <si>
    <t>Thailand</t>
  </si>
  <si>
    <t>Latvia</t>
  </si>
  <si>
    <t>South Korea</t>
  </si>
  <si>
    <t>Estonia</t>
  </si>
  <si>
    <t>Jamaica</t>
  </si>
  <si>
    <t>Mauritius</t>
  </si>
  <si>
    <t>Japan</t>
  </si>
  <si>
    <t>Honduras</t>
  </si>
  <si>
    <t>Kazakhstan</t>
  </si>
  <si>
    <t>Bolivia</t>
  </si>
  <si>
    <t>Hungary</t>
  </si>
  <si>
    <t>Paraguay</t>
  </si>
  <si>
    <t>Northern Cyprus</t>
  </si>
  <si>
    <t>Peru</t>
  </si>
  <si>
    <t>Portugal</t>
  </si>
  <si>
    <t>Pakistan</t>
  </si>
  <si>
    <t>Russia</t>
  </si>
  <si>
    <t>Philippines</t>
  </si>
  <si>
    <t>Serbia</t>
  </si>
  <si>
    <t>Moldova</t>
  </si>
  <si>
    <t>Libya</t>
  </si>
  <si>
    <t>Montenegro</t>
  </si>
  <si>
    <t>Tajikistan</t>
  </si>
  <si>
    <t>Croatia</t>
  </si>
  <si>
    <t>Hong Kong</t>
  </si>
  <si>
    <t>Dominican Republic</t>
  </si>
  <si>
    <t xml:space="preserve">Bosnia and Herzegovina </t>
  </si>
  <si>
    <t>Turkey</t>
  </si>
  <si>
    <t>Malaysia</t>
  </si>
  <si>
    <t>Belarus</t>
  </si>
  <si>
    <t>Greece</t>
  </si>
  <si>
    <t>Mongolia</t>
  </si>
  <si>
    <t>Macedonia</t>
  </si>
  <si>
    <t>Nigeria</t>
  </si>
  <si>
    <t>Kyrgyzstan</t>
  </si>
  <si>
    <t>Turkmenistan</t>
  </si>
  <si>
    <t>Algeria</t>
  </si>
  <si>
    <t>Morocco</t>
  </si>
  <si>
    <t>Azerbaijan</t>
  </si>
  <si>
    <t>Lebanon</t>
  </si>
  <si>
    <t>Indonesia</t>
  </si>
  <si>
    <t>China</t>
  </si>
  <si>
    <t>Vietnam</t>
  </si>
  <si>
    <t>Bhutan</t>
  </si>
  <si>
    <t>Cameroon</t>
  </si>
  <si>
    <t>Bulgaria</t>
  </si>
  <si>
    <t>Ghana</t>
  </si>
  <si>
    <t>Ivory Coast</t>
  </si>
  <si>
    <t>Nepal</t>
  </si>
  <si>
    <t>Jordan</t>
  </si>
  <si>
    <t>Benin</t>
  </si>
  <si>
    <t>Congo (Brazzaville)</t>
  </si>
  <si>
    <t>Gabon</t>
  </si>
  <si>
    <t>Laos</t>
  </si>
  <si>
    <t>South Africa</t>
  </si>
  <si>
    <t>Albania</t>
  </si>
  <si>
    <t>Venezuela</t>
  </si>
  <si>
    <t>Cambodia</t>
  </si>
  <si>
    <t>Palestinian Territories</t>
  </si>
  <si>
    <t>Senegal</t>
  </si>
  <si>
    <t>Somalia</t>
  </si>
  <si>
    <t>Namibia</t>
  </si>
  <si>
    <t>Niger</t>
  </si>
  <si>
    <t>Burkina Faso</t>
  </si>
  <si>
    <t>Armenia</t>
  </si>
  <si>
    <t>Iran</t>
  </si>
  <si>
    <t>Guinea</t>
  </si>
  <si>
    <t>Georgia</t>
  </si>
  <si>
    <t>Gambia</t>
  </si>
  <si>
    <t>Kenya</t>
  </si>
  <si>
    <t>Mauritania</t>
  </si>
  <si>
    <t>Mozambique</t>
  </si>
  <si>
    <t>Tunisia</t>
  </si>
  <si>
    <t>Bangladesh</t>
  </si>
  <si>
    <t>Iraq</t>
  </si>
  <si>
    <t>Congo (Kinshasa)</t>
  </si>
  <si>
    <t>Mali</t>
  </si>
  <si>
    <t>Sierra Leone</t>
  </si>
  <si>
    <t>Sri Lanka</t>
  </si>
  <si>
    <t>Myanmar</t>
  </si>
  <si>
    <t>Chad</t>
  </si>
  <si>
    <t>Ukraine</t>
  </si>
  <si>
    <t>Ethiopia</t>
  </si>
  <si>
    <t>Swaziland</t>
  </si>
  <si>
    <t>Uganda</t>
  </si>
  <si>
    <t>Egypt</t>
  </si>
  <si>
    <t>Zambia</t>
  </si>
  <si>
    <t>Togo</t>
  </si>
  <si>
    <t>India</t>
  </si>
  <si>
    <t>Liberia</t>
  </si>
  <si>
    <t>Comoros</t>
  </si>
  <si>
    <t>Madagascar</t>
  </si>
  <si>
    <t>Lesotho</t>
  </si>
  <si>
    <t>Burundi</t>
  </si>
  <si>
    <t>Zimbabwe</t>
  </si>
  <si>
    <t>Haiti</t>
  </si>
  <si>
    <t>Botswana</t>
  </si>
  <si>
    <t>Syria</t>
  </si>
  <si>
    <t>Malawi</t>
  </si>
  <si>
    <t>Yemen</t>
  </si>
  <si>
    <t>Rwanda</t>
  </si>
  <si>
    <t>Tanzania</t>
  </si>
  <si>
    <t>Afghanistan</t>
  </si>
  <si>
    <t>Central African Republic</t>
  </si>
  <si>
    <t>South Sudan</t>
  </si>
  <si>
    <t xml:space="preserve">Dataset Name: </t>
  </si>
  <si>
    <t>Source</t>
  </si>
  <si>
    <t>Description</t>
  </si>
  <si>
    <t>World Happiness Report 2019</t>
  </si>
  <si>
    <t>https://www.kaggle.com/PromptCloudHQ/world-happiness-report-2019/downloads/world-happiness-report-2019.zip/1</t>
  </si>
  <si>
    <t>The World Happiness Report is a landmark survey of the state of global happiness that ranks 156 countries by how happy their citizens perceive themselves to be. This year’s World Happiness Report focuses on happiness and the community: how happiness has evolved over the past dozen years, with a focus on the technologies, social norms, conflicts and government policies that have driven those changes.
The data has been released by SDSN and extracted by PromptCloud's custom web crawling solution.</t>
  </si>
  <si>
    <t>Column</t>
  </si>
  <si>
    <t>Name of the country.</t>
  </si>
  <si>
    <t>Cantril Ladder is a measure of life satisfaction.</t>
  </si>
  <si>
    <t>Standard deviation of the ladder.</t>
  </si>
  <si>
    <t>Measure of positive emotion.</t>
  </si>
  <si>
    <t>Measure of negative emotion.</t>
  </si>
  <si>
    <t>The extent to which Social support contributed to the calculation of the Happiness Score.</t>
  </si>
  <si>
    <t>The extent to which Freedom contributed to the calculation of the Happiness Score.</t>
  </si>
  <si>
    <t>The extent to which Perception of Corruption contributes to Happiness Score.</t>
  </si>
  <si>
    <t>The extent to which Generosity contributed to the calculation of the Happiness Score.</t>
  </si>
  <si>
    <t>The extent to which GDP contributes to the calculation of the Happiness Score.</t>
  </si>
  <si>
    <t>The extent to which Life expectancy contributed to the calculation of the Happiness Score.</t>
  </si>
  <si>
    <t>Log of GDP per capita</t>
  </si>
  <si>
    <t>Healthy life expectancy</t>
  </si>
  <si>
    <t>Country</t>
  </si>
  <si>
    <t>Happiness ranking</t>
  </si>
  <si>
    <t xml:space="preserve">GDP </t>
  </si>
  <si>
    <t>Health life expectancy</t>
  </si>
  <si>
    <t>Measures of Contributions:-</t>
  </si>
  <si>
    <t xml:space="preserve">Name of country </t>
  </si>
  <si>
    <t>Row number</t>
  </si>
  <si>
    <t>NA</t>
  </si>
  <si>
    <t xml:space="preserve"> NA</t>
  </si>
  <si>
    <t>Rank</t>
  </si>
  <si>
    <t>VLOOKUP function</t>
  </si>
  <si>
    <t>MATCH function</t>
  </si>
  <si>
    <t>MAX function</t>
  </si>
  <si>
    <t>MIN function</t>
  </si>
  <si>
    <t>HLOOKUP function</t>
  </si>
  <si>
    <t>Factor</t>
  </si>
  <si>
    <t>Grand Total</t>
  </si>
  <si>
    <t>Countries</t>
  </si>
  <si>
    <t>nnn</t>
  </si>
  <si>
    <t>Sub-Saharan Africa</t>
  </si>
  <si>
    <t>Southeast Asia</t>
  </si>
  <si>
    <t>Middle East and North Africa</t>
  </si>
  <si>
    <t>Latin America and Caribbean</t>
  </si>
  <si>
    <t>Commonwealth of Independent States</t>
  </si>
  <si>
    <t>East Asia</t>
  </si>
  <si>
    <t>Central and Eastern Europe</t>
  </si>
  <si>
    <t>Western Europe</t>
  </si>
  <si>
    <t>North America and ANZ</t>
  </si>
  <si>
    <t>Answer-</t>
  </si>
  <si>
    <t>7. Which country has the least happiness score in Latin America and Caribbean?</t>
  </si>
  <si>
    <t xml:space="preserve">6. Which country has the highest happiness score in East Asia? </t>
  </si>
  <si>
    <t>Hapiness score
 2019</t>
  </si>
  <si>
    <t>Region</t>
  </si>
  <si>
    <t>Western Europe Count</t>
  </si>
  <si>
    <t>Sub-Saharan Africa Count</t>
  </si>
  <si>
    <t>Southeast Asia Count</t>
  </si>
  <si>
    <t>North America and ANZ Count</t>
  </si>
  <si>
    <t>Middle East and North Africa Count</t>
  </si>
  <si>
    <t>Latin America and Caribbean Count</t>
  </si>
  <si>
    <t>East Asia Count</t>
  </si>
  <si>
    <t>Commonwealth of Independent States Count</t>
  </si>
  <si>
    <t>Central and Eastern Europe Count</t>
  </si>
  <si>
    <t>5. How many countries are in Westen Europe?</t>
  </si>
  <si>
    <t xml:space="preserve">4. How many countries are in the Middle East and North Africa region? </t>
  </si>
  <si>
    <t>SUBTOTALS</t>
  </si>
  <si>
    <t>Sum of Hapiness score
 2019</t>
  </si>
  <si>
    <t>Sum of Hapiness score
 2017</t>
  </si>
  <si>
    <t>Sum of Hapiness score
 2018</t>
  </si>
  <si>
    <t>Row Labels</t>
  </si>
  <si>
    <t>3. What is trend of happiness score of the Western European countries from 2017 to 2019?</t>
  </si>
  <si>
    <t>Rank of Positive affect</t>
  </si>
  <si>
    <t>Rank of country</t>
  </si>
  <si>
    <t>2. What are the ranks of positive affect of the top 15 unhappy countries ?</t>
  </si>
  <si>
    <t>Goals (1-7)</t>
  </si>
  <si>
    <t>1. What are the top 15 unhappy countries in the world?</t>
  </si>
  <si>
    <t>Scatter plot</t>
  </si>
  <si>
    <t>7. The trend of negative affect in the top 20 countries</t>
  </si>
  <si>
    <t>PARETO chart</t>
  </si>
  <si>
    <t>6. The trend of corruption in Latin America and Caribbean countries.</t>
  </si>
  <si>
    <t>(blank)</t>
  </si>
  <si>
    <t>December</t>
  </si>
  <si>
    <t>March</t>
  </si>
  <si>
    <t>February</t>
  </si>
  <si>
    <t>January</t>
  </si>
  <si>
    <t>Count of Country</t>
  </si>
  <si>
    <t>Pivot Chart - Line Graph</t>
  </si>
  <si>
    <t>5. Number of countries reported in each month of the data set.</t>
  </si>
  <si>
    <t>Number of days between dates</t>
  </si>
  <si>
    <t xml:space="preserve">South Sudan </t>
  </si>
  <si>
    <t xml:space="preserve">Last country reported </t>
  </si>
  <si>
    <t xml:space="preserve">Finland </t>
  </si>
  <si>
    <t xml:space="preserve">First country reported </t>
  </si>
  <si>
    <t>4. Calculate the number of days between first reported date and last reported date</t>
  </si>
  <si>
    <t>3. What day of the week was the happiness index of Paraguay and Uganda reported?</t>
  </si>
  <si>
    <t>2. What day of the year is the happiness index of Armenia reported?</t>
  </si>
  <si>
    <t>Future Expected date of Report (excluding weekends)</t>
  </si>
  <si>
    <t>Reported date</t>
  </si>
  <si>
    <t>1. Calculate the future report dates of South East Asian countires, excluding weekends.</t>
  </si>
  <si>
    <t>Descriptive statistics for the happiness score of 2019</t>
  </si>
  <si>
    <t>Mean</t>
  </si>
  <si>
    <t>Standard Error</t>
  </si>
  <si>
    <t>Median</t>
  </si>
  <si>
    <t>Mode</t>
  </si>
  <si>
    <t>Standard Deviation</t>
  </si>
  <si>
    <t>Sample Variance</t>
  </si>
  <si>
    <t>Kurtosis</t>
  </si>
  <si>
    <t>Skewness</t>
  </si>
  <si>
    <t>Range</t>
  </si>
  <si>
    <t>Minimum</t>
  </si>
  <si>
    <t>Maximum</t>
  </si>
  <si>
    <t>Sum</t>
  </si>
  <si>
    <t>Count</t>
  </si>
  <si>
    <t>1. What is the happiness ranking of Macedonia and the meaure of factors that contributed to the ranking?</t>
  </si>
  <si>
    <t>2. What is the ranking of Jordan in terms of generosity?</t>
  </si>
  <si>
    <t>3. What is the position of Libya and Yemen in the data set?</t>
  </si>
  <si>
    <t>4. Which country has the maximum contribution of freedom?</t>
  </si>
  <si>
    <t>5.Which country stands first in the contribution of corruption?</t>
  </si>
  <si>
    <t>6. How many countries are included in the report?</t>
  </si>
  <si>
    <t>Goals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</si>
</sst>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b/>
      <sz val="20"/>
      <color theme="1"/>
      <name val="Calibri"/>
      <family val="2"/>
      <scheme val="minor"/>
    </font>
    <font>
      <i/>
      <sz val="11"/>
      <color theme="1"/>
      <name val="Calibri"/>
      <family val="2"/>
      <scheme val="minor"/>
    </font>
    <font>
      <b/>
      <sz val="12"/>
      <color theme="1"/>
      <name val="Calibri"/>
      <family val="2"/>
      <scheme val="minor"/>
    </font>
    <font>
      <b/>
      <sz val="11"/>
      <color rgb="FF3F3F76"/>
      <name val="Calibri"/>
      <family val="2"/>
      <scheme val="minor"/>
    </font>
    <font>
      <b/>
      <i/>
      <sz val="12"/>
      <color theme="1"/>
      <name val="Calibri"/>
      <family val="2"/>
      <scheme val="minor"/>
    </font>
    <font>
      <b/>
      <sz val="14"/>
      <color theme="1"/>
      <name val="Calibri"/>
      <family val="2"/>
      <scheme val="minor"/>
    </font>
    <font>
      <b/>
      <i/>
      <sz val="11"/>
      <color theme="1"/>
      <name val="Calibri"/>
      <family val="2"/>
      <scheme val="minor"/>
    </font>
    <font>
      <b/>
      <sz val="16"/>
      <color theme="1"/>
      <name val="Calibri"/>
      <family val="2"/>
      <scheme val="minor"/>
    </font>
    <font>
      <b/>
      <i/>
      <sz val="14"/>
      <color theme="1"/>
      <name val="Calibri"/>
      <family val="2"/>
      <scheme val="minor"/>
    </font>
    <font>
      <b/>
      <sz val="11"/>
      <color theme="0" tint="-4.9989318521683403E-2"/>
      <name val="Calibri"/>
      <family val="2"/>
      <scheme val="minor"/>
    </font>
    <font>
      <b/>
      <sz val="11"/>
      <color theme="9" tint="-0.499984740745262"/>
      <name val="Calibri"/>
      <family val="2"/>
      <scheme val="minor"/>
    </font>
    <font>
      <b/>
      <sz val="14"/>
      <color rgb="FF3F3F3F"/>
      <name val="Calibri"/>
      <family val="2"/>
      <scheme val="minor"/>
    </font>
    <font>
      <b/>
      <sz val="14"/>
      <color rgb="FFFA7D00"/>
      <name val="Calibri"/>
      <family val="2"/>
      <scheme val="minor"/>
    </font>
    <font>
      <b/>
      <sz val="12"/>
      <color rgb="FF3F3F3F"/>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7">
    <xf numFmtId="0" fontId="0" fillId="0" borderId="0" xfId="0"/>
    <xf numFmtId="0" fontId="0" fillId="0" borderId="0" xfId="0" applyAlignment="1">
      <alignment wrapText="1"/>
    </xf>
    <xf numFmtId="0" fontId="16" fillId="0" borderId="0" xfId="0" applyFont="1"/>
    <xf numFmtId="0" fontId="18" fillId="0" borderId="0" xfId="42"/>
    <xf numFmtId="0" fontId="16" fillId="0" borderId="0" xfId="0" applyFont="1" applyAlignment="1">
      <alignment wrapText="1"/>
    </xf>
    <xf numFmtId="0" fontId="16" fillId="31" borderId="9" xfId="17" applyFill="1"/>
    <xf numFmtId="0" fontId="13" fillId="33" borderId="7" xfId="13" applyFill="1"/>
    <xf numFmtId="0" fontId="19" fillId="29" borderId="0" xfId="38" applyFont="1"/>
    <xf numFmtId="0" fontId="16" fillId="30" borderId="0" xfId="39" applyFont="1"/>
    <xf numFmtId="0" fontId="1" fillId="32" borderId="0" xfId="41"/>
    <xf numFmtId="0" fontId="10" fillId="6" borderId="5" xfId="10"/>
    <xf numFmtId="0" fontId="20" fillId="0" borderId="0" xfId="0" applyFont="1"/>
    <xf numFmtId="0" fontId="21" fillId="0" borderId="0" xfId="0" applyFont="1"/>
    <xf numFmtId="0" fontId="1" fillId="34" borderId="7" xfId="25" applyFill="1" applyBorder="1"/>
    <xf numFmtId="0" fontId="22" fillId="16" borderId="7" xfId="25" applyFont="1" applyBorder="1"/>
    <xf numFmtId="0" fontId="23" fillId="5" borderId="4" xfId="9" applyFont="1"/>
    <xf numFmtId="0" fontId="1" fillId="34" borderId="7" xfId="13" applyFont="1" applyFill="1"/>
    <xf numFmtId="0" fontId="22" fillId="21" borderId="0" xfId="30" applyFont="1"/>
    <xf numFmtId="0" fontId="22" fillId="13" borderId="0" xfId="22" applyFont="1"/>
    <xf numFmtId="0" fontId="24" fillId="0" borderId="0" xfId="0" applyFont="1"/>
    <xf numFmtId="0" fontId="13" fillId="36" borderId="7" xfId="13" applyFill="1"/>
    <xf numFmtId="0" fontId="16" fillId="37" borderId="7" xfId="13" applyFont="1" applyFill="1"/>
    <xf numFmtId="0" fontId="16" fillId="35" borderId="7" xfId="13" applyFont="1" applyFill="1"/>
    <xf numFmtId="0" fontId="0" fillId="0" borderId="0" xfId="0" pivotButton="1"/>
    <xf numFmtId="0" fontId="0" fillId="0" borderId="0" xfId="0" applyAlignment="1">
      <alignment horizontal="left"/>
    </xf>
    <xf numFmtId="0" fontId="25" fillId="0" borderId="0" xfId="0" applyFont="1"/>
    <xf numFmtId="0" fontId="0" fillId="0" borderId="0" xfId="0" applyFont="1"/>
    <xf numFmtId="0" fontId="16" fillId="21" borderId="0" xfId="30" applyFont="1"/>
    <xf numFmtId="0" fontId="1" fillId="23" borderId="0" xfId="32"/>
    <xf numFmtId="0" fontId="26" fillId="0" borderId="0" xfId="0" applyFont="1"/>
    <xf numFmtId="0" fontId="16" fillId="13" borderId="0" xfId="22" applyFont="1"/>
    <xf numFmtId="0" fontId="0" fillId="15" borderId="0" xfId="24" applyFont="1"/>
    <xf numFmtId="0" fontId="21" fillId="0" borderId="0" xfId="0" applyFont="1" applyAlignment="1">
      <alignment wrapText="1"/>
    </xf>
    <xf numFmtId="0" fontId="17" fillId="13" borderId="0" xfId="22"/>
    <xf numFmtId="0" fontId="27" fillId="0" borderId="0" xfId="0" applyFont="1"/>
    <xf numFmtId="0" fontId="28" fillId="0" borderId="0" xfId="0" applyFont="1"/>
    <xf numFmtId="0" fontId="22" fillId="0" borderId="0" xfId="0" applyFont="1"/>
    <xf numFmtId="0" fontId="25" fillId="39" borderId="9" xfId="17" applyFont="1" applyFill="1"/>
    <xf numFmtId="0" fontId="23" fillId="40" borderId="4" xfId="9" applyFont="1" applyFill="1"/>
    <xf numFmtId="14" fontId="29" fillId="33" borderId="4" xfId="9" applyNumberFormat="1" applyFont="1" applyFill="1"/>
    <xf numFmtId="0" fontId="30" fillId="40" borderId="4" xfId="11" applyFont="1" applyFill="1"/>
    <xf numFmtId="0" fontId="16" fillId="38" borderId="7" xfId="13" applyFont="1" applyFill="1"/>
    <xf numFmtId="0" fontId="31" fillId="41" borderId="5" xfId="10" applyFont="1" applyFill="1"/>
    <xf numFmtId="14" fontId="13" fillId="36" borderId="7" xfId="13" applyNumberFormat="1" applyFill="1"/>
    <xf numFmtId="0" fontId="3" fillId="0" borderId="1" xfId="2"/>
    <xf numFmtId="14" fontId="22" fillId="0" borderId="0" xfId="0" applyNumberFormat="1" applyFont="1"/>
    <xf numFmtId="14" fontId="0" fillId="0" borderId="0" xfId="0" applyNumberFormat="1"/>
    <xf numFmtId="0" fontId="32" fillId="42" borderId="4" xfId="11" applyFont="1" applyFill="1"/>
    <xf numFmtId="14" fontId="33" fillId="34" borderId="5" xfId="10" applyNumberFormat="1" applyFont="1" applyFill="1"/>
    <xf numFmtId="14" fontId="10" fillId="34" borderId="5" xfId="10" applyNumberFormat="1" applyFill="1"/>
    <xf numFmtId="14" fontId="23" fillId="5" borderId="4" xfId="9" applyNumberFormat="1" applyFont="1"/>
    <xf numFmtId="14" fontId="10" fillId="6" borderId="5" xfId="10" applyNumberFormat="1"/>
    <xf numFmtId="0" fontId="22" fillId="6" borderId="5" xfId="10" applyFont="1"/>
    <xf numFmtId="0" fontId="22" fillId="6" borderId="5" xfId="10" applyFont="1" applyAlignment="1">
      <alignment wrapText="1"/>
    </xf>
    <xf numFmtId="0" fontId="26" fillId="0" borderId="10" xfId="0" applyFont="1" applyBorder="1" applyAlignment="1">
      <alignment horizontal="centerContinuous"/>
    </xf>
    <xf numFmtId="0" fontId="21" fillId="0" borderId="10" xfId="0" applyFont="1" applyBorder="1" applyAlignment="1">
      <alignment horizontal="centerContinuous"/>
    </xf>
    <xf numFmtId="0" fontId="0" fillId="0" borderId="11"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15 unhappy countries</a:t>
            </a:r>
          </a:p>
        </c:rich>
      </c:tx>
      <c:layout>
        <c:manualLayout>
          <c:xMode val="edge"/>
          <c:yMode val="edge"/>
          <c:x val="0.49913936753600097"/>
          <c:y val="4.0030816291848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South Sudan</c:v>
              </c:pt>
              <c:pt idx="1">
                <c:v>Central African Republic</c:v>
              </c:pt>
              <c:pt idx="2">
                <c:v>Afghanistan</c:v>
              </c:pt>
              <c:pt idx="3">
                <c:v>Tanzania</c:v>
              </c:pt>
              <c:pt idx="4">
                <c:v>Rwanda</c:v>
              </c:pt>
              <c:pt idx="5">
                <c:v>Yemen</c:v>
              </c:pt>
              <c:pt idx="6">
                <c:v>Malawi</c:v>
              </c:pt>
              <c:pt idx="7">
                <c:v>Syria</c:v>
              </c:pt>
              <c:pt idx="8">
                <c:v>Botswana</c:v>
              </c:pt>
              <c:pt idx="9">
                <c:v>Haiti</c:v>
              </c:pt>
              <c:pt idx="10">
                <c:v>Zimbabwe</c:v>
              </c:pt>
              <c:pt idx="11">
                <c:v>Burundi</c:v>
              </c:pt>
              <c:pt idx="12">
                <c:v>Lesotho</c:v>
              </c:pt>
              <c:pt idx="13">
                <c:v>Madagascar</c:v>
              </c:pt>
              <c:pt idx="14">
                <c:v>Comoros</c:v>
              </c:pt>
            </c:strLit>
          </c:cat>
          <c:val>
            <c:numLit>
              <c:formatCode>General</c:formatCode>
              <c:ptCount val="15"/>
              <c:pt idx="0">
                <c:v>156</c:v>
              </c:pt>
              <c:pt idx="1">
                <c:v>155</c:v>
              </c:pt>
              <c:pt idx="2">
                <c:v>154</c:v>
              </c:pt>
              <c:pt idx="3">
                <c:v>153</c:v>
              </c:pt>
              <c:pt idx="4">
                <c:v>152</c:v>
              </c:pt>
              <c:pt idx="5">
                <c:v>151</c:v>
              </c:pt>
              <c:pt idx="6">
                <c:v>150</c:v>
              </c:pt>
              <c:pt idx="7">
                <c:v>149</c:v>
              </c:pt>
              <c:pt idx="8">
                <c:v>148</c:v>
              </c:pt>
              <c:pt idx="9">
                <c:v>147</c:v>
              </c:pt>
              <c:pt idx="10">
                <c:v>146</c:v>
              </c:pt>
              <c:pt idx="11">
                <c:v>145</c:v>
              </c:pt>
              <c:pt idx="12">
                <c:v>144</c:v>
              </c:pt>
              <c:pt idx="13">
                <c:v>143</c:v>
              </c:pt>
              <c:pt idx="14">
                <c:v>142</c:v>
              </c:pt>
            </c:numLit>
          </c:val>
          <c:extLst>
            <c:ext xmlns:c16="http://schemas.microsoft.com/office/drawing/2014/chart" uri="{C3380CC4-5D6E-409C-BE32-E72D297353CC}">
              <c16:uniqueId val="{00000000-FB16-41FF-959E-5368AD454991}"/>
            </c:ext>
          </c:extLst>
        </c:ser>
        <c:dLbls>
          <c:showLegendKey val="0"/>
          <c:showVal val="0"/>
          <c:showCatName val="0"/>
          <c:showSerName val="0"/>
          <c:showPercent val="0"/>
          <c:showBubbleSize val="0"/>
        </c:dLbls>
        <c:gapWidth val="100"/>
        <c:overlap val="-24"/>
        <c:axId val="475687439"/>
        <c:axId val="1923917439"/>
      </c:barChart>
      <c:catAx>
        <c:axId val="475687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17439"/>
        <c:crosses val="autoZero"/>
        <c:auto val="1"/>
        <c:lblAlgn val="ctr"/>
        <c:lblOffset val="100"/>
        <c:noMultiLvlLbl val="0"/>
      </c:catAx>
      <c:valAx>
        <c:axId val="1923917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687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Ranks of positive affect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Rank of country</c:v>
          </c:tx>
          <c:spPr>
            <a:solidFill>
              <a:schemeClr val="accent1">
                <a:alpha val="70000"/>
              </a:schemeClr>
            </a:solidFill>
            <a:ln>
              <a:noFill/>
            </a:ln>
            <a:effectLst/>
          </c:spPr>
          <c:invertIfNegative val="0"/>
          <c:cat>
            <c:strLit>
              <c:ptCount val="15"/>
              <c:pt idx="0">
                <c:v>South Sudan</c:v>
              </c:pt>
              <c:pt idx="1">
                <c:v>Central African Republic</c:v>
              </c:pt>
              <c:pt idx="2">
                <c:v>Afghanistan</c:v>
              </c:pt>
              <c:pt idx="3">
                <c:v>Tanzania</c:v>
              </c:pt>
              <c:pt idx="4">
                <c:v>Rwanda</c:v>
              </c:pt>
              <c:pt idx="5">
                <c:v>Yemen</c:v>
              </c:pt>
              <c:pt idx="6">
                <c:v>Malawi</c:v>
              </c:pt>
              <c:pt idx="7">
                <c:v>Syria</c:v>
              </c:pt>
              <c:pt idx="8">
                <c:v>Botswana</c:v>
              </c:pt>
              <c:pt idx="9">
                <c:v>Haiti</c:v>
              </c:pt>
              <c:pt idx="10">
                <c:v>Zimbabwe</c:v>
              </c:pt>
              <c:pt idx="11">
                <c:v>Burundi</c:v>
              </c:pt>
              <c:pt idx="12">
                <c:v>Lesotho</c:v>
              </c:pt>
              <c:pt idx="13">
                <c:v>Madagascar</c:v>
              </c:pt>
              <c:pt idx="14">
                <c:v>Comoros</c:v>
              </c:pt>
            </c:strLit>
          </c:cat>
          <c:val>
            <c:numLit>
              <c:formatCode>General</c:formatCode>
              <c:ptCount val="15"/>
              <c:pt idx="0">
                <c:v>156</c:v>
              </c:pt>
              <c:pt idx="1">
                <c:v>155</c:v>
              </c:pt>
              <c:pt idx="2">
                <c:v>154</c:v>
              </c:pt>
              <c:pt idx="3">
                <c:v>153</c:v>
              </c:pt>
              <c:pt idx="4">
                <c:v>152</c:v>
              </c:pt>
              <c:pt idx="5">
                <c:v>151</c:v>
              </c:pt>
              <c:pt idx="6">
                <c:v>150</c:v>
              </c:pt>
              <c:pt idx="7">
                <c:v>149</c:v>
              </c:pt>
              <c:pt idx="8">
                <c:v>148</c:v>
              </c:pt>
              <c:pt idx="9">
                <c:v>147</c:v>
              </c:pt>
              <c:pt idx="10">
                <c:v>146</c:v>
              </c:pt>
              <c:pt idx="11">
                <c:v>145</c:v>
              </c:pt>
              <c:pt idx="12">
                <c:v>144</c:v>
              </c:pt>
              <c:pt idx="13">
                <c:v>143</c:v>
              </c:pt>
              <c:pt idx="14">
                <c:v>142</c:v>
              </c:pt>
            </c:numLit>
          </c:val>
          <c:extLst>
            <c:ext xmlns:c16="http://schemas.microsoft.com/office/drawing/2014/chart" uri="{C3380CC4-5D6E-409C-BE32-E72D297353CC}">
              <c16:uniqueId val="{00000000-B4D2-4C49-8D76-3601438E026F}"/>
            </c:ext>
          </c:extLst>
        </c:ser>
        <c:ser>
          <c:idx val="1"/>
          <c:order val="1"/>
          <c:tx>
            <c:v>Rank of Positive affect</c:v>
          </c:tx>
          <c:spPr>
            <a:solidFill>
              <a:schemeClr val="accent2">
                <a:alpha val="70000"/>
              </a:schemeClr>
            </a:solidFill>
            <a:ln>
              <a:noFill/>
            </a:ln>
            <a:effectLst/>
          </c:spPr>
          <c:invertIfNegative val="0"/>
          <c:cat>
            <c:strLit>
              <c:ptCount val="15"/>
              <c:pt idx="0">
                <c:v>South Sudan</c:v>
              </c:pt>
              <c:pt idx="1">
                <c:v>Central African Republic</c:v>
              </c:pt>
              <c:pt idx="2">
                <c:v>Afghanistan</c:v>
              </c:pt>
              <c:pt idx="3">
                <c:v>Tanzania</c:v>
              </c:pt>
              <c:pt idx="4">
                <c:v>Rwanda</c:v>
              </c:pt>
              <c:pt idx="5">
                <c:v>Yemen</c:v>
              </c:pt>
              <c:pt idx="6">
                <c:v>Malawi</c:v>
              </c:pt>
              <c:pt idx="7">
                <c:v>Syria</c:v>
              </c:pt>
              <c:pt idx="8">
                <c:v>Botswana</c:v>
              </c:pt>
              <c:pt idx="9">
                <c:v>Haiti</c:v>
              </c:pt>
              <c:pt idx="10">
                <c:v>Zimbabwe</c:v>
              </c:pt>
              <c:pt idx="11">
                <c:v>Burundi</c:v>
              </c:pt>
              <c:pt idx="12">
                <c:v>Lesotho</c:v>
              </c:pt>
              <c:pt idx="13">
                <c:v>Madagascar</c:v>
              </c:pt>
              <c:pt idx="14">
                <c:v>Comoros</c:v>
              </c:pt>
            </c:strLit>
          </c:cat>
          <c:val>
            <c:numLit>
              <c:formatCode>General</c:formatCode>
              <c:ptCount val="15"/>
              <c:pt idx="0">
                <c:v>127</c:v>
              </c:pt>
              <c:pt idx="1">
                <c:v>132</c:v>
              </c:pt>
              <c:pt idx="2">
                <c:v>152</c:v>
              </c:pt>
              <c:pt idx="3">
                <c:v>78</c:v>
              </c:pt>
              <c:pt idx="4">
                <c:v>54</c:v>
              </c:pt>
              <c:pt idx="5">
                <c:v>153</c:v>
              </c:pt>
              <c:pt idx="6">
                <c:v>129</c:v>
              </c:pt>
              <c:pt idx="7">
                <c:v>155</c:v>
              </c:pt>
              <c:pt idx="8">
                <c:v>87</c:v>
              </c:pt>
              <c:pt idx="9">
                <c:v>142</c:v>
              </c:pt>
              <c:pt idx="10">
                <c:v>63</c:v>
              </c:pt>
              <c:pt idx="11">
                <c:v>98</c:v>
              </c:pt>
              <c:pt idx="12">
                <c:v>72</c:v>
              </c:pt>
              <c:pt idx="13">
                <c:v>46</c:v>
              </c:pt>
              <c:pt idx="14">
                <c:v>67</c:v>
              </c:pt>
            </c:numLit>
          </c:val>
          <c:extLst>
            <c:ext xmlns:c16="http://schemas.microsoft.com/office/drawing/2014/chart" uri="{C3380CC4-5D6E-409C-BE32-E72D297353CC}">
              <c16:uniqueId val="{00000001-B4D2-4C49-8D76-3601438E026F}"/>
            </c:ext>
          </c:extLst>
        </c:ser>
        <c:dLbls>
          <c:showLegendKey val="0"/>
          <c:showVal val="0"/>
          <c:showCatName val="0"/>
          <c:showSerName val="0"/>
          <c:showPercent val="0"/>
          <c:showBubbleSize val="0"/>
        </c:dLbls>
        <c:gapWidth val="80"/>
        <c:overlap val="25"/>
        <c:axId val="834398943"/>
        <c:axId val="464705967"/>
      </c:barChart>
      <c:catAx>
        <c:axId val="83439894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64705967"/>
        <c:crosses val="autoZero"/>
        <c:auto val="1"/>
        <c:lblAlgn val="ctr"/>
        <c:lblOffset val="100"/>
        <c:noMultiLvlLbl val="0"/>
      </c:catAx>
      <c:valAx>
        <c:axId val="46470596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343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Happiness</a:t>
            </a:r>
            <a:r>
              <a:rPr lang="en-US" baseline="0"/>
              <a:t> score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Hapiness score
 2018</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8"/>
              <c:pt idx="0">
                <c:v>Finland</c:v>
              </c:pt>
              <c:pt idx="1">
                <c:v>Denmark</c:v>
              </c:pt>
              <c:pt idx="2">
                <c:v>Norway</c:v>
              </c:pt>
              <c:pt idx="3">
                <c:v>Iceland</c:v>
              </c:pt>
              <c:pt idx="4">
                <c:v>Netherlands</c:v>
              </c:pt>
              <c:pt idx="5">
                <c:v>Switzerland</c:v>
              </c:pt>
              <c:pt idx="6">
                <c:v>Sweden</c:v>
              </c:pt>
              <c:pt idx="7">
                <c:v>Luxembourg</c:v>
              </c:pt>
              <c:pt idx="8">
                <c:v>United Kingdom</c:v>
              </c:pt>
              <c:pt idx="9">
                <c:v>Ireland</c:v>
              </c:pt>
              <c:pt idx="10">
                <c:v>Germany</c:v>
              </c:pt>
              <c:pt idx="11">
                <c:v>Belgium</c:v>
              </c:pt>
              <c:pt idx="12">
                <c:v>Malta</c:v>
              </c:pt>
              <c:pt idx="13">
                <c:v>France</c:v>
              </c:pt>
              <c:pt idx="14">
                <c:v>Spain</c:v>
              </c:pt>
              <c:pt idx="15">
                <c:v>Italy</c:v>
              </c:pt>
              <c:pt idx="16">
                <c:v>Cyprus</c:v>
              </c:pt>
              <c:pt idx="17">
                <c:v>Portugal</c:v>
              </c:pt>
            </c:strLit>
          </c:cat>
          <c:val>
            <c:numLit>
              <c:formatCode>General</c:formatCode>
              <c:ptCount val="18"/>
              <c:pt idx="0">
                <c:v>7.6319999999999997</c:v>
              </c:pt>
              <c:pt idx="1">
                <c:v>7.5940000000000003</c:v>
              </c:pt>
              <c:pt idx="2">
                <c:v>7.5549999999999997</c:v>
              </c:pt>
              <c:pt idx="3">
                <c:v>7.4950000000000001</c:v>
              </c:pt>
              <c:pt idx="4">
                <c:v>7.4870000000000001</c:v>
              </c:pt>
              <c:pt idx="5">
                <c:v>7.4409999999999998</c:v>
              </c:pt>
              <c:pt idx="6">
                <c:v>7.3280000000000003</c:v>
              </c:pt>
              <c:pt idx="7">
                <c:v>6.9770000000000003</c:v>
              </c:pt>
              <c:pt idx="8">
                <c:v>6.9649999999999999</c:v>
              </c:pt>
              <c:pt idx="9">
                <c:v>6.9269999999999996</c:v>
              </c:pt>
              <c:pt idx="10">
                <c:v>6.91</c:v>
              </c:pt>
              <c:pt idx="11">
                <c:v>6.8860000000000001</c:v>
              </c:pt>
              <c:pt idx="12">
                <c:v>6.6269999999999998</c:v>
              </c:pt>
              <c:pt idx="13">
                <c:v>6.4880000000000004</c:v>
              </c:pt>
              <c:pt idx="14">
                <c:v>6.3819999999999997</c:v>
              </c:pt>
              <c:pt idx="15">
                <c:v>6.31</c:v>
              </c:pt>
              <c:pt idx="16">
                <c:v>5.9560000000000004</c:v>
              </c:pt>
              <c:pt idx="17">
                <c:v>5.6619999999999999</c:v>
              </c:pt>
            </c:numLit>
          </c:val>
          <c:smooth val="0"/>
          <c:extLst>
            <c:ext xmlns:c16="http://schemas.microsoft.com/office/drawing/2014/chart" uri="{C3380CC4-5D6E-409C-BE32-E72D297353CC}">
              <c16:uniqueId val="{00000000-34E9-456C-BC17-B360E90ED5D7}"/>
            </c:ext>
          </c:extLst>
        </c:ser>
        <c:ser>
          <c:idx val="1"/>
          <c:order val="1"/>
          <c:tx>
            <c:v>Sum of Hapiness score
 2017</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8"/>
              <c:pt idx="0">
                <c:v>Finland</c:v>
              </c:pt>
              <c:pt idx="1">
                <c:v>Denmark</c:v>
              </c:pt>
              <c:pt idx="2">
                <c:v>Norway</c:v>
              </c:pt>
              <c:pt idx="3">
                <c:v>Iceland</c:v>
              </c:pt>
              <c:pt idx="4">
                <c:v>Netherlands</c:v>
              </c:pt>
              <c:pt idx="5">
                <c:v>Switzerland</c:v>
              </c:pt>
              <c:pt idx="6">
                <c:v>Sweden</c:v>
              </c:pt>
              <c:pt idx="7">
                <c:v>Luxembourg</c:v>
              </c:pt>
              <c:pt idx="8">
                <c:v>United Kingdom</c:v>
              </c:pt>
              <c:pt idx="9">
                <c:v>Ireland</c:v>
              </c:pt>
              <c:pt idx="10">
                <c:v>Germany</c:v>
              </c:pt>
              <c:pt idx="11">
                <c:v>Belgium</c:v>
              </c:pt>
              <c:pt idx="12">
                <c:v>Malta</c:v>
              </c:pt>
              <c:pt idx="13">
                <c:v>France</c:v>
              </c:pt>
              <c:pt idx="14">
                <c:v>Spain</c:v>
              </c:pt>
              <c:pt idx="15">
                <c:v>Italy</c:v>
              </c:pt>
              <c:pt idx="16">
                <c:v>Cyprus</c:v>
              </c:pt>
              <c:pt idx="17">
                <c:v>Portugal</c:v>
              </c:pt>
            </c:strLit>
          </c:cat>
          <c:val>
            <c:numLit>
              <c:formatCode>General</c:formatCode>
              <c:ptCount val="18"/>
              <c:pt idx="0">
                <c:v>7.5369999999999999</c:v>
              </c:pt>
              <c:pt idx="1">
                <c:v>7.5220000000000002</c:v>
              </c:pt>
              <c:pt idx="2">
                <c:v>7.5039999999999996</c:v>
              </c:pt>
              <c:pt idx="3">
                <c:v>7.4939999999999998</c:v>
              </c:pt>
              <c:pt idx="4">
                <c:v>7.4690000000000003</c:v>
              </c:pt>
              <c:pt idx="5">
                <c:v>7.3769999999999998</c:v>
              </c:pt>
              <c:pt idx="6">
                <c:v>7.3140000000000001</c:v>
              </c:pt>
              <c:pt idx="7">
                <c:v>6.9770000000000003</c:v>
              </c:pt>
              <c:pt idx="8">
                <c:v>6.9509999999999996</c:v>
              </c:pt>
              <c:pt idx="9">
                <c:v>6.891</c:v>
              </c:pt>
              <c:pt idx="10">
                <c:v>6.8630000000000004</c:v>
              </c:pt>
              <c:pt idx="11">
                <c:v>6.7140000000000004</c:v>
              </c:pt>
              <c:pt idx="12">
                <c:v>6.609</c:v>
              </c:pt>
              <c:pt idx="13">
                <c:v>6.5780000000000003</c:v>
              </c:pt>
              <c:pt idx="14">
                <c:v>6.4420000000000002</c:v>
              </c:pt>
              <c:pt idx="15">
                <c:v>6.1680000000000001</c:v>
              </c:pt>
              <c:pt idx="16">
                <c:v>5.8719999999999999</c:v>
              </c:pt>
              <c:pt idx="17">
                <c:v>5.43</c:v>
              </c:pt>
            </c:numLit>
          </c:val>
          <c:smooth val="0"/>
          <c:extLst>
            <c:ext xmlns:c16="http://schemas.microsoft.com/office/drawing/2014/chart" uri="{C3380CC4-5D6E-409C-BE32-E72D297353CC}">
              <c16:uniqueId val="{00000001-34E9-456C-BC17-B360E90ED5D7}"/>
            </c:ext>
          </c:extLst>
        </c:ser>
        <c:ser>
          <c:idx val="2"/>
          <c:order val="2"/>
          <c:tx>
            <c:v>Sum of Hapiness score
 2019</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18"/>
              <c:pt idx="0">
                <c:v>Finland</c:v>
              </c:pt>
              <c:pt idx="1">
                <c:v>Denmark</c:v>
              </c:pt>
              <c:pt idx="2">
                <c:v>Norway</c:v>
              </c:pt>
              <c:pt idx="3">
                <c:v>Iceland</c:v>
              </c:pt>
              <c:pt idx="4">
                <c:v>Netherlands</c:v>
              </c:pt>
              <c:pt idx="5">
                <c:v>Switzerland</c:v>
              </c:pt>
              <c:pt idx="6">
                <c:v>Sweden</c:v>
              </c:pt>
              <c:pt idx="7">
                <c:v>Luxembourg</c:v>
              </c:pt>
              <c:pt idx="8">
                <c:v>United Kingdom</c:v>
              </c:pt>
              <c:pt idx="9">
                <c:v>Ireland</c:v>
              </c:pt>
              <c:pt idx="10">
                <c:v>Germany</c:v>
              </c:pt>
              <c:pt idx="11">
                <c:v>Belgium</c:v>
              </c:pt>
              <c:pt idx="12">
                <c:v>Malta</c:v>
              </c:pt>
              <c:pt idx="13">
                <c:v>France</c:v>
              </c:pt>
              <c:pt idx="14">
                <c:v>Spain</c:v>
              </c:pt>
              <c:pt idx="15">
                <c:v>Italy</c:v>
              </c:pt>
              <c:pt idx="16">
                <c:v>Cyprus</c:v>
              </c:pt>
              <c:pt idx="17">
                <c:v>Portugal</c:v>
              </c:pt>
            </c:strLit>
          </c:cat>
          <c:val>
            <c:numLit>
              <c:formatCode>General</c:formatCode>
              <c:ptCount val="18"/>
              <c:pt idx="0">
                <c:v>7.7690000000000001</c:v>
              </c:pt>
              <c:pt idx="1">
                <c:v>7.6</c:v>
              </c:pt>
              <c:pt idx="2">
                <c:v>7.5540000000000003</c:v>
              </c:pt>
              <c:pt idx="3">
                <c:v>7.4939999999999998</c:v>
              </c:pt>
              <c:pt idx="4">
                <c:v>7.4880000000000004</c:v>
              </c:pt>
              <c:pt idx="5">
                <c:v>7.48</c:v>
              </c:pt>
              <c:pt idx="6">
                <c:v>7.343</c:v>
              </c:pt>
              <c:pt idx="7">
                <c:v>7.09</c:v>
              </c:pt>
              <c:pt idx="8">
                <c:v>7.0540000000000003</c:v>
              </c:pt>
              <c:pt idx="9">
                <c:v>7.0209999999999999</c:v>
              </c:pt>
              <c:pt idx="10">
                <c:v>6.9850000000000003</c:v>
              </c:pt>
              <c:pt idx="11">
                <c:v>6.923</c:v>
              </c:pt>
              <c:pt idx="12">
                <c:v>6.726</c:v>
              </c:pt>
              <c:pt idx="13">
                <c:v>6.5919999999999996</c:v>
              </c:pt>
              <c:pt idx="14">
                <c:v>6.3540000000000001</c:v>
              </c:pt>
              <c:pt idx="15">
                <c:v>6.2229999999999999</c:v>
              </c:pt>
              <c:pt idx="16">
                <c:v>6.0460000000000003</c:v>
              </c:pt>
              <c:pt idx="17">
                <c:v>5.6929999999999996</c:v>
              </c:pt>
            </c:numLit>
          </c:val>
          <c:smooth val="0"/>
          <c:extLst>
            <c:ext xmlns:c16="http://schemas.microsoft.com/office/drawing/2014/chart" uri="{C3380CC4-5D6E-409C-BE32-E72D297353CC}">
              <c16:uniqueId val="{00000002-34E9-456C-BC17-B360E90ED5D7}"/>
            </c:ext>
          </c:extLst>
        </c:ser>
        <c:dLbls>
          <c:showLegendKey val="0"/>
          <c:showVal val="0"/>
          <c:showCatName val="0"/>
          <c:showSerName val="0"/>
          <c:showPercent val="0"/>
          <c:showBubbleSize val="0"/>
        </c:dLbls>
        <c:marker val="1"/>
        <c:smooth val="0"/>
        <c:axId val="475618735"/>
        <c:axId val="977359503"/>
      </c:lineChart>
      <c:catAx>
        <c:axId val="4756187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359503"/>
        <c:crosses val="autoZero"/>
        <c:auto val="1"/>
        <c:lblAlgn val="ctr"/>
        <c:lblOffset val="100"/>
        <c:noMultiLvlLbl val="0"/>
      </c:catAx>
      <c:valAx>
        <c:axId val="977359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61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January</c:v>
              </c:pt>
              <c:pt idx="1">
                <c:v>February</c:v>
              </c:pt>
              <c:pt idx="2">
                <c:v>March</c:v>
              </c:pt>
              <c:pt idx="3">
                <c:v>December</c:v>
              </c:pt>
              <c:pt idx="4">
                <c:v>(blank)</c:v>
              </c:pt>
            </c:strLit>
          </c:cat>
          <c:val>
            <c:numLit>
              <c:formatCode>General</c:formatCode>
              <c:ptCount val="5"/>
              <c:pt idx="0">
                <c:v>62</c:v>
              </c:pt>
              <c:pt idx="1">
                <c:v>56</c:v>
              </c:pt>
              <c:pt idx="2">
                <c:v>24</c:v>
              </c:pt>
              <c:pt idx="3">
                <c:v>14</c:v>
              </c:pt>
              <c:pt idx="4">
                <c:v>0</c:v>
              </c:pt>
            </c:numLit>
          </c:val>
          <c:smooth val="0"/>
          <c:extLst>
            <c:ext xmlns:c16="http://schemas.microsoft.com/office/drawing/2014/chart" uri="{C3380CC4-5D6E-409C-BE32-E72D297353CC}">
              <c16:uniqueId val="{00000000-101F-4FC2-BED8-3A529BE5D7FA}"/>
            </c:ext>
          </c:extLst>
        </c:ser>
        <c:dLbls>
          <c:dLblPos val="t"/>
          <c:showLegendKey val="0"/>
          <c:showVal val="1"/>
          <c:showCatName val="0"/>
          <c:showSerName val="0"/>
          <c:showPercent val="0"/>
          <c:showBubbleSize val="0"/>
        </c:dLbls>
        <c:marker val="1"/>
        <c:smooth val="0"/>
        <c:axId val="560776896"/>
        <c:axId val="482476672"/>
      </c:lineChart>
      <c:catAx>
        <c:axId val="560776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76672"/>
        <c:crosses val="autoZero"/>
        <c:auto val="1"/>
        <c:lblAlgn val="ctr"/>
        <c:lblOffset val="100"/>
        <c:noMultiLvlLbl val="0"/>
      </c:catAx>
      <c:valAx>
        <c:axId val="48247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Negative Affect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'[1]Goal 5, 6, 7'!$C$46</c:f>
              <c:strCache>
                <c:ptCount val="1"/>
                <c:pt idx="0">
                  <c:v>Negative affect</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xVal>
            <c:numRef>
              <c:f>'[1]Goal 5, 6, 7'!$B$47:$B$66</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'[1]Goal 5, 6, 7'!$C$47:$C$66</c:f>
              <c:numCache>
                <c:formatCode>General</c:formatCode>
                <c:ptCount val="20"/>
                <c:pt idx="0">
                  <c:v>10</c:v>
                </c:pt>
                <c:pt idx="1">
                  <c:v>26</c:v>
                </c:pt>
                <c:pt idx="2">
                  <c:v>29</c:v>
                </c:pt>
                <c:pt idx="3">
                  <c:v>3</c:v>
                </c:pt>
                <c:pt idx="4">
                  <c:v>25</c:v>
                </c:pt>
                <c:pt idx="5">
                  <c:v>21</c:v>
                </c:pt>
                <c:pt idx="6">
                  <c:v>8</c:v>
                </c:pt>
                <c:pt idx="7">
                  <c:v>12</c:v>
                </c:pt>
                <c:pt idx="8">
                  <c:v>49</c:v>
                </c:pt>
                <c:pt idx="9">
                  <c:v>24</c:v>
                </c:pt>
                <c:pt idx="10">
                  <c:v>37</c:v>
                </c:pt>
                <c:pt idx="11">
                  <c:v>87</c:v>
                </c:pt>
                <c:pt idx="12">
                  <c:v>69</c:v>
                </c:pt>
                <c:pt idx="13">
                  <c:v>19</c:v>
                </c:pt>
                <c:pt idx="14">
                  <c:v>42</c:v>
                </c:pt>
                <c:pt idx="15">
                  <c:v>32</c:v>
                </c:pt>
                <c:pt idx="16">
                  <c:v>30</c:v>
                </c:pt>
                <c:pt idx="17">
                  <c:v>53</c:v>
                </c:pt>
                <c:pt idx="18">
                  <c:v>70</c:v>
                </c:pt>
                <c:pt idx="19">
                  <c:v>22</c:v>
                </c:pt>
              </c:numCache>
            </c:numRef>
          </c:yVal>
          <c:smooth val="0"/>
          <c:extLst>
            <c:ext xmlns:c16="http://schemas.microsoft.com/office/drawing/2014/chart" uri="{C3380CC4-5D6E-409C-BE32-E72D297353CC}">
              <c16:uniqueId val="{00000000-24B7-4C5C-BA24-A6CA645F8A6D}"/>
            </c:ext>
          </c:extLst>
        </c:ser>
        <c:dLbls>
          <c:showLegendKey val="0"/>
          <c:showVal val="0"/>
          <c:showCatName val="0"/>
          <c:showSerName val="0"/>
          <c:showPercent val="0"/>
          <c:showBubbleSize val="0"/>
        </c:dLbls>
        <c:axId val="1546613376"/>
        <c:axId val="1282301696"/>
      </c:scatterChart>
      <c:valAx>
        <c:axId val="1546613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LADDER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282301696"/>
        <c:crosses val="autoZero"/>
        <c:crossBetween val="midCat"/>
      </c:valAx>
      <c:valAx>
        <c:axId val="128230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NEGATIVE AFFECT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1337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Corruption in Latin American and caribbean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Corruption in Latin American and caribbean</a:t>
          </a:r>
        </a:p>
      </cx:txPr>
    </cx:title>
    <cx:plotArea>
      <cx:plotAreaRegion>
        <cx:series layoutId="clusteredColumn" uniqueId="{CBC60494-EFCE-4B76-AC98-B2FF91841427}">
          <cx:tx>
            <cx:txData>
              <cx:f>_xlchart.v1.1</cx:f>
              <cx:v>Corruption</cx:v>
            </cx:txData>
          </cx:tx>
          <cx:dataId val="0"/>
          <cx:layoutPr>
            <cx:aggregation/>
          </cx:layoutPr>
          <cx:axisId val="1"/>
        </cx:series>
        <cx:series layoutId="paretoLine" ownerIdx="0" uniqueId="{58505D4C-187F-4A86-A791-27F33E9B5C2A}">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4</xdr:row>
      <xdr:rowOff>146050</xdr:rowOff>
    </xdr:from>
    <xdr:to>
      <xdr:col>7</xdr:col>
      <xdr:colOff>1479550</xdr:colOff>
      <xdr:row>16</xdr:row>
      <xdr:rowOff>142875</xdr:rowOff>
    </xdr:to>
    <xdr:graphicFrame macro="">
      <xdr:nvGraphicFramePr>
        <xdr:cNvPr id="2" name="Chart 1">
          <a:extLst>
            <a:ext uri="{FF2B5EF4-FFF2-40B4-BE49-F238E27FC236}">
              <a16:creationId xmlns:a16="http://schemas.microsoft.com/office/drawing/2014/main" id="{F18F5355-7D27-444D-BEEE-37F2A2DC7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0</xdr:rowOff>
    </xdr:from>
    <xdr:to>
      <xdr:col>8</xdr:col>
      <xdr:colOff>76200</xdr:colOff>
      <xdr:row>37</xdr:row>
      <xdr:rowOff>165100</xdr:rowOff>
    </xdr:to>
    <xdr:graphicFrame macro="">
      <xdr:nvGraphicFramePr>
        <xdr:cNvPr id="3" name="Chart 2">
          <a:extLst>
            <a:ext uri="{FF2B5EF4-FFF2-40B4-BE49-F238E27FC236}">
              <a16:creationId xmlns:a16="http://schemas.microsoft.com/office/drawing/2014/main" id="{082BD348-3EB9-4E02-A9F6-983E793B8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0</xdr:rowOff>
    </xdr:from>
    <xdr:to>
      <xdr:col>8</xdr:col>
      <xdr:colOff>76200</xdr:colOff>
      <xdr:row>57</xdr:row>
      <xdr:rowOff>165100</xdr:rowOff>
    </xdr:to>
    <xdr:graphicFrame macro="">
      <xdr:nvGraphicFramePr>
        <xdr:cNvPr id="4" name="Chart 3">
          <a:extLst>
            <a:ext uri="{FF2B5EF4-FFF2-40B4-BE49-F238E27FC236}">
              <a16:creationId xmlns:a16="http://schemas.microsoft.com/office/drawing/2014/main" id="{6E19E3E4-A761-4ED0-A8EE-7DA3C1EC2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679450</xdr:colOff>
      <xdr:row>41</xdr:row>
      <xdr:rowOff>171450</xdr:rowOff>
    </xdr:from>
    <xdr:to>
      <xdr:col>11</xdr:col>
      <xdr:colOff>311150</xdr:colOff>
      <xdr:row>56</xdr:row>
      <xdr:rowOff>152400</xdr:rowOff>
    </xdr:to>
    <xdr:graphicFrame macro="">
      <xdr:nvGraphicFramePr>
        <xdr:cNvPr id="2" name="Chart 1">
          <a:extLst>
            <a:ext uri="{FF2B5EF4-FFF2-40B4-BE49-F238E27FC236}">
              <a16:creationId xmlns:a16="http://schemas.microsoft.com/office/drawing/2014/main" id="{2CE4467F-DF0D-40CF-A071-A1E5D66A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63</xdr:row>
      <xdr:rowOff>0</xdr:rowOff>
    </xdr:from>
    <xdr:to>
      <xdr:col>13</xdr:col>
      <xdr:colOff>587376</xdr:colOff>
      <xdr:row>79</xdr:row>
      <xdr:rowOff>22225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15D3C4-E689-4C8C-AF27-09AD8398BA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38400" y="11601450"/>
              <a:ext cx="6073776" cy="2968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6350</xdr:colOff>
      <xdr:row>86</xdr:row>
      <xdr:rowOff>228600</xdr:rowOff>
    </xdr:from>
    <xdr:to>
      <xdr:col>14</xdr:col>
      <xdr:colOff>384176</xdr:colOff>
      <xdr:row>104</xdr:row>
      <xdr:rowOff>133350</xdr:rowOff>
    </xdr:to>
    <xdr:graphicFrame macro="">
      <xdr:nvGraphicFramePr>
        <xdr:cNvPr id="4" name="Chart 3">
          <a:extLst>
            <a:ext uri="{FF2B5EF4-FFF2-40B4-BE49-F238E27FC236}">
              <a16:creationId xmlns:a16="http://schemas.microsoft.com/office/drawing/2014/main" id="{5A3ECC4C-1EB2-46D9-BD57-DA632895C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mhi\Downloads\Thipperthy%20Assignment%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 dictionary"/>
      <sheetName val="Goal 5, 6, 7"/>
      <sheetName val="Descriptive statistics"/>
      <sheetName val="Raw data"/>
    </sheetNames>
    <sheetDataSet>
      <sheetData sheetId="0"/>
      <sheetData sheetId="1"/>
      <sheetData sheetId="2">
        <row r="22">
          <cell r="B22" t="str">
            <v>Corruption</v>
          </cell>
        </row>
        <row r="23">
          <cell r="A23" t="str">
            <v>Costa Rica</v>
          </cell>
          <cell r="B23">
            <v>58</v>
          </cell>
        </row>
        <row r="24">
          <cell r="A24" t="str">
            <v>Mexico</v>
          </cell>
          <cell r="B24">
            <v>87</v>
          </cell>
        </row>
        <row r="25">
          <cell r="A25" t="str">
            <v>Chile</v>
          </cell>
          <cell r="B25">
            <v>99</v>
          </cell>
        </row>
        <row r="26">
          <cell r="A26" t="str">
            <v>Guatemala</v>
          </cell>
          <cell r="B26">
            <v>82</v>
          </cell>
        </row>
        <row r="27">
          <cell r="A27" t="str">
            <v>Panama</v>
          </cell>
          <cell r="B27">
            <v>104</v>
          </cell>
        </row>
        <row r="28">
          <cell r="A28" t="str">
            <v>Brazil</v>
          </cell>
          <cell r="B28">
            <v>71</v>
          </cell>
        </row>
        <row r="29">
          <cell r="A29" t="str">
            <v>Uruguay</v>
          </cell>
          <cell r="B29">
            <v>33</v>
          </cell>
        </row>
        <row r="30">
          <cell r="A30" t="str">
            <v>El Salvador</v>
          </cell>
          <cell r="B30">
            <v>85</v>
          </cell>
        </row>
        <row r="31">
          <cell r="A31" t="str">
            <v>Trinidad and Tobago</v>
          </cell>
          <cell r="B31">
            <v>141</v>
          </cell>
        </row>
        <row r="32">
          <cell r="A32" t="str">
            <v>Colombia</v>
          </cell>
          <cell r="B32">
            <v>124</v>
          </cell>
        </row>
        <row r="33">
          <cell r="A33" t="str">
            <v>Nicaragua</v>
          </cell>
          <cell r="B33">
            <v>43</v>
          </cell>
        </row>
        <row r="34">
          <cell r="A34" t="str">
            <v>Argentina</v>
          </cell>
          <cell r="B34">
            <v>109</v>
          </cell>
        </row>
        <row r="35">
          <cell r="A35" t="str">
            <v>Ecuador</v>
          </cell>
          <cell r="B35">
            <v>68</v>
          </cell>
        </row>
        <row r="36">
          <cell r="A36" t="str">
            <v>Jamaica</v>
          </cell>
          <cell r="B36">
            <v>130</v>
          </cell>
        </row>
        <row r="37">
          <cell r="A37" t="str">
            <v>Honduras</v>
          </cell>
          <cell r="B37">
            <v>79</v>
          </cell>
        </row>
        <row r="38">
          <cell r="A38" t="str">
            <v>Bolivia</v>
          </cell>
          <cell r="B38">
            <v>91</v>
          </cell>
        </row>
        <row r="39">
          <cell r="A39" t="str">
            <v>Paraguay</v>
          </cell>
          <cell r="B39">
            <v>76</v>
          </cell>
        </row>
        <row r="40">
          <cell r="A40" t="str">
            <v>Peru</v>
          </cell>
          <cell r="B40">
            <v>132</v>
          </cell>
        </row>
        <row r="41">
          <cell r="A41" t="str">
            <v>Dominican Republic</v>
          </cell>
          <cell r="B41">
            <v>52</v>
          </cell>
        </row>
        <row r="42">
          <cell r="A42" t="str">
            <v>Venezuela</v>
          </cell>
          <cell r="B42">
            <v>110</v>
          </cell>
        </row>
        <row r="43">
          <cell r="A43" t="str">
            <v>Haiti</v>
          </cell>
          <cell r="B43">
            <v>48</v>
          </cell>
        </row>
        <row r="46">
          <cell r="C46" t="str">
            <v>Negative affect</v>
          </cell>
        </row>
        <row r="47">
          <cell r="B47">
            <v>1</v>
          </cell>
          <cell r="C47">
            <v>10</v>
          </cell>
        </row>
        <row r="48">
          <cell r="B48">
            <v>2</v>
          </cell>
          <cell r="C48">
            <v>26</v>
          </cell>
        </row>
        <row r="49">
          <cell r="B49">
            <v>3</v>
          </cell>
          <cell r="C49">
            <v>29</v>
          </cell>
        </row>
        <row r="50">
          <cell r="B50">
            <v>4</v>
          </cell>
          <cell r="C50">
            <v>3</v>
          </cell>
        </row>
        <row r="51">
          <cell r="B51">
            <v>5</v>
          </cell>
          <cell r="C51">
            <v>25</v>
          </cell>
        </row>
        <row r="52">
          <cell r="B52">
            <v>6</v>
          </cell>
          <cell r="C52">
            <v>21</v>
          </cell>
        </row>
        <row r="53">
          <cell r="B53">
            <v>7</v>
          </cell>
          <cell r="C53">
            <v>8</v>
          </cell>
        </row>
        <row r="54">
          <cell r="B54">
            <v>8</v>
          </cell>
          <cell r="C54">
            <v>12</v>
          </cell>
        </row>
        <row r="55">
          <cell r="B55">
            <v>9</v>
          </cell>
          <cell r="C55">
            <v>49</v>
          </cell>
        </row>
        <row r="56">
          <cell r="B56">
            <v>10</v>
          </cell>
          <cell r="C56">
            <v>24</v>
          </cell>
        </row>
        <row r="57">
          <cell r="B57">
            <v>11</v>
          </cell>
          <cell r="C57">
            <v>37</v>
          </cell>
        </row>
        <row r="58">
          <cell r="B58">
            <v>12</v>
          </cell>
          <cell r="C58">
            <v>87</v>
          </cell>
        </row>
        <row r="59">
          <cell r="B59">
            <v>13</v>
          </cell>
          <cell r="C59">
            <v>69</v>
          </cell>
        </row>
        <row r="60">
          <cell r="B60">
            <v>14</v>
          </cell>
          <cell r="C60">
            <v>19</v>
          </cell>
        </row>
        <row r="61">
          <cell r="B61">
            <v>15</v>
          </cell>
          <cell r="C61">
            <v>42</v>
          </cell>
        </row>
        <row r="62">
          <cell r="B62">
            <v>16</v>
          </cell>
          <cell r="C62">
            <v>32</v>
          </cell>
        </row>
        <row r="63">
          <cell r="B63">
            <v>17</v>
          </cell>
          <cell r="C63">
            <v>30</v>
          </cell>
        </row>
        <row r="64">
          <cell r="B64">
            <v>18</v>
          </cell>
          <cell r="C64">
            <v>53</v>
          </cell>
        </row>
        <row r="65">
          <cell r="B65">
            <v>19</v>
          </cell>
          <cell r="C65">
            <v>70</v>
          </cell>
        </row>
        <row r="66">
          <cell r="B66">
            <v>20</v>
          </cell>
          <cell r="C66">
            <v>22</v>
          </cell>
        </row>
      </sheetData>
      <sheetData sheetId="3"/>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55c68b0b20f52391/Desktop/Thipperthy%20Assignment%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55c68b0b20f52391/Desktop/Thipperthy%20Assignment%20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d.docs.live.net/55c68b0b20f52391/Desktop/Thipperthy%20Assignment%20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samhi\Downloads\Thipperthy%20Assignment%203.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hi" refreshedDate="44093.487399768521" createdVersion="6" refreshedVersion="6" minRefreshableVersion="3" recordCount="156" xr:uid="{4A6A08E5-676B-44DF-B861-7DE509DB81CF}">
  <cacheSource type="worksheet">
    <worksheetSource ref="A1:O157" sheet="Raw data" r:id="rId2"/>
  </cacheSource>
  <cacheFields count="14">
    <cacheField name="Country" numFmtId="0">
      <sharedItems count="156">
        <s v="Finland"/>
        <s v="Denmark"/>
        <s v="Norway"/>
        <s v="Iceland"/>
        <s v="Netherlands"/>
        <s v="Switzerland"/>
        <s v="Sweden"/>
        <s v="New Zealand"/>
        <s v="Canada"/>
        <s v="Austria"/>
        <s v="Australia"/>
        <s v="Costa Rica"/>
        <s v="Israel"/>
        <s v="Luxembourg"/>
        <s v="United Kingdom"/>
        <s v="Ireland"/>
        <s v="Germany"/>
        <s v="Belgium"/>
        <s v="United States"/>
        <s v="Czech Republic"/>
        <s v="United Arab Emirates"/>
        <s v="Malta"/>
        <s v="Mexico"/>
        <s v="France"/>
        <s v="Taiwan"/>
        <s v="Chile"/>
        <s v="Guatemala"/>
        <s v="Saudi Arabia"/>
        <s v="Qatar"/>
        <s v="Spain"/>
        <s v="Panama"/>
        <s v="Brazil"/>
        <s v="Uruguay"/>
        <s v="Singapore"/>
        <s v="El Salvador"/>
        <s v="Italy"/>
        <s v="Bahrain"/>
        <s v="Slovakia"/>
        <s v="Trinidad and Tobago"/>
        <s v="Poland"/>
        <s v="Uzbekistan"/>
        <s v="Lithuania"/>
        <s v="Colombia"/>
        <s v="Slovenia"/>
        <s v="Nicaragua"/>
        <s v="Kosovo"/>
        <s v="Argentina"/>
        <s v="Romania"/>
        <s v="Cyprus"/>
        <s v="Ecuador"/>
        <s v="Kuwait"/>
        <s v="Thailand"/>
        <s v="Latvia"/>
        <s v="South Korea"/>
        <s v="Estonia"/>
        <s v="Jamaica"/>
        <s v="Mauritius"/>
        <s v="Japan"/>
        <s v="Honduras"/>
        <s v="Kazakhstan"/>
        <s v="Bolivia"/>
        <s v="Hungary"/>
        <s v="Paraguay"/>
        <s v="Northern Cyprus"/>
        <s v="Peru"/>
        <s v="Portugal"/>
        <s v="Pakistan"/>
        <s v="Russia"/>
        <s v="Philippines"/>
        <s v="Serbia"/>
        <s v="Moldova"/>
        <s v="Libya"/>
        <s v="Montenegro"/>
        <s v="Tajikistan"/>
        <s v="Croatia"/>
        <s v="Hong Kong"/>
        <s v="Dominican Republic"/>
        <s v="Bosnia and Herzegovina "/>
        <s v="Turkey"/>
        <s v="Malaysia"/>
        <s v="Belarus"/>
        <s v="Greece"/>
        <s v="Mongolia"/>
        <s v="Macedonia"/>
        <s v="Nigeria"/>
        <s v="Kyrgyzstan"/>
        <s v="Turkmenistan"/>
        <s v="Algeria"/>
        <s v="Morocco"/>
        <s v="Azerbaijan"/>
        <s v="Lebanon"/>
        <s v="Indonesia"/>
        <s v="China"/>
        <s v="Vietnam"/>
        <s v="Bhutan"/>
        <s v="Cameroon"/>
        <s v="Bulgaria"/>
        <s v="Ghana"/>
        <s v="Ivory Coast"/>
        <s v="Nepal"/>
        <s v="Jordan"/>
        <s v="Benin"/>
        <s v="Congo (Brazzaville)"/>
        <s v="Gabon"/>
        <s v="Laos"/>
        <s v="South Africa"/>
        <s v="Albania"/>
        <s v="Venezuela"/>
        <s v="Cambodia"/>
        <s v="Palestinian Territories"/>
        <s v="Senegal"/>
        <s v="Somalia"/>
        <s v="Namibia"/>
        <s v="Niger"/>
        <s v="Burkina Faso"/>
        <s v="Armenia"/>
        <s v="Iran"/>
        <s v="Guinea"/>
        <s v="Georgia"/>
        <s v="Gambia"/>
        <s v="Kenya"/>
        <s v="Mauritania"/>
        <s v="Mozambique"/>
        <s v="Tunisia"/>
        <s v="Bangladesh"/>
        <s v="Iraq"/>
        <s v="Congo (Kinshasa)"/>
        <s v="Mali"/>
        <s v="Sierra Leone"/>
        <s v="Sri Lanka"/>
        <s v="Myanmar"/>
        <s v="Chad"/>
        <s v="Ukraine"/>
        <s v="Ethiopia"/>
        <s v="Swaziland"/>
        <s v="Uganda"/>
        <s v="Egypt"/>
        <s v="Zambia"/>
        <s v="Togo"/>
        <s v="India"/>
        <s v="Liberia"/>
        <s v="Comoros"/>
        <s v="Madagascar"/>
        <s v="Lesotho"/>
        <s v="Burundi"/>
        <s v="Zimbabwe"/>
        <s v="Haiti"/>
        <s v="Botswana"/>
        <s v="Syria"/>
        <s v="Malawi"/>
        <s v="Yemen"/>
        <s v="Rwanda"/>
        <s v="Tanzania"/>
        <s v="Afghanistan"/>
        <s v="Central African Republic"/>
        <s v="South Sudan"/>
      </sharedItems>
    </cacheField>
    <cacheField name="Ladder" numFmtId="0">
      <sharedItems containsSemiMixedTypes="0" containsString="0" containsNumber="1" containsInteger="1" minValue="1" maxValue="156"/>
    </cacheField>
    <cacheField name="SD of Ladder" numFmtId="0">
      <sharedItems containsSemiMixedTypes="0" containsString="0" containsNumber="1" containsInteger="1" minValue="1" maxValue="156"/>
    </cacheField>
    <cacheField name="Positive affect" numFmtId="0">
      <sharedItems containsMixedTypes="1" containsNumber="1" containsInteger="1" minValue="1" maxValue="155"/>
    </cacheField>
    <cacheField name="Negative affect" numFmtId="0">
      <sharedItems containsMixedTypes="1" containsNumber="1" containsInteger="1" minValue="1" maxValue="155"/>
    </cacheField>
    <cacheField name="Social support" numFmtId="0">
      <sharedItems containsMixedTypes="1" containsNumber="1" containsInteger="1" minValue="1" maxValue="155"/>
    </cacheField>
    <cacheField name="Freedom" numFmtId="0">
      <sharedItems containsMixedTypes="1" containsNumber="1" containsInteger="1" minValue="1" maxValue="155"/>
    </cacheField>
    <cacheField name="Corruption" numFmtId="0">
      <sharedItems containsMixedTypes="1" containsNumber="1" containsInteger="1" minValue="1" maxValue="148"/>
    </cacheField>
    <cacheField name="Generosity" numFmtId="0">
      <sharedItems containsMixedTypes="1" containsNumber="1" containsInteger="1" minValue="1" maxValue="155"/>
    </cacheField>
    <cacheField name="Log of GDP_x000a_per capita" numFmtId="0">
      <sharedItems containsMixedTypes="1" containsNumber="1" containsInteger="1" minValue="1" maxValue="152"/>
    </cacheField>
    <cacheField name="Healthy life_x000a_expectancy" numFmtId="0">
      <sharedItems containsMixedTypes="1" containsNumber="1" containsInteger="1" minValue="1" maxValue="150"/>
    </cacheField>
    <cacheField name="Hapiness score_x000a_ 2019" numFmtId="0">
      <sharedItems containsSemiMixedTypes="0" containsString="0" containsNumber="1" minValue="2.8530000000000002" maxValue="7.7690000000000001"/>
    </cacheField>
    <cacheField name="Hapiness score_x000a_ 2018" numFmtId="0">
      <sharedItems containsSemiMixedTypes="0" containsString="0" containsNumber="1" minValue="2.9049999999999998" maxValue="7.6319999999999997"/>
    </cacheField>
    <cacheField name="Hapiness score_x000a_ 2017" numFmtId="0">
      <sharedItems containsString="0" containsBlank="1" containsNumber="1" minValue="2.6930000000000001" maxValue="7.536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hi" refreshedDate="44092.533849652777" createdVersion="6" refreshedVersion="6" minRefreshableVersion="3" recordCount="156" xr:uid="{D3EF1FAC-8B4A-4C17-96E2-5D927BBB2562}">
  <cacheSource type="worksheet">
    <worksheetSource ref="A1:L157" sheet="Raw data" r:id="rId2"/>
  </cacheSource>
  <cacheFields count="11">
    <cacheField name="Country" numFmtId="0">
      <sharedItems count="156">
        <s v="Finland"/>
        <s v="Denmark"/>
        <s v="Norway"/>
        <s v="Iceland"/>
        <s v="Netherlands"/>
        <s v="Switzerland"/>
        <s v="Sweden"/>
        <s v="New Zealand"/>
        <s v="Canada"/>
        <s v="Austria"/>
        <s v="Australia"/>
        <s v="Costa Rica"/>
        <s v="Israel"/>
        <s v="Luxembourg"/>
        <s v="United Kingdom"/>
        <s v="Ireland"/>
        <s v="Germany"/>
        <s v="Belgium"/>
        <s v="United States"/>
        <s v="Czech Republic"/>
        <s v="United Arab Emirates"/>
        <s v="Malta"/>
        <s v="Mexico"/>
        <s v="France"/>
        <s v="Taiwan"/>
        <s v="Chile"/>
        <s v="Guatemala"/>
        <s v="Saudi Arabia"/>
        <s v="Qatar"/>
        <s v="Spain"/>
        <s v="Panama"/>
        <s v="Brazil"/>
        <s v="Uruguay"/>
        <s v="Singapore"/>
        <s v="El Salvador"/>
        <s v="Italy"/>
        <s v="Bahrain"/>
        <s v="Slovakia"/>
        <s v="Trinidad and Tobago"/>
        <s v="Poland"/>
        <s v="Uzbekistan"/>
        <s v="Lithuania"/>
        <s v="Colombia"/>
        <s v="Slovenia"/>
        <s v="Nicaragua"/>
        <s v="Kosovo"/>
        <s v="Argentina"/>
        <s v="Romania"/>
        <s v="Cyprus"/>
        <s v="Ecuador"/>
        <s v="Kuwait"/>
        <s v="Thailand"/>
        <s v="Latvia"/>
        <s v="South Korea"/>
        <s v="Estonia"/>
        <s v="Jamaica"/>
        <s v="Mauritius"/>
        <s v="Japan"/>
        <s v="Honduras"/>
        <s v="Kazakhstan"/>
        <s v="Bolivia"/>
        <s v="Hungary"/>
        <s v="Paraguay"/>
        <s v="Northern Cyprus"/>
        <s v="Peru"/>
        <s v="Portugal"/>
        <s v="Pakistan"/>
        <s v="Russia"/>
        <s v="Philippines"/>
        <s v="Serbia"/>
        <s v="Moldova"/>
        <s v="Libya"/>
        <s v="Montenegro"/>
        <s v="Tajikistan"/>
        <s v="Croatia"/>
        <s v="Hong Kong"/>
        <s v="Dominican Republic"/>
        <s v="Bosnia and Herzegovina "/>
        <s v="Turkey"/>
        <s v="Malaysia"/>
        <s v="Belarus"/>
        <s v="Greece"/>
        <s v="Mongolia"/>
        <s v="Macedonia"/>
        <s v="Nigeria"/>
        <s v="Kyrgyzstan"/>
        <s v="Turkmenistan"/>
        <s v="Algeria"/>
        <s v="Morocco"/>
        <s v="Azerbaijan"/>
        <s v="Lebanon"/>
        <s v="Indonesia"/>
        <s v="China"/>
        <s v="Vietnam"/>
        <s v="Bhutan"/>
        <s v="Cameroon"/>
        <s v="Bulgaria"/>
        <s v="Ghana"/>
        <s v="Ivory Coast"/>
        <s v="Nepal"/>
        <s v="Jordan"/>
        <s v="Benin"/>
        <s v="Congo (Brazzaville)"/>
        <s v="Gabon"/>
        <s v="Laos"/>
        <s v="South Africa"/>
        <s v="Albania"/>
        <s v="Venezuela"/>
        <s v="Cambodia"/>
        <s v="Palestinian Territories"/>
        <s v="Senegal"/>
        <s v="Somalia"/>
        <s v="Namibia"/>
        <s v="Niger"/>
        <s v="Burkina Faso"/>
        <s v="Armenia"/>
        <s v="Iran"/>
        <s v="Guinea"/>
        <s v="Georgia"/>
        <s v="Gambia"/>
        <s v="Kenya"/>
        <s v="Mauritania"/>
        <s v="Mozambique"/>
        <s v="Tunisia"/>
        <s v="Bangladesh"/>
        <s v="Iraq"/>
        <s v="Congo (Kinshasa)"/>
        <s v="Mali"/>
        <s v="Sierra Leone"/>
        <s v="Sri Lanka"/>
        <s v="Myanmar"/>
        <s v="Chad"/>
        <s v="Ukraine"/>
        <s v="Ethiopia"/>
        <s v="Swaziland"/>
        <s v="Uganda"/>
        <s v="Egypt"/>
        <s v="Zambia"/>
        <s v="Togo"/>
        <s v="India"/>
        <s v="Liberia"/>
        <s v="Comoros"/>
        <s v="Madagascar"/>
        <s v="Lesotho"/>
        <s v="Burundi"/>
        <s v="Zimbabwe"/>
        <s v="Haiti"/>
        <s v="Botswana"/>
        <s v="Syria"/>
        <s v="Malawi"/>
        <s v="Yemen"/>
        <s v="Rwanda"/>
        <s v="Tanzania"/>
        <s v="Afghanistan"/>
        <s v="Central African Republic"/>
        <s v="South Sudan"/>
      </sharedItems>
    </cacheField>
    <cacheField name="Ladder" numFmtId="0">
      <sharedItems containsSemiMixedTypes="0" containsString="0" containsNumber="1" containsInteger="1" minValue="1" maxValue="156"/>
    </cacheField>
    <cacheField name="SD of Ladder" numFmtId="0">
      <sharedItems containsSemiMixedTypes="0" containsString="0" containsNumber="1" containsInteger="1" minValue="1" maxValue="156"/>
    </cacheField>
    <cacheField name="Positive affect" numFmtId="0">
      <sharedItems containsMixedTypes="1" containsNumber="1" containsInteger="1" minValue="1" maxValue="155"/>
    </cacheField>
    <cacheField name="Negative affect" numFmtId="0">
      <sharedItems containsMixedTypes="1" containsNumber="1" containsInteger="1" minValue="1" maxValue="155"/>
    </cacheField>
    <cacheField name="Social support" numFmtId="0">
      <sharedItems containsMixedTypes="1" containsNumber="1" containsInteger="1" minValue="1" maxValue="155"/>
    </cacheField>
    <cacheField name="Freedom" numFmtId="0">
      <sharedItems containsMixedTypes="1" containsNumber="1" containsInteger="1" minValue="1" maxValue="155"/>
    </cacheField>
    <cacheField name="Corruption" numFmtId="0">
      <sharedItems containsMixedTypes="1" containsNumber="1" containsInteger="1" minValue="1" maxValue="148"/>
    </cacheField>
    <cacheField name="Generosity" numFmtId="0">
      <sharedItems containsMixedTypes="1" containsNumber="1" containsInteger="1" minValue="1" maxValue="155"/>
    </cacheField>
    <cacheField name="Log of GDP_x000a_per capita" numFmtId="0">
      <sharedItems containsMixedTypes="1" containsNumber="1" containsInteger="1" minValue="1" maxValue="152"/>
    </cacheField>
    <cacheField name="Healthy life_x000a_expectancy" numFmtId="0">
      <sharedItems containsMixedTypes="1" containsNumber="1" containsInteger="1" minValue="1" maxValue="150"/>
    </cacheField>
  </cacheFields>
  <extLst>
    <ext xmlns:x14="http://schemas.microsoft.com/office/spreadsheetml/2009/9/main" uri="{725AE2AE-9491-48be-B2B4-4EB974FC3084}">
      <x14:pivotCacheDefinition pivotCacheId="11600379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hi" refreshedDate="44092.340408217591" createdVersion="6" refreshedVersion="6" minRefreshableVersion="3" recordCount="156" xr:uid="{BD28E52E-C375-4D46-8685-AF37D483378B}">
  <cacheSource type="worksheet">
    <worksheetSource ref="B1:L157" sheet="Raw data" r:id="rId2"/>
  </cacheSource>
  <cacheFields count="11">
    <cacheField name="Country" numFmtId="0">
      <sharedItems count="156">
        <s v="Finland"/>
        <s v="Denmark"/>
        <s v="Norway"/>
        <s v="Iceland"/>
        <s v="Netherlands"/>
        <s v="Switzerland"/>
        <s v="Sweden"/>
        <s v="New Zealand"/>
        <s v="Canada"/>
        <s v="Austria"/>
        <s v="Australia"/>
        <s v="Costa Rica"/>
        <s v="Israel"/>
        <s v="Luxembourg"/>
        <s v="United Kingdom"/>
        <s v="Ireland"/>
        <s v="Germany"/>
        <s v="Belgium"/>
        <s v="United States"/>
        <s v="Czech Republic"/>
        <s v="United Arab Emirates"/>
        <s v="Malta"/>
        <s v="Mexico"/>
        <s v="France"/>
        <s v="Taiwan"/>
        <s v="Chile"/>
        <s v="Guatemala"/>
        <s v="Saudi Arabia"/>
        <s v="Qatar"/>
        <s v="Spain"/>
        <s v="Panama"/>
        <s v="Brazil"/>
        <s v="Uruguay"/>
        <s v="Singapore"/>
        <s v="El Salvador"/>
        <s v="Italy"/>
        <s v="Bahrain"/>
        <s v="Slovakia"/>
        <s v="Trinidad and Tobago"/>
        <s v="Poland"/>
        <s v="Uzbekistan"/>
        <s v="Lithuania"/>
        <s v="Colombia"/>
        <s v="Slovenia"/>
        <s v="Nicaragua"/>
        <s v="Kosovo"/>
        <s v="Argentina"/>
        <s v="Romania"/>
        <s v="Cyprus"/>
        <s v="Ecuador"/>
        <s v="Kuwait"/>
        <s v="Thailand"/>
        <s v="Latvia"/>
        <s v="South Korea"/>
        <s v="Estonia"/>
        <s v="Jamaica"/>
        <s v="Mauritius"/>
        <s v="Japan"/>
        <s v="Honduras"/>
        <s v="Kazakhstan"/>
        <s v="Bolivia"/>
        <s v="Hungary"/>
        <s v="Paraguay"/>
        <s v="Northern Cyprus"/>
        <s v="Peru"/>
        <s v="Portugal"/>
        <s v="Pakistan"/>
        <s v="Russia"/>
        <s v="Philippines"/>
        <s v="Serbia"/>
        <s v="Moldova"/>
        <s v="Libya"/>
        <s v="Montenegro"/>
        <s v="Tajikistan"/>
        <s v="Croatia"/>
        <s v="Hong Kong"/>
        <s v="Dominican Republic"/>
        <s v="Bosnia and Herzegovina "/>
        <s v="Turkey"/>
        <s v="Malaysia"/>
        <s v="Belarus"/>
        <s v="Greece"/>
        <s v="Mongolia"/>
        <s v="Macedonia"/>
        <s v="Nigeria"/>
        <s v="Kyrgyzstan"/>
        <s v="Turkmenistan"/>
        <s v="Algeria"/>
        <s v="Morocco"/>
        <s v="Azerbaijan"/>
        <s v="Lebanon"/>
        <s v="Indonesia"/>
        <s v="China"/>
        <s v="Vietnam"/>
        <s v="Bhutan"/>
        <s v="Cameroon"/>
        <s v="Bulgaria"/>
        <s v="Ghana"/>
        <s v="Ivory Coast"/>
        <s v="Nepal"/>
        <s v="Jordan"/>
        <s v="Benin"/>
        <s v="Congo (Brazzaville)"/>
        <s v="Gabon"/>
        <s v="Laos"/>
        <s v="South Africa"/>
        <s v="Albania"/>
        <s v="Venezuela"/>
        <s v="Cambodia"/>
        <s v="Palestinian Territories"/>
        <s v="Senegal"/>
        <s v="Somalia"/>
        <s v="Namibia"/>
        <s v="Niger"/>
        <s v="Burkina Faso"/>
        <s v="Armenia"/>
        <s v="Iran"/>
        <s v="Guinea"/>
        <s v="Georgia"/>
        <s v="Gambia"/>
        <s v="Kenya"/>
        <s v="Mauritania"/>
        <s v="Mozambique"/>
        <s v="Tunisia"/>
        <s v="Bangladesh"/>
        <s v="Iraq"/>
        <s v="Congo (Kinshasa)"/>
        <s v="Mali"/>
        <s v="Sierra Leone"/>
        <s v="Sri Lanka"/>
        <s v="Myanmar"/>
        <s v="Chad"/>
        <s v="Ukraine"/>
        <s v="Ethiopia"/>
        <s v="Swaziland"/>
        <s v="Uganda"/>
        <s v="Egypt"/>
        <s v="Zambia"/>
        <s v="Togo"/>
        <s v="India"/>
        <s v="Liberia"/>
        <s v="Comoros"/>
        <s v="Madagascar"/>
        <s v="Lesotho"/>
        <s v="Burundi"/>
        <s v="Zimbabwe"/>
        <s v="Haiti"/>
        <s v="Botswana"/>
        <s v="Syria"/>
        <s v="Malawi"/>
        <s v="Yemen"/>
        <s v="Rwanda"/>
        <s v="Tanzania"/>
        <s v="Afghanistan"/>
        <s v="Central African Republic"/>
        <s v="South Sudan"/>
      </sharedItems>
    </cacheField>
    <cacheField name="Ladder" numFmtId="0">
      <sharedItems containsSemiMixedTypes="0" containsString="0" containsNumber="1" containsInteger="1" minValue="1" maxValue="156" count="15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sharedItems>
    </cacheField>
    <cacheField name="SD of Ladder" numFmtId="0">
      <sharedItems containsSemiMixedTypes="0" containsString="0" containsNumber="1" containsInteger="1" minValue="1" maxValue="156" count="156">
        <n v="4"/>
        <n v="13"/>
        <n v="8"/>
        <n v="9"/>
        <n v="1"/>
        <n v="11"/>
        <n v="18"/>
        <n v="15"/>
        <n v="23"/>
        <n v="10"/>
        <n v="26"/>
        <n v="62"/>
        <n v="14"/>
        <n v="3"/>
        <n v="16"/>
        <n v="34"/>
        <n v="17"/>
        <n v="7"/>
        <n v="49"/>
        <n v="20"/>
        <n v="65"/>
        <n v="42"/>
        <n v="76"/>
        <n v="19"/>
        <n v="37"/>
        <n v="61"/>
        <n v="136"/>
        <n v="93"/>
        <n v="86"/>
        <n v="21"/>
        <n v="121"/>
        <n v="116"/>
        <n v="88"/>
        <n v="5"/>
        <n v="112"/>
        <n v="31"/>
        <n v="83"/>
        <n v="39"/>
        <n v="89"/>
        <n v="28"/>
        <n v="99"/>
        <n v="55"/>
        <n v="120"/>
        <n v="54"/>
        <n v="133"/>
        <n v="107"/>
        <n v="97"/>
        <n v="75"/>
        <n v="95"/>
        <n v="113"/>
        <n v="98"/>
        <n v="81"/>
        <n v="30"/>
        <n v="57"/>
        <n v="32"/>
        <n v="102"/>
        <n v="94"/>
        <n v="43"/>
        <n v="151"/>
        <n v="40"/>
        <n v="71"/>
        <n v="36"/>
        <n v="90"/>
        <n v="35"/>
        <n v="114"/>
        <n v="73"/>
        <n v="53"/>
        <n v="64"/>
        <n v="119"/>
        <n v="100"/>
        <n v="45"/>
        <n v="115"/>
        <n v="84"/>
        <n v="50"/>
        <n v="29"/>
        <n v="33"/>
        <n v="155"/>
        <n v="80"/>
        <n v="58"/>
        <n v="12"/>
        <n v="22"/>
        <n v="87"/>
        <n v="48"/>
        <n v="67"/>
        <n v="130"/>
        <n v="46"/>
        <n v="2"/>
        <n v="56"/>
        <n v="101"/>
        <n v="24"/>
        <n v="60"/>
        <n v="108"/>
        <n v="72"/>
        <n v="27"/>
        <n v="6"/>
        <n v="131"/>
        <n v="47"/>
        <n v="129"/>
        <n v="134"/>
        <n v="128"/>
        <n v="127"/>
        <n v="149"/>
        <n v="152"/>
        <n v="105"/>
        <n v="59"/>
        <n v="124"/>
        <n v="126"/>
        <n v="141"/>
        <n v="135"/>
        <n v="110"/>
        <n v="44"/>
        <n v="74"/>
        <n v="106"/>
        <n v="144"/>
        <n v="92"/>
        <n v="82"/>
        <n v="109"/>
        <n v="146"/>
        <n v="51"/>
        <n v="142"/>
        <n v="118"/>
        <n v="68"/>
        <n v="154"/>
        <n v="79"/>
        <n v="52"/>
        <n v="147"/>
        <n v="78"/>
        <n v="96"/>
        <n v="153"/>
        <n v="91"/>
        <n v="70"/>
        <n v="139"/>
        <n v="69"/>
        <n v="38"/>
        <n v="104"/>
        <n v="148"/>
        <n v="66"/>
        <n v="145"/>
        <n v="103"/>
        <n v="41"/>
        <n v="156"/>
        <n v="143"/>
        <n v="77"/>
        <n v="150"/>
        <n v="138"/>
        <n v="123"/>
        <n v="111"/>
        <n v="125"/>
        <n v="137"/>
        <n v="132"/>
        <n v="85"/>
        <n v="63"/>
        <n v="122"/>
        <n v="25"/>
        <n v="117"/>
        <n v="140"/>
      </sharedItems>
    </cacheField>
    <cacheField name="Positive affect" numFmtId="0">
      <sharedItems containsMixedTypes="1" containsNumber="1" containsInteger="1" minValue="1" maxValue="155"/>
    </cacheField>
    <cacheField name="Negative affect" numFmtId="0">
      <sharedItems containsMixedTypes="1" containsNumber="1" containsInteger="1" minValue="1" maxValue="155" count="156">
        <n v="10"/>
        <n v="26"/>
        <n v="29"/>
        <n v="3"/>
        <n v="25"/>
        <n v="21"/>
        <n v="8"/>
        <n v="12"/>
        <n v="49"/>
        <n v="24"/>
        <n v="37"/>
        <n v="87"/>
        <n v="69"/>
        <n v="19"/>
        <n v="42"/>
        <n v="32"/>
        <n v="30"/>
        <n v="53"/>
        <n v="70"/>
        <n v="22"/>
        <n v="56"/>
        <n v="103"/>
        <n v="40"/>
        <n v="66"/>
        <n v="1"/>
        <n v="78"/>
        <n v="85"/>
        <n v="82"/>
        <s v="NA"/>
        <n v="107"/>
        <n v="48"/>
        <n v="105"/>
        <n v="76"/>
        <n v="2"/>
        <n v="84"/>
        <n v="123"/>
        <n v="83"/>
        <n v="47"/>
        <n v="52"/>
        <n v="33"/>
        <n v="15"/>
        <n v="41"/>
        <n v="88"/>
        <n v="71"/>
        <n v="125"/>
        <n v="7"/>
        <n v="93"/>
        <n v="62"/>
        <n v="99"/>
        <n v="113"/>
        <n v="97"/>
        <n v="35"/>
        <n v="38"/>
        <n v="45"/>
        <n v="6"/>
        <n v="51"/>
        <n v="16"/>
        <n v="14"/>
        <n v="73"/>
        <n v="5"/>
        <n v="138"/>
        <n v="31"/>
        <n v="39"/>
        <n v="90"/>
        <n v="127"/>
        <n v="100"/>
        <n v="111"/>
        <n v="9"/>
        <n v="116"/>
        <n v="92"/>
        <n v="67"/>
        <n v="137"/>
        <n v="118"/>
        <n v="54"/>
        <n v="101"/>
        <n v="28"/>
        <n v="77"/>
        <n v="79"/>
        <n v="121"/>
        <n v="23"/>
        <n v="36"/>
        <n v="94"/>
        <n v="17"/>
        <n v="89"/>
        <n v="55"/>
        <n v="4"/>
        <n v="63"/>
        <n v="106"/>
        <n v="91"/>
        <n v="20"/>
        <n v="61"/>
        <n v="104"/>
        <n v="11"/>
        <n v="27"/>
        <n v="98"/>
        <n v="129"/>
        <n v="13"/>
        <n v="72"/>
        <n v="130"/>
        <n v="134"/>
        <n v="120"/>
        <n v="148"/>
        <n v="136"/>
        <n v="144"/>
        <n v="112"/>
        <n v="80"/>
        <n v="108"/>
        <n v="135"/>
        <n v="142"/>
        <n v="140"/>
        <n v="60"/>
        <n v="18"/>
        <n v="59"/>
        <n v="141"/>
        <n v="117"/>
        <n v="145"/>
        <n v="150"/>
        <n v="143"/>
        <n v="43"/>
        <n v="109"/>
        <n v="46"/>
        <n v="58"/>
        <n v="131"/>
        <n v="132"/>
        <n v="68"/>
        <n v="154"/>
        <n v="95"/>
        <n v="122"/>
        <n v="149"/>
        <n v="81"/>
        <n v="86"/>
        <n v="151"/>
        <n v="44"/>
        <n v="74"/>
        <n v="57"/>
        <n v="139"/>
        <n v="124"/>
        <n v="128"/>
        <n v="147"/>
        <n v="115"/>
        <n v="146"/>
        <n v="114"/>
        <n v="96"/>
        <n v="64"/>
        <n v="126"/>
        <n v="34"/>
        <n v="119"/>
        <n v="65"/>
        <n v="155"/>
        <n v="110"/>
        <n v="75"/>
        <n v="102"/>
        <n v="50"/>
        <n v="133"/>
        <n v="153"/>
        <n v="152"/>
      </sharedItems>
    </cacheField>
    <cacheField name="Social support" numFmtId="0">
      <sharedItems containsMixedTypes="1" containsNumber="1" containsInteger="1" minValue="1" maxValue="155"/>
    </cacheField>
    <cacheField name="Freedom" numFmtId="0">
      <sharedItems containsMixedTypes="1" containsNumber="1" containsInteger="1" minValue="1" maxValue="155"/>
    </cacheField>
    <cacheField name="Corruption" numFmtId="0">
      <sharedItems containsMixedTypes="1" containsNumber="1" containsInteger="1" minValue="1" maxValue="148" count="149">
        <n v="4"/>
        <n v="3"/>
        <n v="8"/>
        <n v="45"/>
        <n v="12"/>
        <n v="7"/>
        <n v="6"/>
        <n v="5"/>
        <n v="11"/>
        <n v="19"/>
        <n v="13"/>
        <n v="58"/>
        <n v="74"/>
        <n v="9"/>
        <n v="15"/>
        <n v="10"/>
        <n v="17"/>
        <n v="20"/>
        <n v="42"/>
        <n v="121"/>
        <s v="NA"/>
        <n v="32"/>
        <n v="87"/>
        <n v="21"/>
        <n v="56"/>
        <n v="99"/>
        <n v="82"/>
        <n v="78"/>
        <n v="104"/>
        <n v="71"/>
        <n v="33"/>
        <n v="1"/>
        <n v="85"/>
        <n v="128"/>
        <n v="142"/>
        <n v="141"/>
        <n v="108"/>
        <n v="18"/>
        <n v="113"/>
        <n v="124"/>
        <n v="97"/>
        <n v="43"/>
        <n v="144"/>
        <n v="109"/>
        <n v="146"/>
        <n v="115"/>
        <n v="68"/>
        <n v="131"/>
        <n v="92"/>
        <n v="100"/>
        <n v="30"/>
        <n v="130"/>
        <n v="96"/>
        <n v="39"/>
        <n v="79"/>
        <n v="57"/>
        <n v="91"/>
        <n v="140"/>
        <n v="76"/>
        <n v="29"/>
        <n v="132"/>
        <n v="135"/>
        <n v="55"/>
        <n v="127"/>
        <n v="49"/>
        <n v="118"/>
        <n v="148"/>
        <n v="31"/>
        <n v="77"/>
        <n v="35"/>
        <n v="139"/>
        <n v="14"/>
        <n v="52"/>
        <n v="145"/>
        <n v="50"/>
        <n v="137"/>
        <n v="37"/>
        <n v="123"/>
        <n v="119"/>
        <n v="125"/>
        <n v="114"/>
        <n v="138"/>
        <n v="46"/>
        <n v="84"/>
        <n v="22"/>
        <n v="133"/>
        <n v="129"/>
        <n v="86"/>
        <n v="25"/>
        <n v="120"/>
        <n v="147"/>
        <n v="117"/>
        <n v="62"/>
        <n v="65"/>
        <n v="75"/>
        <n v="60"/>
        <n v="103"/>
        <n v="27"/>
        <n v="102"/>
        <n v="134"/>
        <n v="110"/>
        <n v="94"/>
        <n v="90"/>
        <n v="88"/>
        <n v="16"/>
        <n v="98"/>
        <n v="51"/>
        <n v="47"/>
        <n v="93"/>
        <n v="44"/>
        <n v="70"/>
        <n v="28"/>
        <n v="26"/>
        <n v="105"/>
        <n v="67"/>
        <n v="40"/>
        <n v="101"/>
        <n v="36"/>
        <n v="66"/>
        <n v="106"/>
        <n v="107"/>
        <n v="112"/>
        <n v="111"/>
        <n v="24"/>
        <n v="80"/>
        <n v="143"/>
        <n v="53"/>
        <n v="41"/>
        <n v="95"/>
        <n v="89"/>
        <n v="69"/>
        <n v="72"/>
        <n v="73"/>
        <n v="126"/>
        <n v="81"/>
        <n v="116"/>
        <n v="59"/>
        <n v="23"/>
        <n v="63"/>
        <n v="48"/>
        <n v="54"/>
        <n v="38"/>
        <n v="64"/>
        <n v="83"/>
        <n v="2"/>
        <n v="34"/>
        <n v="136"/>
        <n v="122"/>
        <n v="61"/>
      </sharedItems>
    </cacheField>
    <cacheField name="Generosity" numFmtId="0">
      <sharedItems containsMixedTypes="1" containsNumber="1" containsInteger="1" minValue="1" maxValue="155"/>
    </cacheField>
    <cacheField name="Log of GDP_x000a_per capita" numFmtId="0">
      <sharedItems containsMixedTypes="1" containsNumber="1" containsInteger="1" minValue="1" maxValue="152"/>
    </cacheField>
    <cacheField name="Healthy life_x000a_expectancy" numFmtId="0">
      <sharedItems containsMixedTypes="1" containsNumber="1" containsInteger="1" minValue="1" maxValue="150"/>
    </cacheField>
  </cacheFields>
  <extLst>
    <ext xmlns:x14="http://schemas.microsoft.com/office/spreadsheetml/2009/9/main" uri="{725AE2AE-9491-48be-B2B4-4EB974FC3084}">
      <x14:pivotCacheDefinition pivotCacheId="441658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hi" refreshedDate="44108.025164583334" createdVersion="6" refreshedVersion="6" minRefreshableVersion="3" recordCount="157" xr:uid="{003A8B6D-B6C0-47CE-B08D-CB8BD414B85F}">
  <cacheSource type="worksheet">
    <worksheetSource ref="A1:Q158" sheet="Raw data" r:id="rId2"/>
  </cacheSource>
  <cacheFields count="17">
    <cacheField name="Country" numFmtId="0">
      <sharedItems containsBlank="1"/>
    </cacheField>
    <cacheField name="Region" numFmtId="0">
      <sharedItems containsBlank="1"/>
    </cacheField>
    <cacheField name="Ladder" numFmtId="0">
      <sharedItems containsString="0" containsBlank="1" containsNumber="1" containsInteger="1" minValue="1" maxValue="156"/>
    </cacheField>
    <cacheField name="SD of Ladder" numFmtId="0">
      <sharedItems containsString="0" containsBlank="1" containsNumber="1" containsInteger="1" minValue="1" maxValue="156"/>
    </cacheField>
    <cacheField name="Positive affect" numFmtId="0">
      <sharedItems containsBlank="1" containsMixedTypes="1" containsNumber="1" containsInteger="1" minValue="1" maxValue="155"/>
    </cacheField>
    <cacheField name="Negative affect" numFmtId="0">
      <sharedItems containsBlank="1" containsMixedTypes="1" containsNumber="1" containsInteger="1" minValue="1" maxValue="155"/>
    </cacheField>
    <cacheField name="Social support" numFmtId="0">
      <sharedItems containsBlank="1" containsMixedTypes="1" containsNumber="1" containsInteger="1" minValue="1" maxValue="155"/>
    </cacheField>
    <cacheField name="Freedom" numFmtId="0">
      <sharedItems containsBlank="1" containsMixedTypes="1" containsNumber="1" containsInteger="1" minValue="1" maxValue="155"/>
    </cacheField>
    <cacheField name="Corruption" numFmtId="0">
      <sharedItems containsBlank="1" containsMixedTypes="1" containsNumber="1" containsInteger="1" minValue="1" maxValue="148"/>
    </cacheField>
    <cacheField name="Generosity" numFmtId="0">
      <sharedItems containsBlank="1" containsMixedTypes="1" containsNumber="1" containsInteger="1" minValue="1" maxValue="155"/>
    </cacheField>
    <cacheField name="Log of GDP_x000a_per capita" numFmtId="0">
      <sharedItems containsBlank="1" containsMixedTypes="1" containsNumber="1" containsInteger="1" minValue="1" maxValue="152"/>
    </cacheField>
    <cacheField name="Healthy life_x000a_expectancy" numFmtId="0">
      <sharedItems containsBlank="1" containsMixedTypes="1" containsNumber="1" containsInteger="1" minValue="1" maxValue="150"/>
    </cacheField>
    <cacheField name="Hapiness score_x000a_ 2019" numFmtId="0">
      <sharedItems containsString="0" containsBlank="1" containsNumber="1" minValue="2.8530000000000002" maxValue="7.7690000000000001"/>
    </cacheField>
    <cacheField name="Hapiness score_x000a_ 2018" numFmtId="0">
      <sharedItems containsString="0" containsBlank="1" containsNumber="1" minValue="2.9049999999999998" maxValue="7.6319999999999997"/>
    </cacheField>
    <cacheField name="Hapiness score_x000a_ 2017" numFmtId="0">
      <sharedItems containsString="0" containsBlank="1" containsNumber="1" minValue="2.6930000000000001" maxValue="7.5369999999999999"/>
    </cacheField>
    <cacheField name="Reported date" numFmtId="0">
      <sharedItems containsNonDate="0" containsDate="1" containsString="0" containsBlank="1" minDate="2018-12-25T00:00:00" maxDate="2019-03-13T00:00:00"/>
    </cacheField>
    <cacheField name="Month of reported date" numFmtId="0">
      <sharedItems containsBlank="1" count="5">
        <s v="December"/>
        <s v="January"/>
        <s v="February"/>
        <s v="Marc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n v="1"/>
    <n v="4"/>
    <n v="41"/>
    <n v="10"/>
    <n v="2"/>
    <n v="5"/>
    <n v="4"/>
    <n v="47"/>
    <n v="22"/>
    <n v="27"/>
    <n v="7.7690000000000001"/>
    <n v="7.6319999999999997"/>
    <n v="7.5369999999999999"/>
  </r>
  <r>
    <x v="1"/>
    <n v="2"/>
    <n v="13"/>
    <n v="24"/>
    <n v="26"/>
    <n v="4"/>
    <n v="6"/>
    <n v="3"/>
    <n v="22"/>
    <n v="14"/>
    <n v="23"/>
    <n v="7.6"/>
    <n v="7.5940000000000003"/>
    <n v="7.5220000000000002"/>
  </r>
  <r>
    <x v="2"/>
    <n v="3"/>
    <n v="8"/>
    <n v="16"/>
    <n v="29"/>
    <n v="3"/>
    <n v="3"/>
    <n v="8"/>
    <n v="11"/>
    <n v="7"/>
    <n v="12"/>
    <n v="7.5540000000000003"/>
    <n v="7.5549999999999997"/>
    <n v="7.5039999999999996"/>
  </r>
  <r>
    <x v="3"/>
    <n v="4"/>
    <n v="9"/>
    <n v="3"/>
    <n v="3"/>
    <n v="1"/>
    <n v="7"/>
    <n v="45"/>
    <n v="3"/>
    <n v="15"/>
    <n v="13"/>
    <n v="7.4939999999999998"/>
    <n v="7.4950000000000001"/>
    <n v="7.4939999999999998"/>
  </r>
  <r>
    <x v="4"/>
    <n v="5"/>
    <n v="1"/>
    <n v="12"/>
    <n v="25"/>
    <n v="15"/>
    <n v="19"/>
    <n v="12"/>
    <n v="7"/>
    <n v="12"/>
    <n v="18"/>
    <n v="7.4880000000000004"/>
    <n v="7.4870000000000001"/>
    <n v="7.4690000000000003"/>
  </r>
  <r>
    <x v="5"/>
    <n v="6"/>
    <n v="11"/>
    <s v=" NA"/>
    <n v="21"/>
    <n v="13"/>
    <n v="11"/>
    <n v="7"/>
    <n v="16"/>
    <n v="8"/>
    <n v="4"/>
    <n v="7.48"/>
    <n v="7.4409999999999998"/>
    <n v="7.3769999999999998"/>
  </r>
  <r>
    <x v="6"/>
    <n v="7"/>
    <n v="18"/>
    <n v="34"/>
    <n v="8"/>
    <n v="25"/>
    <n v="10"/>
    <n v="6"/>
    <n v="17"/>
    <n v="13"/>
    <n v="17"/>
    <n v="7.343"/>
    <n v="7.3280000000000003"/>
    <n v="7.3140000000000001"/>
  </r>
  <r>
    <x v="7"/>
    <n v="8"/>
    <n v="15"/>
    <n v="22"/>
    <n v="12"/>
    <n v="5"/>
    <n v="8"/>
    <n v="5"/>
    <n v="8"/>
    <n v="26"/>
    <n v="14"/>
    <n v="7.3070000000000004"/>
    <n v="7.3239999999999998"/>
    <n v="7.2839999999999998"/>
  </r>
  <r>
    <x v="8"/>
    <n v="9"/>
    <n v="23"/>
    <n v="18"/>
    <n v="49"/>
    <n v="20"/>
    <n v="9"/>
    <n v="11"/>
    <s v="NA"/>
    <n v="19"/>
    <n v="8"/>
    <n v="7.2779999999999996"/>
    <n v="7.3140000000000001"/>
    <n v="7.2839999999999998"/>
  </r>
  <r>
    <x v="9"/>
    <n v="10"/>
    <n v="10"/>
    <n v="64"/>
    <n v="24"/>
    <n v="31"/>
    <n v="26"/>
    <n v="19"/>
    <n v="25"/>
    <n v="16"/>
    <n v="15"/>
    <n v="7.2460000000000004"/>
    <n v="7.2720000000000002"/>
    <n v="7.2130000000000001"/>
  </r>
  <r>
    <x v="10"/>
    <n v="11"/>
    <n v="26"/>
    <n v="47"/>
    <n v="37"/>
    <n v="7"/>
    <n v="17"/>
    <n v="13"/>
    <n v="6"/>
    <n v="18"/>
    <n v="10"/>
    <n v="7.2279999999999998"/>
    <n v="7.19"/>
    <n v="7.0789999999999997"/>
  </r>
  <r>
    <x v="11"/>
    <n v="12"/>
    <n v="62"/>
    <n v="4"/>
    <n v="87"/>
    <n v="42"/>
    <n v="16"/>
    <n v="58"/>
    <n v="75"/>
    <n v="67"/>
    <n v="28"/>
    <n v="7.1669999999999998"/>
    <n v="7.1390000000000002"/>
    <n v="7.0060000000000002"/>
  </r>
  <r>
    <x v="12"/>
    <n v="13"/>
    <n v="14"/>
    <n v="104"/>
    <n v="69"/>
    <n v="38"/>
    <n v="93"/>
    <n v="74"/>
    <n v="24"/>
    <n v="31"/>
    <n v="11"/>
    <n v="7.1390000000000002"/>
    <n v="7.0720000000000001"/>
    <n v="6.9930000000000003"/>
  </r>
  <r>
    <x v="13"/>
    <n v="14"/>
    <n v="3"/>
    <n v="62"/>
    <n v="19"/>
    <n v="27"/>
    <n v="28"/>
    <n v="9"/>
    <n v="30"/>
    <n v="2"/>
    <n v="16"/>
    <n v="7.09"/>
    <n v="6.9770000000000003"/>
    <n v="6.9770000000000003"/>
  </r>
  <r>
    <x v="14"/>
    <n v="15"/>
    <n v="16"/>
    <n v="52"/>
    <n v="42"/>
    <n v="9"/>
    <n v="63"/>
    <n v="15"/>
    <n v="4"/>
    <n v="23"/>
    <n v="24"/>
    <n v="7.0540000000000003"/>
    <n v="6.9649999999999999"/>
    <n v="6.9509999999999996"/>
  </r>
  <r>
    <x v="15"/>
    <n v="16"/>
    <n v="34"/>
    <n v="33"/>
    <n v="32"/>
    <n v="6"/>
    <n v="33"/>
    <n v="10"/>
    <n v="9"/>
    <n v="6"/>
    <n v="20"/>
    <n v="7.0209999999999999"/>
    <n v="6.9269999999999996"/>
    <n v="6.891"/>
  </r>
  <r>
    <x v="16"/>
    <n v="17"/>
    <n v="17"/>
    <n v="65"/>
    <n v="30"/>
    <n v="39"/>
    <n v="44"/>
    <n v="17"/>
    <n v="19"/>
    <n v="17"/>
    <n v="25"/>
    <n v="6.9850000000000003"/>
    <n v="6.91"/>
    <n v="6.8630000000000004"/>
  </r>
  <r>
    <x v="17"/>
    <n v="18"/>
    <n v="7"/>
    <n v="57"/>
    <n v="53"/>
    <n v="22"/>
    <n v="53"/>
    <n v="20"/>
    <n v="44"/>
    <n v="21"/>
    <n v="26"/>
    <n v="6.923"/>
    <n v="6.8860000000000001"/>
    <n v="6.7140000000000004"/>
  </r>
  <r>
    <x v="18"/>
    <n v="19"/>
    <n v="49"/>
    <n v="35"/>
    <n v="70"/>
    <n v="37"/>
    <n v="62"/>
    <n v="42"/>
    <n v="12"/>
    <n v="10"/>
    <n v="39"/>
    <n v="6.8920000000000003"/>
    <n v="6.8140000000000001"/>
    <n v="6.6520000000000001"/>
  </r>
  <r>
    <x v="19"/>
    <n v="20"/>
    <n v="20"/>
    <n v="74"/>
    <n v="22"/>
    <n v="24"/>
    <n v="58"/>
    <n v="121"/>
    <n v="117"/>
    <n v="32"/>
    <n v="31"/>
    <n v="6.8520000000000003"/>
    <n v="6.774"/>
    <n v="6.6479999999999997"/>
  </r>
  <r>
    <x v="20"/>
    <n v="21"/>
    <n v="65"/>
    <n v="43"/>
    <n v="56"/>
    <n v="72"/>
    <n v="4"/>
    <s v="NA"/>
    <n v="15"/>
    <n v="4"/>
    <n v="60"/>
    <n v="6.8250000000000002"/>
    <n v="6.7110000000000003"/>
    <n v="6.6349999999999998"/>
  </r>
  <r>
    <x v="21"/>
    <n v="22"/>
    <n v="42"/>
    <n v="83"/>
    <n v="103"/>
    <n v="16"/>
    <n v="12"/>
    <n v="32"/>
    <n v="5"/>
    <n v="28"/>
    <n v="19"/>
    <n v="6.726"/>
    <n v="6.6269999999999998"/>
    <n v="6.609"/>
  </r>
  <r>
    <x v="22"/>
    <n v="23"/>
    <n v="76"/>
    <n v="6"/>
    <n v="40"/>
    <n v="67"/>
    <n v="71"/>
    <n v="87"/>
    <n v="120"/>
    <n v="57"/>
    <n v="46"/>
    <n v="6.5949999999999998"/>
    <n v="6.4889999999999999"/>
    <n v="6.5990000000000002"/>
  </r>
  <r>
    <x v="23"/>
    <n v="24"/>
    <n v="19"/>
    <n v="56"/>
    <n v="66"/>
    <n v="32"/>
    <n v="69"/>
    <n v="21"/>
    <n v="68"/>
    <n v="25"/>
    <n v="5"/>
    <n v="6.5919999999999996"/>
    <n v="6.4880000000000004"/>
    <n v="6.5780000000000003"/>
  </r>
  <r>
    <x v="24"/>
    <n v="25"/>
    <n v="37"/>
    <n v="17"/>
    <n v="1"/>
    <n v="48"/>
    <n v="102"/>
    <n v="56"/>
    <n v="56"/>
    <s v="NA"/>
    <s v="NA"/>
    <n v="6.4459999999999997"/>
    <n v="6.476"/>
    <n v="6.5720000000000001"/>
  </r>
  <r>
    <x v="25"/>
    <n v="26"/>
    <n v="61"/>
    <n v="15"/>
    <n v="78"/>
    <n v="58"/>
    <n v="98"/>
    <n v="99"/>
    <n v="45"/>
    <n v="49"/>
    <n v="30"/>
    <n v="6.444"/>
    <n v="6.4409999999999998"/>
    <n v="6.5270000000000001"/>
  </r>
  <r>
    <x v="26"/>
    <n v="27"/>
    <n v="136"/>
    <n v="8"/>
    <n v="85"/>
    <n v="78"/>
    <n v="25"/>
    <n v="82"/>
    <n v="78"/>
    <n v="99"/>
    <n v="85"/>
    <n v="6.4359999999999999"/>
    <n v="6.43"/>
    <n v="6.4539999999999997"/>
  </r>
  <r>
    <x v="27"/>
    <n v="28"/>
    <n v="93"/>
    <n v="49"/>
    <n v="82"/>
    <n v="62"/>
    <n v="68"/>
    <s v="NA"/>
    <n v="82"/>
    <n v="11"/>
    <n v="74"/>
    <n v="6.375"/>
    <n v="6.4189999999999996"/>
    <n v="6.4539999999999997"/>
  </r>
  <r>
    <x v="28"/>
    <n v="29"/>
    <n v="86"/>
    <s v="NA"/>
    <s v="NA"/>
    <s v="NA"/>
    <s v="NA"/>
    <s v="NA"/>
    <s v="NA"/>
    <n v="1"/>
    <n v="43"/>
    <n v="6.3739999999999997"/>
    <n v="6.3879999999999999"/>
    <n v="6.452"/>
  </r>
  <r>
    <x v="29"/>
    <n v="30"/>
    <n v="21"/>
    <n v="107"/>
    <n v="107"/>
    <n v="26"/>
    <n v="95"/>
    <n v="78"/>
    <n v="50"/>
    <n v="30"/>
    <n v="3"/>
    <n v="6.3540000000000001"/>
    <n v="6.3819999999999997"/>
    <n v="6.4420000000000002"/>
  </r>
  <r>
    <x v="30"/>
    <n v="31"/>
    <n v="121"/>
    <n v="7"/>
    <n v="48"/>
    <n v="41"/>
    <n v="32"/>
    <n v="104"/>
    <n v="88"/>
    <n v="51"/>
    <n v="33"/>
    <n v="6.3209999999999997"/>
    <n v="6.3789999999999996"/>
    <n v="6.4240000000000004"/>
  </r>
  <r>
    <x v="31"/>
    <n v="32"/>
    <n v="116"/>
    <n v="69"/>
    <n v="105"/>
    <n v="43"/>
    <n v="84"/>
    <n v="71"/>
    <n v="108"/>
    <n v="70"/>
    <n v="72"/>
    <n v="6.3"/>
    <n v="6.3739999999999997"/>
    <n v="6.4219999999999997"/>
  </r>
  <r>
    <x v="32"/>
    <n v="33"/>
    <n v="88"/>
    <n v="10"/>
    <n v="76"/>
    <n v="35"/>
    <n v="30"/>
    <n v="33"/>
    <n v="80"/>
    <n v="52"/>
    <n v="35"/>
    <n v="6.2930000000000001"/>
    <n v="6.3710000000000004"/>
    <n v="6.4029999999999996"/>
  </r>
  <r>
    <x v="33"/>
    <n v="34"/>
    <n v="5"/>
    <n v="38"/>
    <n v="2"/>
    <n v="36"/>
    <n v="20"/>
    <n v="1"/>
    <n v="21"/>
    <n v="3"/>
    <n v="1"/>
    <n v="6.2619999999999996"/>
    <n v="6.343"/>
    <n v="6.3570000000000002"/>
  </r>
  <r>
    <x v="34"/>
    <n v="35"/>
    <n v="112"/>
    <n v="23"/>
    <n v="84"/>
    <n v="83"/>
    <n v="74"/>
    <n v="85"/>
    <n v="134"/>
    <n v="100"/>
    <n v="75"/>
    <n v="6.2530000000000001"/>
    <n v="6.3220000000000001"/>
    <n v="6.3440000000000003"/>
  </r>
  <r>
    <x v="35"/>
    <n v="36"/>
    <n v="31"/>
    <n v="99"/>
    <n v="123"/>
    <n v="23"/>
    <n v="132"/>
    <n v="128"/>
    <n v="48"/>
    <n v="29"/>
    <n v="7"/>
    <n v="6.2229999999999999"/>
    <n v="6.31"/>
    <n v="6.1680000000000001"/>
  </r>
  <r>
    <x v="36"/>
    <n v="37"/>
    <n v="83"/>
    <n v="39"/>
    <n v="83"/>
    <n v="59"/>
    <n v="24"/>
    <s v="NA"/>
    <n v="23"/>
    <n v="20"/>
    <n v="42"/>
    <n v="6.1989999999999998"/>
    <n v="6.26"/>
    <n v="6.1050000000000004"/>
  </r>
  <r>
    <x v="37"/>
    <n v="38"/>
    <n v="39"/>
    <n v="53"/>
    <n v="47"/>
    <n v="21"/>
    <n v="108"/>
    <n v="142"/>
    <n v="70"/>
    <n v="35"/>
    <n v="38"/>
    <n v="6.1980000000000004"/>
    <n v="6.1920000000000002"/>
    <n v="6.0979999999999999"/>
  </r>
  <r>
    <x v="38"/>
    <n v="39"/>
    <n v="89"/>
    <n v="14"/>
    <n v="52"/>
    <n v="29"/>
    <n v="51"/>
    <n v="141"/>
    <n v="41"/>
    <n v="38"/>
    <n v="93"/>
    <n v="6.1920000000000002"/>
    <n v="6.173"/>
    <n v="6.0869999999999997"/>
  </r>
  <r>
    <x v="39"/>
    <n v="40"/>
    <n v="28"/>
    <n v="76"/>
    <n v="33"/>
    <n v="44"/>
    <n v="52"/>
    <n v="108"/>
    <n v="77"/>
    <n v="41"/>
    <n v="36"/>
    <n v="6.1820000000000004"/>
    <n v="6.1669999999999998"/>
    <n v="6.0709999999999997"/>
  </r>
  <r>
    <x v="40"/>
    <n v="41"/>
    <n v="99"/>
    <n v="19"/>
    <n v="15"/>
    <n v="11"/>
    <n v="1"/>
    <n v="18"/>
    <n v="29"/>
    <n v="104"/>
    <n v="83"/>
    <n v="6.1740000000000004"/>
    <n v="6.141"/>
    <n v="6.008"/>
  </r>
  <r>
    <x v="41"/>
    <n v="42"/>
    <n v="55"/>
    <n v="138"/>
    <n v="41"/>
    <n v="17"/>
    <n v="122"/>
    <n v="113"/>
    <n v="124"/>
    <n v="36"/>
    <n v="62"/>
    <n v="6.149"/>
    <n v="6.1230000000000002"/>
    <n v="6.0030000000000001"/>
  </r>
  <r>
    <x v="42"/>
    <n v="43"/>
    <n v="120"/>
    <n v="30"/>
    <n v="88"/>
    <n v="52"/>
    <n v="56"/>
    <n v="124"/>
    <n v="111"/>
    <n v="74"/>
    <n v="51"/>
    <n v="6.125"/>
    <n v="6.1050000000000004"/>
    <n v="5.9729999999999999"/>
  </r>
  <r>
    <x v="43"/>
    <n v="44"/>
    <n v="54"/>
    <n v="114"/>
    <n v="71"/>
    <n v="14"/>
    <n v="13"/>
    <n v="97"/>
    <n v="54"/>
    <n v="34"/>
    <n v="29"/>
    <n v="6.1180000000000003"/>
    <n v="6.0960000000000001"/>
    <n v="5.9710000000000001"/>
  </r>
  <r>
    <x v="44"/>
    <n v="45"/>
    <n v="133"/>
    <n v="31"/>
    <n v="125"/>
    <n v="66"/>
    <n v="70"/>
    <n v="43"/>
    <n v="71"/>
    <n v="108"/>
    <n v="53"/>
    <n v="6.1050000000000004"/>
    <n v="6.0830000000000002"/>
    <n v="5.9640000000000004"/>
  </r>
  <r>
    <x v="45"/>
    <n v="46"/>
    <n v="107"/>
    <n v="71"/>
    <n v="7"/>
    <n v="85"/>
    <n v="50"/>
    <n v="144"/>
    <n v="31"/>
    <n v="88"/>
    <s v="NA"/>
    <n v="6.1"/>
    <n v="6.0720000000000001"/>
    <n v="5.9630000000000001"/>
  </r>
  <r>
    <x v="46"/>
    <n v="47"/>
    <n v="97"/>
    <n v="28"/>
    <n v="93"/>
    <n v="46"/>
    <n v="54"/>
    <n v="109"/>
    <n v="123"/>
    <n v="55"/>
    <n v="37"/>
    <n v="6.0860000000000003"/>
    <n v="6"/>
    <n v="5.92"/>
  </r>
  <r>
    <x v="47"/>
    <n v="48"/>
    <n v="75"/>
    <n v="80"/>
    <n v="62"/>
    <n v="86"/>
    <n v="57"/>
    <n v="146"/>
    <n v="102"/>
    <n v="48"/>
    <n v="61"/>
    <n v="6.07"/>
    <n v="5.9729999999999999"/>
    <n v="5.9020000000000001"/>
  </r>
  <r>
    <x v="48"/>
    <n v="49"/>
    <n v="95"/>
    <n v="60"/>
    <n v="99"/>
    <n v="90"/>
    <n v="81"/>
    <n v="115"/>
    <n v="39"/>
    <n v="33"/>
    <n v="6"/>
    <n v="6.0460000000000003"/>
    <n v="5.9560000000000004"/>
    <n v="5.8719999999999999"/>
  </r>
  <r>
    <x v="49"/>
    <n v="50"/>
    <n v="113"/>
    <n v="11"/>
    <n v="113"/>
    <n v="71"/>
    <n v="42"/>
    <n v="68"/>
    <n v="95"/>
    <n v="86"/>
    <n v="45"/>
    <n v="6.0279999999999996"/>
    <n v="5.952"/>
    <n v="5.85"/>
  </r>
  <r>
    <x v="50"/>
    <n v="51"/>
    <n v="98"/>
    <n v="89"/>
    <n v="97"/>
    <n v="69"/>
    <n v="47"/>
    <s v="NA"/>
    <n v="42"/>
    <n v="5"/>
    <n v="70"/>
    <n v="6.0209999999999999"/>
    <n v="5.9480000000000004"/>
    <n v="5.8380000000000001"/>
  </r>
  <r>
    <x v="51"/>
    <n v="52"/>
    <n v="81"/>
    <n v="20"/>
    <n v="35"/>
    <n v="53"/>
    <n v="18"/>
    <n v="131"/>
    <n v="10"/>
    <n v="62"/>
    <n v="58"/>
    <n v="6.008"/>
    <n v="5.9450000000000003"/>
    <n v="5.8380000000000001"/>
  </r>
  <r>
    <x v="52"/>
    <n v="53"/>
    <n v="30"/>
    <n v="119"/>
    <n v="38"/>
    <n v="34"/>
    <n v="126"/>
    <n v="92"/>
    <n v="105"/>
    <n v="43"/>
    <n v="68"/>
    <n v="5.94"/>
    <n v="5.9329999999999998"/>
    <n v="5.8250000000000002"/>
  </r>
  <r>
    <x v="53"/>
    <n v="54"/>
    <n v="57"/>
    <n v="101"/>
    <n v="45"/>
    <n v="91"/>
    <n v="144"/>
    <n v="100"/>
    <n v="40"/>
    <n v="27"/>
    <n v="9"/>
    <n v="5.8949999999999996"/>
    <n v="5.915"/>
    <n v="5.8230000000000004"/>
  </r>
  <r>
    <x v="54"/>
    <n v="55"/>
    <n v="32"/>
    <n v="50"/>
    <n v="6"/>
    <n v="12"/>
    <n v="45"/>
    <n v="30"/>
    <n v="83"/>
    <n v="37"/>
    <n v="41"/>
    <n v="5.8929999999999998"/>
    <n v="5.891"/>
    <n v="5.8220000000000001"/>
  </r>
  <r>
    <x v="55"/>
    <n v="56"/>
    <n v="102"/>
    <n v="51"/>
    <n v="51"/>
    <n v="28"/>
    <n v="49"/>
    <n v="130"/>
    <n v="119"/>
    <n v="93"/>
    <n v="55"/>
    <n v="5.89"/>
    <n v="5.89"/>
    <n v="5.819"/>
  </r>
  <r>
    <x v="56"/>
    <n v="57"/>
    <n v="94"/>
    <n v="55"/>
    <n v="16"/>
    <n v="54"/>
    <n v="40"/>
    <n v="96"/>
    <n v="37"/>
    <n v="53"/>
    <n v="73"/>
    <n v="5.8879999999999999"/>
    <n v="5.875"/>
    <n v="5.758"/>
  </r>
  <r>
    <x v="57"/>
    <n v="58"/>
    <n v="43"/>
    <n v="73"/>
    <n v="14"/>
    <n v="50"/>
    <n v="64"/>
    <n v="39"/>
    <n v="92"/>
    <n v="24"/>
    <n v="2"/>
    <n v="5.8860000000000001"/>
    <n v="5.835"/>
    <n v="5.7149999999999999"/>
  </r>
  <r>
    <x v="58"/>
    <n v="59"/>
    <n v="151"/>
    <n v="13"/>
    <n v="73"/>
    <n v="84"/>
    <n v="39"/>
    <n v="79"/>
    <n v="51"/>
    <n v="113"/>
    <n v="57"/>
    <n v="5.86"/>
    <n v="5.81"/>
    <n v="5.6289999999999996"/>
  </r>
  <r>
    <x v="59"/>
    <n v="60"/>
    <n v="40"/>
    <n v="81"/>
    <n v="5"/>
    <n v="19"/>
    <n v="80"/>
    <n v="57"/>
    <n v="57"/>
    <n v="47"/>
    <n v="88"/>
    <n v="5.8090000000000002"/>
    <n v="5.79"/>
    <n v="5.6210000000000004"/>
  </r>
  <r>
    <x v="60"/>
    <n v="61"/>
    <n v="71"/>
    <n v="70"/>
    <n v="138"/>
    <n v="93"/>
    <n v="35"/>
    <n v="91"/>
    <n v="104"/>
    <n v="101"/>
    <n v="94"/>
    <n v="5.7789999999999999"/>
    <n v="5.7619999999999996"/>
    <n v="5.6109999999999998"/>
  </r>
  <r>
    <x v="61"/>
    <n v="62"/>
    <n v="36"/>
    <n v="86"/>
    <n v="31"/>
    <n v="51"/>
    <n v="138"/>
    <n v="140"/>
    <n v="100"/>
    <n v="42"/>
    <n v="56"/>
    <n v="5.758"/>
    <n v="5.7519999999999998"/>
    <n v="5.569"/>
  </r>
  <r>
    <x v="62"/>
    <n v="63"/>
    <n v="90"/>
    <n v="1"/>
    <n v="39"/>
    <n v="30"/>
    <n v="34"/>
    <n v="76"/>
    <n v="67"/>
    <n v="90"/>
    <n v="81"/>
    <n v="5.7430000000000003"/>
    <n v="5.7389999999999999"/>
    <n v="5.5250000000000004"/>
  </r>
  <r>
    <x v="63"/>
    <n v="64"/>
    <n v="35"/>
    <n v="144"/>
    <n v="90"/>
    <n v="81"/>
    <n v="77"/>
    <n v="29"/>
    <n v="43"/>
    <s v="NA"/>
    <s v="NA"/>
    <n v="5.718"/>
    <n v="5.681"/>
    <n v="5.5"/>
  </r>
  <r>
    <x v="64"/>
    <n v="65"/>
    <n v="114"/>
    <n v="36"/>
    <n v="127"/>
    <n v="77"/>
    <n v="61"/>
    <n v="132"/>
    <n v="126"/>
    <n v="76"/>
    <n v="47"/>
    <n v="5.6970000000000001"/>
    <n v="5.6630000000000003"/>
    <n v="5.4720000000000004"/>
  </r>
  <r>
    <x v="65"/>
    <n v="66"/>
    <n v="73"/>
    <n v="97"/>
    <n v="100"/>
    <n v="47"/>
    <n v="37"/>
    <n v="135"/>
    <n v="122"/>
    <n v="39"/>
    <n v="22"/>
    <n v="5.6929999999999996"/>
    <n v="5.6619999999999999"/>
    <n v="5.43"/>
  </r>
  <r>
    <x v="66"/>
    <n v="67"/>
    <n v="53"/>
    <n v="130"/>
    <n v="111"/>
    <n v="130"/>
    <n v="114"/>
    <n v="55"/>
    <n v="58"/>
    <n v="110"/>
    <n v="114"/>
    <n v="5.6529999999999996"/>
    <n v="5.64"/>
    <n v="5.3949999999999996"/>
  </r>
  <r>
    <x v="67"/>
    <n v="68"/>
    <n v="64"/>
    <n v="96"/>
    <n v="9"/>
    <n v="40"/>
    <n v="107"/>
    <n v="127"/>
    <n v="101"/>
    <n v="45"/>
    <n v="89"/>
    <n v="5.6479999999999997"/>
    <n v="5.6360000000000001"/>
    <n v="5.3360000000000003"/>
  </r>
  <r>
    <x v="68"/>
    <n v="69"/>
    <n v="119"/>
    <n v="42"/>
    <n v="116"/>
    <n v="75"/>
    <n v="15"/>
    <n v="49"/>
    <n v="115"/>
    <n v="97"/>
    <n v="99"/>
    <n v="5.6310000000000002"/>
    <n v="5.62"/>
    <n v="5.3239999999999998"/>
  </r>
  <r>
    <x v="69"/>
    <n v="70"/>
    <n v="100"/>
    <n v="148"/>
    <n v="92"/>
    <n v="57"/>
    <n v="124"/>
    <n v="118"/>
    <n v="84"/>
    <n v="71"/>
    <n v="48"/>
    <n v="5.6029999999999998"/>
    <n v="5.5659999999999998"/>
    <n v="5.3109999999999999"/>
  </r>
  <r>
    <x v="70"/>
    <n v="71"/>
    <n v="45"/>
    <n v="133"/>
    <n v="67"/>
    <n v="65"/>
    <n v="128"/>
    <n v="148"/>
    <n v="86"/>
    <n v="109"/>
    <n v="86"/>
    <n v="5.5289999999999999"/>
    <n v="5.524"/>
    <n v="5.2930000000000001"/>
  </r>
  <r>
    <x v="71"/>
    <n v="72"/>
    <n v="115"/>
    <n v="85"/>
    <n v="137"/>
    <n v="73"/>
    <n v="79"/>
    <n v="31"/>
    <n v="87"/>
    <n v="63"/>
    <n v="96"/>
    <n v="5.5250000000000004"/>
    <n v="5.5039999999999996"/>
    <n v="5.2789999999999999"/>
  </r>
  <r>
    <x v="72"/>
    <n v="73"/>
    <n v="84"/>
    <n v="143"/>
    <n v="118"/>
    <n v="60"/>
    <n v="139"/>
    <n v="77"/>
    <n v="76"/>
    <n v="61"/>
    <n v="44"/>
    <n v="5.5229999999999997"/>
    <n v="5.4829999999999997"/>
    <n v="5.2729999999999997"/>
  </r>
  <r>
    <x v="73"/>
    <n v="74"/>
    <n v="50"/>
    <n v="120"/>
    <n v="54"/>
    <n v="113"/>
    <n v="86"/>
    <n v="35"/>
    <n v="72"/>
    <n v="123"/>
    <n v="92"/>
    <n v="5.4669999999999996"/>
    <n v="5.4829999999999997"/>
    <n v="5.2690000000000001"/>
  </r>
  <r>
    <x v="74"/>
    <n v="75"/>
    <n v="29"/>
    <n v="122"/>
    <n v="101"/>
    <n v="79"/>
    <n v="118"/>
    <n v="139"/>
    <n v="81"/>
    <n v="50"/>
    <n v="32"/>
    <n v="5.4320000000000004"/>
    <n v="5.4720000000000004"/>
    <n v="5.2619999999999996"/>
  </r>
  <r>
    <x v="75"/>
    <n v="76"/>
    <n v="33"/>
    <n v="105"/>
    <n v="28"/>
    <n v="76"/>
    <n v="66"/>
    <n v="14"/>
    <n v="18"/>
    <n v="9"/>
    <s v="NA"/>
    <n v="5.43"/>
    <n v="5.43"/>
    <n v="5.2370000000000001"/>
  </r>
  <r>
    <x v="76"/>
    <n v="77"/>
    <n v="155"/>
    <n v="66"/>
    <n v="77"/>
    <n v="55"/>
    <n v="43"/>
    <n v="52"/>
    <n v="93"/>
    <n v="69"/>
    <n v="80"/>
    <n v="5.4249999999999998"/>
    <n v="5.41"/>
    <n v="5.2350000000000003"/>
  </r>
  <r>
    <x v="77"/>
    <n v="78"/>
    <n v="80"/>
    <n v="116"/>
    <n v="79"/>
    <n v="92"/>
    <n v="137"/>
    <n v="145"/>
    <n v="32"/>
    <n v="82"/>
    <n v="50"/>
    <n v="5.3860000000000001"/>
    <n v="5.3979999999999997"/>
    <n v="5.234"/>
  </r>
  <r>
    <x v="78"/>
    <n v="79"/>
    <n v="58"/>
    <n v="154"/>
    <n v="121"/>
    <n v="61"/>
    <n v="140"/>
    <n v="50"/>
    <n v="98"/>
    <n v="44"/>
    <n v="69"/>
    <n v="5.3730000000000002"/>
    <n v="5.3579999999999997"/>
    <n v="5.23"/>
  </r>
  <r>
    <x v="79"/>
    <n v="80"/>
    <n v="12"/>
    <n v="25"/>
    <n v="23"/>
    <n v="97"/>
    <n v="36"/>
    <n v="137"/>
    <n v="27"/>
    <n v="40"/>
    <n v="59"/>
    <n v="5.3390000000000004"/>
    <n v="5.3579999999999997"/>
    <n v="5.2270000000000003"/>
  </r>
  <r>
    <x v="80"/>
    <n v="81"/>
    <n v="22"/>
    <n v="149"/>
    <n v="36"/>
    <n v="33"/>
    <n v="131"/>
    <n v="37"/>
    <n v="103"/>
    <n v="58"/>
    <n v="76"/>
    <n v="5.3230000000000004"/>
    <n v="5.3470000000000004"/>
    <n v="5.2249999999999996"/>
  </r>
  <r>
    <x v="81"/>
    <n v="82"/>
    <n v="87"/>
    <n v="102"/>
    <n v="94"/>
    <n v="102"/>
    <n v="150"/>
    <n v="123"/>
    <n v="152"/>
    <n v="46"/>
    <n v="21"/>
    <n v="5.2869999999999999"/>
    <n v="5.3209999999999997"/>
    <n v="5.1950000000000003"/>
  </r>
  <r>
    <x v="82"/>
    <n v="83"/>
    <n v="48"/>
    <n v="95"/>
    <n v="17"/>
    <n v="10"/>
    <n v="112"/>
    <n v="119"/>
    <n v="38"/>
    <n v="80"/>
    <n v="97"/>
    <n v="5.2850000000000001"/>
    <n v="5.3019999999999996"/>
    <n v="5.1820000000000004"/>
  </r>
  <r>
    <x v="83"/>
    <n v="84"/>
    <n v="67"/>
    <n v="140"/>
    <n v="89"/>
    <n v="74"/>
    <n v="105"/>
    <n v="125"/>
    <n v="55"/>
    <n v="75"/>
    <n v="52"/>
    <n v="5.274"/>
    <n v="5.2949999999999999"/>
    <n v="5.181"/>
  </r>
  <r>
    <x v="84"/>
    <n v="85"/>
    <n v="130"/>
    <n v="61"/>
    <n v="55"/>
    <n v="111"/>
    <n v="75"/>
    <n v="114"/>
    <n v="59"/>
    <n v="107"/>
    <n v="145"/>
    <n v="5.2649999999999997"/>
    <n v="5.2539999999999996"/>
    <n v="5.1749999999999998"/>
  </r>
  <r>
    <x v="85"/>
    <n v="86"/>
    <n v="46"/>
    <n v="58"/>
    <n v="4"/>
    <n v="45"/>
    <n v="38"/>
    <n v="138"/>
    <n v="36"/>
    <n v="120"/>
    <n v="91"/>
    <n v="5.2610000000000001"/>
    <n v="5.2460000000000004"/>
    <n v="5.0739999999999998"/>
  </r>
  <r>
    <x v="86"/>
    <n v="87"/>
    <n v="2"/>
    <n v="135"/>
    <n v="63"/>
    <n v="8"/>
    <n v="83"/>
    <s v="NA"/>
    <n v="33"/>
    <n v="60"/>
    <n v="100"/>
    <n v="5.2469999999999999"/>
    <n v="5.2009999999999996"/>
    <n v="5.0739999999999998"/>
  </r>
  <r>
    <x v="87"/>
    <n v="88"/>
    <n v="56"/>
    <n v="113"/>
    <n v="106"/>
    <n v="101"/>
    <n v="149"/>
    <n v="46"/>
    <n v="128"/>
    <n v="72"/>
    <n v="78"/>
    <n v="5.2110000000000003"/>
    <n v="5.1989999999999998"/>
    <n v="5.0410000000000004"/>
  </r>
  <r>
    <x v="88"/>
    <n v="89"/>
    <n v="101"/>
    <n v="110"/>
    <n v="91"/>
    <n v="139"/>
    <n v="76"/>
    <n v="84"/>
    <n v="154"/>
    <n v="98"/>
    <n v="79"/>
    <n v="5.2080000000000002"/>
    <n v="5.1849999999999996"/>
    <n v="5.0039999999999996"/>
  </r>
  <r>
    <x v="89"/>
    <n v="90"/>
    <n v="24"/>
    <n v="134"/>
    <n v="20"/>
    <n v="104"/>
    <n v="101"/>
    <n v="22"/>
    <n v="146"/>
    <n v="65"/>
    <n v="82"/>
    <n v="5.2080000000000002"/>
    <n v="5.1609999999999996"/>
    <n v="4.9619999999999997"/>
  </r>
  <r>
    <x v="90"/>
    <n v="91"/>
    <n v="60"/>
    <n v="150"/>
    <n v="61"/>
    <n v="89"/>
    <n v="136"/>
    <n v="133"/>
    <n v="63"/>
    <n v="73"/>
    <n v="66"/>
    <n v="5.1970000000000001"/>
    <n v="5.1550000000000002"/>
    <n v="4.9550000000000001"/>
  </r>
  <r>
    <x v="91"/>
    <n v="92"/>
    <n v="108"/>
    <n v="9"/>
    <n v="104"/>
    <n v="94"/>
    <n v="48"/>
    <n v="129"/>
    <n v="2"/>
    <n v="83"/>
    <n v="98"/>
    <n v="5.1920000000000002"/>
    <n v="5.1310000000000002"/>
    <n v="4.8289999999999997"/>
  </r>
  <r>
    <x v="92"/>
    <n v="93"/>
    <n v="72"/>
    <n v="21"/>
    <n v="11"/>
    <n v="108"/>
    <n v="31"/>
    <s v="NA"/>
    <n v="133"/>
    <n v="68"/>
    <n v="34"/>
    <n v="5.1909999999999998"/>
    <n v="5.1289999999999996"/>
    <n v="4.8049999999999997"/>
  </r>
  <r>
    <x v="93"/>
    <n v="94"/>
    <n v="27"/>
    <n v="121"/>
    <n v="27"/>
    <n v="64"/>
    <n v="23"/>
    <n v="86"/>
    <n v="97"/>
    <n v="105"/>
    <n v="49"/>
    <n v="5.1749999999999998"/>
    <n v="5.125"/>
    <n v="4.7750000000000004"/>
  </r>
  <r>
    <x v="94"/>
    <n v="95"/>
    <n v="6"/>
    <n v="37"/>
    <n v="98"/>
    <n v="68"/>
    <n v="59"/>
    <n v="25"/>
    <n v="13"/>
    <n v="95"/>
    <n v="104"/>
    <n v="5.0819999999999999"/>
    <n v="5.1029999999999998"/>
    <n v="4.7350000000000003"/>
  </r>
  <r>
    <x v="95"/>
    <n v="96"/>
    <n v="131"/>
    <n v="106"/>
    <n v="129"/>
    <n v="129"/>
    <n v="90"/>
    <n v="120"/>
    <n v="91"/>
    <n v="121"/>
    <n v="141"/>
    <n v="5.0439999999999996"/>
    <n v="5.093"/>
    <n v="4.7140000000000004"/>
  </r>
  <r>
    <x v="96"/>
    <n v="97"/>
    <n v="47"/>
    <n v="117"/>
    <n v="13"/>
    <n v="18"/>
    <n v="115"/>
    <n v="147"/>
    <n v="112"/>
    <n v="56"/>
    <n v="65"/>
    <n v="5.0110000000000001"/>
    <n v="5.0819999999999999"/>
    <n v="4.7089999999999996"/>
  </r>
  <r>
    <x v="97"/>
    <n v="98"/>
    <n v="129"/>
    <n v="92"/>
    <n v="72"/>
    <n v="132"/>
    <n v="91"/>
    <n v="117"/>
    <n v="52"/>
    <n v="114"/>
    <n v="121"/>
    <n v="4.9960000000000004"/>
    <n v="4.9820000000000002"/>
    <n v="4.6950000000000003"/>
  </r>
  <r>
    <x v="98"/>
    <n v="99"/>
    <n v="134"/>
    <n v="88"/>
    <n v="130"/>
    <n v="137"/>
    <n v="100"/>
    <n v="62"/>
    <n v="114"/>
    <n v="118"/>
    <n v="147"/>
    <n v="4.944"/>
    <n v="4.9749999999999996"/>
    <n v="4.6920000000000002"/>
  </r>
  <r>
    <x v="99"/>
    <n v="100"/>
    <n v="128"/>
    <n v="137"/>
    <n v="134"/>
    <n v="87"/>
    <n v="67"/>
    <n v="65"/>
    <n v="46"/>
    <n v="127"/>
    <n v="95"/>
    <n v="4.9130000000000003"/>
    <n v="4.9329999999999998"/>
    <n v="4.6440000000000001"/>
  </r>
  <r>
    <x v="100"/>
    <n v="101"/>
    <n v="127"/>
    <n v="112"/>
    <n v="120"/>
    <n v="88"/>
    <n v="88"/>
    <s v="NA"/>
    <n v="118"/>
    <n v="92"/>
    <n v="63"/>
    <n v="4.9059999999999997"/>
    <n v="4.88"/>
    <n v="4.6079999999999997"/>
  </r>
  <r>
    <x v="101"/>
    <n v="102"/>
    <n v="149"/>
    <n v="118"/>
    <n v="148"/>
    <n v="153"/>
    <n v="103"/>
    <n v="75"/>
    <n v="116"/>
    <n v="128"/>
    <n v="133"/>
    <n v="4.883"/>
    <n v="4.806"/>
    <n v="4.5739999999999998"/>
  </r>
  <r>
    <x v="102"/>
    <n v="103"/>
    <n v="152"/>
    <n v="124"/>
    <n v="136"/>
    <n v="138"/>
    <n v="92"/>
    <n v="60"/>
    <n v="140"/>
    <n v="111"/>
    <n v="116"/>
    <n v="4.8120000000000003"/>
    <n v="4.758"/>
    <n v="4.5529999999999999"/>
  </r>
  <r>
    <x v="103"/>
    <n v="104"/>
    <n v="105"/>
    <n v="111"/>
    <n v="144"/>
    <n v="95"/>
    <n v="119"/>
    <n v="103"/>
    <n v="143"/>
    <n v="59"/>
    <n v="108"/>
    <n v="4.7990000000000004"/>
    <n v="4.7430000000000003"/>
    <n v="4.55"/>
  </r>
  <r>
    <x v="104"/>
    <n v="105"/>
    <n v="59"/>
    <n v="5"/>
    <n v="112"/>
    <n v="120"/>
    <n v="22"/>
    <n v="27"/>
    <n v="34"/>
    <n v="102"/>
    <n v="112"/>
    <n v="4.7960000000000003"/>
    <n v="4.7240000000000002"/>
    <n v="4.5449999999999999"/>
  </r>
  <r>
    <x v="105"/>
    <n v="106"/>
    <n v="124"/>
    <n v="40"/>
    <n v="80"/>
    <n v="63"/>
    <n v="85"/>
    <n v="102"/>
    <n v="89"/>
    <n v="77"/>
    <n v="123"/>
    <n v="4.7220000000000004"/>
    <n v="4.7069999999999999"/>
    <n v="4.5350000000000001"/>
  </r>
  <r>
    <x v="106"/>
    <n v="107"/>
    <n v="126"/>
    <n v="90"/>
    <n v="108"/>
    <n v="133"/>
    <n v="87"/>
    <n v="134"/>
    <n v="60"/>
    <n v="81"/>
    <n v="40"/>
    <n v="4.7190000000000003"/>
    <n v="4.6710000000000003"/>
    <n v="4.5140000000000002"/>
  </r>
  <r>
    <x v="107"/>
    <n v="108"/>
    <n v="141"/>
    <n v="77"/>
    <n v="135"/>
    <n v="49"/>
    <n v="145"/>
    <n v="110"/>
    <n v="139"/>
    <n v="78"/>
    <n v="71"/>
    <n v="4.7069999999999999"/>
    <n v="4.657"/>
    <n v="4.4969999999999999"/>
  </r>
  <r>
    <x v="108"/>
    <n v="109"/>
    <n v="135"/>
    <n v="27"/>
    <n v="142"/>
    <n v="109"/>
    <n v="2"/>
    <n v="94"/>
    <n v="61"/>
    <n v="116"/>
    <n v="102"/>
    <n v="4.7"/>
    <n v="4.6310000000000002"/>
    <n v="4.4649999999999999"/>
  </r>
  <r>
    <x v="109"/>
    <n v="110"/>
    <n v="110"/>
    <n v="128"/>
    <n v="140"/>
    <n v="82"/>
    <n v="134"/>
    <n v="90"/>
    <n v="147"/>
    <n v="112"/>
    <s v="NA"/>
    <n v="4.6959999999999997"/>
    <n v="4.6230000000000002"/>
    <n v="4.46"/>
  </r>
  <r>
    <x v="110"/>
    <n v="111"/>
    <n v="44"/>
    <n v="68"/>
    <n v="60"/>
    <n v="106"/>
    <n v="121"/>
    <n v="88"/>
    <n v="130"/>
    <n v="126"/>
    <n v="109"/>
    <n v="4.681"/>
    <n v="4.5919999999999996"/>
    <n v="4.4400000000000004"/>
  </r>
  <r>
    <x v="111"/>
    <n v="112"/>
    <n v="74"/>
    <n v="2"/>
    <n v="18"/>
    <n v="145"/>
    <n v="14"/>
    <n v="16"/>
    <n v="96"/>
    <s v="NA"/>
    <n v="144"/>
    <n v="4.6680000000000001"/>
    <n v="4.5860000000000003"/>
    <n v="4.3760000000000003"/>
  </r>
  <r>
    <x v="112"/>
    <n v="113"/>
    <n v="106"/>
    <n v="75"/>
    <n v="59"/>
    <n v="70"/>
    <n v="82"/>
    <n v="98"/>
    <n v="142"/>
    <n v="89"/>
    <n v="122"/>
    <n v="4.6390000000000002"/>
    <n v="4.5709999999999997"/>
    <n v="4.3150000000000004"/>
  </r>
  <r>
    <x v="113"/>
    <n v="114"/>
    <n v="144"/>
    <n v="79"/>
    <n v="141"/>
    <n v="140"/>
    <n v="111"/>
    <n v="51"/>
    <n v="135"/>
    <n v="148"/>
    <n v="138"/>
    <n v="4.6280000000000001"/>
    <n v="4.5590000000000002"/>
    <n v="4.2919999999999998"/>
  </r>
  <r>
    <x v="114"/>
    <n v="115"/>
    <n v="92"/>
    <n v="115"/>
    <n v="117"/>
    <n v="116"/>
    <n v="127"/>
    <n v="47"/>
    <n v="125"/>
    <n v="137"/>
    <n v="136"/>
    <n v="4.5869999999999997"/>
    <n v="4.5"/>
    <n v="4.2910000000000004"/>
  </r>
  <r>
    <x v="115"/>
    <n v="116"/>
    <n v="82"/>
    <n v="126"/>
    <n v="145"/>
    <n v="117"/>
    <n v="123"/>
    <n v="93"/>
    <n v="129"/>
    <n v="91"/>
    <n v="64"/>
    <n v="4.5590000000000002"/>
    <n v="4.4710000000000001"/>
    <n v="4.2859999999999996"/>
  </r>
  <r>
    <x v="116"/>
    <n v="117"/>
    <n v="109"/>
    <n v="109"/>
    <n v="150"/>
    <n v="134"/>
    <n v="117"/>
    <n v="44"/>
    <n v="28"/>
    <n v="54"/>
    <n v="77"/>
    <n v="4.548"/>
    <n v="4.4560000000000004"/>
    <n v="4.28"/>
  </r>
  <r>
    <x v="117"/>
    <n v="118"/>
    <n v="146"/>
    <n v="82"/>
    <n v="143"/>
    <n v="136"/>
    <n v="109"/>
    <n v="70"/>
    <n v="94"/>
    <n v="130"/>
    <n v="137"/>
    <n v="4.5339999999999998"/>
    <n v="4.4470000000000001"/>
    <n v="4.1900000000000004"/>
  </r>
  <r>
    <x v="118"/>
    <n v="119"/>
    <n v="51"/>
    <n v="141"/>
    <n v="43"/>
    <n v="147"/>
    <n v="104"/>
    <n v="28"/>
    <n v="153"/>
    <n v="87"/>
    <n v="84"/>
    <n v="4.5190000000000001"/>
    <n v="4.4409999999999998"/>
    <n v="4.18"/>
  </r>
  <r>
    <x v="119"/>
    <n v="120"/>
    <n v="142"/>
    <n v="29"/>
    <n v="109"/>
    <n v="125"/>
    <n v="89"/>
    <n v="26"/>
    <n v="64"/>
    <n v="139"/>
    <n v="130"/>
    <n v="4.516"/>
    <n v="4.4329999999999998"/>
    <n v="4.1680000000000001"/>
  </r>
  <r>
    <x v="120"/>
    <n v="121"/>
    <n v="118"/>
    <n v="59"/>
    <n v="46"/>
    <n v="123"/>
    <n v="72"/>
    <n v="105"/>
    <n v="26"/>
    <n v="122"/>
    <n v="106"/>
    <n v="4.5090000000000003"/>
    <n v="4.4240000000000004"/>
    <n v="4.12"/>
  </r>
  <r>
    <x v="121"/>
    <n v="122"/>
    <n v="68"/>
    <n v="94"/>
    <n v="58"/>
    <n v="99"/>
    <n v="151"/>
    <n v="67"/>
    <n v="148"/>
    <n v="117"/>
    <n v="120"/>
    <n v="4.49"/>
    <n v="4.4189999999999996"/>
    <n v="4.0960000000000001"/>
  </r>
  <r>
    <x v="122"/>
    <n v="123"/>
    <n v="154"/>
    <n v="108"/>
    <n v="131"/>
    <n v="122"/>
    <n v="46"/>
    <n v="40"/>
    <n v="121"/>
    <n v="146"/>
    <n v="134"/>
    <n v="4.4660000000000002"/>
    <n v="4.4169999999999998"/>
    <n v="4.0810000000000004"/>
  </r>
  <r>
    <x v="123"/>
    <n v="124"/>
    <n v="79"/>
    <n v="147"/>
    <n v="132"/>
    <n v="121"/>
    <n v="143"/>
    <n v="101"/>
    <n v="144"/>
    <n v="84"/>
    <n v="67"/>
    <n v="4.4610000000000003"/>
    <n v="4.41"/>
    <n v="4.032"/>
  </r>
  <r>
    <x v="124"/>
    <n v="125"/>
    <n v="52"/>
    <n v="145"/>
    <n v="68"/>
    <n v="126"/>
    <n v="27"/>
    <n v="36"/>
    <n v="107"/>
    <n v="119"/>
    <n v="90"/>
    <n v="4.4560000000000004"/>
    <n v="4.3769999999999998"/>
    <n v="4.0279999999999996"/>
  </r>
  <r>
    <x v="125"/>
    <n v="126"/>
    <n v="147"/>
    <n v="151"/>
    <n v="154"/>
    <n v="124"/>
    <n v="130"/>
    <n v="66"/>
    <n v="73"/>
    <n v="64"/>
    <n v="107"/>
    <n v="4.4370000000000003"/>
    <n v="4.3559999999999999"/>
    <n v="3.97"/>
  </r>
  <r>
    <x v="126"/>
    <n v="127"/>
    <n v="78"/>
    <n v="125"/>
    <n v="95"/>
    <n v="107"/>
    <n v="125"/>
    <n v="106"/>
    <n v="127"/>
    <n v="149"/>
    <n v="140"/>
    <n v="4.4180000000000001"/>
    <n v="4.3499999999999996"/>
    <n v="3.9359999999999999"/>
  </r>
  <r>
    <x v="127"/>
    <n v="128"/>
    <n v="96"/>
    <n v="48"/>
    <n v="122"/>
    <n v="112"/>
    <n v="110"/>
    <n v="107"/>
    <n v="138"/>
    <n v="129"/>
    <n v="142"/>
    <n v="4.3899999999999997"/>
    <n v="4.34"/>
    <n v="3.875"/>
  </r>
  <r>
    <x v="128"/>
    <n v="129"/>
    <n v="153"/>
    <n v="139"/>
    <n v="149"/>
    <n v="135"/>
    <n v="116"/>
    <n v="112"/>
    <n v="79"/>
    <n v="145"/>
    <n v="146"/>
    <n v="4.3739999999999997"/>
    <n v="4.3209999999999997"/>
    <n v="3.794"/>
  </r>
  <r>
    <x v="129"/>
    <n v="130"/>
    <n v="91"/>
    <n v="32"/>
    <n v="81"/>
    <n v="80"/>
    <n v="55"/>
    <n v="111"/>
    <n v="35"/>
    <n v="79"/>
    <n v="54"/>
    <n v="4.3659999999999997"/>
    <n v="4.3079999999999998"/>
    <n v="3.766"/>
  </r>
  <r>
    <x v="130"/>
    <n v="131"/>
    <n v="70"/>
    <n v="45"/>
    <n v="86"/>
    <n v="96"/>
    <n v="29"/>
    <n v="24"/>
    <n v="1"/>
    <n v="106"/>
    <n v="110"/>
    <n v="4.3600000000000003"/>
    <n v="4.3010000000000002"/>
    <n v="3.657"/>
  </r>
  <r>
    <x v="131"/>
    <n v="132"/>
    <n v="139"/>
    <n v="136"/>
    <n v="151"/>
    <n v="141"/>
    <n v="142"/>
    <n v="80"/>
    <n v="106"/>
    <n v="133"/>
    <n v="148"/>
    <n v="4.3499999999999996"/>
    <n v="4.2450000000000001"/>
    <n v="3.6440000000000001"/>
  </r>
  <r>
    <x v="132"/>
    <n v="133"/>
    <n v="69"/>
    <n v="131"/>
    <n v="44"/>
    <n v="56"/>
    <n v="141"/>
    <n v="143"/>
    <n v="66"/>
    <n v="94"/>
    <n v="87"/>
    <n v="4.3319999999999999"/>
    <n v="4.1900000000000004"/>
    <n v="3.6030000000000002"/>
  </r>
  <r>
    <x v="133"/>
    <n v="134"/>
    <n v="38"/>
    <n v="100"/>
    <n v="74"/>
    <n v="119"/>
    <n v="106"/>
    <n v="53"/>
    <n v="99"/>
    <n v="135"/>
    <n v="115"/>
    <n v="4.2859999999999996"/>
    <n v="4.1660000000000004"/>
    <n v="3.593"/>
  </r>
  <r>
    <x v="134"/>
    <n v="135"/>
    <n v="104"/>
    <n v="26"/>
    <n v="57"/>
    <n v="103"/>
    <n v="113"/>
    <n v="41"/>
    <n v="145"/>
    <n v="96"/>
    <s v="NA"/>
    <n v="4.2119999999999997"/>
    <n v="4.1609999999999996"/>
    <n v="3.5910000000000002"/>
  </r>
  <r>
    <x v="135"/>
    <n v="136"/>
    <n v="148"/>
    <n v="91"/>
    <n v="139"/>
    <n v="114"/>
    <n v="99"/>
    <n v="95"/>
    <n v="74"/>
    <n v="136"/>
    <n v="127"/>
    <n v="4.1890000000000001"/>
    <n v="4.141"/>
    <n v="3.5329999999999999"/>
  </r>
  <r>
    <x v="136"/>
    <n v="137"/>
    <n v="66"/>
    <n v="146"/>
    <n v="124"/>
    <n v="118"/>
    <n v="129"/>
    <n v="89"/>
    <n v="132"/>
    <n v="85"/>
    <n v="101"/>
    <n v="4.1660000000000004"/>
    <n v="4.1390000000000002"/>
    <n v="3.5070000000000001"/>
  </r>
  <r>
    <x v="137"/>
    <n v="138"/>
    <n v="145"/>
    <n v="84"/>
    <n v="128"/>
    <n v="115"/>
    <n v="73"/>
    <n v="69"/>
    <n v="53"/>
    <n v="115"/>
    <n v="131"/>
    <n v="4.1070000000000002"/>
    <n v="4.1029999999999998"/>
    <n v="3.4950000000000001"/>
  </r>
  <r>
    <x v="138"/>
    <n v="139"/>
    <n v="103"/>
    <n v="123"/>
    <n v="147"/>
    <n v="149"/>
    <n v="120"/>
    <n v="72"/>
    <n v="131"/>
    <n v="142"/>
    <n v="132"/>
    <n v="4.085"/>
    <n v="3.9990000000000001"/>
    <n v="3.3490000000000002"/>
  </r>
  <r>
    <x v="139"/>
    <n v="140"/>
    <n v="41"/>
    <n v="93"/>
    <n v="115"/>
    <n v="142"/>
    <n v="41"/>
    <n v="73"/>
    <n v="65"/>
    <n v="103"/>
    <n v="105"/>
    <n v="4.0149999999999997"/>
    <n v="3.964"/>
    <n v="2.6930000000000001"/>
  </r>
  <r>
    <x v="140"/>
    <n v="141"/>
    <n v="156"/>
    <n v="103"/>
    <n v="146"/>
    <n v="127"/>
    <n v="94"/>
    <n v="126"/>
    <n v="110"/>
    <n v="150"/>
    <n v="126"/>
    <n v="3.9750000000000001"/>
    <n v="3.8079999999999998"/>
    <m/>
  </r>
  <r>
    <x v="141"/>
    <n v="142"/>
    <n v="143"/>
    <n v="67"/>
    <n v="114"/>
    <n v="143"/>
    <n v="148"/>
    <n v="81"/>
    <n v="62"/>
    <n v="143"/>
    <n v="117"/>
    <n v="3.9729999999999999"/>
    <n v="3.7949999999999999"/>
    <m/>
  </r>
  <r>
    <x v="142"/>
    <n v="143"/>
    <n v="77"/>
    <n v="46"/>
    <n v="96"/>
    <n v="128"/>
    <n v="146"/>
    <n v="116"/>
    <n v="136"/>
    <n v="144"/>
    <n v="111"/>
    <n v="3.9329999999999998"/>
    <n v="3.774"/>
    <m/>
  </r>
  <r>
    <x v="143"/>
    <n v="144"/>
    <n v="150"/>
    <n v="72"/>
    <n v="64"/>
    <n v="98"/>
    <n v="97"/>
    <n v="59"/>
    <n v="151"/>
    <n v="124"/>
    <n v="149"/>
    <n v="3.802"/>
    <n v="3.6920000000000002"/>
    <m/>
  </r>
  <r>
    <x v="144"/>
    <n v="145"/>
    <n v="138"/>
    <n v="98"/>
    <n v="126"/>
    <n v="152"/>
    <n v="135"/>
    <n v="23"/>
    <n v="149"/>
    <n v="151"/>
    <n v="135"/>
    <n v="3.7749999999999999"/>
    <n v="3.6320000000000001"/>
    <m/>
  </r>
  <r>
    <x v="145"/>
    <n v="146"/>
    <n v="123"/>
    <n v="63"/>
    <n v="34"/>
    <n v="110"/>
    <n v="96"/>
    <n v="63"/>
    <n v="141"/>
    <n v="131"/>
    <n v="129"/>
    <n v="3.6629999999999998"/>
    <n v="3.59"/>
    <m/>
  </r>
  <r>
    <x v="146"/>
    <n v="147"/>
    <n v="111"/>
    <n v="142"/>
    <n v="119"/>
    <n v="146"/>
    <n v="152"/>
    <n v="48"/>
    <n v="20"/>
    <n v="138"/>
    <n v="125"/>
    <n v="3.597"/>
    <n v="3.5870000000000002"/>
    <m/>
  </r>
  <r>
    <x v="147"/>
    <n v="148"/>
    <n v="125"/>
    <n v="87"/>
    <n v="65"/>
    <n v="105"/>
    <n v="60"/>
    <n v="54"/>
    <n v="150"/>
    <n v="66"/>
    <n v="113"/>
    <n v="3.488"/>
    <n v="3.5819999999999999"/>
    <m/>
  </r>
  <r>
    <x v="148"/>
    <n v="149"/>
    <n v="137"/>
    <n v="155"/>
    <n v="155"/>
    <n v="154"/>
    <n v="153"/>
    <n v="38"/>
    <n v="69"/>
    <s v="NA"/>
    <n v="128"/>
    <n v="3.4620000000000002"/>
    <n v="3.4950000000000001"/>
    <m/>
  </r>
  <r>
    <x v="149"/>
    <n v="150"/>
    <n v="132"/>
    <n v="129"/>
    <n v="110"/>
    <n v="150"/>
    <n v="65"/>
    <n v="64"/>
    <n v="109"/>
    <n v="147"/>
    <n v="119"/>
    <n v="3.41"/>
    <n v="3.4620000000000002"/>
    <m/>
  </r>
  <r>
    <x v="150"/>
    <n v="151"/>
    <n v="85"/>
    <n v="153"/>
    <n v="75"/>
    <n v="100"/>
    <n v="147"/>
    <n v="83"/>
    <n v="155"/>
    <n v="141"/>
    <n v="124"/>
    <n v="3.38"/>
    <n v="3.4079999999999999"/>
    <m/>
  </r>
  <r>
    <x v="151"/>
    <n v="152"/>
    <n v="63"/>
    <n v="54"/>
    <n v="102"/>
    <n v="144"/>
    <n v="21"/>
    <n v="2"/>
    <n v="90"/>
    <n v="132"/>
    <n v="103"/>
    <n v="3.3340000000000001"/>
    <n v="3.355"/>
    <m/>
  </r>
  <r>
    <x v="152"/>
    <n v="153"/>
    <n v="122"/>
    <n v="78"/>
    <n v="50"/>
    <n v="131"/>
    <n v="78"/>
    <n v="34"/>
    <n v="49"/>
    <n v="125"/>
    <n v="118"/>
    <n v="3.2309999999999999"/>
    <n v="3.3029999999999999"/>
    <m/>
  </r>
  <r>
    <x v="153"/>
    <n v="154"/>
    <n v="25"/>
    <n v="152"/>
    <n v="133"/>
    <n v="151"/>
    <n v="155"/>
    <n v="136"/>
    <n v="137"/>
    <n v="134"/>
    <n v="139"/>
    <n v="3.2029999999999998"/>
    <n v="3.254"/>
    <m/>
  </r>
  <r>
    <x v="154"/>
    <n v="155"/>
    <n v="117"/>
    <n v="132"/>
    <n v="153"/>
    <n v="155"/>
    <n v="133"/>
    <n v="122"/>
    <n v="113"/>
    <n v="152"/>
    <n v="150"/>
    <n v="3.0830000000000002"/>
    <n v="3.0830000000000002"/>
    <m/>
  </r>
  <r>
    <x v="155"/>
    <n v="156"/>
    <n v="140"/>
    <n v="127"/>
    <n v="152"/>
    <n v="148"/>
    <n v="154"/>
    <n v="61"/>
    <n v="85"/>
    <n v="140"/>
    <n v="143"/>
    <n v="2.8530000000000002"/>
    <n v="2.904999999999999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n v="1"/>
    <n v="4"/>
    <n v="41"/>
    <n v="10"/>
    <n v="2"/>
    <n v="5"/>
    <n v="4"/>
    <n v="47"/>
    <n v="22"/>
    <n v="27"/>
  </r>
  <r>
    <x v="1"/>
    <n v="2"/>
    <n v="13"/>
    <n v="24"/>
    <n v="26"/>
    <n v="4"/>
    <n v="6"/>
    <n v="3"/>
    <n v="22"/>
    <n v="14"/>
    <n v="23"/>
  </r>
  <r>
    <x v="2"/>
    <n v="3"/>
    <n v="8"/>
    <n v="16"/>
    <n v="29"/>
    <n v="3"/>
    <n v="3"/>
    <n v="8"/>
    <n v="11"/>
    <n v="7"/>
    <n v="12"/>
  </r>
  <r>
    <x v="3"/>
    <n v="4"/>
    <n v="9"/>
    <n v="3"/>
    <n v="3"/>
    <n v="1"/>
    <n v="7"/>
    <n v="45"/>
    <n v="3"/>
    <n v="15"/>
    <n v="13"/>
  </r>
  <r>
    <x v="4"/>
    <n v="5"/>
    <n v="1"/>
    <n v="12"/>
    <n v="25"/>
    <n v="15"/>
    <n v="19"/>
    <n v="12"/>
    <n v="7"/>
    <n v="12"/>
    <n v="18"/>
  </r>
  <r>
    <x v="5"/>
    <n v="6"/>
    <n v="11"/>
    <s v=" NA"/>
    <n v="21"/>
    <n v="13"/>
    <n v="11"/>
    <n v="7"/>
    <n v="16"/>
    <n v="8"/>
    <n v="4"/>
  </r>
  <r>
    <x v="6"/>
    <n v="7"/>
    <n v="18"/>
    <n v="34"/>
    <n v="8"/>
    <n v="25"/>
    <n v="10"/>
    <n v="6"/>
    <n v="17"/>
    <n v="13"/>
    <n v="17"/>
  </r>
  <r>
    <x v="7"/>
    <n v="8"/>
    <n v="15"/>
    <n v="22"/>
    <n v="12"/>
    <n v="5"/>
    <n v="8"/>
    <n v="5"/>
    <n v="8"/>
    <n v="26"/>
    <n v="14"/>
  </r>
  <r>
    <x v="8"/>
    <n v="9"/>
    <n v="23"/>
    <n v="18"/>
    <n v="49"/>
    <n v="20"/>
    <n v="9"/>
    <n v="11"/>
    <s v="NA"/>
    <n v="19"/>
    <n v="8"/>
  </r>
  <r>
    <x v="9"/>
    <n v="10"/>
    <n v="10"/>
    <n v="64"/>
    <n v="24"/>
    <n v="31"/>
    <n v="26"/>
    <n v="19"/>
    <n v="25"/>
    <n v="16"/>
    <n v="15"/>
  </r>
  <r>
    <x v="10"/>
    <n v="11"/>
    <n v="26"/>
    <n v="47"/>
    <n v="37"/>
    <n v="7"/>
    <n v="17"/>
    <n v="13"/>
    <n v="6"/>
    <n v="18"/>
    <n v="10"/>
  </r>
  <r>
    <x v="11"/>
    <n v="12"/>
    <n v="62"/>
    <n v="4"/>
    <n v="87"/>
    <n v="42"/>
    <n v="16"/>
    <n v="58"/>
    <n v="75"/>
    <n v="67"/>
    <n v="28"/>
  </r>
  <r>
    <x v="12"/>
    <n v="13"/>
    <n v="14"/>
    <n v="104"/>
    <n v="69"/>
    <n v="38"/>
    <n v="93"/>
    <n v="74"/>
    <n v="24"/>
    <n v="31"/>
    <n v="11"/>
  </r>
  <r>
    <x v="13"/>
    <n v="14"/>
    <n v="3"/>
    <n v="62"/>
    <n v="19"/>
    <n v="27"/>
    <n v="28"/>
    <n v="9"/>
    <n v="30"/>
    <n v="2"/>
    <n v="16"/>
  </r>
  <r>
    <x v="14"/>
    <n v="15"/>
    <n v="16"/>
    <n v="52"/>
    <n v="42"/>
    <n v="9"/>
    <n v="63"/>
    <n v="15"/>
    <n v="4"/>
    <n v="23"/>
    <n v="24"/>
  </r>
  <r>
    <x v="15"/>
    <n v="16"/>
    <n v="34"/>
    <n v="33"/>
    <n v="32"/>
    <n v="6"/>
    <n v="33"/>
    <n v="10"/>
    <n v="9"/>
    <n v="6"/>
    <n v="20"/>
  </r>
  <r>
    <x v="16"/>
    <n v="17"/>
    <n v="17"/>
    <n v="65"/>
    <n v="30"/>
    <n v="39"/>
    <n v="44"/>
    <n v="17"/>
    <n v="19"/>
    <n v="17"/>
    <n v="25"/>
  </r>
  <r>
    <x v="17"/>
    <n v="18"/>
    <n v="7"/>
    <n v="57"/>
    <n v="53"/>
    <n v="22"/>
    <n v="53"/>
    <n v="20"/>
    <n v="44"/>
    <n v="21"/>
    <n v="26"/>
  </r>
  <r>
    <x v="18"/>
    <n v="19"/>
    <n v="49"/>
    <n v="35"/>
    <n v="70"/>
    <n v="37"/>
    <n v="62"/>
    <n v="42"/>
    <n v="12"/>
    <n v="10"/>
    <n v="39"/>
  </r>
  <r>
    <x v="19"/>
    <n v="20"/>
    <n v="20"/>
    <n v="74"/>
    <n v="22"/>
    <n v="24"/>
    <n v="58"/>
    <n v="121"/>
    <n v="117"/>
    <n v="32"/>
    <n v="31"/>
  </r>
  <r>
    <x v="20"/>
    <n v="21"/>
    <n v="65"/>
    <n v="43"/>
    <n v="56"/>
    <n v="72"/>
    <n v="4"/>
    <s v="NA"/>
    <n v="15"/>
    <n v="4"/>
    <n v="60"/>
  </r>
  <r>
    <x v="21"/>
    <n v="22"/>
    <n v="42"/>
    <n v="83"/>
    <n v="103"/>
    <n v="16"/>
    <n v="12"/>
    <n v="32"/>
    <n v="5"/>
    <n v="28"/>
    <n v="19"/>
  </r>
  <r>
    <x v="22"/>
    <n v="23"/>
    <n v="76"/>
    <n v="6"/>
    <n v="40"/>
    <n v="67"/>
    <n v="71"/>
    <n v="87"/>
    <n v="120"/>
    <n v="57"/>
    <n v="46"/>
  </r>
  <r>
    <x v="23"/>
    <n v="24"/>
    <n v="19"/>
    <n v="56"/>
    <n v="66"/>
    <n v="32"/>
    <n v="69"/>
    <n v="21"/>
    <n v="68"/>
    <n v="25"/>
    <n v="5"/>
  </r>
  <r>
    <x v="24"/>
    <n v="25"/>
    <n v="37"/>
    <n v="17"/>
    <n v="1"/>
    <n v="48"/>
    <n v="102"/>
    <n v="56"/>
    <n v="56"/>
    <s v="NA"/>
    <s v="NA"/>
  </r>
  <r>
    <x v="25"/>
    <n v="26"/>
    <n v="61"/>
    <n v="15"/>
    <n v="78"/>
    <n v="58"/>
    <n v="98"/>
    <n v="99"/>
    <n v="45"/>
    <n v="49"/>
    <n v="30"/>
  </r>
  <r>
    <x v="26"/>
    <n v="27"/>
    <n v="136"/>
    <n v="8"/>
    <n v="85"/>
    <n v="78"/>
    <n v="25"/>
    <n v="82"/>
    <n v="78"/>
    <n v="99"/>
    <n v="85"/>
  </r>
  <r>
    <x v="27"/>
    <n v="28"/>
    <n v="93"/>
    <n v="49"/>
    <n v="82"/>
    <n v="62"/>
    <n v="68"/>
    <s v="NA"/>
    <n v="82"/>
    <n v="11"/>
    <n v="74"/>
  </r>
  <r>
    <x v="28"/>
    <n v="29"/>
    <n v="86"/>
    <s v="NA"/>
    <s v="NA"/>
    <s v="NA"/>
    <s v="NA"/>
    <s v="NA"/>
    <s v="NA"/>
    <n v="1"/>
    <n v="43"/>
  </r>
  <r>
    <x v="29"/>
    <n v="30"/>
    <n v="21"/>
    <n v="107"/>
    <n v="107"/>
    <n v="26"/>
    <n v="95"/>
    <n v="78"/>
    <n v="50"/>
    <n v="30"/>
    <n v="3"/>
  </r>
  <r>
    <x v="30"/>
    <n v="31"/>
    <n v="121"/>
    <n v="7"/>
    <n v="48"/>
    <n v="41"/>
    <n v="32"/>
    <n v="104"/>
    <n v="88"/>
    <n v="51"/>
    <n v="33"/>
  </r>
  <r>
    <x v="31"/>
    <n v="32"/>
    <n v="116"/>
    <n v="69"/>
    <n v="105"/>
    <n v="43"/>
    <n v="84"/>
    <n v="71"/>
    <n v="108"/>
    <n v="70"/>
    <n v="72"/>
  </r>
  <r>
    <x v="32"/>
    <n v="33"/>
    <n v="88"/>
    <n v="10"/>
    <n v="76"/>
    <n v="35"/>
    <n v="30"/>
    <n v="33"/>
    <n v="80"/>
    <n v="52"/>
    <n v="35"/>
  </r>
  <r>
    <x v="33"/>
    <n v="34"/>
    <n v="5"/>
    <n v="38"/>
    <n v="2"/>
    <n v="36"/>
    <n v="20"/>
    <n v="1"/>
    <n v="21"/>
    <n v="3"/>
    <n v="1"/>
  </r>
  <r>
    <x v="34"/>
    <n v="35"/>
    <n v="112"/>
    <n v="23"/>
    <n v="84"/>
    <n v="83"/>
    <n v="74"/>
    <n v="85"/>
    <n v="134"/>
    <n v="100"/>
    <n v="75"/>
  </r>
  <r>
    <x v="35"/>
    <n v="36"/>
    <n v="31"/>
    <n v="99"/>
    <n v="123"/>
    <n v="23"/>
    <n v="132"/>
    <n v="128"/>
    <n v="48"/>
    <n v="29"/>
    <n v="7"/>
  </r>
  <r>
    <x v="36"/>
    <n v="37"/>
    <n v="83"/>
    <n v="39"/>
    <n v="83"/>
    <n v="59"/>
    <n v="24"/>
    <s v="NA"/>
    <n v="23"/>
    <n v="20"/>
    <n v="42"/>
  </r>
  <r>
    <x v="37"/>
    <n v="38"/>
    <n v="39"/>
    <n v="53"/>
    <n v="47"/>
    <n v="21"/>
    <n v="108"/>
    <n v="142"/>
    <n v="70"/>
    <n v="35"/>
    <n v="38"/>
  </r>
  <r>
    <x v="38"/>
    <n v="39"/>
    <n v="89"/>
    <n v="14"/>
    <n v="52"/>
    <n v="29"/>
    <n v="51"/>
    <n v="141"/>
    <n v="41"/>
    <n v="38"/>
    <n v="93"/>
  </r>
  <r>
    <x v="39"/>
    <n v="40"/>
    <n v="28"/>
    <n v="76"/>
    <n v="33"/>
    <n v="44"/>
    <n v="52"/>
    <n v="108"/>
    <n v="77"/>
    <n v="41"/>
    <n v="36"/>
  </r>
  <r>
    <x v="40"/>
    <n v="41"/>
    <n v="99"/>
    <n v="19"/>
    <n v="15"/>
    <n v="11"/>
    <n v="1"/>
    <n v="18"/>
    <n v="29"/>
    <n v="104"/>
    <n v="83"/>
  </r>
  <r>
    <x v="41"/>
    <n v="42"/>
    <n v="55"/>
    <n v="138"/>
    <n v="41"/>
    <n v="17"/>
    <n v="122"/>
    <n v="113"/>
    <n v="124"/>
    <n v="36"/>
    <n v="62"/>
  </r>
  <r>
    <x v="42"/>
    <n v="43"/>
    <n v="120"/>
    <n v="30"/>
    <n v="88"/>
    <n v="52"/>
    <n v="56"/>
    <n v="124"/>
    <n v="111"/>
    <n v="74"/>
    <n v="51"/>
  </r>
  <r>
    <x v="43"/>
    <n v="44"/>
    <n v="54"/>
    <n v="114"/>
    <n v="71"/>
    <n v="14"/>
    <n v="13"/>
    <n v="97"/>
    <n v="54"/>
    <n v="34"/>
    <n v="29"/>
  </r>
  <r>
    <x v="44"/>
    <n v="45"/>
    <n v="133"/>
    <n v="31"/>
    <n v="125"/>
    <n v="66"/>
    <n v="70"/>
    <n v="43"/>
    <n v="71"/>
    <n v="108"/>
    <n v="53"/>
  </r>
  <r>
    <x v="45"/>
    <n v="46"/>
    <n v="107"/>
    <n v="71"/>
    <n v="7"/>
    <n v="85"/>
    <n v="50"/>
    <n v="144"/>
    <n v="31"/>
    <n v="88"/>
    <s v="NA"/>
  </r>
  <r>
    <x v="46"/>
    <n v="47"/>
    <n v="97"/>
    <n v="28"/>
    <n v="93"/>
    <n v="46"/>
    <n v="54"/>
    <n v="109"/>
    <n v="123"/>
    <n v="55"/>
    <n v="37"/>
  </r>
  <r>
    <x v="47"/>
    <n v="48"/>
    <n v="75"/>
    <n v="80"/>
    <n v="62"/>
    <n v="86"/>
    <n v="57"/>
    <n v="146"/>
    <n v="102"/>
    <n v="48"/>
    <n v="61"/>
  </r>
  <r>
    <x v="48"/>
    <n v="49"/>
    <n v="95"/>
    <n v="60"/>
    <n v="99"/>
    <n v="90"/>
    <n v="81"/>
    <n v="115"/>
    <n v="39"/>
    <n v="33"/>
    <n v="6"/>
  </r>
  <r>
    <x v="49"/>
    <n v="50"/>
    <n v="113"/>
    <n v="11"/>
    <n v="113"/>
    <n v="71"/>
    <n v="42"/>
    <n v="68"/>
    <n v="95"/>
    <n v="86"/>
    <n v="45"/>
  </r>
  <r>
    <x v="50"/>
    <n v="51"/>
    <n v="98"/>
    <n v="89"/>
    <n v="97"/>
    <n v="69"/>
    <n v="47"/>
    <s v="NA"/>
    <n v="42"/>
    <n v="5"/>
    <n v="70"/>
  </r>
  <r>
    <x v="51"/>
    <n v="52"/>
    <n v="81"/>
    <n v="20"/>
    <n v="35"/>
    <n v="53"/>
    <n v="18"/>
    <n v="131"/>
    <n v="10"/>
    <n v="62"/>
    <n v="58"/>
  </r>
  <r>
    <x v="52"/>
    <n v="53"/>
    <n v="30"/>
    <n v="119"/>
    <n v="38"/>
    <n v="34"/>
    <n v="126"/>
    <n v="92"/>
    <n v="105"/>
    <n v="43"/>
    <n v="68"/>
  </r>
  <r>
    <x v="53"/>
    <n v="54"/>
    <n v="57"/>
    <n v="101"/>
    <n v="45"/>
    <n v="91"/>
    <n v="144"/>
    <n v="100"/>
    <n v="40"/>
    <n v="27"/>
    <n v="9"/>
  </r>
  <r>
    <x v="54"/>
    <n v="55"/>
    <n v="32"/>
    <n v="50"/>
    <n v="6"/>
    <n v="12"/>
    <n v="45"/>
    <n v="30"/>
    <n v="83"/>
    <n v="37"/>
    <n v="41"/>
  </r>
  <r>
    <x v="55"/>
    <n v="56"/>
    <n v="102"/>
    <n v="51"/>
    <n v="51"/>
    <n v="28"/>
    <n v="49"/>
    <n v="130"/>
    <n v="119"/>
    <n v="93"/>
    <n v="55"/>
  </r>
  <r>
    <x v="56"/>
    <n v="57"/>
    <n v="94"/>
    <n v="55"/>
    <n v="16"/>
    <n v="54"/>
    <n v="40"/>
    <n v="96"/>
    <n v="37"/>
    <n v="53"/>
    <n v="73"/>
  </r>
  <r>
    <x v="57"/>
    <n v="58"/>
    <n v="43"/>
    <n v="73"/>
    <n v="14"/>
    <n v="50"/>
    <n v="64"/>
    <n v="39"/>
    <n v="92"/>
    <n v="24"/>
    <n v="2"/>
  </r>
  <r>
    <x v="58"/>
    <n v="59"/>
    <n v="151"/>
    <n v="13"/>
    <n v="73"/>
    <n v="84"/>
    <n v="39"/>
    <n v="79"/>
    <n v="51"/>
    <n v="113"/>
    <n v="57"/>
  </r>
  <r>
    <x v="59"/>
    <n v="60"/>
    <n v="40"/>
    <n v="81"/>
    <n v="5"/>
    <n v="19"/>
    <n v="80"/>
    <n v="57"/>
    <n v="57"/>
    <n v="47"/>
    <n v="88"/>
  </r>
  <r>
    <x v="60"/>
    <n v="61"/>
    <n v="71"/>
    <n v="70"/>
    <n v="138"/>
    <n v="93"/>
    <n v="35"/>
    <n v="91"/>
    <n v="104"/>
    <n v="101"/>
    <n v="94"/>
  </r>
  <r>
    <x v="61"/>
    <n v="62"/>
    <n v="36"/>
    <n v="86"/>
    <n v="31"/>
    <n v="51"/>
    <n v="138"/>
    <n v="140"/>
    <n v="100"/>
    <n v="42"/>
    <n v="56"/>
  </r>
  <r>
    <x v="62"/>
    <n v="63"/>
    <n v="90"/>
    <n v="1"/>
    <n v="39"/>
    <n v="30"/>
    <n v="34"/>
    <n v="76"/>
    <n v="67"/>
    <n v="90"/>
    <n v="81"/>
  </r>
  <r>
    <x v="63"/>
    <n v="64"/>
    <n v="35"/>
    <n v="144"/>
    <n v="90"/>
    <n v="81"/>
    <n v="77"/>
    <n v="29"/>
    <n v="43"/>
    <s v="NA"/>
    <s v="NA"/>
  </r>
  <r>
    <x v="64"/>
    <n v="65"/>
    <n v="114"/>
    <n v="36"/>
    <n v="127"/>
    <n v="77"/>
    <n v="61"/>
    <n v="132"/>
    <n v="126"/>
    <n v="76"/>
    <n v="47"/>
  </r>
  <r>
    <x v="65"/>
    <n v="66"/>
    <n v="73"/>
    <n v="97"/>
    <n v="100"/>
    <n v="47"/>
    <n v="37"/>
    <n v="135"/>
    <n v="122"/>
    <n v="39"/>
    <n v="22"/>
  </r>
  <r>
    <x v="66"/>
    <n v="67"/>
    <n v="53"/>
    <n v="130"/>
    <n v="111"/>
    <n v="130"/>
    <n v="114"/>
    <n v="55"/>
    <n v="58"/>
    <n v="110"/>
    <n v="114"/>
  </r>
  <r>
    <x v="67"/>
    <n v="68"/>
    <n v="64"/>
    <n v="96"/>
    <n v="9"/>
    <n v="40"/>
    <n v="107"/>
    <n v="127"/>
    <n v="101"/>
    <n v="45"/>
    <n v="89"/>
  </r>
  <r>
    <x v="68"/>
    <n v="69"/>
    <n v="119"/>
    <n v="42"/>
    <n v="116"/>
    <n v="75"/>
    <n v="15"/>
    <n v="49"/>
    <n v="115"/>
    <n v="97"/>
    <n v="99"/>
  </r>
  <r>
    <x v="69"/>
    <n v="70"/>
    <n v="100"/>
    <n v="148"/>
    <n v="92"/>
    <n v="57"/>
    <n v="124"/>
    <n v="118"/>
    <n v="84"/>
    <n v="71"/>
    <n v="48"/>
  </r>
  <r>
    <x v="70"/>
    <n v="71"/>
    <n v="45"/>
    <n v="133"/>
    <n v="67"/>
    <n v="65"/>
    <n v="128"/>
    <n v="148"/>
    <n v="86"/>
    <n v="109"/>
    <n v="86"/>
  </r>
  <r>
    <x v="71"/>
    <n v="72"/>
    <n v="115"/>
    <n v="85"/>
    <n v="137"/>
    <n v="73"/>
    <n v="79"/>
    <n v="31"/>
    <n v="87"/>
    <n v="63"/>
    <n v="96"/>
  </r>
  <r>
    <x v="72"/>
    <n v="73"/>
    <n v="84"/>
    <n v="143"/>
    <n v="118"/>
    <n v="60"/>
    <n v="139"/>
    <n v="77"/>
    <n v="76"/>
    <n v="61"/>
    <n v="44"/>
  </r>
  <r>
    <x v="73"/>
    <n v="74"/>
    <n v="50"/>
    <n v="120"/>
    <n v="54"/>
    <n v="113"/>
    <n v="86"/>
    <n v="35"/>
    <n v="72"/>
    <n v="123"/>
    <n v="92"/>
  </r>
  <r>
    <x v="74"/>
    <n v="75"/>
    <n v="29"/>
    <n v="122"/>
    <n v="101"/>
    <n v="79"/>
    <n v="118"/>
    <n v="139"/>
    <n v="81"/>
    <n v="50"/>
    <n v="32"/>
  </r>
  <r>
    <x v="75"/>
    <n v="76"/>
    <n v="33"/>
    <n v="105"/>
    <n v="28"/>
    <n v="76"/>
    <n v="66"/>
    <n v="14"/>
    <n v="18"/>
    <n v="9"/>
    <s v="NA"/>
  </r>
  <r>
    <x v="76"/>
    <n v="77"/>
    <n v="155"/>
    <n v="66"/>
    <n v="77"/>
    <n v="55"/>
    <n v="43"/>
    <n v="52"/>
    <n v="93"/>
    <n v="69"/>
    <n v="80"/>
  </r>
  <r>
    <x v="77"/>
    <n v="78"/>
    <n v="80"/>
    <n v="116"/>
    <n v="79"/>
    <n v="92"/>
    <n v="137"/>
    <n v="145"/>
    <n v="32"/>
    <n v="82"/>
    <n v="50"/>
  </r>
  <r>
    <x v="78"/>
    <n v="79"/>
    <n v="58"/>
    <n v="154"/>
    <n v="121"/>
    <n v="61"/>
    <n v="140"/>
    <n v="50"/>
    <n v="98"/>
    <n v="44"/>
    <n v="69"/>
  </r>
  <r>
    <x v="79"/>
    <n v="80"/>
    <n v="12"/>
    <n v="25"/>
    <n v="23"/>
    <n v="97"/>
    <n v="36"/>
    <n v="137"/>
    <n v="27"/>
    <n v="40"/>
    <n v="59"/>
  </r>
  <r>
    <x v="80"/>
    <n v="81"/>
    <n v="22"/>
    <n v="149"/>
    <n v="36"/>
    <n v="33"/>
    <n v="131"/>
    <n v="37"/>
    <n v="103"/>
    <n v="58"/>
    <n v="76"/>
  </r>
  <r>
    <x v="81"/>
    <n v="82"/>
    <n v="87"/>
    <n v="102"/>
    <n v="94"/>
    <n v="102"/>
    <n v="150"/>
    <n v="123"/>
    <n v="152"/>
    <n v="46"/>
    <n v="21"/>
  </r>
  <r>
    <x v="82"/>
    <n v="83"/>
    <n v="48"/>
    <n v="95"/>
    <n v="17"/>
    <n v="10"/>
    <n v="112"/>
    <n v="119"/>
    <n v="38"/>
    <n v="80"/>
    <n v="97"/>
  </r>
  <r>
    <x v="83"/>
    <n v="84"/>
    <n v="67"/>
    <n v="140"/>
    <n v="89"/>
    <n v="74"/>
    <n v="105"/>
    <n v="125"/>
    <n v="55"/>
    <n v="75"/>
    <n v="52"/>
  </r>
  <r>
    <x v="84"/>
    <n v="85"/>
    <n v="130"/>
    <n v="61"/>
    <n v="55"/>
    <n v="111"/>
    <n v="75"/>
    <n v="114"/>
    <n v="59"/>
    <n v="107"/>
    <n v="145"/>
  </r>
  <r>
    <x v="85"/>
    <n v="86"/>
    <n v="46"/>
    <n v="58"/>
    <n v="4"/>
    <n v="45"/>
    <n v="38"/>
    <n v="138"/>
    <n v="36"/>
    <n v="120"/>
    <n v="91"/>
  </r>
  <r>
    <x v="86"/>
    <n v="87"/>
    <n v="2"/>
    <n v="135"/>
    <n v="63"/>
    <n v="8"/>
    <n v="83"/>
    <s v="NA"/>
    <n v="33"/>
    <n v="60"/>
    <n v="100"/>
  </r>
  <r>
    <x v="87"/>
    <n v="88"/>
    <n v="56"/>
    <n v="113"/>
    <n v="106"/>
    <n v="101"/>
    <n v="149"/>
    <n v="46"/>
    <n v="128"/>
    <n v="72"/>
    <n v="78"/>
  </r>
  <r>
    <x v="88"/>
    <n v="89"/>
    <n v="101"/>
    <n v="110"/>
    <n v="91"/>
    <n v="139"/>
    <n v="76"/>
    <n v="84"/>
    <n v="154"/>
    <n v="98"/>
    <n v="79"/>
  </r>
  <r>
    <x v="89"/>
    <n v="90"/>
    <n v="24"/>
    <n v="134"/>
    <n v="20"/>
    <n v="104"/>
    <n v="101"/>
    <n v="22"/>
    <n v="146"/>
    <n v="65"/>
    <n v="82"/>
  </r>
  <r>
    <x v="90"/>
    <n v="91"/>
    <n v="60"/>
    <n v="150"/>
    <n v="61"/>
    <n v="89"/>
    <n v="136"/>
    <n v="133"/>
    <n v="63"/>
    <n v="73"/>
    <n v="66"/>
  </r>
  <r>
    <x v="91"/>
    <n v="92"/>
    <n v="108"/>
    <n v="9"/>
    <n v="104"/>
    <n v="94"/>
    <n v="48"/>
    <n v="129"/>
    <n v="2"/>
    <n v="83"/>
    <n v="98"/>
  </r>
  <r>
    <x v="92"/>
    <n v="93"/>
    <n v="72"/>
    <n v="21"/>
    <n v="11"/>
    <n v="108"/>
    <n v="31"/>
    <s v="NA"/>
    <n v="133"/>
    <n v="68"/>
    <n v="34"/>
  </r>
  <r>
    <x v="93"/>
    <n v="94"/>
    <n v="27"/>
    <n v="121"/>
    <n v="27"/>
    <n v="64"/>
    <n v="23"/>
    <n v="86"/>
    <n v="97"/>
    <n v="105"/>
    <n v="49"/>
  </r>
  <r>
    <x v="94"/>
    <n v="95"/>
    <n v="6"/>
    <n v="37"/>
    <n v="98"/>
    <n v="68"/>
    <n v="59"/>
    <n v="25"/>
    <n v="13"/>
    <n v="95"/>
    <n v="104"/>
  </r>
  <r>
    <x v="95"/>
    <n v="96"/>
    <n v="131"/>
    <n v="106"/>
    <n v="129"/>
    <n v="129"/>
    <n v="90"/>
    <n v="120"/>
    <n v="91"/>
    <n v="121"/>
    <n v="141"/>
  </r>
  <r>
    <x v="96"/>
    <n v="97"/>
    <n v="47"/>
    <n v="117"/>
    <n v="13"/>
    <n v="18"/>
    <n v="115"/>
    <n v="147"/>
    <n v="112"/>
    <n v="56"/>
    <n v="65"/>
  </r>
  <r>
    <x v="97"/>
    <n v="98"/>
    <n v="129"/>
    <n v="92"/>
    <n v="72"/>
    <n v="132"/>
    <n v="91"/>
    <n v="117"/>
    <n v="52"/>
    <n v="114"/>
    <n v="121"/>
  </r>
  <r>
    <x v="98"/>
    <n v="99"/>
    <n v="134"/>
    <n v="88"/>
    <n v="130"/>
    <n v="137"/>
    <n v="100"/>
    <n v="62"/>
    <n v="114"/>
    <n v="118"/>
    <n v="147"/>
  </r>
  <r>
    <x v="99"/>
    <n v="100"/>
    <n v="128"/>
    <n v="137"/>
    <n v="134"/>
    <n v="87"/>
    <n v="67"/>
    <n v="65"/>
    <n v="46"/>
    <n v="127"/>
    <n v="95"/>
  </r>
  <r>
    <x v="100"/>
    <n v="101"/>
    <n v="127"/>
    <n v="112"/>
    <n v="120"/>
    <n v="88"/>
    <n v="88"/>
    <s v="NA"/>
    <n v="118"/>
    <n v="92"/>
    <n v="63"/>
  </r>
  <r>
    <x v="101"/>
    <n v="102"/>
    <n v="149"/>
    <n v="118"/>
    <n v="148"/>
    <n v="153"/>
    <n v="103"/>
    <n v="75"/>
    <n v="116"/>
    <n v="128"/>
    <n v="133"/>
  </r>
  <r>
    <x v="102"/>
    <n v="103"/>
    <n v="152"/>
    <n v="124"/>
    <n v="136"/>
    <n v="138"/>
    <n v="92"/>
    <n v="60"/>
    <n v="140"/>
    <n v="111"/>
    <n v="116"/>
  </r>
  <r>
    <x v="103"/>
    <n v="104"/>
    <n v="105"/>
    <n v="111"/>
    <n v="144"/>
    <n v="95"/>
    <n v="119"/>
    <n v="103"/>
    <n v="143"/>
    <n v="59"/>
    <n v="108"/>
  </r>
  <r>
    <x v="104"/>
    <n v="105"/>
    <n v="59"/>
    <n v="5"/>
    <n v="112"/>
    <n v="120"/>
    <n v="22"/>
    <n v="27"/>
    <n v="34"/>
    <n v="102"/>
    <n v="112"/>
  </r>
  <r>
    <x v="105"/>
    <n v="106"/>
    <n v="124"/>
    <n v="40"/>
    <n v="80"/>
    <n v="63"/>
    <n v="85"/>
    <n v="102"/>
    <n v="89"/>
    <n v="77"/>
    <n v="123"/>
  </r>
  <r>
    <x v="106"/>
    <n v="107"/>
    <n v="126"/>
    <n v="90"/>
    <n v="108"/>
    <n v="133"/>
    <n v="87"/>
    <n v="134"/>
    <n v="60"/>
    <n v="81"/>
    <n v="40"/>
  </r>
  <r>
    <x v="107"/>
    <n v="108"/>
    <n v="141"/>
    <n v="77"/>
    <n v="135"/>
    <n v="49"/>
    <n v="145"/>
    <n v="110"/>
    <n v="139"/>
    <n v="78"/>
    <n v="71"/>
  </r>
  <r>
    <x v="108"/>
    <n v="109"/>
    <n v="135"/>
    <n v="27"/>
    <n v="142"/>
    <n v="109"/>
    <n v="2"/>
    <n v="94"/>
    <n v="61"/>
    <n v="116"/>
    <n v="102"/>
  </r>
  <r>
    <x v="109"/>
    <n v="110"/>
    <n v="110"/>
    <n v="128"/>
    <n v="140"/>
    <n v="82"/>
    <n v="134"/>
    <n v="90"/>
    <n v="147"/>
    <n v="112"/>
    <s v="NA"/>
  </r>
  <r>
    <x v="110"/>
    <n v="111"/>
    <n v="44"/>
    <n v="68"/>
    <n v="60"/>
    <n v="106"/>
    <n v="121"/>
    <n v="88"/>
    <n v="130"/>
    <n v="126"/>
    <n v="109"/>
  </r>
  <r>
    <x v="111"/>
    <n v="112"/>
    <n v="74"/>
    <n v="2"/>
    <n v="18"/>
    <n v="145"/>
    <n v="14"/>
    <n v="16"/>
    <n v="96"/>
    <s v="NA"/>
    <n v="144"/>
  </r>
  <r>
    <x v="112"/>
    <n v="113"/>
    <n v="106"/>
    <n v="75"/>
    <n v="59"/>
    <n v="70"/>
    <n v="82"/>
    <n v="98"/>
    <n v="142"/>
    <n v="89"/>
    <n v="122"/>
  </r>
  <r>
    <x v="113"/>
    <n v="114"/>
    <n v="144"/>
    <n v="79"/>
    <n v="141"/>
    <n v="140"/>
    <n v="111"/>
    <n v="51"/>
    <n v="135"/>
    <n v="148"/>
    <n v="138"/>
  </r>
  <r>
    <x v="114"/>
    <n v="115"/>
    <n v="92"/>
    <n v="115"/>
    <n v="117"/>
    <n v="116"/>
    <n v="127"/>
    <n v="47"/>
    <n v="125"/>
    <n v="137"/>
    <n v="136"/>
  </r>
  <r>
    <x v="115"/>
    <n v="116"/>
    <n v="82"/>
    <n v="126"/>
    <n v="145"/>
    <n v="117"/>
    <n v="123"/>
    <n v="93"/>
    <n v="129"/>
    <n v="91"/>
    <n v="64"/>
  </r>
  <r>
    <x v="116"/>
    <n v="117"/>
    <n v="109"/>
    <n v="109"/>
    <n v="150"/>
    <n v="134"/>
    <n v="117"/>
    <n v="44"/>
    <n v="28"/>
    <n v="54"/>
    <n v="77"/>
  </r>
  <r>
    <x v="117"/>
    <n v="118"/>
    <n v="146"/>
    <n v="82"/>
    <n v="143"/>
    <n v="136"/>
    <n v="109"/>
    <n v="70"/>
    <n v="94"/>
    <n v="130"/>
    <n v="137"/>
  </r>
  <r>
    <x v="118"/>
    <n v="119"/>
    <n v="51"/>
    <n v="141"/>
    <n v="43"/>
    <n v="147"/>
    <n v="104"/>
    <n v="28"/>
    <n v="153"/>
    <n v="87"/>
    <n v="84"/>
  </r>
  <r>
    <x v="119"/>
    <n v="120"/>
    <n v="142"/>
    <n v="29"/>
    <n v="109"/>
    <n v="125"/>
    <n v="89"/>
    <n v="26"/>
    <n v="64"/>
    <n v="139"/>
    <n v="130"/>
  </r>
  <r>
    <x v="120"/>
    <n v="121"/>
    <n v="118"/>
    <n v="59"/>
    <n v="46"/>
    <n v="123"/>
    <n v="72"/>
    <n v="105"/>
    <n v="26"/>
    <n v="122"/>
    <n v="106"/>
  </r>
  <r>
    <x v="121"/>
    <n v="122"/>
    <n v="68"/>
    <n v="94"/>
    <n v="58"/>
    <n v="99"/>
    <n v="151"/>
    <n v="67"/>
    <n v="148"/>
    <n v="117"/>
    <n v="120"/>
  </r>
  <r>
    <x v="122"/>
    <n v="123"/>
    <n v="154"/>
    <n v="108"/>
    <n v="131"/>
    <n v="122"/>
    <n v="46"/>
    <n v="40"/>
    <n v="121"/>
    <n v="146"/>
    <n v="134"/>
  </r>
  <r>
    <x v="123"/>
    <n v="124"/>
    <n v="79"/>
    <n v="147"/>
    <n v="132"/>
    <n v="121"/>
    <n v="143"/>
    <n v="101"/>
    <n v="144"/>
    <n v="84"/>
    <n v="67"/>
  </r>
  <r>
    <x v="124"/>
    <n v="125"/>
    <n v="52"/>
    <n v="145"/>
    <n v="68"/>
    <n v="126"/>
    <n v="27"/>
    <n v="36"/>
    <n v="107"/>
    <n v="119"/>
    <n v="90"/>
  </r>
  <r>
    <x v="125"/>
    <n v="126"/>
    <n v="147"/>
    <n v="151"/>
    <n v="154"/>
    <n v="124"/>
    <n v="130"/>
    <n v="66"/>
    <n v="73"/>
    <n v="64"/>
    <n v="107"/>
  </r>
  <r>
    <x v="126"/>
    <n v="127"/>
    <n v="78"/>
    <n v="125"/>
    <n v="95"/>
    <n v="107"/>
    <n v="125"/>
    <n v="106"/>
    <n v="127"/>
    <n v="149"/>
    <n v="140"/>
  </r>
  <r>
    <x v="127"/>
    <n v="128"/>
    <n v="96"/>
    <n v="48"/>
    <n v="122"/>
    <n v="112"/>
    <n v="110"/>
    <n v="107"/>
    <n v="138"/>
    <n v="129"/>
    <n v="142"/>
  </r>
  <r>
    <x v="128"/>
    <n v="129"/>
    <n v="153"/>
    <n v="139"/>
    <n v="149"/>
    <n v="135"/>
    <n v="116"/>
    <n v="112"/>
    <n v="79"/>
    <n v="145"/>
    <n v="146"/>
  </r>
  <r>
    <x v="129"/>
    <n v="130"/>
    <n v="91"/>
    <n v="32"/>
    <n v="81"/>
    <n v="80"/>
    <n v="55"/>
    <n v="111"/>
    <n v="35"/>
    <n v="79"/>
    <n v="54"/>
  </r>
  <r>
    <x v="130"/>
    <n v="131"/>
    <n v="70"/>
    <n v="45"/>
    <n v="86"/>
    <n v="96"/>
    <n v="29"/>
    <n v="24"/>
    <n v="1"/>
    <n v="106"/>
    <n v="110"/>
  </r>
  <r>
    <x v="131"/>
    <n v="132"/>
    <n v="139"/>
    <n v="136"/>
    <n v="151"/>
    <n v="141"/>
    <n v="142"/>
    <n v="80"/>
    <n v="106"/>
    <n v="133"/>
    <n v="148"/>
  </r>
  <r>
    <x v="132"/>
    <n v="133"/>
    <n v="69"/>
    <n v="131"/>
    <n v="44"/>
    <n v="56"/>
    <n v="141"/>
    <n v="143"/>
    <n v="66"/>
    <n v="94"/>
    <n v="87"/>
  </r>
  <r>
    <x v="133"/>
    <n v="134"/>
    <n v="38"/>
    <n v="100"/>
    <n v="74"/>
    <n v="119"/>
    <n v="106"/>
    <n v="53"/>
    <n v="99"/>
    <n v="135"/>
    <n v="115"/>
  </r>
  <r>
    <x v="134"/>
    <n v="135"/>
    <n v="104"/>
    <n v="26"/>
    <n v="57"/>
    <n v="103"/>
    <n v="113"/>
    <n v="41"/>
    <n v="145"/>
    <n v="96"/>
    <s v="NA"/>
  </r>
  <r>
    <x v="135"/>
    <n v="136"/>
    <n v="148"/>
    <n v="91"/>
    <n v="139"/>
    <n v="114"/>
    <n v="99"/>
    <n v="95"/>
    <n v="74"/>
    <n v="136"/>
    <n v="127"/>
  </r>
  <r>
    <x v="136"/>
    <n v="137"/>
    <n v="66"/>
    <n v="146"/>
    <n v="124"/>
    <n v="118"/>
    <n v="129"/>
    <n v="89"/>
    <n v="132"/>
    <n v="85"/>
    <n v="101"/>
  </r>
  <r>
    <x v="137"/>
    <n v="138"/>
    <n v="145"/>
    <n v="84"/>
    <n v="128"/>
    <n v="115"/>
    <n v="73"/>
    <n v="69"/>
    <n v="53"/>
    <n v="115"/>
    <n v="131"/>
  </r>
  <r>
    <x v="138"/>
    <n v="139"/>
    <n v="103"/>
    <n v="123"/>
    <n v="147"/>
    <n v="149"/>
    <n v="120"/>
    <n v="72"/>
    <n v="131"/>
    <n v="142"/>
    <n v="132"/>
  </r>
  <r>
    <x v="139"/>
    <n v="140"/>
    <n v="41"/>
    <n v="93"/>
    <n v="115"/>
    <n v="142"/>
    <n v="41"/>
    <n v="73"/>
    <n v="65"/>
    <n v="103"/>
    <n v="105"/>
  </r>
  <r>
    <x v="140"/>
    <n v="141"/>
    <n v="156"/>
    <n v="103"/>
    <n v="146"/>
    <n v="127"/>
    <n v="94"/>
    <n v="126"/>
    <n v="110"/>
    <n v="150"/>
    <n v="126"/>
  </r>
  <r>
    <x v="141"/>
    <n v="142"/>
    <n v="143"/>
    <n v="67"/>
    <n v="114"/>
    <n v="143"/>
    <n v="148"/>
    <n v="81"/>
    <n v="62"/>
    <n v="143"/>
    <n v="117"/>
  </r>
  <r>
    <x v="142"/>
    <n v="143"/>
    <n v="77"/>
    <n v="46"/>
    <n v="96"/>
    <n v="128"/>
    <n v="146"/>
    <n v="116"/>
    <n v="136"/>
    <n v="144"/>
    <n v="111"/>
  </r>
  <r>
    <x v="143"/>
    <n v="144"/>
    <n v="150"/>
    <n v="72"/>
    <n v="64"/>
    <n v="98"/>
    <n v="97"/>
    <n v="59"/>
    <n v="151"/>
    <n v="124"/>
    <n v="149"/>
  </r>
  <r>
    <x v="144"/>
    <n v="145"/>
    <n v="138"/>
    <n v="98"/>
    <n v="126"/>
    <n v="152"/>
    <n v="135"/>
    <n v="23"/>
    <n v="149"/>
    <n v="151"/>
    <n v="135"/>
  </r>
  <r>
    <x v="145"/>
    <n v="146"/>
    <n v="123"/>
    <n v="63"/>
    <n v="34"/>
    <n v="110"/>
    <n v="96"/>
    <n v="63"/>
    <n v="141"/>
    <n v="131"/>
    <n v="129"/>
  </r>
  <r>
    <x v="146"/>
    <n v="147"/>
    <n v="111"/>
    <n v="142"/>
    <n v="119"/>
    <n v="146"/>
    <n v="152"/>
    <n v="48"/>
    <n v="20"/>
    <n v="138"/>
    <n v="125"/>
  </r>
  <r>
    <x v="147"/>
    <n v="148"/>
    <n v="125"/>
    <n v="87"/>
    <n v="65"/>
    <n v="105"/>
    <n v="60"/>
    <n v="54"/>
    <n v="150"/>
    <n v="66"/>
    <n v="113"/>
  </r>
  <r>
    <x v="148"/>
    <n v="149"/>
    <n v="137"/>
    <n v="155"/>
    <n v="155"/>
    <n v="154"/>
    <n v="153"/>
    <n v="38"/>
    <n v="69"/>
    <s v="NA"/>
    <n v="128"/>
  </r>
  <r>
    <x v="149"/>
    <n v="150"/>
    <n v="132"/>
    <n v="129"/>
    <n v="110"/>
    <n v="150"/>
    <n v="65"/>
    <n v="64"/>
    <n v="109"/>
    <n v="147"/>
    <n v="119"/>
  </r>
  <r>
    <x v="150"/>
    <n v="151"/>
    <n v="85"/>
    <n v="153"/>
    <n v="75"/>
    <n v="100"/>
    <n v="147"/>
    <n v="83"/>
    <n v="155"/>
    <n v="141"/>
    <n v="124"/>
  </r>
  <r>
    <x v="151"/>
    <n v="152"/>
    <n v="63"/>
    <n v="54"/>
    <n v="102"/>
    <n v="144"/>
    <n v="21"/>
    <n v="2"/>
    <n v="90"/>
    <n v="132"/>
    <n v="103"/>
  </r>
  <r>
    <x v="152"/>
    <n v="153"/>
    <n v="122"/>
    <n v="78"/>
    <n v="50"/>
    <n v="131"/>
    <n v="78"/>
    <n v="34"/>
    <n v="49"/>
    <n v="125"/>
    <n v="118"/>
  </r>
  <r>
    <x v="153"/>
    <n v="154"/>
    <n v="25"/>
    <n v="152"/>
    <n v="133"/>
    <n v="151"/>
    <n v="155"/>
    <n v="136"/>
    <n v="137"/>
    <n v="134"/>
    <n v="139"/>
  </r>
  <r>
    <x v="154"/>
    <n v="155"/>
    <n v="117"/>
    <n v="132"/>
    <n v="153"/>
    <n v="155"/>
    <n v="133"/>
    <n v="122"/>
    <n v="113"/>
    <n v="152"/>
    <n v="150"/>
  </r>
  <r>
    <x v="155"/>
    <n v="156"/>
    <n v="140"/>
    <n v="127"/>
    <n v="152"/>
    <n v="148"/>
    <n v="154"/>
    <n v="61"/>
    <n v="85"/>
    <n v="140"/>
    <n v="14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x v="0"/>
    <n v="41"/>
    <x v="0"/>
    <n v="2"/>
    <n v="5"/>
    <x v="0"/>
    <n v="47"/>
    <n v="22"/>
    <n v="27"/>
  </r>
  <r>
    <x v="1"/>
    <x v="1"/>
    <x v="1"/>
    <n v="24"/>
    <x v="1"/>
    <n v="4"/>
    <n v="6"/>
    <x v="1"/>
    <n v="22"/>
    <n v="14"/>
    <n v="23"/>
  </r>
  <r>
    <x v="2"/>
    <x v="2"/>
    <x v="2"/>
    <n v="16"/>
    <x v="2"/>
    <n v="3"/>
    <n v="3"/>
    <x v="2"/>
    <n v="11"/>
    <n v="7"/>
    <n v="12"/>
  </r>
  <r>
    <x v="3"/>
    <x v="3"/>
    <x v="3"/>
    <n v="3"/>
    <x v="3"/>
    <n v="1"/>
    <n v="7"/>
    <x v="3"/>
    <n v="3"/>
    <n v="15"/>
    <n v="13"/>
  </r>
  <r>
    <x v="4"/>
    <x v="4"/>
    <x v="4"/>
    <n v="12"/>
    <x v="4"/>
    <n v="15"/>
    <n v="19"/>
    <x v="4"/>
    <n v="7"/>
    <n v="12"/>
    <n v="18"/>
  </r>
  <r>
    <x v="5"/>
    <x v="5"/>
    <x v="5"/>
    <s v=" NA"/>
    <x v="5"/>
    <n v="13"/>
    <n v="11"/>
    <x v="5"/>
    <n v="16"/>
    <n v="8"/>
    <n v="4"/>
  </r>
  <r>
    <x v="6"/>
    <x v="6"/>
    <x v="6"/>
    <n v="34"/>
    <x v="6"/>
    <n v="25"/>
    <n v="10"/>
    <x v="6"/>
    <n v="17"/>
    <n v="13"/>
    <n v="17"/>
  </r>
  <r>
    <x v="7"/>
    <x v="7"/>
    <x v="7"/>
    <n v="22"/>
    <x v="7"/>
    <n v="5"/>
    <n v="8"/>
    <x v="7"/>
    <n v="8"/>
    <n v="26"/>
    <n v="14"/>
  </r>
  <r>
    <x v="8"/>
    <x v="8"/>
    <x v="8"/>
    <n v="18"/>
    <x v="8"/>
    <n v="20"/>
    <n v="9"/>
    <x v="8"/>
    <s v="NA"/>
    <n v="19"/>
    <n v="8"/>
  </r>
  <r>
    <x v="9"/>
    <x v="9"/>
    <x v="9"/>
    <n v="64"/>
    <x v="9"/>
    <n v="31"/>
    <n v="26"/>
    <x v="9"/>
    <n v="25"/>
    <n v="16"/>
    <n v="15"/>
  </r>
  <r>
    <x v="10"/>
    <x v="10"/>
    <x v="10"/>
    <n v="47"/>
    <x v="10"/>
    <n v="7"/>
    <n v="17"/>
    <x v="10"/>
    <n v="6"/>
    <n v="18"/>
    <n v="10"/>
  </r>
  <r>
    <x v="11"/>
    <x v="11"/>
    <x v="11"/>
    <n v="4"/>
    <x v="11"/>
    <n v="42"/>
    <n v="16"/>
    <x v="11"/>
    <n v="75"/>
    <n v="67"/>
    <n v="28"/>
  </r>
  <r>
    <x v="12"/>
    <x v="12"/>
    <x v="12"/>
    <n v="104"/>
    <x v="12"/>
    <n v="38"/>
    <n v="93"/>
    <x v="12"/>
    <n v="24"/>
    <n v="31"/>
    <n v="11"/>
  </r>
  <r>
    <x v="13"/>
    <x v="13"/>
    <x v="13"/>
    <n v="62"/>
    <x v="13"/>
    <n v="27"/>
    <n v="28"/>
    <x v="13"/>
    <n v="30"/>
    <n v="2"/>
    <n v="16"/>
  </r>
  <r>
    <x v="14"/>
    <x v="14"/>
    <x v="14"/>
    <n v="52"/>
    <x v="14"/>
    <n v="9"/>
    <n v="63"/>
    <x v="14"/>
    <n v="4"/>
    <n v="23"/>
    <n v="24"/>
  </r>
  <r>
    <x v="15"/>
    <x v="15"/>
    <x v="15"/>
    <n v="33"/>
    <x v="15"/>
    <n v="6"/>
    <n v="33"/>
    <x v="15"/>
    <n v="9"/>
    <n v="6"/>
    <n v="20"/>
  </r>
  <r>
    <x v="16"/>
    <x v="16"/>
    <x v="16"/>
    <n v="65"/>
    <x v="16"/>
    <n v="39"/>
    <n v="44"/>
    <x v="16"/>
    <n v="19"/>
    <n v="17"/>
    <n v="25"/>
  </r>
  <r>
    <x v="17"/>
    <x v="17"/>
    <x v="17"/>
    <n v="57"/>
    <x v="17"/>
    <n v="22"/>
    <n v="53"/>
    <x v="17"/>
    <n v="44"/>
    <n v="21"/>
    <n v="26"/>
  </r>
  <r>
    <x v="18"/>
    <x v="18"/>
    <x v="18"/>
    <n v="35"/>
    <x v="18"/>
    <n v="37"/>
    <n v="62"/>
    <x v="18"/>
    <n v="12"/>
    <n v="10"/>
    <n v="39"/>
  </r>
  <r>
    <x v="19"/>
    <x v="19"/>
    <x v="19"/>
    <n v="74"/>
    <x v="19"/>
    <n v="24"/>
    <n v="58"/>
    <x v="19"/>
    <n v="117"/>
    <n v="32"/>
    <n v="31"/>
  </r>
  <r>
    <x v="20"/>
    <x v="20"/>
    <x v="20"/>
    <n v="43"/>
    <x v="20"/>
    <n v="72"/>
    <n v="4"/>
    <x v="20"/>
    <n v="15"/>
    <n v="4"/>
    <n v="60"/>
  </r>
  <r>
    <x v="21"/>
    <x v="21"/>
    <x v="21"/>
    <n v="83"/>
    <x v="21"/>
    <n v="16"/>
    <n v="12"/>
    <x v="21"/>
    <n v="5"/>
    <n v="28"/>
    <n v="19"/>
  </r>
  <r>
    <x v="22"/>
    <x v="22"/>
    <x v="22"/>
    <n v="6"/>
    <x v="22"/>
    <n v="67"/>
    <n v="71"/>
    <x v="22"/>
    <n v="120"/>
    <n v="57"/>
    <n v="46"/>
  </r>
  <r>
    <x v="23"/>
    <x v="23"/>
    <x v="23"/>
    <n v="56"/>
    <x v="23"/>
    <n v="32"/>
    <n v="69"/>
    <x v="23"/>
    <n v="68"/>
    <n v="25"/>
    <n v="5"/>
  </r>
  <r>
    <x v="24"/>
    <x v="24"/>
    <x v="24"/>
    <n v="17"/>
    <x v="24"/>
    <n v="48"/>
    <n v="102"/>
    <x v="24"/>
    <n v="56"/>
    <s v="NA"/>
    <s v="NA"/>
  </r>
  <r>
    <x v="25"/>
    <x v="25"/>
    <x v="25"/>
    <n v="15"/>
    <x v="25"/>
    <n v="58"/>
    <n v="98"/>
    <x v="25"/>
    <n v="45"/>
    <n v="49"/>
    <n v="30"/>
  </r>
  <r>
    <x v="26"/>
    <x v="26"/>
    <x v="26"/>
    <n v="8"/>
    <x v="26"/>
    <n v="78"/>
    <n v="25"/>
    <x v="26"/>
    <n v="78"/>
    <n v="99"/>
    <n v="85"/>
  </r>
  <r>
    <x v="27"/>
    <x v="27"/>
    <x v="27"/>
    <n v="49"/>
    <x v="27"/>
    <n v="62"/>
    <n v="68"/>
    <x v="20"/>
    <n v="82"/>
    <n v="11"/>
    <n v="74"/>
  </r>
  <r>
    <x v="28"/>
    <x v="28"/>
    <x v="28"/>
    <s v="NA"/>
    <x v="28"/>
    <s v="NA"/>
    <s v="NA"/>
    <x v="20"/>
    <s v="NA"/>
    <n v="1"/>
    <n v="43"/>
  </r>
  <r>
    <x v="29"/>
    <x v="29"/>
    <x v="29"/>
    <n v="107"/>
    <x v="29"/>
    <n v="26"/>
    <n v="95"/>
    <x v="27"/>
    <n v="50"/>
    <n v="30"/>
    <n v="3"/>
  </r>
  <r>
    <x v="30"/>
    <x v="30"/>
    <x v="30"/>
    <n v="7"/>
    <x v="30"/>
    <n v="41"/>
    <n v="32"/>
    <x v="28"/>
    <n v="88"/>
    <n v="51"/>
    <n v="33"/>
  </r>
  <r>
    <x v="31"/>
    <x v="31"/>
    <x v="31"/>
    <n v="69"/>
    <x v="31"/>
    <n v="43"/>
    <n v="84"/>
    <x v="29"/>
    <n v="108"/>
    <n v="70"/>
    <n v="72"/>
  </r>
  <r>
    <x v="32"/>
    <x v="32"/>
    <x v="32"/>
    <n v="10"/>
    <x v="32"/>
    <n v="35"/>
    <n v="30"/>
    <x v="30"/>
    <n v="80"/>
    <n v="52"/>
    <n v="35"/>
  </r>
  <r>
    <x v="33"/>
    <x v="33"/>
    <x v="33"/>
    <n v="38"/>
    <x v="33"/>
    <n v="36"/>
    <n v="20"/>
    <x v="31"/>
    <n v="21"/>
    <n v="3"/>
    <n v="1"/>
  </r>
  <r>
    <x v="34"/>
    <x v="34"/>
    <x v="34"/>
    <n v="23"/>
    <x v="34"/>
    <n v="83"/>
    <n v="74"/>
    <x v="32"/>
    <n v="134"/>
    <n v="100"/>
    <n v="75"/>
  </r>
  <r>
    <x v="35"/>
    <x v="35"/>
    <x v="35"/>
    <n v="99"/>
    <x v="35"/>
    <n v="23"/>
    <n v="132"/>
    <x v="33"/>
    <n v="48"/>
    <n v="29"/>
    <n v="7"/>
  </r>
  <r>
    <x v="36"/>
    <x v="36"/>
    <x v="36"/>
    <n v="39"/>
    <x v="36"/>
    <n v="59"/>
    <n v="24"/>
    <x v="20"/>
    <n v="23"/>
    <n v="20"/>
    <n v="42"/>
  </r>
  <r>
    <x v="37"/>
    <x v="37"/>
    <x v="37"/>
    <n v="53"/>
    <x v="37"/>
    <n v="21"/>
    <n v="108"/>
    <x v="34"/>
    <n v="70"/>
    <n v="35"/>
    <n v="38"/>
  </r>
  <r>
    <x v="38"/>
    <x v="38"/>
    <x v="38"/>
    <n v="14"/>
    <x v="38"/>
    <n v="29"/>
    <n v="51"/>
    <x v="35"/>
    <n v="41"/>
    <n v="38"/>
    <n v="93"/>
  </r>
  <r>
    <x v="39"/>
    <x v="39"/>
    <x v="39"/>
    <n v="76"/>
    <x v="39"/>
    <n v="44"/>
    <n v="52"/>
    <x v="36"/>
    <n v="77"/>
    <n v="41"/>
    <n v="36"/>
  </r>
  <r>
    <x v="40"/>
    <x v="40"/>
    <x v="40"/>
    <n v="19"/>
    <x v="40"/>
    <n v="11"/>
    <n v="1"/>
    <x v="37"/>
    <n v="29"/>
    <n v="104"/>
    <n v="83"/>
  </r>
  <r>
    <x v="41"/>
    <x v="41"/>
    <x v="41"/>
    <n v="138"/>
    <x v="41"/>
    <n v="17"/>
    <n v="122"/>
    <x v="38"/>
    <n v="124"/>
    <n v="36"/>
    <n v="62"/>
  </r>
  <r>
    <x v="42"/>
    <x v="42"/>
    <x v="42"/>
    <n v="30"/>
    <x v="42"/>
    <n v="52"/>
    <n v="56"/>
    <x v="39"/>
    <n v="111"/>
    <n v="74"/>
    <n v="51"/>
  </r>
  <r>
    <x v="43"/>
    <x v="43"/>
    <x v="43"/>
    <n v="114"/>
    <x v="43"/>
    <n v="14"/>
    <n v="13"/>
    <x v="40"/>
    <n v="54"/>
    <n v="34"/>
    <n v="29"/>
  </r>
  <r>
    <x v="44"/>
    <x v="44"/>
    <x v="44"/>
    <n v="31"/>
    <x v="44"/>
    <n v="66"/>
    <n v="70"/>
    <x v="41"/>
    <n v="71"/>
    <n v="108"/>
    <n v="53"/>
  </r>
  <r>
    <x v="45"/>
    <x v="45"/>
    <x v="45"/>
    <n v="71"/>
    <x v="45"/>
    <n v="85"/>
    <n v="50"/>
    <x v="42"/>
    <n v="31"/>
    <n v="88"/>
    <s v="NA"/>
  </r>
  <r>
    <x v="46"/>
    <x v="46"/>
    <x v="46"/>
    <n v="28"/>
    <x v="46"/>
    <n v="46"/>
    <n v="54"/>
    <x v="43"/>
    <n v="123"/>
    <n v="55"/>
    <n v="37"/>
  </r>
  <r>
    <x v="47"/>
    <x v="47"/>
    <x v="47"/>
    <n v="80"/>
    <x v="47"/>
    <n v="86"/>
    <n v="57"/>
    <x v="44"/>
    <n v="102"/>
    <n v="48"/>
    <n v="61"/>
  </r>
  <r>
    <x v="48"/>
    <x v="48"/>
    <x v="48"/>
    <n v="60"/>
    <x v="48"/>
    <n v="90"/>
    <n v="81"/>
    <x v="45"/>
    <n v="39"/>
    <n v="33"/>
    <n v="6"/>
  </r>
  <r>
    <x v="49"/>
    <x v="49"/>
    <x v="49"/>
    <n v="11"/>
    <x v="49"/>
    <n v="71"/>
    <n v="42"/>
    <x v="46"/>
    <n v="95"/>
    <n v="86"/>
    <n v="45"/>
  </r>
  <r>
    <x v="50"/>
    <x v="50"/>
    <x v="50"/>
    <n v="89"/>
    <x v="50"/>
    <n v="69"/>
    <n v="47"/>
    <x v="20"/>
    <n v="42"/>
    <n v="5"/>
    <n v="70"/>
  </r>
  <r>
    <x v="51"/>
    <x v="51"/>
    <x v="51"/>
    <n v="20"/>
    <x v="51"/>
    <n v="53"/>
    <n v="18"/>
    <x v="47"/>
    <n v="10"/>
    <n v="62"/>
    <n v="58"/>
  </r>
  <r>
    <x v="52"/>
    <x v="52"/>
    <x v="52"/>
    <n v="119"/>
    <x v="52"/>
    <n v="34"/>
    <n v="126"/>
    <x v="48"/>
    <n v="105"/>
    <n v="43"/>
    <n v="68"/>
  </r>
  <r>
    <x v="53"/>
    <x v="53"/>
    <x v="53"/>
    <n v="101"/>
    <x v="53"/>
    <n v="91"/>
    <n v="144"/>
    <x v="49"/>
    <n v="40"/>
    <n v="27"/>
    <n v="9"/>
  </r>
  <r>
    <x v="54"/>
    <x v="54"/>
    <x v="54"/>
    <n v="50"/>
    <x v="54"/>
    <n v="12"/>
    <n v="45"/>
    <x v="50"/>
    <n v="83"/>
    <n v="37"/>
    <n v="41"/>
  </r>
  <r>
    <x v="55"/>
    <x v="55"/>
    <x v="55"/>
    <n v="51"/>
    <x v="55"/>
    <n v="28"/>
    <n v="49"/>
    <x v="51"/>
    <n v="119"/>
    <n v="93"/>
    <n v="55"/>
  </r>
  <r>
    <x v="56"/>
    <x v="56"/>
    <x v="56"/>
    <n v="55"/>
    <x v="56"/>
    <n v="54"/>
    <n v="40"/>
    <x v="52"/>
    <n v="37"/>
    <n v="53"/>
    <n v="73"/>
  </r>
  <r>
    <x v="57"/>
    <x v="57"/>
    <x v="57"/>
    <n v="73"/>
    <x v="57"/>
    <n v="50"/>
    <n v="64"/>
    <x v="53"/>
    <n v="92"/>
    <n v="24"/>
    <n v="2"/>
  </r>
  <r>
    <x v="58"/>
    <x v="58"/>
    <x v="58"/>
    <n v="13"/>
    <x v="58"/>
    <n v="84"/>
    <n v="39"/>
    <x v="54"/>
    <n v="51"/>
    <n v="113"/>
    <n v="57"/>
  </r>
  <r>
    <x v="59"/>
    <x v="59"/>
    <x v="59"/>
    <n v="81"/>
    <x v="59"/>
    <n v="19"/>
    <n v="80"/>
    <x v="55"/>
    <n v="57"/>
    <n v="47"/>
    <n v="88"/>
  </r>
  <r>
    <x v="60"/>
    <x v="60"/>
    <x v="60"/>
    <n v="70"/>
    <x v="60"/>
    <n v="93"/>
    <n v="35"/>
    <x v="56"/>
    <n v="104"/>
    <n v="101"/>
    <n v="94"/>
  </r>
  <r>
    <x v="61"/>
    <x v="61"/>
    <x v="61"/>
    <n v="86"/>
    <x v="61"/>
    <n v="51"/>
    <n v="138"/>
    <x v="57"/>
    <n v="100"/>
    <n v="42"/>
    <n v="56"/>
  </r>
  <r>
    <x v="62"/>
    <x v="62"/>
    <x v="62"/>
    <n v="1"/>
    <x v="62"/>
    <n v="30"/>
    <n v="34"/>
    <x v="58"/>
    <n v="67"/>
    <n v="90"/>
    <n v="81"/>
  </r>
  <r>
    <x v="63"/>
    <x v="63"/>
    <x v="63"/>
    <n v="144"/>
    <x v="63"/>
    <n v="81"/>
    <n v="77"/>
    <x v="59"/>
    <n v="43"/>
    <s v="NA"/>
    <s v="NA"/>
  </r>
  <r>
    <x v="64"/>
    <x v="64"/>
    <x v="64"/>
    <n v="36"/>
    <x v="64"/>
    <n v="77"/>
    <n v="61"/>
    <x v="60"/>
    <n v="126"/>
    <n v="76"/>
    <n v="47"/>
  </r>
  <r>
    <x v="65"/>
    <x v="65"/>
    <x v="65"/>
    <n v="97"/>
    <x v="65"/>
    <n v="47"/>
    <n v="37"/>
    <x v="61"/>
    <n v="122"/>
    <n v="39"/>
    <n v="22"/>
  </r>
  <r>
    <x v="66"/>
    <x v="66"/>
    <x v="66"/>
    <n v="130"/>
    <x v="66"/>
    <n v="130"/>
    <n v="114"/>
    <x v="62"/>
    <n v="58"/>
    <n v="110"/>
    <n v="114"/>
  </r>
  <r>
    <x v="67"/>
    <x v="67"/>
    <x v="67"/>
    <n v="96"/>
    <x v="67"/>
    <n v="40"/>
    <n v="107"/>
    <x v="63"/>
    <n v="101"/>
    <n v="45"/>
    <n v="89"/>
  </r>
  <r>
    <x v="68"/>
    <x v="68"/>
    <x v="68"/>
    <n v="42"/>
    <x v="68"/>
    <n v="75"/>
    <n v="15"/>
    <x v="64"/>
    <n v="115"/>
    <n v="97"/>
    <n v="99"/>
  </r>
  <r>
    <x v="69"/>
    <x v="69"/>
    <x v="69"/>
    <n v="148"/>
    <x v="69"/>
    <n v="57"/>
    <n v="124"/>
    <x v="65"/>
    <n v="84"/>
    <n v="71"/>
    <n v="48"/>
  </r>
  <r>
    <x v="70"/>
    <x v="70"/>
    <x v="70"/>
    <n v="133"/>
    <x v="70"/>
    <n v="65"/>
    <n v="128"/>
    <x v="66"/>
    <n v="86"/>
    <n v="109"/>
    <n v="86"/>
  </r>
  <r>
    <x v="71"/>
    <x v="71"/>
    <x v="71"/>
    <n v="85"/>
    <x v="71"/>
    <n v="73"/>
    <n v="79"/>
    <x v="67"/>
    <n v="87"/>
    <n v="63"/>
    <n v="96"/>
  </r>
  <r>
    <x v="72"/>
    <x v="72"/>
    <x v="72"/>
    <n v="143"/>
    <x v="72"/>
    <n v="60"/>
    <n v="139"/>
    <x v="68"/>
    <n v="76"/>
    <n v="61"/>
    <n v="44"/>
  </r>
  <r>
    <x v="73"/>
    <x v="73"/>
    <x v="73"/>
    <n v="120"/>
    <x v="73"/>
    <n v="113"/>
    <n v="86"/>
    <x v="69"/>
    <n v="72"/>
    <n v="123"/>
    <n v="92"/>
  </r>
  <r>
    <x v="74"/>
    <x v="74"/>
    <x v="74"/>
    <n v="122"/>
    <x v="74"/>
    <n v="79"/>
    <n v="118"/>
    <x v="70"/>
    <n v="81"/>
    <n v="50"/>
    <n v="32"/>
  </r>
  <r>
    <x v="75"/>
    <x v="75"/>
    <x v="75"/>
    <n v="105"/>
    <x v="75"/>
    <n v="76"/>
    <n v="66"/>
    <x v="71"/>
    <n v="18"/>
    <n v="9"/>
    <s v="NA"/>
  </r>
  <r>
    <x v="76"/>
    <x v="76"/>
    <x v="76"/>
    <n v="66"/>
    <x v="76"/>
    <n v="55"/>
    <n v="43"/>
    <x v="72"/>
    <n v="93"/>
    <n v="69"/>
    <n v="80"/>
  </r>
  <r>
    <x v="77"/>
    <x v="77"/>
    <x v="77"/>
    <n v="116"/>
    <x v="77"/>
    <n v="92"/>
    <n v="137"/>
    <x v="73"/>
    <n v="32"/>
    <n v="82"/>
    <n v="50"/>
  </r>
  <r>
    <x v="78"/>
    <x v="78"/>
    <x v="78"/>
    <n v="154"/>
    <x v="78"/>
    <n v="61"/>
    <n v="140"/>
    <x v="74"/>
    <n v="98"/>
    <n v="44"/>
    <n v="69"/>
  </r>
  <r>
    <x v="79"/>
    <x v="79"/>
    <x v="79"/>
    <n v="25"/>
    <x v="79"/>
    <n v="97"/>
    <n v="36"/>
    <x v="75"/>
    <n v="27"/>
    <n v="40"/>
    <n v="59"/>
  </r>
  <r>
    <x v="80"/>
    <x v="80"/>
    <x v="80"/>
    <n v="149"/>
    <x v="80"/>
    <n v="33"/>
    <n v="131"/>
    <x v="76"/>
    <n v="103"/>
    <n v="58"/>
    <n v="76"/>
  </r>
  <r>
    <x v="81"/>
    <x v="81"/>
    <x v="81"/>
    <n v="102"/>
    <x v="81"/>
    <n v="102"/>
    <n v="150"/>
    <x v="77"/>
    <n v="152"/>
    <n v="46"/>
    <n v="21"/>
  </r>
  <r>
    <x v="82"/>
    <x v="82"/>
    <x v="82"/>
    <n v="95"/>
    <x v="82"/>
    <n v="10"/>
    <n v="112"/>
    <x v="78"/>
    <n v="38"/>
    <n v="80"/>
    <n v="97"/>
  </r>
  <r>
    <x v="83"/>
    <x v="83"/>
    <x v="83"/>
    <n v="140"/>
    <x v="83"/>
    <n v="74"/>
    <n v="105"/>
    <x v="79"/>
    <n v="55"/>
    <n v="75"/>
    <n v="52"/>
  </r>
  <r>
    <x v="84"/>
    <x v="84"/>
    <x v="84"/>
    <n v="61"/>
    <x v="84"/>
    <n v="111"/>
    <n v="75"/>
    <x v="80"/>
    <n v="59"/>
    <n v="107"/>
    <n v="145"/>
  </r>
  <r>
    <x v="85"/>
    <x v="85"/>
    <x v="85"/>
    <n v="58"/>
    <x v="85"/>
    <n v="45"/>
    <n v="38"/>
    <x v="81"/>
    <n v="36"/>
    <n v="120"/>
    <n v="91"/>
  </r>
  <r>
    <x v="86"/>
    <x v="86"/>
    <x v="86"/>
    <n v="135"/>
    <x v="86"/>
    <n v="8"/>
    <n v="83"/>
    <x v="20"/>
    <n v="33"/>
    <n v="60"/>
    <n v="100"/>
  </r>
  <r>
    <x v="87"/>
    <x v="87"/>
    <x v="87"/>
    <n v="113"/>
    <x v="87"/>
    <n v="101"/>
    <n v="149"/>
    <x v="82"/>
    <n v="128"/>
    <n v="72"/>
    <n v="78"/>
  </r>
  <r>
    <x v="88"/>
    <x v="88"/>
    <x v="88"/>
    <n v="110"/>
    <x v="88"/>
    <n v="139"/>
    <n v="76"/>
    <x v="83"/>
    <n v="154"/>
    <n v="98"/>
    <n v="79"/>
  </r>
  <r>
    <x v="89"/>
    <x v="89"/>
    <x v="89"/>
    <n v="134"/>
    <x v="89"/>
    <n v="104"/>
    <n v="101"/>
    <x v="84"/>
    <n v="146"/>
    <n v="65"/>
    <n v="82"/>
  </r>
  <r>
    <x v="90"/>
    <x v="90"/>
    <x v="90"/>
    <n v="150"/>
    <x v="90"/>
    <n v="89"/>
    <n v="136"/>
    <x v="85"/>
    <n v="63"/>
    <n v="73"/>
    <n v="66"/>
  </r>
  <r>
    <x v="91"/>
    <x v="91"/>
    <x v="91"/>
    <n v="9"/>
    <x v="91"/>
    <n v="94"/>
    <n v="48"/>
    <x v="86"/>
    <n v="2"/>
    <n v="83"/>
    <n v="98"/>
  </r>
  <r>
    <x v="92"/>
    <x v="92"/>
    <x v="92"/>
    <n v="21"/>
    <x v="92"/>
    <n v="108"/>
    <n v="31"/>
    <x v="20"/>
    <n v="133"/>
    <n v="68"/>
    <n v="34"/>
  </r>
  <r>
    <x v="93"/>
    <x v="93"/>
    <x v="93"/>
    <n v="121"/>
    <x v="93"/>
    <n v="64"/>
    <n v="23"/>
    <x v="87"/>
    <n v="97"/>
    <n v="105"/>
    <n v="49"/>
  </r>
  <r>
    <x v="94"/>
    <x v="94"/>
    <x v="94"/>
    <n v="37"/>
    <x v="94"/>
    <n v="68"/>
    <n v="59"/>
    <x v="88"/>
    <n v="13"/>
    <n v="95"/>
    <n v="104"/>
  </r>
  <r>
    <x v="95"/>
    <x v="95"/>
    <x v="95"/>
    <n v="106"/>
    <x v="95"/>
    <n v="129"/>
    <n v="90"/>
    <x v="89"/>
    <n v="91"/>
    <n v="121"/>
    <n v="141"/>
  </r>
  <r>
    <x v="96"/>
    <x v="96"/>
    <x v="96"/>
    <n v="117"/>
    <x v="96"/>
    <n v="18"/>
    <n v="115"/>
    <x v="90"/>
    <n v="112"/>
    <n v="56"/>
    <n v="65"/>
  </r>
  <r>
    <x v="97"/>
    <x v="97"/>
    <x v="97"/>
    <n v="92"/>
    <x v="97"/>
    <n v="132"/>
    <n v="91"/>
    <x v="91"/>
    <n v="52"/>
    <n v="114"/>
    <n v="121"/>
  </r>
  <r>
    <x v="98"/>
    <x v="98"/>
    <x v="98"/>
    <n v="88"/>
    <x v="98"/>
    <n v="137"/>
    <n v="100"/>
    <x v="92"/>
    <n v="114"/>
    <n v="118"/>
    <n v="147"/>
  </r>
  <r>
    <x v="99"/>
    <x v="99"/>
    <x v="99"/>
    <n v="137"/>
    <x v="99"/>
    <n v="87"/>
    <n v="67"/>
    <x v="93"/>
    <n v="46"/>
    <n v="127"/>
    <n v="95"/>
  </r>
  <r>
    <x v="100"/>
    <x v="100"/>
    <x v="100"/>
    <n v="112"/>
    <x v="100"/>
    <n v="88"/>
    <n v="88"/>
    <x v="20"/>
    <n v="118"/>
    <n v="92"/>
    <n v="63"/>
  </r>
  <r>
    <x v="101"/>
    <x v="101"/>
    <x v="101"/>
    <n v="118"/>
    <x v="101"/>
    <n v="153"/>
    <n v="103"/>
    <x v="94"/>
    <n v="116"/>
    <n v="128"/>
    <n v="133"/>
  </r>
  <r>
    <x v="102"/>
    <x v="102"/>
    <x v="102"/>
    <n v="124"/>
    <x v="102"/>
    <n v="138"/>
    <n v="92"/>
    <x v="95"/>
    <n v="140"/>
    <n v="111"/>
    <n v="116"/>
  </r>
  <r>
    <x v="103"/>
    <x v="103"/>
    <x v="103"/>
    <n v="111"/>
    <x v="103"/>
    <n v="95"/>
    <n v="119"/>
    <x v="96"/>
    <n v="143"/>
    <n v="59"/>
    <n v="108"/>
  </r>
  <r>
    <x v="104"/>
    <x v="104"/>
    <x v="104"/>
    <n v="5"/>
    <x v="104"/>
    <n v="120"/>
    <n v="22"/>
    <x v="97"/>
    <n v="34"/>
    <n v="102"/>
    <n v="112"/>
  </r>
  <r>
    <x v="105"/>
    <x v="105"/>
    <x v="105"/>
    <n v="40"/>
    <x v="105"/>
    <n v="63"/>
    <n v="85"/>
    <x v="98"/>
    <n v="89"/>
    <n v="77"/>
    <n v="123"/>
  </r>
  <r>
    <x v="106"/>
    <x v="106"/>
    <x v="106"/>
    <n v="90"/>
    <x v="106"/>
    <n v="133"/>
    <n v="87"/>
    <x v="99"/>
    <n v="60"/>
    <n v="81"/>
    <n v="40"/>
  </r>
  <r>
    <x v="107"/>
    <x v="107"/>
    <x v="107"/>
    <n v="77"/>
    <x v="107"/>
    <n v="49"/>
    <n v="145"/>
    <x v="100"/>
    <n v="139"/>
    <n v="78"/>
    <n v="71"/>
  </r>
  <r>
    <x v="108"/>
    <x v="108"/>
    <x v="108"/>
    <n v="27"/>
    <x v="108"/>
    <n v="109"/>
    <n v="2"/>
    <x v="101"/>
    <n v="61"/>
    <n v="116"/>
    <n v="102"/>
  </r>
  <r>
    <x v="109"/>
    <x v="109"/>
    <x v="109"/>
    <n v="128"/>
    <x v="109"/>
    <n v="82"/>
    <n v="134"/>
    <x v="102"/>
    <n v="147"/>
    <n v="112"/>
    <s v="NA"/>
  </r>
  <r>
    <x v="110"/>
    <x v="110"/>
    <x v="110"/>
    <n v="68"/>
    <x v="110"/>
    <n v="106"/>
    <n v="121"/>
    <x v="103"/>
    <n v="130"/>
    <n v="126"/>
    <n v="109"/>
  </r>
  <r>
    <x v="111"/>
    <x v="111"/>
    <x v="111"/>
    <n v="2"/>
    <x v="111"/>
    <n v="145"/>
    <n v="14"/>
    <x v="104"/>
    <n v="96"/>
    <s v="NA"/>
    <n v="144"/>
  </r>
  <r>
    <x v="112"/>
    <x v="112"/>
    <x v="112"/>
    <n v="75"/>
    <x v="112"/>
    <n v="70"/>
    <n v="82"/>
    <x v="105"/>
    <n v="142"/>
    <n v="89"/>
    <n v="122"/>
  </r>
  <r>
    <x v="113"/>
    <x v="113"/>
    <x v="113"/>
    <n v="79"/>
    <x v="113"/>
    <n v="140"/>
    <n v="111"/>
    <x v="106"/>
    <n v="135"/>
    <n v="148"/>
    <n v="138"/>
  </r>
  <r>
    <x v="114"/>
    <x v="114"/>
    <x v="114"/>
    <n v="115"/>
    <x v="114"/>
    <n v="116"/>
    <n v="127"/>
    <x v="107"/>
    <n v="125"/>
    <n v="137"/>
    <n v="136"/>
  </r>
  <r>
    <x v="115"/>
    <x v="115"/>
    <x v="115"/>
    <n v="126"/>
    <x v="115"/>
    <n v="117"/>
    <n v="123"/>
    <x v="108"/>
    <n v="129"/>
    <n v="91"/>
    <n v="64"/>
  </r>
  <r>
    <x v="116"/>
    <x v="116"/>
    <x v="116"/>
    <n v="109"/>
    <x v="116"/>
    <n v="134"/>
    <n v="117"/>
    <x v="109"/>
    <n v="28"/>
    <n v="54"/>
    <n v="77"/>
  </r>
  <r>
    <x v="117"/>
    <x v="117"/>
    <x v="117"/>
    <n v="82"/>
    <x v="117"/>
    <n v="136"/>
    <n v="109"/>
    <x v="110"/>
    <n v="94"/>
    <n v="130"/>
    <n v="137"/>
  </r>
  <r>
    <x v="118"/>
    <x v="118"/>
    <x v="118"/>
    <n v="141"/>
    <x v="118"/>
    <n v="147"/>
    <n v="104"/>
    <x v="111"/>
    <n v="153"/>
    <n v="87"/>
    <n v="84"/>
  </r>
  <r>
    <x v="119"/>
    <x v="119"/>
    <x v="119"/>
    <n v="29"/>
    <x v="119"/>
    <n v="125"/>
    <n v="89"/>
    <x v="112"/>
    <n v="64"/>
    <n v="139"/>
    <n v="130"/>
  </r>
  <r>
    <x v="120"/>
    <x v="120"/>
    <x v="120"/>
    <n v="59"/>
    <x v="120"/>
    <n v="123"/>
    <n v="72"/>
    <x v="113"/>
    <n v="26"/>
    <n v="122"/>
    <n v="106"/>
  </r>
  <r>
    <x v="121"/>
    <x v="121"/>
    <x v="121"/>
    <n v="94"/>
    <x v="121"/>
    <n v="99"/>
    <n v="151"/>
    <x v="114"/>
    <n v="148"/>
    <n v="117"/>
    <n v="120"/>
  </r>
  <r>
    <x v="122"/>
    <x v="122"/>
    <x v="122"/>
    <n v="108"/>
    <x v="122"/>
    <n v="122"/>
    <n v="46"/>
    <x v="115"/>
    <n v="121"/>
    <n v="146"/>
    <n v="134"/>
  </r>
  <r>
    <x v="123"/>
    <x v="123"/>
    <x v="123"/>
    <n v="147"/>
    <x v="123"/>
    <n v="121"/>
    <n v="143"/>
    <x v="116"/>
    <n v="144"/>
    <n v="84"/>
    <n v="67"/>
  </r>
  <r>
    <x v="124"/>
    <x v="124"/>
    <x v="124"/>
    <n v="145"/>
    <x v="124"/>
    <n v="126"/>
    <n v="27"/>
    <x v="117"/>
    <n v="107"/>
    <n v="119"/>
    <n v="90"/>
  </r>
  <r>
    <x v="125"/>
    <x v="125"/>
    <x v="125"/>
    <n v="151"/>
    <x v="125"/>
    <n v="124"/>
    <n v="130"/>
    <x v="118"/>
    <n v="73"/>
    <n v="64"/>
    <n v="107"/>
  </r>
  <r>
    <x v="126"/>
    <x v="126"/>
    <x v="126"/>
    <n v="125"/>
    <x v="126"/>
    <n v="107"/>
    <n v="125"/>
    <x v="119"/>
    <n v="127"/>
    <n v="149"/>
    <n v="140"/>
  </r>
  <r>
    <x v="127"/>
    <x v="127"/>
    <x v="127"/>
    <n v="48"/>
    <x v="127"/>
    <n v="112"/>
    <n v="110"/>
    <x v="120"/>
    <n v="138"/>
    <n v="129"/>
    <n v="142"/>
  </r>
  <r>
    <x v="128"/>
    <x v="128"/>
    <x v="128"/>
    <n v="139"/>
    <x v="128"/>
    <n v="135"/>
    <n v="116"/>
    <x v="121"/>
    <n v="79"/>
    <n v="145"/>
    <n v="146"/>
  </r>
  <r>
    <x v="129"/>
    <x v="129"/>
    <x v="129"/>
    <n v="32"/>
    <x v="129"/>
    <n v="80"/>
    <n v="55"/>
    <x v="122"/>
    <n v="35"/>
    <n v="79"/>
    <n v="54"/>
  </r>
  <r>
    <x v="130"/>
    <x v="130"/>
    <x v="130"/>
    <n v="45"/>
    <x v="130"/>
    <n v="96"/>
    <n v="29"/>
    <x v="123"/>
    <n v="1"/>
    <n v="106"/>
    <n v="110"/>
  </r>
  <r>
    <x v="131"/>
    <x v="131"/>
    <x v="131"/>
    <n v="136"/>
    <x v="131"/>
    <n v="141"/>
    <n v="142"/>
    <x v="124"/>
    <n v="106"/>
    <n v="133"/>
    <n v="148"/>
  </r>
  <r>
    <x v="132"/>
    <x v="132"/>
    <x v="132"/>
    <n v="131"/>
    <x v="132"/>
    <n v="56"/>
    <n v="141"/>
    <x v="125"/>
    <n v="66"/>
    <n v="94"/>
    <n v="87"/>
  </r>
  <r>
    <x v="133"/>
    <x v="133"/>
    <x v="133"/>
    <n v="100"/>
    <x v="133"/>
    <n v="119"/>
    <n v="106"/>
    <x v="126"/>
    <n v="99"/>
    <n v="135"/>
    <n v="115"/>
  </r>
  <r>
    <x v="134"/>
    <x v="134"/>
    <x v="134"/>
    <n v="26"/>
    <x v="134"/>
    <n v="103"/>
    <n v="113"/>
    <x v="127"/>
    <n v="145"/>
    <n v="96"/>
    <s v="NA"/>
  </r>
  <r>
    <x v="135"/>
    <x v="135"/>
    <x v="135"/>
    <n v="91"/>
    <x v="135"/>
    <n v="114"/>
    <n v="99"/>
    <x v="128"/>
    <n v="74"/>
    <n v="136"/>
    <n v="127"/>
  </r>
  <r>
    <x v="136"/>
    <x v="136"/>
    <x v="136"/>
    <n v="146"/>
    <x v="136"/>
    <n v="118"/>
    <n v="129"/>
    <x v="129"/>
    <n v="132"/>
    <n v="85"/>
    <n v="101"/>
  </r>
  <r>
    <x v="137"/>
    <x v="137"/>
    <x v="137"/>
    <n v="84"/>
    <x v="137"/>
    <n v="115"/>
    <n v="73"/>
    <x v="130"/>
    <n v="53"/>
    <n v="115"/>
    <n v="131"/>
  </r>
  <r>
    <x v="138"/>
    <x v="138"/>
    <x v="138"/>
    <n v="123"/>
    <x v="138"/>
    <n v="149"/>
    <n v="120"/>
    <x v="131"/>
    <n v="131"/>
    <n v="142"/>
    <n v="132"/>
  </r>
  <r>
    <x v="139"/>
    <x v="139"/>
    <x v="139"/>
    <n v="93"/>
    <x v="139"/>
    <n v="142"/>
    <n v="41"/>
    <x v="132"/>
    <n v="65"/>
    <n v="103"/>
    <n v="105"/>
  </r>
  <r>
    <x v="140"/>
    <x v="140"/>
    <x v="140"/>
    <n v="103"/>
    <x v="140"/>
    <n v="127"/>
    <n v="94"/>
    <x v="133"/>
    <n v="110"/>
    <n v="150"/>
    <n v="126"/>
  </r>
  <r>
    <x v="141"/>
    <x v="141"/>
    <x v="141"/>
    <n v="67"/>
    <x v="141"/>
    <n v="143"/>
    <n v="148"/>
    <x v="134"/>
    <n v="62"/>
    <n v="143"/>
    <n v="117"/>
  </r>
  <r>
    <x v="142"/>
    <x v="142"/>
    <x v="142"/>
    <n v="46"/>
    <x v="142"/>
    <n v="128"/>
    <n v="146"/>
    <x v="135"/>
    <n v="136"/>
    <n v="144"/>
    <n v="111"/>
  </r>
  <r>
    <x v="143"/>
    <x v="143"/>
    <x v="143"/>
    <n v="72"/>
    <x v="143"/>
    <n v="98"/>
    <n v="97"/>
    <x v="136"/>
    <n v="151"/>
    <n v="124"/>
    <n v="149"/>
  </r>
  <r>
    <x v="144"/>
    <x v="144"/>
    <x v="144"/>
    <n v="98"/>
    <x v="144"/>
    <n v="152"/>
    <n v="135"/>
    <x v="137"/>
    <n v="149"/>
    <n v="151"/>
    <n v="135"/>
  </r>
  <r>
    <x v="145"/>
    <x v="145"/>
    <x v="145"/>
    <n v="63"/>
    <x v="145"/>
    <n v="110"/>
    <n v="96"/>
    <x v="138"/>
    <n v="141"/>
    <n v="131"/>
    <n v="129"/>
  </r>
  <r>
    <x v="146"/>
    <x v="146"/>
    <x v="146"/>
    <n v="142"/>
    <x v="146"/>
    <n v="146"/>
    <n v="152"/>
    <x v="139"/>
    <n v="20"/>
    <n v="138"/>
    <n v="125"/>
  </r>
  <r>
    <x v="147"/>
    <x v="147"/>
    <x v="147"/>
    <n v="87"/>
    <x v="147"/>
    <n v="105"/>
    <n v="60"/>
    <x v="140"/>
    <n v="150"/>
    <n v="66"/>
    <n v="113"/>
  </r>
  <r>
    <x v="148"/>
    <x v="148"/>
    <x v="148"/>
    <n v="155"/>
    <x v="148"/>
    <n v="154"/>
    <n v="153"/>
    <x v="141"/>
    <n v="69"/>
    <s v="NA"/>
    <n v="128"/>
  </r>
  <r>
    <x v="149"/>
    <x v="149"/>
    <x v="149"/>
    <n v="129"/>
    <x v="149"/>
    <n v="150"/>
    <n v="65"/>
    <x v="142"/>
    <n v="109"/>
    <n v="147"/>
    <n v="119"/>
  </r>
  <r>
    <x v="150"/>
    <x v="150"/>
    <x v="150"/>
    <n v="153"/>
    <x v="150"/>
    <n v="100"/>
    <n v="147"/>
    <x v="143"/>
    <n v="155"/>
    <n v="141"/>
    <n v="124"/>
  </r>
  <r>
    <x v="151"/>
    <x v="151"/>
    <x v="151"/>
    <n v="54"/>
    <x v="151"/>
    <n v="144"/>
    <n v="21"/>
    <x v="144"/>
    <n v="90"/>
    <n v="132"/>
    <n v="103"/>
  </r>
  <r>
    <x v="152"/>
    <x v="152"/>
    <x v="152"/>
    <n v="78"/>
    <x v="152"/>
    <n v="131"/>
    <n v="78"/>
    <x v="145"/>
    <n v="49"/>
    <n v="125"/>
    <n v="118"/>
  </r>
  <r>
    <x v="153"/>
    <x v="153"/>
    <x v="153"/>
    <n v="152"/>
    <x v="153"/>
    <n v="151"/>
    <n v="155"/>
    <x v="146"/>
    <n v="137"/>
    <n v="134"/>
    <n v="139"/>
  </r>
  <r>
    <x v="154"/>
    <x v="154"/>
    <x v="154"/>
    <n v="132"/>
    <x v="154"/>
    <n v="155"/>
    <n v="133"/>
    <x v="147"/>
    <n v="113"/>
    <n v="152"/>
    <n v="150"/>
  </r>
  <r>
    <x v="155"/>
    <x v="155"/>
    <x v="155"/>
    <n v="127"/>
    <x v="155"/>
    <n v="148"/>
    <n v="154"/>
    <x v="148"/>
    <n v="85"/>
    <n v="140"/>
    <n v="14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s v="Finland"/>
    <s v="Western Europe"/>
    <n v="1"/>
    <n v="4"/>
    <n v="41"/>
    <n v="10"/>
    <n v="2"/>
    <n v="5"/>
    <n v="4"/>
    <n v="47"/>
    <n v="22"/>
    <n v="27"/>
    <n v="7.7690000000000001"/>
    <n v="7.6319999999999997"/>
    <n v="7.5369999999999999"/>
    <d v="2018-12-25T00:00:00"/>
    <x v="0"/>
  </r>
  <r>
    <s v="Denmark"/>
    <s v="Western Europe"/>
    <n v="2"/>
    <n v="13"/>
    <n v="24"/>
    <n v="26"/>
    <n v="4"/>
    <n v="6"/>
    <n v="3"/>
    <n v="22"/>
    <n v="14"/>
    <n v="23"/>
    <n v="7.6"/>
    <n v="7.5940000000000003"/>
    <n v="7.5220000000000002"/>
    <d v="2018-12-25T00:00:00"/>
    <x v="0"/>
  </r>
  <r>
    <s v="Norway"/>
    <s v="Western Europe"/>
    <n v="3"/>
    <n v="8"/>
    <n v="16"/>
    <n v="29"/>
    <n v="3"/>
    <n v="3"/>
    <n v="8"/>
    <n v="11"/>
    <n v="7"/>
    <n v="12"/>
    <n v="7.5540000000000003"/>
    <n v="7.5549999999999997"/>
    <n v="7.5039999999999996"/>
    <d v="2018-12-26T00:00:00"/>
    <x v="0"/>
  </r>
  <r>
    <s v="Iceland"/>
    <s v="Western Europe"/>
    <n v="4"/>
    <n v="9"/>
    <n v="3"/>
    <n v="3"/>
    <n v="1"/>
    <n v="7"/>
    <n v="45"/>
    <n v="3"/>
    <n v="15"/>
    <n v="13"/>
    <n v="7.4939999999999998"/>
    <n v="7.4950000000000001"/>
    <n v="7.4939999999999998"/>
    <d v="2018-12-26T00:00:00"/>
    <x v="0"/>
  </r>
  <r>
    <s v="Netherlands"/>
    <s v="Western Europe"/>
    <n v="5"/>
    <n v="1"/>
    <n v="12"/>
    <m/>
    <n v="15"/>
    <n v="19"/>
    <n v="12"/>
    <n v="7"/>
    <n v="12"/>
    <n v="18"/>
    <n v="7.4880000000000004"/>
    <n v="7.4870000000000001"/>
    <n v="7.4690000000000003"/>
    <d v="2018-12-27T00:00:00"/>
    <x v="0"/>
  </r>
  <r>
    <s v="Switzerland"/>
    <s v="Western Europe"/>
    <n v="6"/>
    <n v="11"/>
    <s v=" NA"/>
    <n v="25"/>
    <n v="13"/>
    <n v="11"/>
    <n v="7"/>
    <n v="16"/>
    <n v="8"/>
    <n v="4"/>
    <n v="7.48"/>
    <n v="7.4409999999999998"/>
    <n v="7.3769999999999998"/>
    <d v="2018-12-27T00:00:00"/>
    <x v="0"/>
  </r>
  <r>
    <s v="Sweden"/>
    <s v="Western Europe"/>
    <n v="7"/>
    <n v="18"/>
    <n v="34"/>
    <n v="21"/>
    <n v="25"/>
    <n v="10"/>
    <n v="6"/>
    <n v="17"/>
    <n v="13"/>
    <n v="17"/>
    <n v="7.343"/>
    <n v="7.3280000000000003"/>
    <n v="7.3140000000000001"/>
    <d v="2018-12-28T00:00:00"/>
    <x v="0"/>
  </r>
  <r>
    <s v="New Zealand"/>
    <s v="North America and ANZ"/>
    <n v="8"/>
    <n v="15"/>
    <n v="22"/>
    <n v="8"/>
    <n v="5"/>
    <n v="8"/>
    <n v="5"/>
    <n v="8"/>
    <n v="26"/>
    <n v="14"/>
    <n v="7.3070000000000004"/>
    <n v="7.3239999999999998"/>
    <n v="7.2839999999999998"/>
    <d v="2018-12-28T00:00:00"/>
    <x v="0"/>
  </r>
  <r>
    <s v="Canada"/>
    <s v="North America and ANZ"/>
    <n v="9"/>
    <n v="23"/>
    <n v="18"/>
    <n v="12"/>
    <n v="20"/>
    <n v="9"/>
    <n v="11"/>
    <s v="NA"/>
    <n v="19"/>
    <n v="8"/>
    <n v="7.2779999999999996"/>
    <n v="7.3140000000000001"/>
    <n v="7.2839999999999998"/>
    <d v="2018-12-29T00:00:00"/>
    <x v="0"/>
  </r>
  <r>
    <s v="Austria"/>
    <s v="Western Europe"/>
    <n v="10"/>
    <n v="10"/>
    <n v="64"/>
    <n v="49"/>
    <n v="31"/>
    <n v="26"/>
    <n v="19"/>
    <n v="25"/>
    <n v="16"/>
    <n v="15"/>
    <n v="7.2460000000000004"/>
    <n v="7.2720000000000002"/>
    <n v="7.2130000000000001"/>
    <d v="2018-12-29T00:00:00"/>
    <x v="0"/>
  </r>
  <r>
    <s v="Australia"/>
    <s v="North America and ANZ"/>
    <n v="11"/>
    <n v="26"/>
    <n v="47"/>
    <n v="24"/>
    <n v="7"/>
    <n v="17"/>
    <n v="13"/>
    <n v="6"/>
    <n v="18"/>
    <n v="10"/>
    <n v="7.2279999999999998"/>
    <n v="7.19"/>
    <n v="7.0789999999999997"/>
    <d v="2018-12-30T00:00:00"/>
    <x v="0"/>
  </r>
  <r>
    <s v="Costa Rica"/>
    <s v="Latin America and Caribbean"/>
    <n v="12"/>
    <n v="62"/>
    <n v="4"/>
    <n v="37"/>
    <n v="42"/>
    <n v="16"/>
    <n v="58"/>
    <n v="75"/>
    <n v="67"/>
    <n v="28"/>
    <n v="7.1669999999999998"/>
    <n v="7.1390000000000002"/>
    <n v="7.0060000000000002"/>
    <d v="2018-12-30T00:00:00"/>
    <x v="0"/>
  </r>
  <r>
    <s v="Israel"/>
    <s v="Middle East and North Africa"/>
    <n v="13"/>
    <n v="14"/>
    <n v="104"/>
    <n v="87"/>
    <n v="38"/>
    <n v="93"/>
    <n v="74"/>
    <n v="24"/>
    <n v="31"/>
    <n v="11"/>
    <n v="7.1390000000000002"/>
    <n v="7.0720000000000001"/>
    <n v="6.9930000000000003"/>
    <d v="2018-12-31T00:00:00"/>
    <x v="0"/>
  </r>
  <r>
    <s v="Luxembourg"/>
    <s v="Western Europe"/>
    <n v="14"/>
    <n v="3"/>
    <n v="62"/>
    <n v="69"/>
    <n v="27"/>
    <n v="28"/>
    <n v="9"/>
    <n v="30"/>
    <n v="2"/>
    <n v="16"/>
    <n v="7.09"/>
    <n v="6.9770000000000003"/>
    <n v="6.9770000000000003"/>
    <d v="2018-12-31T00:00:00"/>
    <x v="0"/>
  </r>
  <r>
    <s v="United Kingdom"/>
    <s v="Western Europe"/>
    <n v="15"/>
    <n v="16"/>
    <n v="52"/>
    <n v="19"/>
    <n v="9"/>
    <n v="63"/>
    <n v="15"/>
    <n v="4"/>
    <n v="23"/>
    <n v="24"/>
    <n v="7.0540000000000003"/>
    <n v="6.9649999999999999"/>
    <n v="6.9509999999999996"/>
    <d v="2019-01-01T00:00:00"/>
    <x v="1"/>
  </r>
  <r>
    <s v="Ireland"/>
    <s v="Western Europe"/>
    <n v="16"/>
    <n v="34"/>
    <n v="33"/>
    <n v="42"/>
    <n v="6"/>
    <n v="33"/>
    <n v="10"/>
    <n v="9"/>
    <n v="6"/>
    <n v="20"/>
    <n v="7.0209999999999999"/>
    <n v="6.9269999999999996"/>
    <n v="6.891"/>
    <d v="2019-01-01T00:00:00"/>
    <x v="1"/>
  </r>
  <r>
    <s v="Germany"/>
    <s v="Western Europe"/>
    <n v="17"/>
    <n v="17"/>
    <n v="65"/>
    <n v="32"/>
    <n v="39"/>
    <n v="44"/>
    <n v="17"/>
    <n v="19"/>
    <n v="17"/>
    <n v="25"/>
    <n v="6.9850000000000003"/>
    <n v="6.91"/>
    <n v="6.8630000000000004"/>
    <d v="2019-01-02T00:00:00"/>
    <x v="1"/>
  </r>
  <r>
    <s v="Belgium"/>
    <s v="Western Europe"/>
    <n v="18"/>
    <n v="7"/>
    <n v="57"/>
    <n v="30"/>
    <n v="22"/>
    <n v="53"/>
    <n v="20"/>
    <n v="44"/>
    <n v="21"/>
    <n v="26"/>
    <n v="6.923"/>
    <n v="6.8860000000000001"/>
    <n v="6.7140000000000004"/>
    <d v="2019-01-02T00:00:00"/>
    <x v="1"/>
  </r>
  <r>
    <s v="United States"/>
    <s v="North America and ANZ"/>
    <n v="19"/>
    <n v="49"/>
    <n v="35"/>
    <n v="53"/>
    <n v="37"/>
    <n v="62"/>
    <n v="42"/>
    <n v="12"/>
    <n v="10"/>
    <n v="39"/>
    <n v="6.8920000000000003"/>
    <n v="6.8140000000000001"/>
    <n v="6.6520000000000001"/>
    <d v="2019-01-03T00:00:00"/>
    <x v="1"/>
  </r>
  <r>
    <s v="Czech Republic"/>
    <s v="Central and Eastern Europe"/>
    <n v="20"/>
    <n v="20"/>
    <n v="74"/>
    <n v="70"/>
    <n v="24"/>
    <n v="58"/>
    <n v="121"/>
    <n v="117"/>
    <n v="32"/>
    <n v="31"/>
    <n v="6.8520000000000003"/>
    <n v="6.774"/>
    <n v="6.6479999999999997"/>
    <d v="2019-01-03T00:00:00"/>
    <x v="1"/>
  </r>
  <r>
    <s v="United Arab Emirates"/>
    <s v="Middle East and North Africa"/>
    <n v="21"/>
    <n v="65"/>
    <n v="43"/>
    <n v="22"/>
    <n v="72"/>
    <n v="4"/>
    <s v="NA"/>
    <n v="15"/>
    <n v="4"/>
    <n v="60"/>
    <n v="6.8250000000000002"/>
    <n v="6.7110000000000003"/>
    <n v="6.6349999999999998"/>
    <d v="2019-01-04T00:00:00"/>
    <x v="1"/>
  </r>
  <r>
    <s v="Malta"/>
    <s v="Western Europe"/>
    <n v="22"/>
    <n v="42"/>
    <n v="83"/>
    <n v="56"/>
    <n v="16"/>
    <n v="12"/>
    <n v="32"/>
    <n v="5"/>
    <n v="28"/>
    <n v="19"/>
    <n v="6.726"/>
    <n v="6.6269999999999998"/>
    <n v="6.609"/>
    <d v="2019-01-04T00:00:00"/>
    <x v="1"/>
  </r>
  <r>
    <s v="Mexico"/>
    <s v="Latin America and Caribbean"/>
    <n v="23"/>
    <n v="76"/>
    <n v="6"/>
    <n v="103"/>
    <n v="67"/>
    <n v="71"/>
    <n v="87"/>
    <n v="120"/>
    <n v="57"/>
    <n v="46"/>
    <n v="6.5949999999999998"/>
    <n v="6.4889999999999999"/>
    <n v="6.5990000000000002"/>
    <d v="2019-01-05T00:00:00"/>
    <x v="1"/>
  </r>
  <r>
    <s v="France"/>
    <s v="Western Europe"/>
    <n v="24"/>
    <n v="19"/>
    <n v="56"/>
    <n v="40"/>
    <n v="32"/>
    <n v="69"/>
    <n v="21"/>
    <n v="68"/>
    <n v="25"/>
    <n v="5"/>
    <n v="6.5919999999999996"/>
    <n v="6.4880000000000004"/>
    <n v="6.5780000000000003"/>
    <d v="2019-01-05T00:00:00"/>
    <x v="1"/>
  </r>
  <r>
    <s v="Taiwan"/>
    <s v="East Asia"/>
    <n v="25"/>
    <n v="37"/>
    <n v="17"/>
    <n v="66"/>
    <n v="48"/>
    <n v="102"/>
    <n v="56"/>
    <n v="56"/>
    <s v="NA"/>
    <s v="NA"/>
    <n v="6.4459999999999997"/>
    <n v="6.476"/>
    <n v="6.5720000000000001"/>
    <d v="2019-01-06T00:00:00"/>
    <x v="1"/>
  </r>
  <r>
    <s v="Chile"/>
    <s v="Latin America and Caribbean"/>
    <n v="26"/>
    <n v="61"/>
    <n v="15"/>
    <n v="1"/>
    <n v="58"/>
    <n v="98"/>
    <n v="99"/>
    <n v="45"/>
    <n v="49"/>
    <n v="30"/>
    <n v="6.444"/>
    <n v="6.4409999999999998"/>
    <n v="6.5270000000000001"/>
    <d v="2019-01-06T00:00:00"/>
    <x v="1"/>
  </r>
  <r>
    <s v="Guatemala"/>
    <s v="Latin America and Caribbean"/>
    <n v="27"/>
    <n v="136"/>
    <n v="8"/>
    <n v="78"/>
    <n v="78"/>
    <n v="25"/>
    <n v="82"/>
    <n v="78"/>
    <n v="99"/>
    <n v="85"/>
    <n v="6.4359999999999999"/>
    <n v="6.43"/>
    <n v="6.4539999999999997"/>
    <d v="2019-01-07T00:00:00"/>
    <x v="1"/>
  </r>
  <r>
    <s v="Saudi Arabia"/>
    <s v="Middle East and North Africa"/>
    <n v="28"/>
    <n v="93"/>
    <n v="49"/>
    <n v="85"/>
    <n v="62"/>
    <n v="68"/>
    <s v="NA"/>
    <n v="82"/>
    <n v="11"/>
    <n v="74"/>
    <n v="6.375"/>
    <n v="6.4189999999999996"/>
    <n v="6.4539999999999997"/>
    <d v="2019-01-07T00:00:00"/>
    <x v="1"/>
  </r>
  <r>
    <s v="Qatar"/>
    <s v="Middle East and North Africa"/>
    <n v="29"/>
    <n v="86"/>
    <s v="NA"/>
    <n v="82"/>
    <s v="NA"/>
    <s v="NA"/>
    <s v="NA"/>
    <s v="NA"/>
    <n v="1"/>
    <n v="43"/>
    <n v="6.3739999999999997"/>
    <n v="6.3879999999999999"/>
    <n v="6.452"/>
    <d v="2019-01-08T00:00:00"/>
    <x v="1"/>
  </r>
  <r>
    <s v="Spain"/>
    <s v="Western Europe"/>
    <n v="30"/>
    <n v="21"/>
    <n v="107"/>
    <s v="NA"/>
    <n v="26"/>
    <n v="95"/>
    <n v="78"/>
    <n v="50"/>
    <n v="30"/>
    <n v="3"/>
    <n v="6.3540000000000001"/>
    <n v="6.3819999999999997"/>
    <n v="6.4420000000000002"/>
    <d v="2019-01-08T00:00:00"/>
    <x v="1"/>
  </r>
  <r>
    <s v="Panama"/>
    <s v="Latin America and Caribbean"/>
    <n v="31"/>
    <n v="121"/>
    <n v="7"/>
    <n v="107"/>
    <n v="41"/>
    <n v="32"/>
    <n v="104"/>
    <n v="88"/>
    <n v="51"/>
    <n v="33"/>
    <n v="6.3209999999999997"/>
    <n v="6.3789999999999996"/>
    <n v="6.4240000000000004"/>
    <d v="2019-01-09T00:00:00"/>
    <x v="1"/>
  </r>
  <r>
    <s v="Brazil"/>
    <s v="Latin America and Caribbean"/>
    <n v="32"/>
    <n v="116"/>
    <n v="69"/>
    <n v="48"/>
    <n v="43"/>
    <n v="84"/>
    <n v="71"/>
    <n v="108"/>
    <n v="70"/>
    <n v="72"/>
    <n v="6.3"/>
    <n v="6.3739999999999997"/>
    <n v="6.4219999999999997"/>
    <d v="2019-01-09T00:00:00"/>
    <x v="1"/>
  </r>
  <r>
    <s v="Uruguay"/>
    <s v="Latin America and Caribbean"/>
    <n v="33"/>
    <n v="88"/>
    <n v="10"/>
    <n v="105"/>
    <n v="35"/>
    <n v="30"/>
    <n v="33"/>
    <n v="80"/>
    <n v="52"/>
    <n v="35"/>
    <n v="6.2930000000000001"/>
    <n v="6.3710000000000004"/>
    <n v="6.4029999999999996"/>
    <d v="2019-01-10T00:00:00"/>
    <x v="1"/>
  </r>
  <r>
    <s v="Singapore"/>
    <s v="Southeast Asia"/>
    <n v="34"/>
    <n v="5"/>
    <n v="38"/>
    <n v="76"/>
    <n v="36"/>
    <n v="20"/>
    <n v="1"/>
    <n v="21"/>
    <n v="3"/>
    <n v="1"/>
    <n v="6.2619999999999996"/>
    <n v="6.343"/>
    <n v="6.3570000000000002"/>
    <d v="2019-01-10T00:00:00"/>
    <x v="1"/>
  </r>
  <r>
    <s v="El Salvador"/>
    <s v="Latin America and Caribbean"/>
    <n v="35"/>
    <n v="112"/>
    <n v="23"/>
    <n v="2"/>
    <n v="83"/>
    <n v="74"/>
    <n v="85"/>
    <n v="134"/>
    <n v="100"/>
    <n v="75"/>
    <n v="6.2530000000000001"/>
    <n v="6.3220000000000001"/>
    <n v="6.3440000000000003"/>
    <d v="2019-01-11T00:00:00"/>
    <x v="1"/>
  </r>
  <r>
    <s v="Italy"/>
    <s v="Western Europe"/>
    <n v="36"/>
    <n v="31"/>
    <n v="99"/>
    <n v="84"/>
    <n v="23"/>
    <n v="132"/>
    <n v="128"/>
    <n v="48"/>
    <n v="29"/>
    <n v="7"/>
    <n v="6.2229999999999999"/>
    <n v="6.31"/>
    <n v="6.1680000000000001"/>
    <d v="2019-01-11T00:00:00"/>
    <x v="1"/>
  </r>
  <r>
    <s v="Bahrain"/>
    <s v="Middle East and North Africa"/>
    <n v="37"/>
    <n v="83"/>
    <n v="39"/>
    <n v="123"/>
    <n v="59"/>
    <n v="24"/>
    <s v="NA"/>
    <n v="23"/>
    <n v="20"/>
    <n v="42"/>
    <n v="6.1989999999999998"/>
    <n v="6.26"/>
    <n v="6.1050000000000004"/>
    <d v="2019-01-12T00:00:00"/>
    <x v="1"/>
  </r>
  <r>
    <s v="Slovakia"/>
    <s v="Central and Eastern Europe"/>
    <n v="38"/>
    <n v="39"/>
    <n v="53"/>
    <n v="83"/>
    <n v="21"/>
    <n v="108"/>
    <n v="142"/>
    <n v="70"/>
    <n v="35"/>
    <n v="38"/>
    <n v="6.1980000000000004"/>
    <n v="6.1920000000000002"/>
    <n v="6.0979999999999999"/>
    <d v="2019-01-12T00:00:00"/>
    <x v="1"/>
  </r>
  <r>
    <s v="Trinidad and Tobago"/>
    <s v="Latin America and Caribbean"/>
    <n v="39"/>
    <n v="89"/>
    <n v="14"/>
    <n v="47"/>
    <n v="29"/>
    <n v="51"/>
    <n v="141"/>
    <n v="41"/>
    <n v="38"/>
    <n v="93"/>
    <n v="6.1920000000000002"/>
    <n v="6.173"/>
    <n v="6.0869999999999997"/>
    <d v="2019-01-13T00:00:00"/>
    <x v="1"/>
  </r>
  <r>
    <s v="Poland"/>
    <s v="Central and Eastern Europe"/>
    <n v="40"/>
    <n v="28"/>
    <n v="76"/>
    <n v="52"/>
    <n v="44"/>
    <n v="52"/>
    <n v="108"/>
    <n v="77"/>
    <n v="41"/>
    <n v="36"/>
    <n v="6.1820000000000004"/>
    <n v="6.1669999999999998"/>
    <n v="6.0709999999999997"/>
    <d v="2019-01-13T00:00:00"/>
    <x v="1"/>
  </r>
  <r>
    <s v="Uzbekistan"/>
    <s v="Commonwealth of Independent States"/>
    <n v="41"/>
    <n v="99"/>
    <n v="19"/>
    <n v="33"/>
    <n v="11"/>
    <n v="1"/>
    <n v="18"/>
    <n v="29"/>
    <n v="104"/>
    <n v="83"/>
    <n v="6.1740000000000004"/>
    <n v="6.141"/>
    <n v="6.008"/>
    <d v="2019-01-14T00:00:00"/>
    <x v="1"/>
  </r>
  <r>
    <s v="Lithuania"/>
    <s v="Central and Eastern Europe"/>
    <n v="42"/>
    <n v="55"/>
    <n v="138"/>
    <n v="15"/>
    <n v="17"/>
    <n v="122"/>
    <n v="113"/>
    <n v="124"/>
    <n v="36"/>
    <n v="62"/>
    <n v="6.149"/>
    <n v="6.1230000000000002"/>
    <n v="6.0030000000000001"/>
    <d v="2019-01-14T00:00:00"/>
    <x v="1"/>
  </r>
  <r>
    <s v="Colombia"/>
    <s v="Latin America and Caribbean"/>
    <n v="43"/>
    <n v="120"/>
    <n v="30"/>
    <n v="41"/>
    <n v="52"/>
    <n v="56"/>
    <n v="124"/>
    <n v="111"/>
    <n v="74"/>
    <n v="51"/>
    <n v="6.125"/>
    <n v="6.1050000000000004"/>
    <n v="5.9729999999999999"/>
    <d v="2019-01-15T00:00:00"/>
    <x v="1"/>
  </r>
  <r>
    <s v="Slovenia"/>
    <s v="Central and Eastern Europe"/>
    <n v="44"/>
    <n v="54"/>
    <n v="114"/>
    <n v="88"/>
    <n v="14"/>
    <n v="13"/>
    <n v="97"/>
    <n v="54"/>
    <n v="34"/>
    <n v="29"/>
    <n v="6.1180000000000003"/>
    <n v="6.0960000000000001"/>
    <n v="5.9710000000000001"/>
    <d v="2019-01-15T00:00:00"/>
    <x v="1"/>
  </r>
  <r>
    <s v="Nicaragua"/>
    <s v="Latin America and Caribbean"/>
    <n v="45"/>
    <n v="133"/>
    <n v="31"/>
    <n v="71"/>
    <n v="66"/>
    <n v="70"/>
    <n v="43"/>
    <n v="71"/>
    <n v="108"/>
    <n v="53"/>
    <n v="6.1050000000000004"/>
    <n v="6.0830000000000002"/>
    <n v="5.9640000000000004"/>
    <d v="2019-01-16T00:00:00"/>
    <x v="1"/>
  </r>
  <r>
    <s v="Kosovo"/>
    <s v="Central and Eastern Europe"/>
    <n v="46"/>
    <n v="107"/>
    <n v="71"/>
    <n v="125"/>
    <n v="85"/>
    <n v="50"/>
    <n v="144"/>
    <n v="31"/>
    <n v="88"/>
    <s v="NA"/>
    <n v="6.1"/>
    <n v="6.0720000000000001"/>
    <n v="5.9630000000000001"/>
    <d v="2019-01-16T00:00:00"/>
    <x v="1"/>
  </r>
  <r>
    <s v="Argentina"/>
    <s v="Latin America and Caribbean"/>
    <n v="47"/>
    <n v="97"/>
    <n v="28"/>
    <n v="7"/>
    <n v="46"/>
    <n v="54"/>
    <n v="109"/>
    <n v="123"/>
    <n v="55"/>
    <n v="37"/>
    <n v="6.0860000000000003"/>
    <n v="6"/>
    <n v="5.92"/>
    <d v="2019-01-17T00:00:00"/>
    <x v="1"/>
  </r>
  <r>
    <s v="Romania"/>
    <s v="Central and Eastern Europe"/>
    <n v="48"/>
    <n v="75"/>
    <n v="80"/>
    <n v="93"/>
    <n v="86"/>
    <n v="57"/>
    <n v="146"/>
    <n v="102"/>
    <n v="48"/>
    <n v="61"/>
    <n v="6.07"/>
    <n v="5.9729999999999999"/>
    <n v="5.9020000000000001"/>
    <d v="2019-01-17T00:00:00"/>
    <x v="1"/>
  </r>
  <r>
    <s v="Cyprus"/>
    <s v="Western Europe"/>
    <n v="49"/>
    <n v="95"/>
    <n v="60"/>
    <n v="62"/>
    <n v="90"/>
    <n v="81"/>
    <n v="115"/>
    <n v="39"/>
    <n v="33"/>
    <n v="6"/>
    <n v="6.0460000000000003"/>
    <n v="5.9560000000000004"/>
    <n v="5.8719999999999999"/>
    <d v="2019-01-18T00:00:00"/>
    <x v="1"/>
  </r>
  <r>
    <s v="Ecuador"/>
    <s v="Latin America and Caribbean"/>
    <n v="50"/>
    <n v="113"/>
    <n v="11"/>
    <n v="99"/>
    <n v="71"/>
    <n v="42"/>
    <n v="68"/>
    <n v="95"/>
    <n v="86"/>
    <n v="45"/>
    <n v="6.0279999999999996"/>
    <n v="5.952"/>
    <n v="5.85"/>
    <d v="2019-01-18T00:00:00"/>
    <x v="1"/>
  </r>
  <r>
    <s v="Kuwait"/>
    <s v="Middle East and North Africa"/>
    <n v="51"/>
    <n v="98"/>
    <n v="89"/>
    <n v="113"/>
    <n v="69"/>
    <n v="47"/>
    <s v="NA"/>
    <n v="42"/>
    <n v="5"/>
    <n v="70"/>
    <n v="6.0209999999999999"/>
    <n v="5.9480000000000004"/>
    <n v="5.8380000000000001"/>
    <d v="2019-01-19T00:00:00"/>
    <x v="1"/>
  </r>
  <r>
    <s v="Thailand"/>
    <s v="Southeast Asia"/>
    <n v="52"/>
    <n v="81"/>
    <n v="20"/>
    <n v="97"/>
    <n v="53"/>
    <n v="18"/>
    <n v="131"/>
    <n v="10"/>
    <n v="62"/>
    <n v="58"/>
    <n v="6.008"/>
    <n v="5.9450000000000003"/>
    <n v="5.8380000000000001"/>
    <d v="2019-01-19T00:00:00"/>
    <x v="1"/>
  </r>
  <r>
    <s v="Latvia"/>
    <s v="Central and Eastern Europe"/>
    <n v="53"/>
    <n v="30"/>
    <n v="119"/>
    <n v="35"/>
    <n v="34"/>
    <n v="126"/>
    <n v="92"/>
    <n v="105"/>
    <n v="43"/>
    <n v="68"/>
    <n v="5.94"/>
    <n v="5.9329999999999998"/>
    <n v="5.8250000000000002"/>
    <d v="2019-01-20T00:00:00"/>
    <x v="1"/>
  </r>
  <r>
    <s v="South Korea"/>
    <s v="East Asia"/>
    <n v="54"/>
    <n v="57"/>
    <n v="101"/>
    <n v="38"/>
    <n v="91"/>
    <n v="144"/>
    <n v="100"/>
    <n v="40"/>
    <n v="27"/>
    <n v="9"/>
    <n v="5.8949999999999996"/>
    <n v="5.915"/>
    <n v="5.8230000000000004"/>
    <d v="2019-01-20T00:00:00"/>
    <x v="1"/>
  </r>
  <r>
    <s v="Estonia"/>
    <s v="Central and Eastern Europe"/>
    <n v="55"/>
    <n v="32"/>
    <n v="50"/>
    <n v="45"/>
    <n v="12"/>
    <n v="45"/>
    <n v="30"/>
    <n v="83"/>
    <n v="37"/>
    <n v="41"/>
    <n v="5.8929999999999998"/>
    <n v="5.891"/>
    <n v="5.8220000000000001"/>
    <d v="2019-01-21T00:00:00"/>
    <x v="1"/>
  </r>
  <r>
    <s v="Jamaica"/>
    <s v="Latin America and Caribbean"/>
    <n v="56"/>
    <n v="102"/>
    <n v="51"/>
    <n v="6"/>
    <n v="28"/>
    <n v="49"/>
    <n v="130"/>
    <n v="119"/>
    <n v="93"/>
    <n v="55"/>
    <n v="5.89"/>
    <n v="5.89"/>
    <n v="5.819"/>
    <d v="2019-01-21T00:00:00"/>
    <x v="1"/>
  </r>
  <r>
    <s v="Mauritius"/>
    <s v="Southeast Asia"/>
    <n v="57"/>
    <n v="94"/>
    <n v="55"/>
    <n v="51"/>
    <n v="54"/>
    <n v="40"/>
    <n v="96"/>
    <n v="37"/>
    <n v="53"/>
    <n v="73"/>
    <n v="5.8879999999999999"/>
    <n v="5.875"/>
    <n v="5.758"/>
    <d v="2019-01-22T00:00:00"/>
    <x v="1"/>
  </r>
  <r>
    <s v="Japan"/>
    <s v="East Asia"/>
    <n v="58"/>
    <n v="43"/>
    <n v="73"/>
    <n v="16"/>
    <n v="50"/>
    <n v="64"/>
    <n v="39"/>
    <n v="92"/>
    <n v="24"/>
    <n v="2"/>
    <n v="5.8860000000000001"/>
    <n v="5.835"/>
    <n v="5.7149999999999999"/>
    <d v="2019-01-22T00:00:00"/>
    <x v="1"/>
  </r>
  <r>
    <s v="Honduras"/>
    <s v="Latin America and Caribbean"/>
    <n v="59"/>
    <n v="151"/>
    <n v="13"/>
    <n v="14"/>
    <n v="84"/>
    <n v="39"/>
    <n v="79"/>
    <n v="51"/>
    <n v="113"/>
    <n v="57"/>
    <n v="5.86"/>
    <n v="5.81"/>
    <n v="5.6289999999999996"/>
    <d v="2019-01-23T00:00:00"/>
    <x v="1"/>
  </r>
  <r>
    <s v="Kazakhstan"/>
    <s v="Commonwealth of Independent States"/>
    <n v="60"/>
    <n v="40"/>
    <n v="81"/>
    <n v="73"/>
    <n v="19"/>
    <n v="80"/>
    <n v="57"/>
    <n v="57"/>
    <n v="47"/>
    <n v="88"/>
    <n v="5.8090000000000002"/>
    <n v="5.79"/>
    <n v="5.6210000000000004"/>
    <d v="2019-01-23T00:00:00"/>
    <x v="1"/>
  </r>
  <r>
    <s v="Bolivia"/>
    <s v="Latin America and Caribbean"/>
    <n v="61"/>
    <n v="71"/>
    <n v="70"/>
    <n v="5"/>
    <n v="93"/>
    <n v="35"/>
    <n v="91"/>
    <n v="104"/>
    <n v="101"/>
    <n v="94"/>
    <n v="5.7789999999999999"/>
    <n v="5.7619999999999996"/>
    <n v="5.6109999999999998"/>
    <d v="2019-01-24T00:00:00"/>
    <x v="1"/>
  </r>
  <r>
    <s v="Hungary"/>
    <s v="Central and Eastern Europe"/>
    <n v="62"/>
    <n v="36"/>
    <n v="86"/>
    <n v="138"/>
    <n v="51"/>
    <n v="138"/>
    <n v="140"/>
    <n v="100"/>
    <n v="42"/>
    <n v="56"/>
    <n v="5.758"/>
    <n v="5.7519999999999998"/>
    <n v="5.569"/>
    <d v="2019-01-24T00:00:00"/>
    <x v="1"/>
  </r>
  <r>
    <s v="Paraguay"/>
    <s v="Latin America and Caribbean"/>
    <n v="63"/>
    <n v="90"/>
    <n v="1"/>
    <n v="31"/>
    <n v="30"/>
    <n v="34"/>
    <n v="76"/>
    <n v="67"/>
    <n v="90"/>
    <n v="81"/>
    <n v="5.7430000000000003"/>
    <n v="5.7389999999999999"/>
    <n v="5.5250000000000004"/>
    <d v="2019-01-25T00:00:00"/>
    <x v="1"/>
  </r>
  <r>
    <s v="Northern Cyprus"/>
    <s v="Central and Eastern Europe"/>
    <n v="64"/>
    <n v="35"/>
    <n v="144"/>
    <n v="39"/>
    <n v="81"/>
    <n v="77"/>
    <n v="29"/>
    <n v="43"/>
    <s v="NA"/>
    <s v="NA"/>
    <n v="5.718"/>
    <n v="5.681"/>
    <n v="5.5"/>
    <d v="2019-01-25T00:00:00"/>
    <x v="1"/>
  </r>
  <r>
    <s v="Peru"/>
    <s v="Latin America and Caribbean"/>
    <n v="65"/>
    <n v="114"/>
    <n v="36"/>
    <n v="90"/>
    <n v="77"/>
    <n v="61"/>
    <n v="132"/>
    <n v="126"/>
    <n v="76"/>
    <n v="47"/>
    <n v="5.6970000000000001"/>
    <n v="5.6630000000000003"/>
    <n v="5.4720000000000004"/>
    <d v="2019-01-26T00:00:00"/>
    <x v="1"/>
  </r>
  <r>
    <s v="Portugal"/>
    <s v="Western Europe"/>
    <n v="66"/>
    <n v="73"/>
    <n v="97"/>
    <n v="127"/>
    <n v="47"/>
    <n v="37"/>
    <n v="135"/>
    <n v="122"/>
    <n v="39"/>
    <n v="22"/>
    <n v="5.6929999999999996"/>
    <n v="5.6619999999999999"/>
    <n v="5.43"/>
    <d v="2019-01-26T00:00:00"/>
    <x v="1"/>
  </r>
  <r>
    <s v="Pakistan"/>
    <s v="Southeast Asia"/>
    <n v="67"/>
    <n v="53"/>
    <n v="130"/>
    <n v="100"/>
    <n v="130"/>
    <n v="114"/>
    <n v="55"/>
    <n v="58"/>
    <n v="110"/>
    <n v="114"/>
    <n v="5.6529999999999996"/>
    <n v="5.64"/>
    <n v="5.3949999999999996"/>
    <d v="2019-01-27T00:00:00"/>
    <x v="1"/>
  </r>
  <r>
    <s v="Russia"/>
    <s v="Commonwealth of Independent States"/>
    <n v="68"/>
    <n v="64"/>
    <n v="96"/>
    <n v="111"/>
    <n v="40"/>
    <n v="107"/>
    <n v="127"/>
    <n v="101"/>
    <n v="45"/>
    <n v="89"/>
    <n v="5.6479999999999997"/>
    <n v="5.6360000000000001"/>
    <n v="5.3360000000000003"/>
    <d v="2019-01-27T00:00:00"/>
    <x v="1"/>
  </r>
  <r>
    <s v="Philippines"/>
    <s v="Southeast Asia"/>
    <n v="69"/>
    <n v="119"/>
    <n v="42"/>
    <n v="9"/>
    <n v="75"/>
    <n v="15"/>
    <n v="49"/>
    <n v="115"/>
    <n v="97"/>
    <n v="99"/>
    <n v="5.6310000000000002"/>
    <n v="5.62"/>
    <n v="5.3239999999999998"/>
    <d v="2019-01-28T00:00:00"/>
    <x v="1"/>
  </r>
  <r>
    <s v="Serbia"/>
    <s v="Central and Eastern Europe"/>
    <n v="70"/>
    <n v="100"/>
    <n v="148"/>
    <n v="116"/>
    <n v="57"/>
    <n v="124"/>
    <n v="118"/>
    <n v="84"/>
    <n v="71"/>
    <n v="48"/>
    <n v="5.6029999999999998"/>
    <n v="5.5659999999999998"/>
    <n v="5.3109999999999999"/>
    <d v="2019-01-28T00:00:00"/>
    <x v="1"/>
  </r>
  <r>
    <s v="Moldova"/>
    <s v="Commonwealth of Independent States"/>
    <n v="71"/>
    <n v="45"/>
    <n v="133"/>
    <n v="92"/>
    <n v="65"/>
    <n v="128"/>
    <n v="148"/>
    <n v="86"/>
    <n v="109"/>
    <n v="86"/>
    <n v="5.5289999999999999"/>
    <n v="5.524"/>
    <n v="5.2930000000000001"/>
    <d v="2019-01-29T00:00:00"/>
    <x v="1"/>
  </r>
  <r>
    <s v="Libya"/>
    <s v="Middle East and North Africa"/>
    <n v="72"/>
    <n v="115"/>
    <n v="85"/>
    <n v="67"/>
    <n v="73"/>
    <n v="79"/>
    <n v="31"/>
    <n v="87"/>
    <n v="63"/>
    <n v="96"/>
    <n v="5.5250000000000004"/>
    <n v="5.5039999999999996"/>
    <n v="5.2789999999999999"/>
    <d v="2019-01-29T00:00:00"/>
    <x v="1"/>
  </r>
  <r>
    <s v="Montenegro"/>
    <s v="Central and Eastern Europe"/>
    <n v="73"/>
    <n v="84"/>
    <n v="143"/>
    <n v="137"/>
    <n v="60"/>
    <n v="139"/>
    <n v="77"/>
    <n v="76"/>
    <n v="61"/>
    <n v="44"/>
    <n v="5.5229999999999997"/>
    <n v="5.4829999999999997"/>
    <n v="5.2729999999999997"/>
    <d v="2019-01-30T00:00:00"/>
    <x v="1"/>
  </r>
  <r>
    <s v="Tajikistan"/>
    <s v="Commonwealth of Independent States"/>
    <n v="74"/>
    <n v="50"/>
    <n v="120"/>
    <n v="118"/>
    <n v="113"/>
    <n v="86"/>
    <n v="35"/>
    <n v="72"/>
    <n v="123"/>
    <n v="92"/>
    <n v="5.4669999999999996"/>
    <n v="5.4829999999999997"/>
    <n v="5.2690000000000001"/>
    <d v="2019-01-30T00:00:00"/>
    <x v="1"/>
  </r>
  <r>
    <s v="Croatia"/>
    <s v="Central and Eastern Europe"/>
    <n v="75"/>
    <n v="29"/>
    <n v="122"/>
    <n v="54"/>
    <n v="79"/>
    <n v="118"/>
    <n v="139"/>
    <n v="81"/>
    <n v="50"/>
    <n v="32"/>
    <n v="5.4320000000000004"/>
    <n v="5.4720000000000004"/>
    <n v="5.2619999999999996"/>
    <d v="2019-01-31T00:00:00"/>
    <x v="1"/>
  </r>
  <r>
    <s v="Hong Kong"/>
    <s v="East Asia"/>
    <n v="76"/>
    <n v="33"/>
    <n v="105"/>
    <n v="101"/>
    <n v="76"/>
    <n v="66"/>
    <n v="14"/>
    <n v="18"/>
    <n v="9"/>
    <s v="NA"/>
    <n v="5.43"/>
    <n v="5.43"/>
    <n v="5.2370000000000001"/>
    <d v="2019-01-31T00:00:00"/>
    <x v="1"/>
  </r>
  <r>
    <s v="Dominican Republic"/>
    <s v="Latin America and Caribbean"/>
    <n v="77"/>
    <n v="155"/>
    <n v="66"/>
    <n v="28"/>
    <n v="55"/>
    <n v="43"/>
    <n v="52"/>
    <n v="93"/>
    <n v="69"/>
    <n v="80"/>
    <n v="5.4249999999999998"/>
    <n v="5.41"/>
    <n v="5.2350000000000003"/>
    <d v="2019-02-01T00:00:00"/>
    <x v="2"/>
  </r>
  <r>
    <s v="Bosnia and Herzegovina "/>
    <s v="Central and Eastern Europe"/>
    <n v="78"/>
    <n v="80"/>
    <n v="116"/>
    <n v="77"/>
    <n v="92"/>
    <n v="137"/>
    <n v="145"/>
    <n v="32"/>
    <n v="82"/>
    <n v="50"/>
    <n v="5.3860000000000001"/>
    <n v="5.3979999999999997"/>
    <n v="5.234"/>
    <d v="2019-02-01T00:00:00"/>
    <x v="2"/>
  </r>
  <r>
    <s v="Turkey"/>
    <s v="Middle East and North Africa"/>
    <n v="79"/>
    <n v="58"/>
    <n v="154"/>
    <n v="79"/>
    <n v="61"/>
    <n v="140"/>
    <n v="50"/>
    <n v="98"/>
    <n v="44"/>
    <n v="69"/>
    <n v="5.3730000000000002"/>
    <n v="5.3579999999999997"/>
    <n v="5.23"/>
    <d v="2019-02-02T00:00:00"/>
    <x v="2"/>
  </r>
  <r>
    <s v="Malaysia"/>
    <s v="Southeast Asia"/>
    <n v="80"/>
    <n v="12"/>
    <n v="25"/>
    <n v="121"/>
    <n v="97"/>
    <n v="36"/>
    <n v="137"/>
    <n v="27"/>
    <n v="40"/>
    <n v="59"/>
    <n v="5.3390000000000004"/>
    <n v="5.3579999999999997"/>
    <n v="5.2270000000000003"/>
    <d v="2019-02-02T00:00:00"/>
    <x v="2"/>
  </r>
  <r>
    <s v="Belarus"/>
    <s v="Commonwealth of Independent States"/>
    <n v="81"/>
    <n v="22"/>
    <n v="149"/>
    <n v="23"/>
    <n v="33"/>
    <n v="131"/>
    <n v="37"/>
    <n v="103"/>
    <n v="58"/>
    <n v="76"/>
    <n v="5.3230000000000004"/>
    <n v="5.3470000000000004"/>
    <n v="5.2249999999999996"/>
    <d v="2019-02-03T00:00:00"/>
    <x v="2"/>
  </r>
  <r>
    <s v="Greece"/>
    <s v="Central and Eastern Europe"/>
    <n v="82"/>
    <n v="87"/>
    <n v="102"/>
    <n v="36"/>
    <n v="102"/>
    <n v="150"/>
    <n v="123"/>
    <n v="152"/>
    <n v="46"/>
    <n v="21"/>
    <n v="5.2869999999999999"/>
    <n v="5.3209999999999997"/>
    <n v="5.1950000000000003"/>
    <d v="2019-02-03T00:00:00"/>
    <x v="2"/>
  </r>
  <r>
    <s v="Mongolia"/>
    <s v="Sub-Saharan Africa"/>
    <n v="83"/>
    <n v="48"/>
    <n v="95"/>
    <n v="94"/>
    <n v="10"/>
    <n v="112"/>
    <n v="119"/>
    <n v="38"/>
    <n v="80"/>
    <n v="97"/>
    <n v="5.2850000000000001"/>
    <n v="5.3019999999999996"/>
    <n v="5.1820000000000004"/>
    <d v="2019-02-04T00:00:00"/>
    <x v="2"/>
  </r>
  <r>
    <s v="Macedonia"/>
    <s v="Central and Eastern Europe"/>
    <n v="84"/>
    <n v="67"/>
    <n v="140"/>
    <n v="17"/>
    <n v="74"/>
    <n v="105"/>
    <n v="125"/>
    <n v="55"/>
    <n v="75"/>
    <n v="52"/>
    <n v="5.274"/>
    <n v="5.2949999999999999"/>
    <n v="5.181"/>
    <d v="2019-02-04T00:00:00"/>
    <x v="2"/>
  </r>
  <r>
    <s v="Nigeria"/>
    <s v="Sub-Saharan Africa"/>
    <n v="85"/>
    <n v="130"/>
    <n v="61"/>
    <n v="89"/>
    <n v="111"/>
    <n v="75"/>
    <n v="114"/>
    <n v="59"/>
    <n v="107"/>
    <n v="145"/>
    <n v="5.2649999999999997"/>
    <n v="5.2539999999999996"/>
    <n v="5.1749999999999998"/>
    <d v="2019-02-05T00:00:00"/>
    <x v="2"/>
  </r>
  <r>
    <s v="Kyrgyzstan"/>
    <s v="Middle East and North Africa"/>
    <n v="86"/>
    <n v="46"/>
    <n v="58"/>
    <n v="55"/>
    <n v="45"/>
    <n v="38"/>
    <n v="138"/>
    <n v="36"/>
    <n v="120"/>
    <n v="91"/>
    <n v="5.2610000000000001"/>
    <n v="5.2460000000000004"/>
    <n v="5.0739999999999998"/>
    <d v="2019-02-05T00:00:00"/>
    <x v="2"/>
  </r>
  <r>
    <s v="Turkmenistan"/>
    <s v="Commonwealth of Independent States"/>
    <n v="87"/>
    <n v="2"/>
    <n v="135"/>
    <n v="4"/>
    <n v="8"/>
    <n v="83"/>
    <s v="NA"/>
    <n v="33"/>
    <n v="60"/>
    <n v="100"/>
    <n v="5.2469999999999999"/>
    <n v="5.2009999999999996"/>
    <n v="5.0739999999999998"/>
    <d v="2019-02-06T00:00:00"/>
    <x v="2"/>
  </r>
  <r>
    <s v="Algeria"/>
    <s v="Sub-Saharan Africa"/>
    <n v="88"/>
    <n v="56"/>
    <n v="113"/>
    <n v="63"/>
    <n v="101"/>
    <n v="149"/>
    <n v="46"/>
    <n v="128"/>
    <n v="72"/>
    <n v="78"/>
    <n v="5.2110000000000003"/>
    <n v="5.1989999999999998"/>
    <n v="5.0410000000000004"/>
    <d v="2019-02-06T00:00:00"/>
    <x v="2"/>
  </r>
  <r>
    <s v="Morocco"/>
    <s v="Middle East and North Africa"/>
    <n v="89"/>
    <n v="101"/>
    <n v="110"/>
    <n v="106"/>
    <n v="139"/>
    <n v="76"/>
    <n v="84"/>
    <n v="154"/>
    <n v="98"/>
    <n v="79"/>
    <n v="5.2080000000000002"/>
    <n v="5.1849999999999996"/>
    <n v="5.0039999999999996"/>
    <d v="2019-02-07T00:00:00"/>
    <x v="2"/>
  </r>
  <r>
    <s v="Azerbaijan"/>
    <s v="Middle East and North Africa"/>
    <n v="90"/>
    <n v="24"/>
    <n v="134"/>
    <n v="91"/>
    <n v="104"/>
    <n v="101"/>
    <n v="22"/>
    <n v="146"/>
    <n v="65"/>
    <n v="82"/>
    <n v="5.2080000000000002"/>
    <n v="5.1609999999999996"/>
    <n v="4.9619999999999997"/>
    <d v="2019-02-07T00:00:00"/>
    <x v="2"/>
  </r>
  <r>
    <s v="Lebanon"/>
    <s v="Middle East and North Africa"/>
    <n v="91"/>
    <n v="60"/>
    <n v="150"/>
    <n v="20"/>
    <n v="89"/>
    <n v="136"/>
    <n v="133"/>
    <n v="63"/>
    <n v="73"/>
    <n v="66"/>
    <n v="5.1970000000000001"/>
    <n v="5.1550000000000002"/>
    <n v="4.9550000000000001"/>
    <d v="2019-02-08T00:00:00"/>
    <x v="2"/>
  </r>
  <r>
    <s v="Indonesia"/>
    <s v="Southeast Asia"/>
    <n v="92"/>
    <n v="108"/>
    <n v="9"/>
    <n v="61"/>
    <n v="94"/>
    <n v="48"/>
    <n v="129"/>
    <n v="2"/>
    <n v="83"/>
    <n v="98"/>
    <n v="5.1920000000000002"/>
    <n v="5.1310000000000002"/>
    <n v="4.8289999999999997"/>
    <d v="2019-02-08T00:00:00"/>
    <x v="2"/>
  </r>
  <r>
    <s v="China"/>
    <s v="East Asia"/>
    <n v="93"/>
    <n v="72"/>
    <n v="21"/>
    <n v="104"/>
    <n v="108"/>
    <n v="31"/>
    <s v="NA"/>
    <n v="133"/>
    <n v="68"/>
    <n v="34"/>
    <n v="5.1909999999999998"/>
    <n v="5.1289999999999996"/>
    <n v="4.8049999999999997"/>
    <d v="2019-02-09T00:00:00"/>
    <x v="2"/>
  </r>
  <r>
    <s v="Vietnam"/>
    <s v="Southeast Asia"/>
    <n v="94"/>
    <n v="27"/>
    <n v="121"/>
    <n v="11"/>
    <n v="64"/>
    <n v="23"/>
    <n v="86"/>
    <n v="97"/>
    <n v="105"/>
    <n v="49"/>
    <n v="5.1749999999999998"/>
    <n v="5.125"/>
    <n v="4.7750000000000004"/>
    <d v="2019-02-09T00:00:00"/>
    <x v="2"/>
  </r>
  <r>
    <s v="Bhutan"/>
    <s v="Southeast Asia"/>
    <n v="95"/>
    <n v="6"/>
    <n v="37"/>
    <n v="27"/>
    <n v="68"/>
    <n v="59"/>
    <n v="25"/>
    <n v="13"/>
    <n v="95"/>
    <n v="104"/>
    <n v="5.0819999999999999"/>
    <n v="5.1029999999999998"/>
    <n v="4.7350000000000003"/>
    <d v="2019-02-10T00:00:00"/>
    <x v="2"/>
  </r>
  <r>
    <s v="Cameroon"/>
    <s v="Sub-Saharan Africa"/>
    <n v="96"/>
    <n v="131"/>
    <n v="106"/>
    <n v="98"/>
    <n v="129"/>
    <n v="90"/>
    <n v="120"/>
    <n v="91"/>
    <n v="121"/>
    <n v="141"/>
    <n v="5.0439999999999996"/>
    <n v="5.093"/>
    <n v="4.7140000000000004"/>
    <d v="2019-02-10T00:00:00"/>
    <x v="2"/>
  </r>
  <r>
    <s v="Bulgaria"/>
    <s v="Sub-Saharan Africa"/>
    <n v="97"/>
    <n v="47"/>
    <n v="117"/>
    <n v="129"/>
    <n v="18"/>
    <n v="115"/>
    <n v="147"/>
    <n v="112"/>
    <n v="56"/>
    <n v="65"/>
    <n v="5.0110000000000001"/>
    <n v="5.0819999999999999"/>
    <n v="4.7089999999999996"/>
    <d v="2019-02-11T00:00:00"/>
    <x v="2"/>
  </r>
  <r>
    <s v="Ghana"/>
    <s v="Sub-Saharan Africa"/>
    <n v="98"/>
    <n v="129"/>
    <n v="92"/>
    <n v="13"/>
    <n v="132"/>
    <n v="91"/>
    <n v="117"/>
    <n v="52"/>
    <n v="114"/>
    <n v="121"/>
    <n v="4.9960000000000004"/>
    <n v="4.9820000000000002"/>
    <n v="4.6950000000000003"/>
    <d v="2019-02-11T00:00:00"/>
    <x v="2"/>
  </r>
  <r>
    <s v="Ivory Coast"/>
    <s v="Sub-Saharan Africa"/>
    <n v="99"/>
    <n v="134"/>
    <n v="88"/>
    <n v="72"/>
    <n v="137"/>
    <n v="100"/>
    <n v="62"/>
    <n v="114"/>
    <n v="118"/>
    <n v="147"/>
    <n v="4.944"/>
    <n v="4.9749999999999996"/>
    <n v="4.6920000000000002"/>
    <d v="2019-02-12T00:00:00"/>
    <x v="2"/>
  </r>
  <r>
    <s v="Nepal"/>
    <s v="Southeast Asia"/>
    <n v="100"/>
    <n v="128"/>
    <n v="137"/>
    <n v="130"/>
    <n v="87"/>
    <n v="67"/>
    <n v="65"/>
    <n v="46"/>
    <n v="127"/>
    <n v="95"/>
    <n v="4.9130000000000003"/>
    <n v="4.9329999999999998"/>
    <n v="4.6440000000000001"/>
    <d v="2019-02-12T00:00:00"/>
    <x v="2"/>
  </r>
  <r>
    <s v="Jordan"/>
    <s v="Middle East and North Africa"/>
    <n v="101"/>
    <n v="127"/>
    <n v="112"/>
    <n v="134"/>
    <n v="88"/>
    <n v="88"/>
    <s v="NA"/>
    <n v="118"/>
    <n v="92"/>
    <n v="63"/>
    <n v="4.9059999999999997"/>
    <n v="4.88"/>
    <n v="4.6079999999999997"/>
    <d v="2019-02-13T00:00:00"/>
    <x v="2"/>
  </r>
  <r>
    <s v="Benin"/>
    <s v="Sub-Saharan Africa"/>
    <n v="102"/>
    <n v="149"/>
    <n v="118"/>
    <n v="120"/>
    <n v="153"/>
    <n v="103"/>
    <n v="75"/>
    <n v="116"/>
    <n v="128"/>
    <n v="133"/>
    <n v="4.883"/>
    <n v="4.806"/>
    <n v="4.5739999999999998"/>
    <d v="2019-02-13T00:00:00"/>
    <x v="2"/>
  </r>
  <r>
    <s v="Congo (Brazzaville)"/>
    <s v="Sub-Saharan Africa"/>
    <n v="103"/>
    <n v="152"/>
    <n v="124"/>
    <n v="148"/>
    <n v="138"/>
    <n v="92"/>
    <n v="60"/>
    <n v="140"/>
    <n v="111"/>
    <n v="116"/>
    <n v="4.8120000000000003"/>
    <n v="4.758"/>
    <n v="4.5529999999999999"/>
    <d v="2019-02-14T00:00:00"/>
    <x v="2"/>
  </r>
  <r>
    <s v="Gabon"/>
    <s v="Sub-Saharan Africa"/>
    <n v="104"/>
    <n v="105"/>
    <n v="111"/>
    <n v="136"/>
    <n v="95"/>
    <n v="119"/>
    <n v="103"/>
    <n v="143"/>
    <n v="59"/>
    <n v="108"/>
    <n v="4.7990000000000004"/>
    <n v="4.7430000000000003"/>
    <n v="4.55"/>
    <d v="2019-02-14T00:00:00"/>
    <x v="2"/>
  </r>
  <r>
    <s v="Laos"/>
    <s v="Southeast Asia"/>
    <n v="105"/>
    <n v="59"/>
    <n v="5"/>
    <n v="144"/>
    <n v="120"/>
    <n v="22"/>
    <n v="27"/>
    <n v="34"/>
    <n v="102"/>
    <n v="112"/>
    <n v="4.7960000000000003"/>
    <n v="4.7240000000000002"/>
    <n v="4.5449999999999999"/>
    <d v="2019-02-15T00:00:00"/>
    <x v="2"/>
  </r>
  <r>
    <s v="South Africa"/>
    <s v="Sub-Saharan Africa"/>
    <n v="106"/>
    <n v="124"/>
    <n v="40"/>
    <n v="112"/>
    <n v="63"/>
    <n v="85"/>
    <n v="102"/>
    <n v="89"/>
    <n v="77"/>
    <n v="123"/>
    <n v="4.7220000000000004"/>
    <n v="4.7069999999999999"/>
    <n v="4.5350000000000001"/>
    <d v="2019-02-15T00:00:00"/>
    <x v="2"/>
  </r>
  <r>
    <s v="Albania"/>
    <s v="Central and Eastern Europe"/>
    <n v="107"/>
    <n v="126"/>
    <n v="90"/>
    <n v="80"/>
    <n v="133"/>
    <n v="87"/>
    <n v="134"/>
    <n v="60"/>
    <n v="81"/>
    <n v="40"/>
    <n v="4.7190000000000003"/>
    <n v="4.6710000000000003"/>
    <n v="4.5140000000000002"/>
    <d v="2019-02-16T00:00:00"/>
    <x v="2"/>
  </r>
  <r>
    <s v="Venezuela"/>
    <s v="Latin America and Caribbean"/>
    <n v="108"/>
    <n v="141"/>
    <n v="77"/>
    <n v="108"/>
    <n v="49"/>
    <n v="145"/>
    <n v="110"/>
    <n v="139"/>
    <n v="78"/>
    <n v="71"/>
    <n v="4.7069999999999999"/>
    <n v="4.657"/>
    <n v="4.4969999999999999"/>
    <d v="2019-02-16T00:00:00"/>
    <x v="2"/>
  </r>
  <r>
    <s v="Cambodia"/>
    <s v="East Asia"/>
    <n v="109"/>
    <n v="135"/>
    <n v="27"/>
    <n v="135"/>
    <n v="109"/>
    <n v="2"/>
    <n v="94"/>
    <n v="61"/>
    <n v="116"/>
    <n v="102"/>
    <n v="4.7"/>
    <n v="4.6310000000000002"/>
    <n v="4.4649999999999999"/>
    <d v="2019-02-17T00:00:00"/>
    <x v="2"/>
  </r>
  <r>
    <s v="Palestinian Territories"/>
    <s v="Middle East and North Africa"/>
    <n v="110"/>
    <n v="110"/>
    <n v="128"/>
    <n v="142"/>
    <n v="82"/>
    <n v="134"/>
    <n v="90"/>
    <n v="147"/>
    <n v="112"/>
    <s v="NA"/>
    <n v="4.6959999999999997"/>
    <n v="4.6230000000000002"/>
    <n v="4.46"/>
    <d v="2019-02-17T00:00:00"/>
    <x v="2"/>
  </r>
  <r>
    <s v="Senegal"/>
    <s v="Sub-Saharan Africa"/>
    <n v="111"/>
    <n v="44"/>
    <n v="68"/>
    <n v="140"/>
    <n v="106"/>
    <n v="121"/>
    <n v="88"/>
    <n v="130"/>
    <n v="126"/>
    <n v="109"/>
    <n v="4.681"/>
    <n v="4.5919999999999996"/>
    <n v="4.4400000000000004"/>
    <d v="2019-02-18T00:00:00"/>
    <x v="2"/>
  </r>
  <r>
    <s v="Somalia"/>
    <s v="Sub-Saharan Africa"/>
    <n v="112"/>
    <n v="74"/>
    <n v="2"/>
    <n v="60"/>
    <n v="145"/>
    <n v="14"/>
    <n v="16"/>
    <n v="96"/>
    <s v="NA"/>
    <n v="144"/>
    <n v="4.6680000000000001"/>
    <n v="4.5860000000000003"/>
    <n v="4.3760000000000003"/>
    <d v="2019-02-18T00:00:00"/>
    <x v="2"/>
  </r>
  <r>
    <s v="Namibia"/>
    <s v="Sub-Saharan Africa"/>
    <n v="113"/>
    <n v="106"/>
    <n v="75"/>
    <n v="18"/>
    <n v="70"/>
    <n v="82"/>
    <n v="98"/>
    <n v="142"/>
    <n v="89"/>
    <n v="122"/>
    <n v="4.6390000000000002"/>
    <n v="4.5709999999999997"/>
    <n v="4.3150000000000004"/>
    <d v="2019-02-19T00:00:00"/>
    <x v="2"/>
  </r>
  <r>
    <s v="Niger"/>
    <s v="Sub-Saharan Africa"/>
    <n v="114"/>
    <n v="144"/>
    <n v="79"/>
    <n v="59"/>
    <n v="140"/>
    <n v="111"/>
    <n v="51"/>
    <n v="135"/>
    <n v="148"/>
    <n v="138"/>
    <n v="4.6280000000000001"/>
    <n v="4.5590000000000002"/>
    <n v="4.2919999999999998"/>
    <d v="2019-02-19T00:00:00"/>
    <x v="2"/>
  </r>
  <r>
    <s v="Burkina Faso"/>
    <s v="Sub-Saharan Africa"/>
    <n v="115"/>
    <n v="92"/>
    <n v="115"/>
    <n v="141"/>
    <n v="116"/>
    <n v="127"/>
    <n v="47"/>
    <n v="125"/>
    <n v="137"/>
    <n v="136"/>
    <n v="4.5869999999999997"/>
    <n v="4.5"/>
    <n v="4.2910000000000004"/>
    <d v="2019-02-20T00:00:00"/>
    <x v="2"/>
  </r>
  <r>
    <s v="Armenia"/>
    <s v="Central and Eastern Europe"/>
    <n v="116"/>
    <n v="82"/>
    <n v="126"/>
    <n v="117"/>
    <n v="117"/>
    <n v="123"/>
    <n v="93"/>
    <n v="129"/>
    <n v="91"/>
    <n v="64"/>
    <n v="4.5590000000000002"/>
    <n v="4.4710000000000001"/>
    <n v="4.2859999999999996"/>
    <d v="2019-02-20T00:00:00"/>
    <x v="2"/>
  </r>
  <r>
    <s v="Iran"/>
    <s v="Middle East and North Africa"/>
    <n v="117"/>
    <n v="109"/>
    <n v="109"/>
    <n v="145"/>
    <n v="134"/>
    <n v="117"/>
    <n v="44"/>
    <n v="28"/>
    <n v="54"/>
    <n v="77"/>
    <n v="4.548"/>
    <n v="4.4560000000000004"/>
    <n v="4.28"/>
    <d v="2019-02-21T00:00:00"/>
    <x v="2"/>
  </r>
  <r>
    <s v="Guinea"/>
    <s v="East Asia"/>
    <n v="118"/>
    <n v="146"/>
    <n v="82"/>
    <n v="150"/>
    <n v="136"/>
    <n v="109"/>
    <n v="70"/>
    <n v="94"/>
    <n v="130"/>
    <n v="137"/>
    <n v="4.5339999999999998"/>
    <n v="4.4470000000000001"/>
    <n v="4.1900000000000004"/>
    <d v="2019-02-21T00:00:00"/>
    <x v="2"/>
  </r>
  <r>
    <s v="Georgia"/>
    <s v="Commonwealth of Independent States"/>
    <n v="119"/>
    <n v="51"/>
    <n v="141"/>
    <n v="143"/>
    <n v="147"/>
    <n v="104"/>
    <n v="28"/>
    <n v="153"/>
    <n v="87"/>
    <n v="84"/>
    <n v="4.5190000000000001"/>
    <n v="4.4409999999999998"/>
    <n v="4.18"/>
    <d v="2019-02-22T00:00:00"/>
    <x v="2"/>
  </r>
  <r>
    <s v="Gambia"/>
    <s v="Sub-Saharan Africa"/>
    <n v="120"/>
    <n v="142"/>
    <n v="29"/>
    <n v="43"/>
    <n v="125"/>
    <n v="89"/>
    <n v="26"/>
    <n v="64"/>
    <n v="139"/>
    <n v="130"/>
    <n v="4.516"/>
    <n v="4.4329999999999998"/>
    <n v="4.1680000000000001"/>
    <d v="2019-02-22T00:00:00"/>
    <x v="2"/>
  </r>
  <r>
    <s v="Kenya"/>
    <s v="Sub-Saharan Africa"/>
    <n v="121"/>
    <n v="118"/>
    <n v="59"/>
    <n v="109"/>
    <n v="123"/>
    <n v="72"/>
    <n v="105"/>
    <n v="26"/>
    <n v="122"/>
    <n v="106"/>
    <n v="4.5090000000000003"/>
    <n v="4.4240000000000004"/>
    <n v="4.12"/>
    <d v="2019-02-23T00:00:00"/>
    <x v="2"/>
  </r>
  <r>
    <s v="Mauritania"/>
    <s v="Southeast Asia"/>
    <n v="122"/>
    <n v="68"/>
    <n v="94"/>
    <n v="46"/>
    <n v="99"/>
    <n v="151"/>
    <n v="67"/>
    <n v="148"/>
    <n v="117"/>
    <n v="120"/>
    <n v="4.49"/>
    <n v="4.4189999999999996"/>
    <n v="4.0960000000000001"/>
    <d v="2019-02-23T00:00:00"/>
    <x v="2"/>
  </r>
  <r>
    <s v="Mozambique"/>
    <s v="Sub-Saharan Africa"/>
    <n v="123"/>
    <n v="154"/>
    <n v="108"/>
    <n v="58"/>
    <n v="122"/>
    <n v="46"/>
    <n v="40"/>
    <n v="121"/>
    <n v="146"/>
    <n v="134"/>
    <n v="4.4660000000000002"/>
    <n v="4.4169999999999998"/>
    <n v="4.0810000000000004"/>
    <d v="2019-02-24T00:00:00"/>
    <x v="2"/>
  </r>
  <r>
    <s v="Tunisia"/>
    <s v="Sub-Saharan Africa"/>
    <n v="124"/>
    <n v="79"/>
    <n v="147"/>
    <n v="131"/>
    <n v="121"/>
    <n v="143"/>
    <n v="101"/>
    <n v="144"/>
    <n v="84"/>
    <n v="67"/>
    <n v="4.4610000000000003"/>
    <n v="4.41"/>
    <n v="4.032"/>
    <d v="2019-02-24T00:00:00"/>
    <x v="2"/>
  </r>
  <r>
    <s v="Bangladesh"/>
    <s v="Southeast Asia"/>
    <n v="125"/>
    <n v="52"/>
    <n v="145"/>
    <n v="132"/>
    <n v="126"/>
    <n v="27"/>
    <n v="36"/>
    <n v="107"/>
    <n v="119"/>
    <n v="90"/>
    <n v="4.4560000000000004"/>
    <n v="4.3769999999999998"/>
    <n v="4.0279999999999996"/>
    <d v="2019-02-25T00:00:00"/>
    <x v="2"/>
  </r>
  <r>
    <s v="Iraq"/>
    <s v="Middle East and North Africa"/>
    <n v="126"/>
    <n v="147"/>
    <n v="151"/>
    <n v="68"/>
    <n v="124"/>
    <n v="130"/>
    <n v="66"/>
    <n v="73"/>
    <n v="64"/>
    <n v="107"/>
    <n v="4.4370000000000003"/>
    <n v="4.3559999999999999"/>
    <n v="3.97"/>
    <d v="2019-02-25T00:00:00"/>
    <x v="2"/>
  </r>
  <r>
    <s v="Congo (Kinshasa)"/>
    <s v="Sub-Saharan Africa"/>
    <n v="127"/>
    <n v="78"/>
    <n v="125"/>
    <n v="154"/>
    <n v="107"/>
    <n v="125"/>
    <n v="106"/>
    <n v="127"/>
    <n v="149"/>
    <n v="140"/>
    <n v="4.4180000000000001"/>
    <n v="4.3499999999999996"/>
    <n v="3.9359999999999999"/>
    <d v="2019-02-26T00:00:00"/>
    <x v="2"/>
  </r>
  <r>
    <s v="Mali"/>
    <s v="Sub-Saharan Africa"/>
    <n v="128"/>
    <n v="96"/>
    <n v="48"/>
    <n v="95"/>
    <n v="112"/>
    <n v="110"/>
    <n v="107"/>
    <n v="138"/>
    <n v="129"/>
    <n v="142"/>
    <n v="4.3899999999999997"/>
    <n v="4.34"/>
    <n v="3.875"/>
    <d v="2019-02-26T00:00:00"/>
    <x v="2"/>
  </r>
  <r>
    <s v="Sierra Leone"/>
    <s v="Sub-Saharan Africa"/>
    <n v="129"/>
    <n v="153"/>
    <n v="139"/>
    <n v="122"/>
    <n v="135"/>
    <n v="116"/>
    <n v="112"/>
    <n v="79"/>
    <n v="145"/>
    <n v="146"/>
    <n v="4.3739999999999997"/>
    <n v="4.3209999999999997"/>
    <n v="3.794"/>
    <d v="2019-02-27T00:00:00"/>
    <x v="2"/>
  </r>
  <r>
    <s v="Sri Lanka"/>
    <s v="Southeast Asia"/>
    <n v="130"/>
    <n v="91"/>
    <n v="32"/>
    <n v="149"/>
    <n v="80"/>
    <n v="55"/>
    <n v="111"/>
    <n v="35"/>
    <n v="79"/>
    <n v="54"/>
    <n v="4.3659999999999997"/>
    <n v="4.3079999999999998"/>
    <n v="3.766"/>
    <d v="2019-02-27T00:00:00"/>
    <x v="2"/>
  </r>
  <r>
    <s v="Myanmar"/>
    <s v="Southeast Asia"/>
    <n v="131"/>
    <n v="70"/>
    <n v="45"/>
    <n v="81"/>
    <n v="96"/>
    <n v="29"/>
    <n v="24"/>
    <n v="1"/>
    <n v="106"/>
    <n v="110"/>
    <n v="4.3600000000000003"/>
    <n v="4.3010000000000002"/>
    <n v="3.657"/>
    <d v="2019-02-28T00:00:00"/>
    <x v="2"/>
  </r>
  <r>
    <s v="Chad"/>
    <s v="Sub-Saharan Africa"/>
    <n v="132"/>
    <n v="139"/>
    <n v="136"/>
    <n v="86"/>
    <n v="141"/>
    <n v="142"/>
    <n v="80"/>
    <n v="106"/>
    <n v="133"/>
    <n v="148"/>
    <n v="4.3499999999999996"/>
    <n v="4.2450000000000001"/>
    <n v="3.6440000000000001"/>
    <d v="2019-02-28T00:00:00"/>
    <x v="2"/>
  </r>
  <r>
    <s v="Ukraine"/>
    <s v="Commonwealth of Independent States"/>
    <n v="133"/>
    <n v="69"/>
    <n v="131"/>
    <n v="151"/>
    <n v="56"/>
    <n v="141"/>
    <n v="143"/>
    <n v="66"/>
    <n v="94"/>
    <n v="87"/>
    <n v="4.3319999999999999"/>
    <n v="4.1900000000000004"/>
    <n v="3.6030000000000002"/>
    <d v="2019-03-01T00:00:00"/>
    <x v="3"/>
  </r>
  <r>
    <s v="Ethiopia"/>
    <s v="Sub-Saharan Africa"/>
    <n v="134"/>
    <n v="38"/>
    <n v="100"/>
    <n v="44"/>
    <n v="119"/>
    <n v="106"/>
    <n v="53"/>
    <n v="99"/>
    <n v="135"/>
    <n v="115"/>
    <n v="4.2859999999999996"/>
    <n v="4.1660000000000004"/>
    <n v="3.593"/>
    <d v="2019-03-01T00:00:00"/>
    <x v="3"/>
  </r>
  <r>
    <s v="Swaziland"/>
    <s v="Sub-Saharan Africa"/>
    <n v="135"/>
    <n v="104"/>
    <n v="26"/>
    <n v="74"/>
    <n v="103"/>
    <n v="113"/>
    <n v="41"/>
    <n v="145"/>
    <n v="96"/>
    <s v="NA"/>
    <n v="4.2119999999999997"/>
    <n v="4.1609999999999996"/>
    <n v="3.5910000000000002"/>
    <d v="2019-03-02T00:00:00"/>
    <x v="3"/>
  </r>
  <r>
    <s v="Uganda"/>
    <s v="Sub-Saharan Africa"/>
    <n v="136"/>
    <n v="148"/>
    <n v="91"/>
    <n v="57"/>
    <n v="114"/>
    <n v="99"/>
    <n v="95"/>
    <n v="74"/>
    <n v="136"/>
    <n v="127"/>
    <n v="4.1890000000000001"/>
    <n v="4.141"/>
    <n v="3.5329999999999999"/>
    <d v="2019-03-02T00:00:00"/>
    <x v="3"/>
  </r>
  <r>
    <s v="Egypt"/>
    <s v="Sub-Saharan Africa"/>
    <n v="137"/>
    <n v="66"/>
    <n v="146"/>
    <n v="139"/>
    <n v="118"/>
    <n v="129"/>
    <n v="89"/>
    <n v="132"/>
    <n v="85"/>
    <n v="101"/>
    <n v="4.1660000000000004"/>
    <n v="4.1390000000000002"/>
    <n v="3.5070000000000001"/>
    <d v="2019-03-03T00:00:00"/>
    <x v="3"/>
  </r>
  <r>
    <s v="Zambia"/>
    <s v="Sub-Saharan Africa"/>
    <n v="138"/>
    <n v="145"/>
    <n v="84"/>
    <n v="124"/>
    <n v="115"/>
    <n v="73"/>
    <n v="69"/>
    <n v="53"/>
    <n v="115"/>
    <n v="131"/>
    <n v="4.1070000000000002"/>
    <n v="4.1029999999999998"/>
    <n v="3.4950000000000001"/>
    <d v="2019-03-03T00:00:00"/>
    <x v="3"/>
  </r>
  <r>
    <s v="Togo"/>
    <s v="Sub-Saharan Africa"/>
    <n v="139"/>
    <n v="103"/>
    <n v="123"/>
    <n v="128"/>
    <n v="149"/>
    <n v="120"/>
    <n v="72"/>
    <n v="131"/>
    <n v="142"/>
    <n v="132"/>
    <n v="4.085"/>
    <n v="3.9990000000000001"/>
    <n v="3.3490000000000002"/>
    <d v="2019-03-04T00:00:00"/>
    <x v="3"/>
  </r>
  <r>
    <s v="India"/>
    <s v="Southeast Asia"/>
    <n v="140"/>
    <n v="41"/>
    <n v="93"/>
    <n v="147"/>
    <n v="142"/>
    <n v="41"/>
    <n v="73"/>
    <n v="65"/>
    <n v="103"/>
    <n v="105"/>
    <n v="4.0149999999999997"/>
    <n v="3.964"/>
    <n v="2.6930000000000001"/>
    <d v="2019-03-04T00:00:00"/>
    <x v="3"/>
  </r>
  <r>
    <s v="Liberia"/>
    <s v="Sub-Saharan Africa"/>
    <n v="141"/>
    <n v="156"/>
    <n v="103"/>
    <n v="115"/>
    <n v="127"/>
    <n v="94"/>
    <n v="126"/>
    <n v="110"/>
    <n v="150"/>
    <n v="126"/>
    <n v="3.9750000000000001"/>
    <n v="3.8079999999999998"/>
    <m/>
    <d v="2019-03-05T00:00:00"/>
    <x v="3"/>
  </r>
  <r>
    <s v="Comoros"/>
    <s v="Sub-Saharan Africa"/>
    <n v="142"/>
    <n v="143"/>
    <n v="67"/>
    <n v="146"/>
    <n v="143"/>
    <n v="148"/>
    <n v="81"/>
    <n v="62"/>
    <n v="143"/>
    <n v="117"/>
    <n v="3.9729999999999999"/>
    <n v="3.7949999999999999"/>
    <m/>
    <d v="2019-03-05T00:00:00"/>
    <x v="3"/>
  </r>
  <r>
    <s v="Madagascar"/>
    <s v="Sub-Saharan Africa"/>
    <n v="143"/>
    <n v="77"/>
    <n v="46"/>
    <n v="114"/>
    <n v="128"/>
    <n v="146"/>
    <n v="116"/>
    <n v="136"/>
    <n v="144"/>
    <n v="111"/>
    <n v="3.9329999999999998"/>
    <n v="3.774"/>
    <m/>
    <d v="2019-03-06T00:00:00"/>
    <x v="3"/>
  </r>
  <r>
    <s v="Lesotho"/>
    <s v="Sub-Saharan Africa"/>
    <n v="144"/>
    <n v="150"/>
    <n v="72"/>
    <n v="96"/>
    <n v="98"/>
    <n v="97"/>
    <n v="59"/>
    <n v="151"/>
    <n v="124"/>
    <n v="149"/>
    <n v="3.802"/>
    <n v="3.6920000000000002"/>
    <m/>
    <d v="2019-03-06T00:00:00"/>
    <x v="3"/>
  </r>
  <r>
    <s v="Burundi"/>
    <s v="Sub-Saharan Africa"/>
    <n v="145"/>
    <n v="138"/>
    <n v="98"/>
    <n v="64"/>
    <n v="152"/>
    <n v="135"/>
    <n v="23"/>
    <n v="149"/>
    <n v="151"/>
    <n v="135"/>
    <n v="3.7749999999999999"/>
    <n v="3.6320000000000001"/>
    <m/>
    <d v="2019-03-07T00:00:00"/>
    <x v="3"/>
  </r>
  <r>
    <s v="Zimbabwe"/>
    <s v="Sub-Saharan Africa"/>
    <n v="146"/>
    <n v="123"/>
    <n v="63"/>
    <n v="126"/>
    <n v="110"/>
    <n v="96"/>
    <n v="63"/>
    <n v="141"/>
    <n v="131"/>
    <n v="129"/>
    <n v="3.6629999999999998"/>
    <n v="3.59"/>
    <m/>
    <d v="2019-03-07T00:00:00"/>
    <x v="3"/>
  </r>
  <r>
    <s v="Haiti"/>
    <s v="Latin America and Caribbean"/>
    <n v="147"/>
    <n v="111"/>
    <n v="142"/>
    <n v="34"/>
    <n v="146"/>
    <n v="152"/>
    <n v="48"/>
    <n v="20"/>
    <n v="138"/>
    <n v="125"/>
    <n v="3.597"/>
    <n v="3.5870000000000002"/>
    <m/>
    <d v="2019-03-08T00:00:00"/>
    <x v="3"/>
  </r>
  <r>
    <s v="Botswana"/>
    <s v="Sub-Saharan Africa"/>
    <n v="148"/>
    <n v="125"/>
    <n v="87"/>
    <n v="119"/>
    <n v="105"/>
    <n v="60"/>
    <n v="54"/>
    <n v="150"/>
    <n v="66"/>
    <n v="113"/>
    <n v="3.488"/>
    <n v="3.5819999999999999"/>
    <m/>
    <d v="2019-03-08T00:00:00"/>
    <x v="3"/>
  </r>
  <r>
    <s v="Syria"/>
    <s v="Middle East and North Africa"/>
    <n v="149"/>
    <n v="137"/>
    <n v="155"/>
    <n v="65"/>
    <n v="154"/>
    <n v="153"/>
    <n v="38"/>
    <n v="69"/>
    <s v="NA"/>
    <n v="128"/>
    <n v="3.4620000000000002"/>
    <n v="3.4950000000000001"/>
    <m/>
    <d v="2019-03-09T00:00:00"/>
    <x v="3"/>
  </r>
  <r>
    <s v="Malawi"/>
    <s v="Sub-Saharan Africa"/>
    <n v="150"/>
    <n v="132"/>
    <n v="129"/>
    <n v="155"/>
    <n v="150"/>
    <n v="65"/>
    <n v="64"/>
    <n v="109"/>
    <n v="147"/>
    <n v="119"/>
    <n v="3.41"/>
    <n v="3.4620000000000002"/>
    <m/>
    <d v="2019-03-09T00:00:00"/>
    <x v="3"/>
  </r>
  <r>
    <s v="Yemen"/>
    <s v="Middle East and North Africa"/>
    <n v="151"/>
    <n v="85"/>
    <n v="153"/>
    <n v="110"/>
    <n v="100"/>
    <n v="147"/>
    <n v="83"/>
    <n v="155"/>
    <n v="141"/>
    <n v="124"/>
    <n v="3.38"/>
    <n v="3.4079999999999999"/>
    <m/>
    <d v="2019-03-10T00:00:00"/>
    <x v="3"/>
  </r>
  <r>
    <s v="Rwanda"/>
    <s v="Sub-Saharan Africa"/>
    <n v="152"/>
    <n v="63"/>
    <n v="54"/>
    <n v="75"/>
    <n v="144"/>
    <n v="21"/>
    <n v="2"/>
    <n v="90"/>
    <n v="132"/>
    <n v="103"/>
    <n v="3.3340000000000001"/>
    <n v="3.355"/>
    <m/>
    <d v="2019-03-10T00:00:00"/>
    <x v="3"/>
  </r>
  <r>
    <s v="Tanzania"/>
    <s v="Sub-Saharan Africa"/>
    <n v="153"/>
    <n v="122"/>
    <n v="78"/>
    <n v="102"/>
    <n v="131"/>
    <n v="78"/>
    <n v="34"/>
    <n v="49"/>
    <n v="125"/>
    <n v="118"/>
    <n v="3.2309999999999999"/>
    <n v="3.3029999999999999"/>
    <m/>
    <d v="2019-03-11T00:00:00"/>
    <x v="3"/>
  </r>
  <r>
    <s v="Afghanistan"/>
    <s v="Southeast Asia"/>
    <n v="154"/>
    <n v="25"/>
    <n v="152"/>
    <n v="50"/>
    <n v="151"/>
    <n v="155"/>
    <n v="136"/>
    <n v="137"/>
    <n v="134"/>
    <n v="139"/>
    <n v="3.2029999999999998"/>
    <n v="3.254"/>
    <m/>
    <d v="2019-03-11T00:00:00"/>
    <x v="3"/>
  </r>
  <r>
    <s v="Central African Republic"/>
    <s v="Sub-Saharan Africa"/>
    <n v="155"/>
    <n v="117"/>
    <n v="132"/>
    <n v="133"/>
    <n v="155"/>
    <n v="133"/>
    <n v="122"/>
    <n v="113"/>
    <n v="152"/>
    <n v="150"/>
    <n v="3.0830000000000002"/>
    <n v="3.0830000000000002"/>
    <m/>
    <d v="2019-03-12T00:00:00"/>
    <x v="3"/>
  </r>
  <r>
    <s v="South Sudan"/>
    <s v="Sub-Saharan Africa"/>
    <n v="156"/>
    <n v="140"/>
    <n v="127"/>
    <n v="153"/>
    <n v="148"/>
    <n v="154"/>
    <n v="61"/>
    <n v="85"/>
    <n v="140"/>
    <n v="143"/>
    <n v="2.8530000000000002"/>
    <n v="2.9049999999999998"/>
    <m/>
    <d v="2019-03-12T00:00:00"/>
    <x v="3"/>
  </r>
  <r>
    <m/>
    <m/>
    <m/>
    <m/>
    <m/>
    <n v="152"/>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A3F50-E914-407A-B071-86FA54F4C042}"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Countries">
  <location ref="A3:B18" firstHeaderRow="1" firstDataRow="1" firstDataCol="1"/>
  <pivotFields count="11">
    <pivotField axis="axisRow" showAll="0" measureFilter="1" sortType="descending">
      <items count="157">
        <item x="153"/>
        <item x="106"/>
        <item x="87"/>
        <item x="46"/>
        <item x="115"/>
        <item x="10"/>
        <item x="9"/>
        <item x="89"/>
        <item x="36"/>
        <item x="124"/>
        <item x="80"/>
        <item x="17"/>
        <item x="101"/>
        <item x="94"/>
        <item x="60"/>
        <item x="77"/>
        <item x="147"/>
        <item x="31"/>
        <item x="96"/>
        <item x="114"/>
        <item x="144"/>
        <item x="108"/>
        <item x="95"/>
        <item x="8"/>
        <item x="154"/>
        <item x="131"/>
        <item x="25"/>
        <item x="92"/>
        <item x="42"/>
        <item x="141"/>
        <item x="102"/>
        <item x="126"/>
        <item x="11"/>
        <item x="74"/>
        <item x="48"/>
        <item x="19"/>
        <item x="1"/>
        <item x="76"/>
        <item x="49"/>
        <item x="136"/>
        <item x="34"/>
        <item x="54"/>
        <item x="133"/>
        <item x="0"/>
        <item x="23"/>
        <item x="103"/>
        <item x="119"/>
        <item x="118"/>
        <item x="16"/>
        <item x="97"/>
        <item x="81"/>
        <item x="26"/>
        <item x="117"/>
        <item x="146"/>
        <item x="58"/>
        <item x="75"/>
        <item x="61"/>
        <item x="3"/>
        <item x="139"/>
        <item x="91"/>
        <item x="116"/>
        <item x="125"/>
        <item x="15"/>
        <item x="12"/>
        <item x="35"/>
        <item x="98"/>
        <item x="55"/>
        <item x="57"/>
        <item x="100"/>
        <item x="59"/>
        <item x="120"/>
        <item x="45"/>
        <item x="50"/>
        <item x="85"/>
        <item x="104"/>
        <item x="52"/>
        <item x="90"/>
        <item x="143"/>
        <item x="140"/>
        <item x="71"/>
        <item x="41"/>
        <item x="13"/>
        <item x="83"/>
        <item x="142"/>
        <item x="149"/>
        <item x="79"/>
        <item x="127"/>
        <item x="21"/>
        <item x="121"/>
        <item x="56"/>
        <item x="22"/>
        <item x="70"/>
        <item x="82"/>
        <item x="72"/>
        <item x="88"/>
        <item x="122"/>
        <item x="130"/>
        <item x="112"/>
        <item x="99"/>
        <item x="4"/>
        <item x="7"/>
        <item x="44"/>
        <item x="113"/>
        <item x="84"/>
        <item x="63"/>
        <item x="2"/>
        <item x="66"/>
        <item x="109"/>
        <item x="30"/>
        <item x="62"/>
        <item x="64"/>
        <item x="68"/>
        <item x="39"/>
        <item x="65"/>
        <item x="28"/>
        <item x="47"/>
        <item x="67"/>
        <item x="151"/>
        <item x="27"/>
        <item x="110"/>
        <item x="69"/>
        <item x="128"/>
        <item x="33"/>
        <item x="37"/>
        <item x="43"/>
        <item x="111"/>
        <item x="105"/>
        <item x="53"/>
        <item x="155"/>
        <item x="29"/>
        <item x="129"/>
        <item x="134"/>
        <item x="6"/>
        <item x="5"/>
        <item x="148"/>
        <item x="24"/>
        <item x="73"/>
        <item x="152"/>
        <item x="51"/>
        <item x="138"/>
        <item x="38"/>
        <item x="123"/>
        <item x="78"/>
        <item x="86"/>
        <item x="135"/>
        <item x="132"/>
        <item x="20"/>
        <item x="14"/>
        <item x="18"/>
        <item x="32"/>
        <item x="40"/>
        <item x="107"/>
        <item x="93"/>
        <item x="150"/>
        <item x="137"/>
        <item x="145"/>
        <item t="default"/>
      </items>
      <autoSortScope>
        <pivotArea dataOnly="0" outline="0" fieldPosition="0">
          <references count="1">
            <reference field="4294967294" count="1" selected="0">
              <x v="0"/>
            </reference>
          </references>
        </pivotArea>
      </autoSortScope>
    </pivotField>
    <pivotField dataField="1" showAll="0">
      <items count="1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showAll="0">
      <items count="157">
        <item x="4"/>
        <item x="86"/>
        <item x="13"/>
        <item x="0"/>
        <item x="33"/>
        <item x="94"/>
        <item x="17"/>
        <item x="2"/>
        <item x="3"/>
        <item x="9"/>
        <item x="5"/>
        <item x="79"/>
        <item x="1"/>
        <item x="12"/>
        <item x="7"/>
        <item x="14"/>
        <item x="16"/>
        <item x="6"/>
        <item x="23"/>
        <item x="19"/>
        <item x="29"/>
        <item x="80"/>
        <item x="8"/>
        <item x="89"/>
        <item x="153"/>
        <item x="10"/>
        <item x="93"/>
        <item x="39"/>
        <item x="74"/>
        <item x="52"/>
        <item x="35"/>
        <item x="54"/>
        <item x="75"/>
        <item x="15"/>
        <item x="63"/>
        <item x="61"/>
        <item x="24"/>
        <item x="133"/>
        <item x="37"/>
        <item x="59"/>
        <item x="139"/>
        <item x="21"/>
        <item x="57"/>
        <item x="110"/>
        <item x="70"/>
        <item x="85"/>
        <item x="96"/>
        <item x="82"/>
        <item x="18"/>
        <item x="73"/>
        <item x="118"/>
        <item x="124"/>
        <item x="66"/>
        <item x="43"/>
        <item x="41"/>
        <item x="87"/>
        <item x="53"/>
        <item x="78"/>
        <item x="104"/>
        <item x="90"/>
        <item x="25"/>
        <item x="11"/>
        <item x="151"/>
        <item x="67"/>
        <item x="20"/>
        <item x="136"/>
        <item x="83"/>
        <item x="121"/>
        <item x="132"/>
        <item x="130"/>
        <item x="60"/>
        <item x="92"/>
        <item x="65"/>
        <item x="111"/>
        <item x="47"/>
        <item x="22"/>
        <item x="142"/>
        <item x="126"/>
        <item x="123"/>
        <item x="77"/>
        <item x="51"/>
        <item x="115"/>
        <item x="36"/>
        <item x="72"/>
        <item x="150"/>
        <item x="28"/>
        <item x="81"/>
        <item x="32"/>
        <item x="38"/>
        <item x="62"/>
        <item x="129"/>
        <item x="114"/>
        <item x="27"/>
        <item x="56"/>
        <item x="48"/>
        <item x="127"/>
        <item x="46"/>
        <item x="50"/>
        <item x="40"/>
        <item x="69"/>
        <item x="88"/>
        <item x="55"/>
        <item x="138"/>
        <item x="134"/>
        <item x="103"/>
        <item x="112"/>
        <item x="45"/>
        <item x="91"/>
        <item x="116"/>
        <item x="109"/>
        <item x="146"/>
        <item x="34"/>
        <item x="49"/>
        <item x="64"/>
        <item x="71"/>
        <item x="31"/>
        <item x="154"/>
        <item x="120"/>
        <item x="68"/>
        <item x="42"/>
        <item x="30"/>
        <item x="152"/>
        <item x="145"/>
        <item x="105"/>
        <item x="147"/>
        <item x="106"/>
        <item x="100"/>
        <item x="99"/>
        <item x="97"/>
        <item x="84"/>
        <item x="95"/>
        <item x="149"/>
        <item x="44"/>
        <item x="98"/>
        <item x="108"/>
        <item x="26"/>
        <item x="148"/>
        <item x="144"/>
        <item x="131"/>
        <item x="155"/>
        <item x="107"/>
        <item x="119"/>
        <item x="141"/>
        <item x="113"/>
        <item x="137"/>
        <item x="117"/>
        <item x="125"/>
        <item x="135"/>
        <item x="101"/>
        <item x="143"/>
        <item x="58"/>
        <item x="102"/>
        <item x="128"/>
        <item x="122"/>
        <item x="76"/>
        <item x="140"/>
        <item t="default"/>
      </items>
    </pivotField>
    <pivotField showAll="0"/>
    <pivotField showAll="0">
      <items count="157">
        <item x="24"/>
        <item x="33"/>
        <item x="3"/>
        <item x="85"/>
        <item x="59"/>
        <item x="54"/>
        <item x="45"/>
        <item x="6"/>
        <item x="67"/>
        <item x="0"/>
        <item x="92"/>
        <item x="7"/>
        <item x="96"/>
        <item x="57"/>
        <item x="40"/>
        <item x="56"/>
        <item x="82"/>
        <item x="111"/>
        <item x="13"/>
        <item x="89"/>
        <item x="5"/>
        <item x="19"/>
        <item x="79"/>
        <item x="9"/>
        <item x="4"/>
        <item x="1"/>
        <item x="93"/>
        <item x="75"/>
        <item x="2"/>
        <item x="16"/>
        <item x="61"/>
        <item x="15"/>
        <item x="39"/>
        <item x="145"/>
        <item x="51"/>
        <item x="80"/>
        <item x="10"/>
        <item x="52"/>
        <item x="62"/>
        <item x="22"/>
        <item x="41"/>
        <item x="14"/>
        <item x="118"/>
        <item x="132"/>
        <item x="53"/>
        <item x="120"/>
        <item x="37"/>
        <item x="30"/>
        <item x="8"/>
        <item x="152"/>
        <item x="55"/>
        <item x="38"/>
        <item x="17"/>
        <item x="73"/>
        <item x="84"/>
        <item x="20"/>
        <item x="134"/>
        <item x="121"/>
        <item x="112"/>
        <item x="110"/>
        <item x="90"/>
        <item x="47"/>
        <item x="86"/>
        <item x="143"/>
        <item x="147"/>
        <item x="23"/>
        <item x="70"/>
        <item x="124"/>
        <item x="12"/>
        <item x="18"/>
        <item x="43"/>
        <item x="97"/>
        <item x="58"/>
        <item x="133"/>
        <item x="150"/>
        <item x="32"/>
        <item x="76"/>
        <item x="25"/>
        <item x="77"/>
        <item x="105"/>
        <item x="129"/>
        <item x="27"/>
        <item x="36"/>
        <item x="34"/>
        <item x="26"/>
        <item x="130"/>
        <item x="11"/>
        <item x="42"/>
        <item x="83"/>
        <item x="63"/>
        <item x="88"/>
        <item x="69"/>
        <item x="46"/>
        <item x="81"/>
        <item x="126"/>
        <item x="142"/>
        <item x="50"/>
        <item x="94"/>
        <item x="48"/>
        <item x="65"/>
        <item x="74"/>
        <item x="151"/>
        <item x="21"/>
        <item x="91"/>
        <item x="31"/>
        <item x="87"/>
        <item x="29"/>
        <item x="106"/>
        <item x="119"/>
        <item x="149"/>
        <item x="66"/>
        <item x="104"/>
        <item x="49"/>
        <item x="141"/>
        <item x="139"/>
        <item x="68"/>
        <item x="114"/>
        <item x="72"/>
        <item x="146"/>
        <item x="100"/>
        <item x="78"/>
        <item x="127"/>
        <item x="35"/>
        <item x="136"/>
        <item x="44"/>
        <item x="144"/>
        <item x="64"/>
        <item x="137"/>
        <item x="95"/>
        <item x="98"/>
        <item x="122"/>
        <item x="123"/>
        <item x="153"/>
        <item x="99"/>
        <item x="107"/>
        <item x="102"/>
        <item x="71"/>
        <item x="60"/>
        <item x="135"/>
        <item x="109"/>
        <item x="113"/>
        <item x="108"/>
        <item x="117"/>
        <item x="103"/>
        <item x="115"/>
        <item x="140"/>
        <item x="138"/>
        <item x="101"/>
        <item x="128"/>
        <item x="116"/>
        <item x="131"/>
        <item x="155"/>
        <item x="154"/>
        <item x="125"/>
        <item x="148"/>
        <item x="28"/>
        <item t="default"/>
      </items>
    </pivotField>
    <pivotField showAll="0"/>
    <pivotField showAll="0"/>
    <pivotField showAll="0">
      <items count="150">
        <item x="31"/>
        <item x="144"/>
        <item x="1"/>
        <item x="0"/>
        <item x="7"/>
        <item x="6"/>
        <item x="5"/>
        <item x="2"/>
        <item x="13"/>
        <item x="15"/>
        <item x="8"/>
        <item x="4"/>
        <item x="10"/>
        <item x="71"/>
        <item x="14"/>
        <item x="104"/>
        <item x="16"/>
        <item x="37"/>
        <item x="9"/>
        <item x="17"/>
        <item x="23"/>
        <item x="84"/>
        <item x="137"/>
        <item x="123"/>
        <item x="88"/>
        <item x="112"/>
        <item x="97"/>
        <item x="111"/>
        <item x="59"/>
        <item x="50"/>
        <item x="67"/>
        <item x="21"/>
        <item x="30"/>
        <item x="145"/>
        <item x="69"/>
        <item x="117"/>
        <item x="76"/>
        <item x="141"/>
        <item x="53"/>
        <item x="115"/>
        <item x="127"/>
        <item x="18"/>
        <item x="41"/>
        <item x="109"/>
        <item x="3"/>
        <item x="82"/>
        <item x="107"/>
        <item x="139"/>
        <item x="64"/>
        <item x="74"/>
        <item x="106"/>
        <item x="72"/>
        <item x="126"/>
        <item x="140"/>
        <item x="62"/>
        <item x="24"/>
        <item x="55"/>
        <item x="11"/>
        <item x="136"/>
        <item x="95"/>
        <item x="148"/>
        <item x="92"/>
        <item x="138"/>
        <item x="142"/>
        <item x="93"/>
        <item x="118"/>
        <item x="114"/>
        <item x="46"/>
        <item x="130"/>
        <item x="110"/>
        <item x="29"/>
        <item x="131"/>
        <item x="132"/>
        <item x="12"/>
        <item x="94"/>
        <item x="58"/>
        <item x="68"/>
        <item x="27"/>
        <item x="54"/>
        <item x="124"/>
        <item x="134"/>
        <item x="26"/>
        <item x="143"/>
        <item x="83"/>
        <item x="32"/>
        <item x="87"/>
        <item x="22"/>
        <item x="103"/>
        <item x="129"/>
        <item x="102"/>
        <item x="56"/>
        <item x="48"/>
        <item x="108"/>
        <item x="101"/>
        <item x="128"/>
        <item x="52"/>
        <item x="40"/>
        <item x="105"/>
        <item x="25"/>
        <item x="49"/>
        <item x="116"/>
        <item x="98"/>
        <item x="96"/>
        <item x="28"/>
        <item x="113"/>
        <item x="119"/>
        <item x="120"/>
        <item x="36"/>
        <item x="43"/>
        <item x="100"/>
        <item x="122"/>
        <item x="121"/>
        <item x="38"/>
        <item x="80"/>
        <item x="45"/>
        <item x="135"/>
        <item x="91"/>
        <item x="65"/>
        <item x="78"/>
        <item x="89"/>
        <item x="19"/>
        <item x="147"/>
        <item x="77"/>
        <item x="39"/>
        <item x="79"/>
        <item x="133"/>
        <item x="63"/>
        <item x="33"/>
        <item x="86"/>
        <item x="51"/>
        <item x="47"/>
        <item x="60"/>
        <item x="85"/>
        <item x="99"/>
        <item x="61"/>
        <item x="146"/>
        <item x="75"/>
        <item x="81"/>
        <item x="70"/>
        <item x="57"/>
        <item x="35"/>
        <item x="34"/>
        <item x="125"/>
        <item x="42"/>
        <item x="73"/>
        <item x="44"/>
        <item x="90"/>
        <item x="66"/>
        <item x="20"/>
        <item t="default"/>
      </items>
    </pivotField>
    <pivotField showAll="0"/>
    <pivotField showAll="0"/>
    <pivotField showAll="0"/>
  </pivotFields>
  <rowFields count="1">
    <field x="0"/>
  </rowFields>
  <rowItems count="15">
    <i>
      <x v="128"/>
    </i>
    <i>
      <x v="24"/>
    </i>
    <i>
      <x/>
    </i>
    <i>
      <x v="137"/>
    </i>
    <i>
      <x v="117"/>
    </i>
    <i>
      <x v="153"/>
    </i>
    <i>
      <x v="84"/>
    </i>
    <i>
      <x v="134"/>
    </i>
    <i>
      <x v="16"/>
    </i>
    <i>
      <x v="53"/>
    </i>
    <i>
      <x v="155"/>
    </i>
    <i>
      <x v="20"/>
    </i>
    <i>
      <x v="77"/>
    </i>
    <i>
      <x v="83"/>
    </i>
    <i>
      <x v="29"/>
    </i>
  </rowItems>
  <colItems count="1">
    <i/>
  </colItems>
  <dataFields count="1">
    <dataField name="Rank" fld="1" subtotal="max" baseField="0" baseItem="0"/>
  </dataFields>
  <chartFormats count="1">
    <chartFormat chart="0" format="1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BA6198-56F3-4906-85CB-89CFA111E92C}"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4:C39" firstHeaderRow="0" firstDataRow="1" firstDataCol="1"/>
  <pivotFields count="11">
    <pivotField axis="axisRow" showAll="0" sortType="descending">
      <items count="157">
        <item x="153"/>
        <item h="1" x="106"/>
        <item h="1" x="87"/>
        <item h="1" x="46"/>
        <item h="1" x="115"/>
        <item h="1" x="10"/>
        <item h="1" x="9"/>
        <item h="1" x="89"/>
        <item h="1" x="36"/>
        <item h="1" x="124"/>
        <item h="1" x="80"/>
        <item h="1" x="17"/>
        <item h="1" x="101"/>
        <item h="1" x="94"/>
        <item h="1" x="60"/>
        <item h="1" x="77"/>
        <item x="147"/>
        <item h="1" x="31"/>
        <item h="1" x="96"/>
        <item h="1" x="114"/>
        <item x="144"/>
        <item h="1" x="108"/>
        <item h="1" x="95"/>
        <item h="1" x="8"/>
        <item x="154"/>
        <item h="1" x="131"/>
        <item h="1" x="25"/>
        <item h="1" x="92"/>
        <item h="1" x="42"/>
        <item x="141"/>
        <item h="1" x="102"/>
        <item h="1" x="126"/>
        <item h="1" x="11"/>
        <item h="1" x="74"/>
        <item h="1" x="48"/>
        <item h="1" x="19"/>
        <item h="1" x="1"/>
        <item h="1" x="76"/>
        <item h="1" x="49"/>
        <item h="1" x="136"/>
        <item h="1" x="34"/>
        <item h="1" x="54"/>
        <item h="1" x="133"/>
        <item h="1" x="0"/>
        <item h="1" x="23"/>
        <item h="1" x="103"/>
        <item h="1" x="119"/>
        <item h="1" x="118"/>
        <item h="1" x="16"/>
        <item h="1" x="97"/>
        <item h="1" x="81"/>
        <item h="1" x="26"/>
        <item h="1" x="117"/>
        <item x="146"/>
        <item h="1" x="58"/>
        <item h="1" x="75"/>
        <item h="1" x="61"/>
        <item h="1" x="3"/>
        <item h="1" x="139"/>
        <item h="1" x="91"/>
        <item h="1" x="116"/>
        <item h="1" x="125"/>
        <item h="1" x="15"/>
        <item h="1" x="12"/>
        <item h="1" x="35"/>
        <item h="1" x="98"/>
        <item h="1" x="55"/>
        <item h="1" x="57"/>
        <item h="1" x="100"/>
        <item h="1" x="59"/>
        <item h="1" x="120"/>
        <item h="1" x="45"/>
        <item h="1" x="50"/>
        <item h="1" x="85"/>
        <item h="1" x="104"/>
        <item h="1" x="52"/>
        <item h="1" x="90"/>
        <item x="143"/>
        <item h="1" x="140"/>
        <item h="1" x="71"/>
        <item h="1" x="41"/>
        <item h="1" x="13"/>
        <item h="1" x="83"/>
        <item x="142"/>
        <item x="149"/>
        <item h="1" x="79"/>
        <item h="1" x="127"/>
        <item h="1" x="21"/>
        <item h="1" x="121"/>
        <item h="1" x="56"/>
        <item h="1" x="22"/>
        <item h="1" x="70"/>
        <item h="1" x="82"/>
        <item h="1" x="72"/>
        <item h="1" x="88"/>
        <item h="1" x="122"/>
        <item h="1" x="130"/>
        <item h="1" x="112"/>
        <item h="1" x="99"/>
        <item h="1" x="4"/>
        <item h="1" x="7"/>
        <item h="1" x="44"/>
        <item h="1" x="113"/>
        <item h="1" x="84"/>
        <item h="1" x="63"/>
        <item h="1" x="2"/>
        <item h="1" x="66"/>
        <item h="1" x="109"/>
        <item h="1" x="30"/>
        <item h="1" x="62"/>
        <item h="1" x="64"/>
        <item h="1" x="68"/>
        <item h="1" x="39"/>
        <item h="1" x="65"/>
        <item h="1" x="28"/>
        <item h="1" x="47"/>
        <item h="1" x="67"/>
        <item x="151"/>
        <item h="1" x="27"/>
        <item h="1" x="110"/>
        <item h="1" x="69"/>
        <item h="1" x="128"/>
        <item h="1" x="33"/>
        <item h="1" x="37"/>
        <item h="1" x="43"/>
        <item h="1" x="111"/>
        <item h="1" x="105"/>
        <item h="1" x="53"/>
        <item x="155"/>
        <item h="1" x="29"/>
        <item h="1" x="129"/>
        <item h="1" x="134"/>
        <item h="1" x="6"/>
        <item h="1" x="5"/>
        <item x="148"/>
        <item h="1" x="24"/>
        <item h="1" x="73"/>
        <item x="152"/>
        <item h="1" x="51"/>
        <item h="1" x="138"/>
        <item h="1" x="38"/>
        <item h="1" x="123"/>
        <item h="1" x="78"/>
        <item h="1" x="86"/>
        <item h="1" x="135"/>
        <item h="1" x="132"/>
        <item h="1" x="20"/>
        <item h="1" x="14"/>
        <item h="1" x="18"/>
        <item h="1" x="32"/>
        <item h="1" x="40"/>
        <item h="1" x="107"/>
        <item h="1" x="93"/>
        <item x="150"/>
        <item h="1" x="137"/>
        <item x="145"/>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showAll="0"/>
    <pivotField showAll="0"/>
    <pivotField showAll="0"/>
    <pivotField showAll="0"/>
    <pivotField showAll="0"/>
    <pivotField showAll="0"/>
    <pivotField showAll="0"/>
  </pivotFields>
  <rowFields count="1">
    <field x="0"/>
  </rowFields>
  <rowItems count="15">
    <i>
      <x v="128"/>
    </i>
    <i>
      <x v="24"/>
    </i>
    <i>
      <x/>
    </i>
    <i>
      <x v="137"/>
    </i>
    <i>
      <x v="117"/>
    </i>
    <i>
      <x v="153"/>
    </i>
    <i>
      <x v="84"/>
    </i>
    <i>
      <x v="134"/>
    </i>
    <i>
      <x v="16"/>
    </i>
    <i>
      <x v="53"/>
    </i>
    <i>
      <x v="155"/>
    </i>
    <i>
      <x v="20"/>
    </i>
    <i>
      <x v="77"/>
    </i>
    <i>
      <x v="83"/>
    </i>
    <i>
      <x v="29"/>
    </i>
  </rowItems>
  <colFields count="1">
    <field x="-2"/>
  </colFields>
  <colItems count="2">
    <i>
      <x/>
    </i>
    <i i="1">
      <x v="1"/>
    </i>
  </colItems>
  <dataFields count="2">
    <dataField name="Rank of country" fld="1" baseField="0" baseItem="0"/>
    <dataField name="Rank of Positive affect" fld="3"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236EBF-3AE2-47BD-9ADD-553619259772}" name="PivotTable2"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44:D62" firstHeaderRow="0" firstDataRow="1" firstDataCol="1"/>
  <pivotFields count="14">
    <pivotField axis="axisRow" showAll="0" sortType="descending">
      <items count="157">
        <item h="1" x="153"/>
        <item h="1" x="106"/>
        <item h="1" x="87"/>
        <item h="1" x="46"/>
        <item h="1" x="115"/>
        <item h="1" x="10"/>
        <item h="1" x="9"/>
        <item h="1" x="89"/>
        <item h="1" x="36"/>
        <item h="1" x="124"/>
        <item h="1" x="80"/>
        <item x="17"/>
        <item h="1" x="101"/>
        <item h="1" x="94"/>
        <item h="1" x="60"/>
        <item h="1" x="77"/>
        <item h="1" x="147"/>
        <item h="1" x="31"/>
        <item h="1" x="96"/>
        <item h="1" x="114"/>
        <item h="1" x="144"/>
        <item h="1" x="108"/>
        <item h="1" x="95"/>
        <item h="1" x="8"/>
        <item h="1" x="154"/>
        <item h="1" x="131"/>
        <item h="1" x="25"/>
        <item h="1" x="92"/>
        <item h="1" x="42"/>
        <item h="1" x="141"/>
        <item h="1" x="102"/>
        <item h="1" x="126"/>
        <item h="1" x="11"/>
        <item h="1" x="74"/>
        <item x="48"/>
        <item h="1" x="19"/>
        <item x="1"/>
        <item h="1" x="76"/>
        <item h="1" x="49"/>
        <item h="1" x="136"/>
        <item h="1" x="34"/>
        <item h="1" x="54"/>
        <item h="1" x="133"/>
        <item x="0"/>
        <item x="23"/>
        <item h="1" x="103"/>
        <item h="1" x="119"/>
        <item h="1" x="118"/>
        <item x="16"/>
        <item h="1" x="97"/>
        <item h="1" x="81"/>
        <item h="1" x="26"/>
        <item h="1" x="117"/>
        <item h="1" x="146"/>
        <item h="1" x="58"/>
        <item h="1" x="75"/>
        <item h="1" x="61"/>
        <item x="3"/>
        <item h="1" x="139"/>
        <item h="1" x="91"/>
        <item h="1" x="116"/>
        <item h="1" x="125"/>
        <item x="15"/>
        <item h="1" x="12"/>
        <item x="35"/>
        <item h="1" x="98"/>
        <item h="1" x="55"/>
        <item h="1" x="57"/>
        <item h="1" x="100"/>
        <item h="1" x="59"/>
        <item h="1" x="120"/>
        <item h="1" x="45"/>
        <item h="1" x="50"/>
        <item h="1" x="85"/>
        <item h="1" x="104"/>
        <item h="1" x="52"/>
        <item h="1" x="90"/>
        <item h="1" x="143"/>
        <item h="1" x="140"/>
        <item h="1" x="71"/>
        <item h="1" x="41"/>
        <item x="13"/>
        <item h="1" x="83"/>
        <item h="1" x="142"/>
        <item h="1" x="149"/>
        <item h="1" x="79"/>
        <item h="1" x="127"/>
        <item x="21"/>
        <item h="1" x="121"/>
        <item h="1" x="56"/>
        <item h="1" x="22"/>
        <item h="1" x="70"/>
        <item h="1" x="82"/>
        <item h="1" x="72"/>
        <item h="1" x="88"/>
        <item h="1" x="122"/>
        <item h="1" x="130"/>
        <item h="1" x="112"/>
        <item h="1" x="99"/>
        <item x="4"/>
        <item h="1" x="7"/>
        <item h="1" x="44"/>
        <item h="1" x="113"/>
        <item h="1" x="84"/>
        <item h="1" x="63"/>
        <item x="2"/>
        <item h="1" x="66"/>
        <item h="1" x="109"/>
        <item h="1" x="30"/>
        <item h="1" x="62"/>
        <item h="1" x="64"/>
        <item h="1" x="68"/>
        <item h="1" x="39"/>
        <item x="65"/>
        <item h="1" x="28"/>
        <item h="1" x="47"/>
        <item h="1" x="67"/>
        <item h="1" x="151"/>
        <item h="1" x="27"/>
        <item h="1" x="110"/>
        <item h="1" x="69"/>
        <item h="1" x="128"/>
        <item h="1" x="33"/>
        <item h="1" x="37"/>
        <item h="1" x="43"/>
        <item h="1" x="111"/>
        <item h="1" x="105"/>
        <item h="1" x="53"/>
        <item h="1" x="155"/>
        <item x="29"/>
        <item h="1" x="129"/>
        <item h="1" x="134"/>
        <item x="6"/>
        <item x="5"/>
        <item h="1" x="148"/>
        <item h="1" x="24"/>
        <item h="1" x="73"/>
        <item h="1" x="152"/>
        <item h="1" x="51"/>
        <item h="1" x="138"/>
        <item h="1" x="38"/>
        <item h="1" x="123"/>
        <item h="1" x="78"/>
        <item h="1" x="86"/>
        <item h="1" x="135"/>
        <item h="1" x="132"/>
        <item h="1" x="20"/>
        <item x="14"/>
        <item h="1" x="18"/>
        <item h="1" x="32"/>
        <item h="1" x="40"/>
        <item h="1" x="107"/>
        <item h="1" x="93"/>
        <item h="1" x="150"/>
        <item h="1" x="137"/>
        <item h="1" x="1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8">
    <i>
      <x v="43"/>
    </i>
    <i>
      <x v="36"/>
    </i>
    <i>
      <x v="105"/>
    </i>
    <i>
      <x v="57"/>
    </i>
    <i>
      <x v="99"/>
    </i>
    <i>
      <x v="133"/>
    </i>
    <i>
      <x v="132"/>
    </i>
    <i>
      <x v="81"/>
    </i>
    <i>
      <x v="147"/>
    </i>
    <i>
      <x v="62"/>
    </i>
    <i>
      <x v="48"/>
    </i>
    <i>
      <x v="11"/>
    </i>
    <i>
      <x v="87"/>
    </i>
    <i>
      <x v="44"/>
    </i>
    <i>
      <x v="129"/>
    </i>
    <i>
      <x v="64"/>
    </i>
    <i>
      <x v="34"/>
    </i>
    <i>
      <x v="113"/>
    </i>
  </rowItems>
  <colFields count="1">
    <field x="-2"/>
  </colFields>
  <colItems count="3">
    <i>
      <x/>
    </i>
    <i i="1">
      <x v="1"/>
    </i>
    <i i="2">
      <x v="2"/>
    </i>
  </colItems>
  <dataFields count="3">
    <dataField name="Sum of Hapiness score_x000a_ 2018" fld="12" baseField="0" baseItem="0"/>
    <dataField name="Sum of Hapiness score_x000a_ 2017" fld="13" baseField="0" baseItem="0"/>
    <dataField name="Sum of Hapiness score_x000a_ 2019"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B7BAED-4F0F-4CC5-9473-211BFAF8AA94}"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3:B49" firstHeaderRow="1" firstDataRow="1" firstDataCol="1"/>
  <pivotFields count="17">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2"/>
        <item x="3"/>
        <item x="0"/>
        <item x="4"/>
        <item t="default"/>
      </items>
    </pivotField>
  </pivotFields>
  <rowFields count="1">
    <field x="16"/>
  </rowFields>
  <rowItems count="6">
    <i>
      <x/>
    </i>
    <i>
      <x v="1"/>
    </i>
    <i>
      <x v="2"/>
    </i>
    <i>
      <x v="3"/>
    </i>
    <i>
      <x v="4"/>
    </i>
    <i t="grand">
      <x/>
    </i>
  </rowItems>
  <colItems count="1">
    <i/>
  </colItems>
  <dataFields count="1">
    <dataField name="Count of Country" fld="0"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PromptCloudHQ/world-happiness-report-2019/downloads/world-happiness-report-2019.zip/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B2" sqref="B2"/>
    </sheetView>
  </sheetViews>
  <sheetFormatPr defaultRowHeight="14.5" x14ac:dyDescent="0.35"/>
  <cols>
    <col min="1" max="1" width="13.26953125" bestFit="1" customWidth="1"/>
    <col min="2" max="2" width="95.6328125" customWidth="1"/>
  </cols>
  <sheetData>
    <row r="1" spans="1:2" x14ac:dyDescent="0.35">
      <c r="A1" s="2" t="s">
        <v>167</v>
      </c>
      <c r="B1" t="s">
        <v>170</v>
      </c>
    </row>
    <row r="2" spans="1:2" x14ac:dyDescent="0.35">
      <c r="A2" s="2" t="s">
        <v>168</v>
      </c>
      <c r="B2" s="3" t="s">
        <v>171</v>
      </c>
    </row>
    <row r="3" spans="1:2" ht="72.5" x14ac:dyDescent="0.35">
      <c r="A3" s="2" t="s">
        <v>169</v>
      </c>
      <c r="B3" s="1" t="s">
        <v>172</v>
      </c>
    </row>
  </sheetData>
  <hyperlinks>
    <hyperlink ref="B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22" sqref="B22"/>
    </sheetView>
  </sheetViews>
  <sheetFormatPr defaultRowHeight="14.5" x14ac:dyDescent="0.35"/>
  <cols>
    <col min="1" max="1" width="22.90625" customWidth="1"/>
    <col min="2" max="2" width="87.54296875" customWidth="1"/>
  </cols>
  <sheetData>
    <row r="1" spans="1:2" x14ac:dyDescent="0.35">
      <c r="A1" s="2" t="s">
        <v>173</v>
      </c>
      <c r="B1" s="2" t="s">
        <v>169</v>
      </c>
    </row>
    <row r="2" spans="1:2" x14ac:dyDescent="0.35">
      <c r="A2" t="s">
        <v>0</v>
      </c>
      <c r="B2" t="s">
        <v>174</v>
      </c>
    </row>
    <row r="3" spans="1:2" x14ac:dyDescent="0.35">
      <c r="A3" t="s">
        <v>1</v>
      </c>
      <c r="B3" t="s">
        <v>175</v>
      </c>
    </row>
    <row r="4" spans="1:2" x14ac:dyDescent="0.35">
      <c r="A4" t="s">
        <v>2</v>
      </c>
      <c r="B4" t="s">
        <v>176</v>
      </c>
    </row>
    <row r="5" spans="1:2" x14ac:dyDescent="0.35">
      <c r="A5" t="s">
        <v>3</v>
      </c>
      <c r="B5" t="s">
        <v>177</v>
      </c>
    </row>
    <row r="6" spans="1:2" x14ac:dyDescent="0.35">
      <c r="A6" t="s">
        <v>4</v>
      </c>
      <c r="B6" t="s">
        <v>178</v>
      </c>
    </row>
    <row r="7" spans="1:2" x14ac:dyDescent="0.35">
      <c r="A7" t="s">
        <v>5</v>
      </c>
      <c r="B7" t="s">
        <v>179</v>
      </c>
    </row>
    <row r="8" spans="1:2" x14ac:dyDescent="0.35">
      <c r="A8" t="s">
        <v>6</v>
      </c>
      <c r="B8" t="s">
        <v>180</v>
      </c>
    </row>
    <row r="9" spans="1:2" x14ac:dyDescent="0.35">
      <c r="A9" t="s">
        <v>7</v>
      </c>
      <c r="B9" t="s">
        <v>181</v>
      </c>
    </row>
    <row r="10" spans="1:2" x14ac:dyDescent="0.35">
      <c r="A10" t="s">
        <v>8</v>
      </c>
      <c r="B10" t="s">
        <v>182</v>
      </c>
    </row>
    <row r="11" spans="1:2" x14ac:dyDescent="0.35">
      <c r="A11" s="1" t="s">
        <v>185</v>
      </c>
      <c r="B11" t="s">
        <v>183</v>
      </c>
    </row>
    <row r="12" spans="1:2" x14ac:dyDescent="0.35">
      <c r="A12" s="1" t="s">
        <v>186</v>
      </c>
      <c r="B12" t="s">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X157"/>
  <sheetViews>
    <sheetView topLeftCell="D1" workbookViewId="0">
      <selection activeCell="E7" sqref="B1:L157"/>
    </sheetView>
  </sheetViews>
  <sheetFormatPr defaultRowHeight="14.5" x14ac:dyDescent="0.35"/>
  <cols>
    <col min="2" max="2" width="15.7265625" customWidth="1"/>
    <col min="4" max="4" width="12.54296875" customWidth="1"/>
    <col min="5" max="5" width="13.1796875" customWidth="1"/>
    <col min="6" max="6" width="12.90625" customWidth="1"/>
    <col min="7" max="7" width="13.7265625" customWidth="1"/>
    <col min="9" max="9" width="12.7265625" customWidth="1"/>
    <col min="10" max="10" width="12.36328125" customWidth="1"/>
    <col min="11" max="11" width="10.90625" customWidth="1"/>
    <col min="12" max="12" width="12.1796875" customWidth="1"/>
    <col min="15" max="15" width="31.6328125" customWidth="1"/>
    <col min="18" max="18" width="16" customWidth="1"/>
  </cols>
  <sheetData>
    <row r="1" spans="2:310" ht="29" x14ac:dyDescent="0.35">
      <c r="B1" s="2" t="s">
        <v>187</v>
      </c>
      <c r="C1" s="2" t="s">
        <v>1</v>
      </c>
      <c r="D1" s="2" t="s">
        <v>2</v>
      </c>
      <c r="E1" s="2" t="s">
        <v>3</v>
      </c>
      <c r="F1" s="2" t="s">
        <v>4</v>
      </c>
      <c r="G1" s="2" t="s">
        <v>5</v>
      </c>
      <c r="H1" s="2" t="s">
        <v>6</v>
      </c>
      <c r="I1" s="2" t="s">
        <v>7</v>
      </c>
      <c r="J1" s="2" t="s">
        <v>8</v>
      </c>
      <c r="K1" s="4" t="s">
        <v>9</v>
      </c>
      <c r="L1" s="4" t="s">
        <v>10</v>
      </c>
      <c r="M1" s="2"/>
    </row>
    <row r="2" spans="2:310" x14ac:dyDescent="0.35">
      <c r="B2" t="s">
        <v>11</v>
      </c>
      <c r="C2">
        <v>1</v>
      </c>
      <c r="D2">
        <v>4</v>
      </c>
      <c r="E2">
        <v>41</v>
      </c>
      <c r="F2">
        <v>10</v>
      </c>
      <c r="G2">
        <v>2</v>
      </c>
      <c r="H2">
        <v>5</v>
      </c>
      <c r="I2">
        <v>4</v>
      </c>
      <c r="J2">
        <v>47</v>
      </c>
      <c r="K2">
        <v>22</v>
      </c>
      <c r="L2">
        <v>27</v>
      </c>
      <c r="R2" s="2"/>
    </row>
    <row r="3" spans="2:310" x14ac:dyDescent="0.35">
      <c r="B3" t="s">
        <v>12</v>
      </c>
      <c r="C3">
        <v>2</v>
      </c>
      <c r="D3">
        <v>13</v>
      </c>
      <c r="E3">
        <v>24</v>
      </c>
      <c r="F3">
        <v>26</v>
      </c>
      <c r="G3">
        <v>4</v>
      </c>
      <c r="H3">
        <v>6</v>
      </c>
      <c r="I3">
        <v>3</v>
      </c>
      <c r="J3">
        <v>22</v>
      </c>
      <c r="K3">
        <v>14</v>
      </c>
      <c r="L3">
        <v>23</v>
      </c>
      <c r="R3" s="2"/>
    </row>
    <row r="4" spans="2:310" x14ac:dyDescent="0.35">
      <c r="B4" t="s">
        <v>13</v>
      </c>
      <c r="C4">
        <v>3</v>
      </c>
      <c r="D4">
        <v>8</v>
      </c>
      <c r="E4">
        <v>16</v>
      </c>
      <c r="F4">
        <v>29</v>
      </c>
      <c r="G4">
        <v>3</v>
      </c>
      <c r="H4">
        <v>3</v>
      </c>
      <c r="I4">
        <v>8</v>
      </c>
      <c r="J4">
        <v>11</v>
      </c>
      <c r="K4">
        <v>7</v>
      </c>
      <c r="L4">
        <v>12</v>
      </c>
      <c r="R4" s="2"/>
    </row>
    <row r="5" spans="2:310" x14ac:dyDescent="0.35">
      <c r="B5" t="s">
        <v>14</v>
      </c>
      <c r="C5">
        <v>4</v>
      </c>
      <c r="D5">
        <v>9</v>
      </c>
      <c r="E5">
        <v>3</v>
      </c>
      <c r="F5">
        <v>3</v>
      </c>
      <c r="G5">
        <v>1</v>
      </c>
      <c r="H5">
        <v>7</v>
      </c>
      <c r="I5">
        <v>45</v>
      </c>
      <c r="J5">
        <v>3</v>
      </c>
      <c r="K5">
        <v>15</v>
      </c>
      <c r="L5">
        <v>13</v>
      </c>
      <c r="R5" s="2"/>
    </row>
    <row r="6" spans="2:310" x14ac:dyDescent="0.35">
      <c r="B6" t="s">
        <v>15</v>
      </c>
      <c r="C6">
        <v>5</v>
      </c>
      <c r="D6">
        <v>1</v>
      </c>
      <c r="E6">
        <v>12</v>
      </c>
      <c r="F6">
        <v>25</v>
      </c>
      <c r="G6">
        <v>15</v>
      </c>
      <c r="H6">
        <v>19</v>
      </c>
      <c r="I6">
        <v>12</v>
      </c>
      <c r="J6">
        <v>7</v>
      </c>
      <c r="K6">
        <v>12</v>
      </c>
      <c r="L6">
        <v>18</v>
      </c>
      <c r="R6" s="2"/>
    </row>
    <row r="7" spans="2:310" x14ac:dyDescent="0.35">
      <c r="B7" t="s">
        <v>16</v>
      </c>
      <c r="C7">
        <v>6</v>
      </c>
      <c r="D7">
        <v>11</v>
      </c>
      <c r="E7" t="s">
        <v>195</v>
      </c>
      <c r="F7">
        <v>21</v>
      </c>
      <c r="G7">
        <v>13</v>
      </c>
      <c r="H7">
        <v>11</v>
      </c>
      <c r="I7">
        <v>7</v>
      </c>
      <c r="J7">
        <v>16</v>
      </c>
      <c r="K7">
        <v>8</v>
      </c>
      <c r="L7">
        <v>4</v>
      </c>
      <c r="R7" s="2"/>
    </row>
    <row r="8" spans="2:310" x14ac:dyDescent="0.35">
      <c r="B8" t="s">
        <v>17</v>
      </c>
      <c r="C8">
        <v>7</v>
      </c>
      <c r="D8">
        <v>18</v>
      </c>
      <c r="E8">
        <v>34</v>
      </c>
      <c r="F8">
        <v>8</v>
      </c>
      <c r="G8">
        <v>25</v>
      </c>
      <c r="H8">
        <v>10</v>
      </c>
      <c r="I8">
        <v>6</v>
      </c>
      <c r="J8">
        <v>17</v>
      </c>
      <c r="K8">
        <v>13</v>
      </c>
      <c r="L8">
        <v>17</v>
      </c>
      <c r="R8" s="2"/>
    </row>
    <row r="9" spans="2:310" x14ac:dyDescent="0.35">
      <c r="B9" t="s">
        <v>18</v>
      </c>
      <c r="C9">
        <v>8</v>
      </c>
      <c r="D9">
        <v>15</v>
      </c>
      <c r="E9">
        <v>22</v>
      </c>
      <c r="F9">
        <v>12</v>
      </c>
      <c r="G9">
        <v>5</v>
      </c>
      <c r="H9">
        <v>8</v>
      </c>
      <c r="I9">
        <v>5</v>
      </c>
      <c r="J9">
        <v>8</v>
      </c>
      <c r="K9">
        <v>26</v>
      </c>
      <c r="L9">
        <v>14</v>
      </c>
      <c r="R9" s="2"/>
    </row>
    <row r="10" spans="2:310" x14ac:dyDescent="0.35">
      <c r="B10" t="s">
        <v>19</v>
      </c>
      <c r="C10">
        <v>9</v>
      </c>
      <c r="D10">
        <v>23</v>
      </c>
      <c r="E10">
        <v>18</v>
      </c>
      <c r="F10">
        <v>49</v>
      </c>
      <c r="G10">
        <v>20</v>
      </c>
      <c r="H10">
        <v>9</v>
      </c>
      <c r="I10">
        <v>11</v>
      </c>
      <c r="J10" t="s">
        <v>194</v>
      </c>
      <c r="K10">
        <v>19</v>
      </c>
      <c r="L10">
        <v>8</v>
      </c>
      <c r="R10" s="2"/>
    </row>
    <row r="11" spans="2:310" x14ac:dyDescent="0.35">
      <c r="B11" t="s">
        <v>20</v>
      </c>
      <c r="C11">
        <v>10</v>
      </c>
      <c r="D11">
        <v>10</v>
      </c>
      <c r="E11">
        <v>64</v>
      </c>
      <c r="F11">
        <v>24</v>
      </c>
      <c r="G11">
        <v>31</v>
      </c>
      <c r="H11">
        <v>26</v>
      </c>
      <c r="I11">
        <v>19</v>
      </c>
      <c r="J11">
        <v>25</v>
      </c>
      <c r="K11">
        <v>16</v>
      </c>
      <c r="L11">
        <v>15</v>
      </c>
      <c r="R11" s="4"/>
    </row>
    <row r="12" spans="2:310" x14ac:dyDescent="0.35">
      <c r="B12" t="s">
        <v>21</v>
      </c>
      <c r="C12">
        <v>11</v>
      </c>
      <c r="D12">
        <v>26</v>
      </c>
      <c r="E12">
        <v>47</v>
      </c>
      <c r="F12">
        <v>37</v>
      </c>
      <c r="G12">
        <v>7</v>
      </c>
      <c r="H12">
        <v>17</v>
      </c>
      <c r="I12">
        <v>13</v>
      </c>
      <c r="J12">
        <v>6</v>
      </c>
      <c r="K12">
        <v>18</v>
      </c>
      <c r="L12">
        <v>10</v>
      </c>
      <c r="R12" s="4"/>
    </row>
    <row r="13" spans="2:310" x14ac:dyDescent="0.35">
      <c r="B13" t="s">
        <v>22</v>
      </c>
      <c r="C13">
        <v>12</v>
      </c>
      <c r="D13">
        <v>62</v>
      </c>
      <c r="E13">
        <v>4</v>
      </c>
      <c r="F13">
        <v>87</v>
      </c>
      <c r="G13">
        <v>42</v>
      </c>
      <c r="H13">
        <v>16</v>
      </c>
      <c r="I13">
        <v>58</v>
      </c>
      <c r="J13">
        <v>75</v>
      </c>
      <c r="K13">
        <v>67</v>
      </c>
      <c r="L13">
        <v>28</v>
      </c>
      <c r="R13" s="2"/>
      <c r="EX13" s="2"/>
      <c r="GI13" t="s">
        <v>47</v>
      </c>
      <c r="GJ13" t="s">
        <v>48</v>
      </c>
      <c r="GK13" t="s">
        <v>49</v>
      </c>
      <c r="GL13" t="s">
        <v>50</v>
      </c>
      <c r="GM13" t="s">
        <v>51</v>
      </c>
      <c r="GN13" t="s">
        <v>52</v>
      </c>
      <c r="GO13" t="s">
        <v>53</v>
      </c>
      <c r="GP13" t="s">
        <v>54</v>
      </c>
      <c r="GQ13" t="s">
        <v>55</v>
      </c>
      <c r="GR13" t="s">
        <v>56</v>
      </c>
      <c r="GS13" t="s">
        <v>57</v>
      </c>
      <c r="GT13" t="s">
        <v>58</v>
      </c>
      <c r="GU13" t="s">
        <v>59</v>
      </c>
      <c r="GV13" t="s">
        <v>60</v>
      </c>
      <c r="GW13" t="s">
        <v>61</v>
      </c>
      <c r="GX13" t="s">
        <v>62</v>
      </c>
      <c r="GY13" t="s">
        <v>63</v>
      </c>
      <c r="GZ13" t="s">
        <v>64</v>
      </c>
      <c r="HA13" t="s">
        <v>65</v>
      </c>
      <c r="HB13" t="s">
        <v>66</v>
      </c>
      <c r="HC13" t="s">
        <v>67</v>
      </c>
      <c r="HD13" t="s">
        <v>68</v>
      </c>
      <c r="HE13" t="s">
        <v>69</v>
      </c>
      <c r="HF13" t="s">
        <v>70</v>
      </c>
      <c r="HG13" t="s">
        <v>71</v>
      </c>
      <c r="HH13" t="s">
        <v>72</v>
      </c>
      <c r="HI13" t="s">
        <v>73</v>
      </c>
      <c r="HJ13" t="s">
        <v>74</v>
      </c>
      <c r="HK13" t="s">
        <v>75</v>
      </c>
      <c r="HL13" t="s">
        <v>76</v>
      </c>
      <c r="HM13" t="s">
        <v>77</v>
      </c>
      <c r="HN13" t="s">
        <v>78</v>
      </c>
      <c r="HO13" t="s">
        <v>79</v>
      </c>
      <c r="HP13" t="s">
        <v>80</v>
      </c>
      <c r="HQ13" t="s">
        <v>81</v>
      </c>
      <c r="HR13" t="s">
        <v>82</v>
      </c>
      <c r="HS13" t="s">
        <v>83</v>
      </c>
      <c r="HT13" t="s">
        <v>84</v>
      </c>
      <c r="HU13" t="s">
        <v>85</v>
      </c>
      <c r="HV13" t="s">
        <v>86</v>
      </c>
      <c r="HW13" t="s">
        <v>87</v>
      </c>
      <c r="HX13" t="s">
        <v>88</v>
      </c>
      <c r="HY13" t="s">
        <v>89</v>
      </c>
      <c r="HZ13" t="s">
        <v>90</v>
      </c>
      <c r="IA13" t="s">
        <v>91</v>
      </c>
      <c r="IB13" t="s">
        <v>92</v>
      </c>
      <c r="IC13" t="s">
        <v>93</v>
      </c>
      <c r="ID13" t="s">
        <v>94</v>
      </c>
      <c r="IE13" t="s">
        <v>95</v>
      </c>
      <c r="IF13" t="s">
        <v>96</v>
      </c>
      <c r="IG13" t="s">
        <v>97</v>
      </c>
      <c r="IH13" t="s">
        <v>98</v>
      </c>
      <c r="II13" t="s">
        <v>99</v>
      </c>
      <c r="IJ13" t="s">
        <v>100</v>
      </c>
      <c r="IK13" t="s">
        <v>101</v>
      </c>
      <c r="IL13" t="s">
        <v>102</v>
      </c>
      <c r="IM13" t="s">
        <v>103</v>
      </c>
      <c r="IN13" t="s">
        <v>104</v>
      </c>
      <c r="IO13" t="s">
        <v>105</v>
      </c>
      <c r="IP13" t="s">
        <v>106</v>
      </c>
      <c r="IQ13" t="s">
        <v>107</v>
      </c>
      <c r="IR13" t="s">
        <v>108</v>
      </c>
      <c r="IS13" t="s">
        <v>109</v>
      </c>
      <c r="IT13" t="s">
        <v>110</v>
      </c>
      <c r="IU13" t="s">
        <v>111</v>
      </c>
      <c r="IV13" t="s">
        <v>112</v>
      </c>
      <c r="IW13" t="s">
        <v>113</v>
      </c>
      <c r="IX13" t="s">
        <v>114</v>
      </c>
      <c r="IY13" t="s">
        <v>115</v>
      </c>
      <c r="IZ13" t="s">
        <v>116</v>
      </c>
      <c r="JA13" t="s">
        <v>117</v>
      </c>
      <c r="JB13" t="s">
        <v>118</v>
      </c>
      <c r="JC13" t="s">
        <v>119</v>
      </c>
      <c r="JD13" t="s">
        <v>120</v>
      </c>
      <c r="JE13" t="s">
        <v>121</v>
      </c>
      <c r="JF13" t="s">
        <v>122</v>
      </c>
      <c r="JG13" t="s">
        <v>123</v>
      </c>
      <c r="JH13" t="s">
        <v>124</v>
      </c>
      <c r="JI13" t="s">
        <v>125</v>
      </c>
      <c r="JJ13" t="s">
        <v>126</v>
      </c>
      <c r="JK13" t="s">
        <v>127</v>
      </c>
      <c r="JL13" t="s">
        <v>128</v>
      </c>
      <c r="JM13" t="s">
        <v>129</v>
      </c>
      <c r="JN13" t="s">
        <v>130</v>
      </c>
      <c r="JO13" t="s">
        <v>131</v>
      </c>
      <c r="JP13" t="s">
        <v>132</v>
      </c>
      <c r="JQ13" t="s">
        <v>133</v>
      </c>
      <c r="JR13" t="s">
        <v>134</v>
      </c>
      <c r="JS13" t="s">
        <v>135</v>
      </c>
      <c r="JT13" t="s">
        <v>136</v>
      </c>
      <c r="JU13" t="s">
        <v>137</v>
      </c>
      <c r="JV13" t="s">
        <v>138</v>
      </c>
      <c r="JW13" t="s">
        <v>139</v>
      </c>
      <c r="JX13" t="s">
        <v>140</v>
      </c>
      <c r="JY13" t="s">
        <v>141</v>
      </c>
      <c r="JZ13" t="s">
        <v>142</v>
      </c>
      <c r="KA13" t="s">
        <v>143</v>
      </c>
      <c r="KB13" t="s">
        <v>144</v>
      </c>
      <c r="KC13" t="s">
        <v>145</v>
      </c>
      <c r="KD13" t="s">
        <v>146</v>
      </c>
      <c r="KE13" t="s">
        <v>147</v>
      </c>
      <c r="KF13" t="s">
        <v>148</v>
      </c>
      <c r="KG13" t="s">
        <v>149</v>
      </c>
      <c r="KH13" t="s">
        <v>150</v>
      </c>
      <c r="KI13" t="s">
        <v>151</v>
      </c>
      <c r="KJ13" t="s">
        <v>152</v>
      </c>
      <c r="KK13" t="s">
        <v>153</v>
      </c>
      <c r="KL13" t="s">
        <v>154</v>
      </c>
      <c r="KM13" t="s">
        <v>155</v>
      </c>
      <c r="KN13" t="s">
        <v>156</v>
      </c>
      <c r="KO13" t="s">
        <v>157</v>
      </c>
      <c r="KP13" t="s">
        <v>158</v>
      </c>
      <c r="KQ13" t="s">
        <v>159</v>
      </c>
      <c r="KR13" t="s">
        <v>160</v>
      </c>
      <c r="KS13" t="s">
        <v>161</v>
      </c>
      <c r="KT13" t="s">
        <v>162</v>
      </c>
      <c r="KU13" t="s">
        <v>163</v>
      </c>
      <c r="KV13" t="s">
        <v>164</v>
      </c>
      <c r="KW13" t="s">
        <v>165</v>
      </c>
      <c r="KX13" t="s">
        <v>166</v>
      </c>
    </row>
    <row r="14" spans="2:310" x14ac:dyDescent="0.35">
      <c r="B14" t="s">
        <v>23</v>
      </c>
      <c r="C14">
        <v>13</v>
      </c>
      <c r="D14">
        <v>14</v>
      </c>
      <c r="E14">
        <v>104</v>
      </c>
      <c r="F14">
        <v>69</v>
      </c>
      <c r="G14">
        <v>38</v>
      </c>
      <c r="H14">
        <v>93</v>
      </c>
      <c r="I14">
        <v>74</v>
      </c>
      <c r="J14">
        <v>24</v>
      </c>
      <c r="K14">
        <v>31</v>
      </c>
      <c r="L14">
        <v>11</v>
      </c>
    </row>
    <row r="15" spans="2:310" x14ac:dyDescent="0.35">
      <c r="B15" t="s">
        <v>24</v>
      </c>
      <c r="C15">
        <v>14</v>
      </c>
      <c r="D15">
        <v>3</v>
      </c>
      <c r="E15">
        <v>62</v>
      </c>
      <c r="F15">
        <v>19</v>
      </c>
      <c r="G15">
        <v>27</v>
      </c>
      <c r="H15">
        <v>28</v>
      </c>
      <c r="I15">
        <v>9</v>
      </c>
      <c r="J15">
        <v>30</v>
      </c>
      <c r="K15">
        <v>2</v>
      </c>
      <c r="L15">
        <v>16</v>
      </c>
    </row>
    <row r="16" spans="2:310" x14ac:dyDescent="0.35">
      <c r="B16" t="s">
        <v>25</v>
      </c>
      <c r="C16">
        <v>15</v>
      </c>
      <c r="D16">
        <v>16</v>
      </c>
      <c r="E16">
        <v>52</v>
      </c>
      <c r="F16">
        <v>42</v>
      </c>
      <c r="G16">
        <v>9</v>
      </c>
      <c r="H16">
        <v>63</v>
      </c>
      <c r="I16">
        <v>15</v>
      </c>
      <c r="J16">
        <v>4</v>
      </c>
      <c r="K16">
        <v>23</v>
      </c>
      <c r="L16">
        <v>24</v>
      </c>
    </row>
    <row r="17" spans="2:12" x14ac:dyDescent="0.35">
      <c r="B17" t="s">
        <v>26</v>
      </c>
      <c r="C17">
        <v>16</v>
      </c>
      <c r="D17">
        <v>34</v>
      </c>
      <c r="E17">
        <v>33</v>
      </c>
      <c r="F17">
        <v>32</v>
      </c>
      <c r="G17">
        <v>6</v>
      </c>
      <c r="H17">
        <v>33</v>
      </c>
      <c r="I17">
        <v>10</v>
      </c>
      <c r="J17">
        <v>9</v>
      </c>
      <c r="K17">
        <v>6</v>
      </c>
      <c r="L17">
        <v>20</v>
      </c>
    </row>
    <row r="18" spans="2:12" x14ac:dyDescent="0.35">
      <c r="B18" t="s">
        <v>27</v>
      </c>
      <c r="C18">
        <v>17</v>
      </c>
      <c r="D18">
        <v>17</v>
      </c>
      <c r="E18">
        <v>65</v>
      </c>
      <c r="F18">
        <v>30</v>
      </c>
      <c r="G18">
        <v>39</v>
      </c>
      <c r="H18">
        <v>44</v>
      </c>
      <c r="I18">
        <v>17</v>
      </c>
      <c r="J18">
        <v>19</v>
      </c>
      <c r="K18">
        <v>17</v>
      </c>
      <c r="L18">
        <v>25</v>
      </c>
    </row>
    <row r="19" spans="2:12" x14ac:dyDescent="0.35">
      <c r="B19" t="s">
        <v>28</v>
      </c>
      <c r="C19">
        <v>18</v>
      </c>
      <c r="D19">
        <v>7</v>
      </c>
      <c r="E19">
        <v>57</v>
      </c>
      <c r="F19">
        <v>53</v>
      </c>
      <c r="G19">
        <v>22</v>
      </c>
      <c r="H19">
        <v>53</v>
      </c>
      <c r="I19">
        <v>20</v>
      </c>
      <c r="J19">
        <v>44</v>
      </c>
      <c r="K19">
        <v>21</v>
      </c>
      <c r="L19">
        <v>26</v>
      </c>
    </row>
    <row r="20" spans="2:12" x14ac:dyDescent="0.35">
      <c r="B20" t="s">
        <v>29</v>
      </c>
      <c r="C20">
        <v>19</v>
      </c>
      <c r="D20">
        <v>49</v>
      </c>
      <c r="E20">
        <v>35</v>
      </c>
      <c r="F20">
        <v>70</v>
      </c>
      <c r="G20">
        <v>37</v>
      </c>
      <c r="H20">
        <v>62</v>
      </c>
      <c r="I20">
        <v>42</v>
      </c>
      <c r="J20">
        <v>12</v>
      </c>
      <c r="K20">
        <v>10</v>
      </c>
      <c r="L20">
        <v>39</v>
      </c>
    </row>
    <row r="21" spans="2:12" x14ac:dyDescent="0.35">
      <c r="B21" t="s">
        <v>30</v>
      </c>
      <c r="C21">
        <v>20</v>
      </c>
      <c r="D21">
        <v>20</v>
      </c>
      <c r="E21">
        <v>74</v>
      </c>
      <c r="F21">
        <v>22</v>
      </c>
      <c r="G21">
        <v>24</v>
      </c>
      <c r="H21">
        <v>58</v>
      </c>
      <c r="I21">
        <v>121</v>
      </c>
      <c r="J21">
        <v>117</v>
      </c>
      <c r="K21">
        <v>32</v>
      </c>
      <c r="L21">
        <v>31</v>
      </c>
    </row>
    <row r="22" spans="2:12" x14ac:dyDescent="0.35">
      <c r="B22" t="s">
        <v>31</v>
      </c>
      <c r="C22">
        <v>21</v>
      </c>
      <c r="D22">
        <v>65</v>
      </c>
      <c r="E22">
        <v>43</v>
      </c>
      <c r="F22">
        <v>56</v>
      </c>
      <c r="G22">
        <v>72</v>
      </c>
      <c r="H22">
        <v>4</v>
      </c>
      <c r="I22" t="s">
        <v>194</v>
      </c>
      <c r="J22">
        <v>15</v>
      </c>
      <c r="K22">
        <v>4</v>
      </c>
      <c r="L22">
        <v>60</v>
      </c>
    </row>
    <row r="23" spans="2:12" x14ac:dyDescent="0.35">
      <c r="B23" t="s">
        <v>32</v>
      </c>
      <c r="C23">
        <v>22</v>
      </c>
      <c r="D23">
        <v>42</v>
      </c>
      <c r="E23">
        <v>83</v>
      </c>
      <c r="F23">
        <v>103</v>
      </c>
      <c r="G23">
        <v>16</v>
      </c>
      <c r="H23">
        <v>12</v>
      </c>
      <c r="I23">
        <v>32</v>
      </c>
      <c r="J23">
        <v>5</v>
      </c>
      <c r="K23">
        <v>28</v>
      </c>
      <c r="L23">
        <v>19</v>
      </c>
    </row>
    <row r="24" spans="2:12" x14ac:dyDescent="0.35">
      <c r="B24" t="s">
        <v>33</v>
      </c>
      <c r="C24">
        <v>23</v>
      </c>
      <c r="D24">
        <v>76</v>
      </c>
      <c r="E24">
        <v>6</v>
      </c>
      <c r="F24">
        <v>40</v>
      </c>
      <c r="G24">
        <v>67</v>
      </c>
      <c r="H24">
        <v>71</v>
      </c>
      <c r="I24">
        <v>87</v>
      </c>
      <c r="J24">
        <v>120</v>
      </c>
      <c r="K24">
        <v>57</v>
      </c>
      <c r="L24">
        <v>46</v>
      </c>
    </row>
    <row r="25" spans="2:12" x14ac:dyDescent="0.35">
      <c r="B25" t="s">
        <v>34</v>
      </c>
      <c r="C25">
        <v>24</v>
      </c>
      <c r="D25">
        <v>19</v>
      </c>
      <c r="E25">
        <v>56</v>
      </c>
      <c r="F25">
        <v>66</v>
      </c>
      <c r="G25">
        <v>32</v>
      </c>
      <c r="H25">
        <v>69</v>
      </c>
      <c r="I25">
        <v>21</v>
      </c>
      <c r="J25">
        <v>68</v>
      </c>
      <c r="K25">
        <v>25</v>
      </c>
      <c r="L25">
        <v>5</v>
      </c>
    </row>
    <row r="26" spans="2:12" x14ac:dyDescent="0.35">
      <c r="B26" t="s">
        <v>35</v>
      </c>
      <c r="C26">
        <v>25</v>
      </c>
      <c r="D26">
        <v>37</v>
      </c>
      <c r="E26">
        <v>17</v>
      </c>
      <c r="F26">
        <v>1</v>
      </c>
      <c r="G26">
        <v>48</v>
      </c>
      <c r="H26">
        <v>102</v>
      </c>
      <c r="I26">
        <v>56</v>
      </c>
      <c r="J26">
        <v>56</v>
      </c>
      <c r="K26" t="s">
        <v>194</v>
      </c>
      <c r="L26" t="s">
        <v>194</v>
      </c>
    </row>
    <row r="27" spans="2:12" x14ac:dyDescent="0.35">
      <c r="B27" t="s">
        <v>36</v>
      </c>
      <c r="C27">
        <v>26</v>
      </c>
      <c r="D27">
        <v>61</v>
      </c>
      <c r="E27">
        <v>15</v>
      </c>
      <c r="F27">
        <v>78</v>
      </c>
      <c r="G27">
        <v>58</v>
      </c>
      <c r="H27">
        <v>98</v>
      </c>
      <c r="I27">
        <v>99</v>
      </c>
      <c r="J27">
        <v>45</v>
      </c>
      <c r="K27">
        <v>49</v>
      </c>
      <c r="L27">
        <v>30</v>
      </c>
    </row>
    <row r="28" spans="2:12" x14ac:dyDescent="0.35">
      <c r="B28" t="s">
        <v>37</v>
      </c>
      <c r="C28">
        <v>27</v>
      </c>
      <c r="D28">
        <v>136</v>
      </c>
      <c r="E28">
        <v>8</v>
      </c>
      <c r="F28">
        <v>85</v>
      </c>
      <c r="G28">
        <v>78</v>
      </c>
      <c r="H28">
        <v>25</v>
      </c>
      <c r="I28">
        <v>82</v>
      </c>
      <c r="J28">
        <v>78</v>
      </c>
      <c r="K28">
        <v>99</v>
      </c>
      <c r="L28">
        <v>85</v>
      </c>
    </row>
    <row r="29" spans="2:12" x14ac:dyDescent="0.35">
      <c r="B29" t="s">
        <v>38</v>
      </c>
      <c r="C29">
        <v>28</v>
      </c>
      <c r="D29">
        <v>93</v>
      </c>
      <c r="E29">
        <v>49</v>
      </c>
      <c r="F29">
        <v>82</v>
      </c>
      <c r="G29">
        <v>62</v>
      </c>
      <c r="H29">
        <v>68</v>
      </c>
      <c r="I29" t="s">
        <v>194</v>
      </c>
      <c r="J29">
        <v>82</v>
      </c>
      <c r="K29">
        <v>11</v>
      </c>
      <c r="L29">
        <v>74</v>
      </c>
    </row>
    <row r="30" spans="2:12" x14ac:dyDescent="0.35">
      <c r="B30" t="s">
        <v>39</v>
      </c>
      <c r="C30">
        <v>29</v>
      </c>
      <c r="D30">
        <v>86</v>
      </c>
      <c r="E30" t="s">
        <v>194</v>
      </c>
      <c r="F30" t="s">
        <v>194</v>
      </c>
      <c r="G30" t="s">
        <v>194</v>
      </c>
      <c r="H30" t="s">
        <v>194</v>
      </c>
      <c r="I30" t="s">
        <v>194</v>
      </c>
      <c r="J30" t="s">
        <v>194</v>
      </c>
      <c r="K30">
        <v>1</v>
      </c>
      <c r="L30">
        <v>43</v>
      </c>
    </row>
    <row r="31" spans="2:12" x14ac:dyDescent="0.35">
      <c r="B31" t="s">
        <v>40</v>
      </c>
      <c r="C31">
        <v>30</v>
      </c>
      <c r="D31">
        <v>21</v>
      </c>
      <c r="E31">
        <v>107</v>
      </c>
      <c r="F31">
        <v>107</v>
      </c>
      <c r="G31">
        <v>26</v>
      </c>
      <c r="H31">
        <v>95</v>
      </c>
      <c r="I31">
        <v>78</v>
      </c>
      <c r="J31">
        <v>50</v>
      </c>
      <c r="K31">
        <v>30</v>
      </c>
      <c r="L31">
        <v>3</v>
      </c>
    </row>
    <row r="32" spans="2:12" x14ac:dyDescent="0.35">
      <c r="B32" t="s">
        <v>41</v>
      </c>
      <c r="C32">
        <v>31</v>
      </c>
      <c r="D32">
        <v>121</v>
      </c>
      <c r="E32">
        <v>7</v>
      </c>
      <c r="F32">
        <v>48</v>
      </c>
      <c r="G32">
        <v>41</v>
      </c>
      <c r="H32">
        <v>32</v>
      </c>
      <c r="I32">
        <v>104</v>
      </c>
      <c r="J32">
        <v>88</v>
      </c>
      <c r="K32">
        <v>51</v>
      </c>
      <c r="L32">
        <v>33</v>
      </c>
    </row>
    <row r="33" spans="2:12" x14ac:dyDescent="0.35">
      <c r="B33" t="s">
        <v>42</v>
      </c>
      <c r="C33">
        <v>32</v>
      </c>
      <c r="D33">
        <v>116</v>
      </c>
      <c r="E33">
        <v>69</v>
      </c>
      <c r="F33">
        <v>105</v>
      </c>
      <c r="G33">
        <v>43</v>
      </c>
      <c r="H33">
        <v>84</v>
      </c>
      <c r="I33">
        <v>71</v>
      </c>
      <c r="J33">
        <v>108</v>
      </c>
      <c r="K33">
        <v>70</v>
      </c>
      <c r="L33">
        <v>72</v>
      </c>
    </row>
    <row r="34" spans="2:12" x14ac:dyDescent="0.35">
      <c r="B34" t="s">
        <v>43</v>
      </c>
      <c r="C34">
        <v>33</v>
      </c>
      <c r="D34">
        <v>88</v>
      </c>
      <c r="E34">
        <v>10</v>
      </c>
      <c r="F34">
        <v>76</v>
      </c>
      <c r="G34">
        <v>35</v>
      </c>
      <c r="H34">
        <v>30</v>
      </c>
      <c r="I34">
        <v>33</v>
      </c>
      <c r="J34">
        <v>80</v>
      </c>
      <c r="K34">
        <v>52</v>
      </c>
      <c r="L34">
        <v>35</v>
      </c>
    </row>
    <row r="35" spans="2:12" x14ac:dyDescent="0.35">
      <c r="B35" t="s">
        <v>44</v>
      </c>
      <c r="C35">
        <v>34</v>
      </c>
      <c r="D35">
        <v>5</v>
      </c>
      <c r="E35">
        <v>38</v>
      </c>
      <c r="F35">
        <v>2</v>
      </c>
      <c r="G35">
        <v>36</v>
      </c>
      <c r="H35">
        <v>20</v>
      </c>
      <c r="I35">
        <v>1</v>
      </c>
      <c r="J35">
        <v>21</v>
      </c>
      <c r="K35">
        <v>3</v>
      </c>
      <c r="L35">
        <v>1</v>
      </c>
    </row>
    <row r="36" spans="2:12" x14ac:dyDescent="0.35">
      <c r="B36" t="s">
        <v>45</v>
      </c>
      <c r="C36">
        <v>35</v>
      </c>
      <c r="D36">
        <v>112</v>
      </c>
      <c r="E36">
        <v>23</v>
      </c>
      <c r="F36">
        <v>84</v>
      </c>
      <c r="G36">
        <v>83</v>
      </c>
      <c r="H36">
        <v>74</v>
      </c>
      <c r="I36">
        <v>85</v>
      </c>
      <c r="J36">
        <v>134</v>
      </c>
      <c r="K36">
        <v>100</v>
      </c>
      <c r="L36">
        <v>75</v>
      </c>
    </row>
    <row r="37" spans="2:12" x14ac:dyDescent="0.35">
      <c r="B37" t="s">
        <v>46</v>
      </c>
      <c r="C37">
        <v>36</v>
      </c>
      <c r="D37">
        <v>31</v>
      </c>
      <c r="E37">
        <v>99</v>
      </c>
      <c r="F37">
        <v>123</v>
      </c>
      <c r="G37">
        <v>23</v>
      </c>
      <c r="H37">
        <v>132</v>
      </c>
      <c r="I37">
        <v>128</v>
      </c>
      <c r="J37">
        <v>48</v>
      </c>
      <c r="K37">
        <v>29</v>
      </c>
      <c r="L37">
        <v>7</v>
      </c>
    </row>
    <row r="38" spans="2:12" x14ac:dyDescent="0.35">
      <c r="B38" t="s">
        <v>47</v>
      </c>
      <c r="C38">
        <v>37</v>
      </c>
      <c r="D38">
        <v>83</v>
      </c>
      <c r="E38">
        <v>39</v>
      </c>
      <c r="F38">
        <v>83</v>
      </c>
      <c r="G38">
        <v>59</v>
      </c>
      <c r="H38">
        <v>24</v>
      </c>
      <c r="I38" t="s">
        <v>194</v>
      </c>
      <c r="J38">
        <v>23</v>
      </c>
      <c r="K38">
        <v>20</v>
      </c>
      <c r="L38">
        <v>42</v>
      </c>
    </row>
    <row r="39" spans="2:12" x14ac:dyDescent="0.35">
      <c r="B39" t="s">
        <v>48</v>
      </c>
      <c r="C39">
        <v>38</v>
      </c>
      <c r="D39">
        <v>39</v>
      </c>
      <c r="E39">
        <v>53</v>
      </c>
      <c r="F39">
        <v>47</v>
      </c>
      <c r="G39">
        <v>21</v>
      </c>
      <c r="H39">
        <v>108</v>
      </c>
      <c r="I39">
        <v>142</v>
      </c>
      <c r="J39">
        <v>70</v>
      </c>
      <c r="K39">
        <v>35</v>
      </c>
      <c r="L39">
        <v>38</v>
      </c>
    </row>
    <row r="40" spans="2:12" x14ac:dyDescent="0.35">
      <c r="B40" t="s">
        <v>49</v>
      </c>
      <c r="C40">
        <v>39</v>
      </c>
      <c r="D40">
        <v>89</v>
      </c>
      <c r="E40">
        <v>14</v>
      </c>
      <c r="F40">
        <v>52</v>
      </c>
      <c r="G40">
        <v>29</v>
      </c>
      <c r="H40">
        <v>51</v>
      </c>
      <c r="I40">
        <v>141</v>
      </c>
      <c r="J40">
        <v>41</v>
      </c>
      <c r="K40">
        <v>38</v>
      </c>
      <c r="L40">
        <v>93</v>
      </c>
    </row>
    <row r="41" spans="2:12" x14ac:dyDescent="0.35">
      <c r="B41" t="s">
        <v>50</v>
      </c>
      <c r="C41">
        <v>40</v>
      </c>
      <c r="D41">
        <v>28</v>
      </c>
      <c r="E41">
        <v>76</v>
      </c>
      <c r="F41">
        <v>33</v>
      </c>
      <c r="G41">
        <v>44</v>
      </c>
      <c r="H41">
        <v>52</v>
      </c>
      <c r="I41">
        <v>108</v>
      </c>
      <c r="J41">
        <v>77</v>
      </c>
      <c r="K41">
        <v>41</v>
      </c>
      <c r="L41">
        <v>36</v>
      </c>
    </row>
    <row r="42" spans="2:12" x14ac:dyDescent="0.35">
      <c r="B42" t="s">
        <v>51</v>
      </c>
      <c r="C42">
        <v>41</v>
      </c>
      <c r="D42">
        <v>99</v>
      </c>
      <c r="E42">
        <v>19</v>
      </c>
      <c r="F42">
        <v>15</v>
      </c>
      <c r="G42">
        <v>11</v>
      </c>
      <c r="H42">
        <v>1</v>
      </c>
      <c r="I42">
        <v>18</v>
      </c>
      <c r="J42">
        <v>29</v>
      </c>
      <c r="K42">
        <v>104</v>
      </c>
      <c r="L42">
        <v>83</v>
      </c>
    </row>
    <row r="43" spans="2:12" x14ac:dyDescent="0.35">
      <c r="B43" t="s">
        <v>52</v>
      </c>
      <c r="C43">
        <v>42</v>
      </c>
      <c r="D43">
        <v>55</v>
      </c>
      <c r="E43">
        <v>138</v>
      </c>
      <c r="F43">
        <v>41</v>
      </c>
      <c r="G43">
        <v>17</v>
      </c>
      <c r="H43">
        <v>122</v>
      </c>
      <c r="I43">
        <v>113</v>
      </c>
      <c r="J43">
        <v>124</v>
      </c>
      <c r="K43">
        <v>36</v>
      </c>
      <c r="L43">
        <v>62</v>
      </c>
    </row>
    <row r="44" spans="2:12" x14ac:dyDescent="0.35">
      <c r="B44" t="s">
        <v>53</v>
      </c>
      <c r="C44">
        <v>43</v>
      </c>
      <c r="D44">
        <v>120</v>
      </c>
      <c r="E44">
        <v>30</v>
      </c>
      <c r="F44">
        <v>88</v>
      </c>
      <c r="G44">
        <v>52</v>
      </c>
      <c r="H44">
        <v>56</v>
      </c>
      <c r="I44">
        <v>124</v>
      </c>
      <c r="J44">
        <v>111</v>
      </c>
      <c r="K44">
        <v>74</v>
      </c>
      <c r="L44">
        <v>51</v>
      </c>
    </row>
    <row r="45" spans="2:12" x14ac:dyDescent="0.35">
      <c r="B45" t="s">
        <v>54</v>
      </c>
      <c r="C45">
        <v>44</v>
      </c>
      <c r="D45">
        <v>54</v>
      </c>
      <c r="E45">
        <v>114</v>
      </c>
      <c r="F45">
        <v>71</v>
      </c>
      <c r="G45">
        <v>14</v>
      </c>
      <c r="H45">
        <v>13</v>
      </c>
      <c r="I45">
        <v>97</v>
      </c>
      <c r="J45">
        <v>54</v>
      </c>
      <c r="K45">
        <v>34</v>
      </c>
      <c r="L45">
        <v>29</v>
      </c>
    </row>
    <row r="46" spans="2:12" x14ac:dyDescent="0.35">
      <c r="B46" t="s">
        <v>55</v>
      </c>
      <c r="C46">
        <v>45</v>
      </c>
      <c r="D46">
        <v>133</v>
      </c>
      <c r="E46">
        <v>31</v>
      </c>
      <c r="F46">
        <v>125</v>
      </c>
      <c r="G46">
        <v>66</v>
      </c>
      <c r="H46">
        <v>70</v>
      </c>
      <c r="I46">
        <v>43</v>
      </c>
      <c r="J46">
        <v>71</v>
      </c>
      <c r="K46">
        <v>108</v>
      </c>
      <c r="L46">
        <v>53</v>
      </c>
    </row>
    <row r="47" spans="2:12" x14ac:dyDescent="0.35">
      <c r="B47" t="s">
        <v>56</v>
      </c>
      <c r="C47">
        <v>46</v>
      </c>
      <c r="D47">
        <v>107</v>
      </c>
      <c r="E47">
        <v>71</v>
      </c>
      <c r="F47">
        <v>7</v>
      </c>
      <c r="G47">
        <v>85</v>
      </c>
      <c r="H47">
        <v>50</v>
      </c>
      <c r="I47">
        <v>144</v>
      </c>
      <c r="J47">
        <v>31</v>
      </c>
      <c r="K47">
        <v>88</v>
      </c>
      <c r="L47" t="s">
        <v>194</v>
      </c>
    </row>
    <row r="48" spans="2:12" x14ac:dyDescent="0.35">
      <c r="B48" t="s">
        <v>57</v>
      </c>
      <c r="C48">
        <v>47</v>
      </c>
      <c r="D48">
        <v>97</v>
      </c>
      <c r="E48">
        <v>28</v>
      </c>
      <c r="F48">
        <v>93</v>
      </c>
      <c r="G48">
        <v>46</v>
      </c>
      <c r="H48">
        <v>54</v>
      </c>
      <c r="I48">
        <v>109</v>
      </c>
      <c r="J48">
        <v>123</v>
      </c>
      <c r="K48">
        <v>55</v>
      </c>
      <c r="L48">
        <v>37</v>
      </c>
    </row>
    <row r="49" spans="2:12" x14ac:dyDescent="0.35">
      <c r="B49" t="s">
        <v>58</v>
      </c>
      <c r="C49">
        <v>48</v>
      </c>
      <c r="D49">
        <v>75</v>
      </c>
      <c r="E49">
        <v>80</v>
      </c>
      <c r="F49">
        <v>62</v>
      </c>
      <c r="G49">
        <v>86</v>
      </c>
      <c r="H49">
        <v>57</v>
      </c>
      <c r="I49">
        <v>146</v>
      </c>
      <c r="J49">
        <v>102</v>
      </c>
      <c r="K49">
        <v>48</v>
      </c>
      <c r="L49">
        <v>61</v>
      </c>
    </row>
    <row r="50" spans="2:12" x14ac:dyDescent="0.35">
      <c r="B50" t="s">
        <v>59</v>
      </c>
      <c r="C50">
        <v>49</v>
      </c>
      <c r="D50">
        <v>95</v>
      </c>
      <c r="E50">
        <v>60</v>
      </c>
      <c r="F50">
        <v>99</v>
      </c>
      <c r="G50">
        <v>90</v>
      </c>
      <c r="H50">
        <v>81</v>
      </c>
      <c r="I50">
        <v>115</v>
      </c>
      <c r="J50">
        <v>39</v>
      </c>
      <c r="K50">
        <v>33</v>
      </c>
      <c r="L50">
        <v>6</v>
      </c>
    </row>
    <row r="51" spans="2:12" x14ac:dyDescent="0.35">
      <c r="B51" t="s">
        <v>60</v>
      </c>
      <c r="C51">
        <v>50</v>
      </c>
      <c r="D51">
        <v>113</v>
      </c>
      <c r="E51">
        <v>11</v>
      </c>
      <c r="F51">
        <v>113</v>
      </c>
      <c r="G51">
        <v>71</v>
      </c>
      <c r="H51">
        <v>42</v>
      </c>
      <c r="I51">
        <v>68</v>
      </c>
      <c r="J51">
        <v>95</v>
      </c>
      <c r="K51">
        <v>86</v>
      </c>
      <c r="L51">
        <v>45</v>
      </c>
    </row>
    <row r="52" spans="2:12" x14ac:dyDescent="0.35">
      <c r="B52" t="s">
        <v>61</v>
      </c>
      <c r="C52">
        <v>51</v>
      </c>
      <c r="D52">
        <v>98</v>
      </c>
      <c r="E52">
        <v>89</v>
      </c>
      <c r="F52">
        <v>97</v>
      </c>
      <c r="G52">
        <v>69</v>
      </c>
      <c r="H52">
        <v>47</v>
      </c>
      <c r="I52" t="s">
        <v>194</v>
      </c>
      <c r="J52">
        <v>42</v>
      </c>
      <c r="K52">
        <v>5</v>
      </c>
      <c r="L52">
        <v>70</v>
      </c>
    </row>
    <row r="53" spans="2:12" x14ac:dyDescent="0.35">
      <c r="B53" t="s">
        <v>62</v>
      </c>
      <c r="C53">
        <v>52</v>
      </c>
      <c r="D53">
        <v>81</v>
      </c>
      <c r="E53">
        <v>20</v>
      </c>
      <c r="F53">
        <v>35</v>
      </c>
      <c r="G53">
        <v>53</v>
      </c>
      <c r="H53">
        <v>18</v>
      </c>
      <c r="I53">
        <v>131</v>
      </c>
      <c r="J53">
        <v>10</v>
      </c>
      <c r="K53">
        <v>62</v>
      </c>
      <c r="L53">
        <v>58</v>
      </c>
    </row>
    <row r="54" spans="2:12" x14ac:dyDescent="0.35">
      <c r="B54" t="s">
        <v>63</v>
      </c>
      <c r="C54">
        <v>53</v>
      </c>
      <c r="D54">
        <v>30</v>
      </c>
      <c r="E54">
        <v>119</v>
      </c>
      <c r="F54">
        <v>38</v>
      </c>
      <c r="G54">
        <v>34</v>
      </c>
      <c r="H54">
        <v>126</v>
      </c>
      <c r="I54">
        <v>92</v>
      </c>
      <c r="J54">
        <v>105</v>
      </c>
      <c r="K54">
        <v>43</v>
      </c>
      <c r="L54">
        <v>68</v>
      </c>
    </row>
    <row r="55" spans="2:12" x14ac:dyDescent="0.35">
      <c r="B55" t="s">
        <v>64</v>
      </c>
      <c r="C55">
        <v>54</v>
      </c>
      <c r="D55">
        <v>57</v>
      </c>
      <c r="E55">
        <v>101</v>
      </c>
      <c r="F55">
        <v>45</v>
      </c>
      <c r="G55">
        <v>91</v>
      </c>
      <c r="H55">
        <v>144</v>
      </c>
      <c r="I55">
        <v>100</v>
      </c>
      <c r="J55">
        <v>40</v>
      </c>
      <c r="K55">
        <v>27</v>
      </c>
      <c r="L55">
        <v>9</v>
      </c>
    </row>
    <row r="56" spans="2:12" x14ac:dyDescent="0.35">
      <c r="B56" t="s">
        <v>65</v>
      </c>
      <c r="C56">
        <v>55</v>
      </c>
      <c r="D56">
        <v>32</v>
      </c>
      <c r="E56">
        <v>50</v>
      </c>
      <c r="F56">
        <v>6</v>
      </c>
      <c r="G56">
        <v>12</v>
      </c>
      <c r="H56">
        <v>45</v>
      </c>
      <c r="I56">
        <v>30</v>
      </c>
      <c r="J56">
        <v>83</v>
      </c>
      <c r="K56">
        <v>37</v>
      </c>
      <c r="L56">
        <v>41</v>
      </c>
    </row>
    <row r="57" spans="2:12" x14ac:dyDescent="0.35">
      <c r="B57" t="s">
        <v>66</v>
      </c>
      <c r="C57">
        <v>56</v>
      </c>
      <c r="D57">
        <v>102</v>
      </c>
      <c r="E57">
        <v>51</v>
      </c>
      <c r="F57">
        <v>51</v>
      </c>
      <c r="G57">
        <v>28</v>
      </c>
      <c r="H57">
        <v>49</v>
      </c>
      <c r="I57">
        <v>130</v>
      </c>
      <c r="J57">
        <v>119</v>
      </c>
      <c r="K57">
        <v>93</v>
      </c>
      <c r="L57">
        <v>55</v>
      </c>
    </row>
    <row r="58" spans="2:12" x14ac:dyDescent="0.35">
      <c r="B58" t="s">
        <v>67</v>
      </c>
      <c r="C58">
        <v>57</v>
      </c>
      <c r="D58">
        <v>94</v>
      </c>
      <c r="E58">
        <v>55</v>
      </c>
      <c r="F58">
        <v>16</v>
      </c>
      <c r="G58">
        <v>54</v>
      </c>
      <c r="H58">
        <v>40</v>
      </c>
      <c r="I58">
        <v>96</v>
      </c>
      <c r="J58">
        <v>37</v>
      </c>
      <c r="K58">
        <v>53</v>
      </c>
      <c r="L58">
        <v>73</v>
      </c>
    </row>
    <row r="59" spans="2:12" x14ac:dyDescent="0.35">
      <c r="B59" t="s">
        <v>68</v>
      </c>
      <c r="C59">
        <v>58</v>
      </c>
      <c r="D59">
        <v>43</v>
      </c>
      <c r="E59">
        <v>73</v>
      </c>
      <c r="F59">
        <v>14</v>
      </c>
      <c r="G59">
        <v>50</v>
      </c>
      <c r="H59">
        <v>64</v>
      </c>
      <c r="I59">
        <v>39</v>
      </c>
      <c r="J59">
        <v>92</v>
      </c>
      <c r="K59">
        <v>24</v>
      </c>
      <c r="L59">
        <v>2</v>
      </c>
    </row>
    <row r="60" spans="2:12" x14ac:dyDescent="0.35">
      <c r="B60" t="s">
        <v>69</v>
      </c>
      <c r="C60">
        <v>59</v>
      </c>
      <c r="D60">
        <v>151</v>
      </c>
      <c r="E60">
        <v>13</v>
      </c>
      <c r="F60">
        <v>73</v>
      </c>
      <c r="G60">
        <v>84</v>
      </c>
      <c r="H60">
        <v>39</v>
      </c>
      <c r="I60">
        <v>79</v>
      </c>
      <c r="J60">
        <v>51</v>
      </c>
      <c r="K60">
        <v>113</v>
      </c>
      <c r="L60">
        <v>57</v>
      </c>
    </row>
    <row r="61" spans="2:12" x14ac:dyDescent="0.35">
      <c r="B61" t="s">
        <v>70</v>
      </c>
      <c r="C61">
        <v>60</v>
      </c>
      <c r="D61">
        <v>40</v>
      </c>
      <c r="E61">
        <v>81</v>
      </c>
      <c r="F61">
        <v>5</v>
      </c>
      <c r="G61">
        <v>19</v>
      </c>
      <c r="H61">
        <v>80</v>
      </c>
      <c r="I61">
        <v>57</v>
      </c>
      <c r="J61">
        <v>57</v>
      </c>
      <c r="K61">
        <v>47</v>
      </c>
      <c r="L61">
        <v>88</v>
      </c>
    </row>
    <row r="62" spans="2:12" x14ac:dyDescent="0.35">
      <c r="B62" t="s">
        <v>71</v>
      </c>
      <c r="C62">
        <v>61</v>
      </c>
      <c r="D62">
        <v>71</v>
      </c>
      <c r="E62">
        <v>70</v>
      </c>
      <c r="F62">
        <v>138</v>
      </c>
      <c r="G62">
        <v>93</v>
      </c>
      <c r="H62">
        <v>35</v>
      </c>
      <c r="I62">
        <v>91</v>
      </c>
      <c r="J62">
        <v>104</v>
      </c>
      <c r="K62">
        <v>101</v>
      </c>
      <c r="L62">
        <v>94</v>
      </c>
    </row>
    <row r="63" spans="2:12" x14ac:dyDescent="0.35">
      <c r="B63" t="s">
        <v>72</v>
      </c>
      <c r="C63">
        <v>62</v>
      </c>
      <c r="D63">
        <v>36</v>
      </c>
      <c r="E63">
        <v>86</v>
      </c>
      <c r="F63">
        <v>31</v>
      </c>
      <c r="G63">
        <v>51</v>
      </c>
      <c r="H63">
        <v>138</v>
      </c>
      <c r="I63">
        <v>140</v>
      </c>
      <c r="J63">
        <v>100</v>
      </c>
      <c r="K63">
        <v>42</v>
      </c>
      <c r="L63">
        <v>56</v>
      </c>
    </row>
    <row r="64" spans="2:12" x14ac:dyDescent="0.35">
      <c r="B64" t="s">
        <v>73</v>
      </c>
      <c r="C64">
        <v>63</v>
      </c>
      <c r="D64">
        <v>90</v>
      </c>
      <c r="E64">
        <v>1</v>
      </c>
      <c r="F64">
        <v>39</v>
      </c>
      <c r="G64">
        <v>30</v>
      </c>
      <c r="H64">
        <v>34</v>
      </c>
      <c r="I64">
        <v>76</v>
      </c>
      <c r="J64">
        <v>67</v>
      </c>
      <c r="K64">
        <v>90</v>
      </c>
      <c r="L64">
        <v>81</v>
      </c>
    </row>
    <row r="65" spans="2:12" x14ac:dyDescent="0.35">
      <c r="B65" t="s">
        <v>74</v>
      </c>
      <c r="C65">
        <v>64</v>
      </c>
      <c r="D65">
        <v>35</v>
      </c>
      <c r="E65">
        <v>144</v>
      </c>
      <c r="F65">
        <v>90</v>
      </c>
      <c r="G65">
        <v>81</v>
      </c>
      <c r="H65">
        <v>77</v>
      </c>
      <c r="I65">
        <v>29</v>
      </c>
      <c r="J65">
        <v>43</v>
      </c>
      <c r="K65" t="s">
        <v>194</v>
      </c>
      <c r="L65" t="s">
        <v>194</v>
      </c>
    </row>
    <row r="66" spans="2:12" x14ac:dyDescent="0.35">
      <c r="B66" t="s">
        <v>75</v>
      </c>
      <c r="C66">
        <v>65</v>
      </c>
      <c r="D66">
        <v>114</v>
      </c>
      <c r="E66">
        <v>36</v>
      </c>
      <c r="F66">
        <v>127</v>
      </c>
      <c r="G66">
        <v>77</v>
      </c>
      <c r="H66">
        <v>61</v>
      </c>
      <c r="I66">
        <v>132</v>
      </c>
      <c r="J66">
        <v>126</v>
      </c>
      <c r="K66">
        <v>76</v>
      </c>
      <c r="L66">
        <v>47</v>
      </c>
    </row>
    <row r="67" spans="2:12" x14ac:dyDescent="0.35">
      <c r="B67" t="s">
        <v>76</v>
      </c>
      <c r="C67">
        <v>66</v>
      </c>
      <c r="D67">
        <v>73</v>
      </c>
      <c r="E67">
        <v>97</v>
      </c>
      <c r="F67">
        <v>100</v>
      </c>
      <c r="G67">
        <v>47</v>
      </c>
      <c r="H67">
        <v>37</v>
      </c>
      <c r="I67">
        <v>135</v>
      </c>
      <c r="J67">
        <v>122</v>
      </c>
      <c r="K67">
        <v>39</v>
      </c>
      <c r="L67">
        <v>22</v>
      </c>
    </row>
    <row r="68" spans="2:12" x14ac:dyDescent="0.35">
      <c r="B68" t="s">
        <v>77</v>
      </c>
      <c r="C68">
        <v>67</v>
      </c>
      <c r="D68">
        <v>53</v>
      </c>
      <c r="E68">
        <v>130</v>
      </c>
      <c r="F68">
        <v>111</v>
      </c>
      <c r="G68">
        <v>130</v>
      </c>
      <c r="H68">
        <v>114</v>
      </c>
      <c r="I68">
        <v>55</v>
      </c>
      <c r="J68">
        <v>58</v>
      </c>
      <c r="K68">
        <v>110</v>
      </c>
      <c r="L68">
        <v>114</v>
      </c>
    </row>
    <row r="69" spans="2:12" x14ac:dyDescent="0.35">
      <c r="B69" t="s">
        <v>78</v>
      </c>
      <c r="C69">
        <v>68</v>
      </c>
      <c r="D69">
        <v>64</v>
      </c>
      <c r="E69">
        <v>96</v>
      </c>
      <c r="F69">
        <v>9</v>
      </c>
      <c r="G69">
        <v>40</v>
      </c>
      <c r="H69">
        <v>107</v>
      </c>
      <c r="I69">
        <v>127</v>
      </c>
      <c r="J69">
        <v>101</v>
      </c>
      <c r="K69">
        <v>45</v>
      </c>
      <c r="L69">
        <v>89</v>
      </c>
    </row>
    <row r="70" spans="2:12" x14ac:dyDescent="0.35">
      <c r="B70" t="s">
        <v>79</v>
      </c>
      <c r="C70">
        <v>69</v>
      </c>
      <c r="D70">
        <v>119</v>
      </c>
      <c r="E70">
        <v>42</v>
      </c>
      <c r="F70">
        <v>116</v>
      </c>
      <c r="G70">
        <v>75</v>
      </c>
      <c r="H70">
        <v>15</v>
      </c>
      <c r="I70">
        <v>49</v>
      </c>
      <c r="J70">
        <v>115</v>
      </c>
      <c r="K70">
        <v>97</v>
      </c>
      <c r="L70">
        <v>99</v>
      </c>
    </row>
    <row r="71" spans="2:12" x14ac:dyDescent="0.35">
      <c r="B71" t="s">
        <v>80</v>
      </c>
      <c r="C71">
        <v>70</v>
      </c>
      <c r="D71">
        <v>100</v>
      </c>
      <c r="E71">
        <v>148</v>
      </c>
      <c r="F71">
        <v>92</v>
      </c>
      <c r="G71">
        <v>57</v>
      </c>
      <c r="H71">
        <v>124</v>
      </c>
      <c r="I71">
        <v>118</v>
      </c>
      <c r="J71">
        <v>84</v>
      </c>
      <c r="K71">
        <v>71</v>
      </c>
      <c r="L71">
        <v>48</v>
      </c>
    </row>
    <row r="72" spans="2:12" x14ac:dyDescent="0.35">
      <c r="B72" t="s">
        <v>81</v>
      </c>
      <c r="C72">
        <v>71</v>
      </c>
      <c r="D72">
        <v>45</v>
      </c>
      <c r="E72">
        <v>133</v>
      </c>
      <c r="F72">
        <v>67</v>
      </c>
      <c r="G72">
        <v>65</v>
      </c>
      <c r="H72">
        <v>128</v>
      </c>
      <c r="I72">
        <v>148</v>
      </c>
      <c r="J72">
        <v>86</v>
      </c>
      <c r="K72">
        <v>109</v>
      </c>
      <c r="L72">
        <v>86</v>
      </c>
    </row>
    <row r="73" spans="2:12" x14ac:dyDescent="0.35">
      <c r="B73" t="s">
        <v>82</v>
      </c>
      <c r="C73">
        <v>72</v>
      </c>
      <c r="D73">
        <v>115</v>
      </c>
      <c r="E73">
        <v>85</v>
      </c>
      <c r="F73">
        <v>137</v>
      </c>
      <c r="G73">
        <v>73</v>
      </c>
      <c r="H73">
        <v>79</v>
      </c>
      <c r="I73">
        <v>31</v>
      </c>
      <c r="J73">
        <v>87</v>
      </c>
      <c r="K73">
        <v>63</v>
      </c>
      <c r="L73">
        <v>96</v>
      </c>
    </row>
    <row r="74" spans="2:12" x14ac:dyDescent="0.35">
      <c r="B74" t="s">
        <v>83</v>
      </c>
      <c r="C74">
        <v>73</v>
      </c>
      <c r="D74">
        <v>84</v>
      </c>
      <c r="E74">
        <v>143</v>
      </c>
      <c r="F74">
        <v>118</v>
      </c>
      <c r="G74">
        <v>60</v>
      </c>
      <c r="H74">
        <v>139</v>
      </c>
      <c r="I74">
        <v>77</v>
      </c>
      <c r="J74">
        <v>76</v>
      </c>
      <c r="K74">
        <v>61</v>
      </c>
      <c r="L74">
        <v>44</v>
      </c>
    </row>
    <row r="75" spans="2:12" x14ac:dyDescent="0.35">
      <c r="B75" t="s">
        <v>84</v>
      </c>
      <c r="C75">
        <v>74</v>
      </c>
      <c r="D75">
        <v>50</v>
      </c>
      <c r="E75">
        <v>120</v>
      </c>
      <c r="F75">
        <v>54</v>
      </c>
      <c r="G75">
        <v>113</v>
      </c>
      <c r="H75">
        <v>86</v>
      </c>
      <c r="I75">
        <v>35</v>
      </c>
      <c r="J75">
        <v>72</v>
      </c>
      <c r="K75">
        <v>123</v>
      </c>
      <c r="L75">
        <v>92</v>
      </c>
    </row>
    <row r="76" spans="2:12" x14ac:dyDescent="0.35">
      <c r="B76" t="s">
        <v>85</v>
      </c>
      <c r="C76">
        <v>75</v>
      </c>
      <c r="D76">
        <v>29</v>
      </c>
      <c r="E76">
        <v>122</v>
      </c>
      <c r="F76">
        <v>101</v>
      </c>
      <c r="G76">
        <v>79</v>
      </c>
      <c r="H76">
        <v>118</v>
      </c>
      <c r="I76">
        <v>139</v>
      </c>
      <c r="J76">
        <v>81</v>
      </c>
      <c r="K76">
        <v>50</v>
      </c>
      <c r="L76">
        <v>32</v>
      </c>
    </row>
    <row r="77" spans="2:12" x14ac:dyDescent="0.35">
      <c r="B77" t="s">
        <v>86</v>
      </c>
      <c r="C77">
        <v>76</v>
      </c>
      <c r="D77">
        <v>33</v>
      </c>
      <c r="E77">
        <v>105</v>
      </c>
      <c r="F77">
        <v>28</v>
      </c>
      <c r="G77">
        <v>76</v>
      </c>
      <c r="H77">
        <v>66</v>
      </c>
      <c r="I77">
        <v>14</v>
      </c>
      <c r="J77">
        <v>18</v>
      </c>
      <c r="K77">
        <v>9</v>
      </c>
      <c r="L77" t="s">
        <v>194</v>
      </c>
    </row>
    <row r="78" spans="2:12" x14ac:dyDescent="0.35">
      <c r="B78" t="s">
        <v>87</v>
      </c>
      <c r="C78">
        <v>77</v>
      </c>
      <c r="D78">
        <v>155</v>
      </c>
      <c r="E78">
        <v>66</v>
      </c>
      <c r="F78">
        <v>77</v>
      </c>
      <c r="G78">
        <v>55</v>
      </c>
      <c r="H78">
        <v>43</v>
      </c>
      <c r="I78">
        <v>52</v>
      </c>
      <c r="J78">
        <v>93</v>
      </c>
      <c r="K78">
        <v>69</v>
      </c>
      <c r="L78">
        <v>80</v>
      </c>
    </row>
    <row r="79" spans="2:12" x14ac:dyDescent="0.35">
      <c r="B79" t="s">
        <v>88</v>
      </c>
      <c r="C79">
        <v>78</v>
      </c>
      <c r="D79">
        <v>80</v>
      </c>
      <c r="E79">
        <v>116</v>
      </c>
      <c r="F79">
        <v>79</v>
      </c>
      <c r="G79">
        <v>92</v>
      </c>
      <c r="H79">
        <v>137</v>
      </c>
      <c r="I79">
        <v>145</v>
      </c>
      <c r="J79">
        <v>32</v>
      </c>
      <c r="K79">
        <v>82</v>
      </c>
      <c r="L79">
        <v>50</v>
      </c>
    </row>
    <row r="80" spans="2:12" x14ac:dyDescent="0.35">
      <c r="B80" t="s">
        <v>89</v>
      </c>
      <c r="C80">
        <v>79</v>
      </c>
      <c r="D80">
        <v>58</v>
      </c>
      <c r="E80">
        <v>154</v>
      </c>
      <c r="F80">
        <v>121</v>
      </c>
      <c r="G80">
        <v>61</v>
      </c>
      <c r="H80">
        <v>140</v>
      </c>
      <c r="I80">
        <v>50</v>
      </c>
      <c r="J80">
        <v>98</v>
      </c>
      <c r="K80">
        <v>44</v>
      </c>
      <c r="L80">
        <v>69</v>
      </c>
    </row>
    <row r="81" spans="2:12" x14ac:dyDescent="0.35">
      <c r="B81" t="s">
        <v>90</v>
      </c>
      <c r="C81">
        <v>80</v>
      </c>
      <c r="D81">
        <v>12</v>
      </c>
      <c r="E81">
        <v>25</v>
      </c>
      <c r="F81">
        <v>23</v>
      </c>
      <c r="G81">
        <v>97</v>
      </c>
      <c r="H81">
        <v>36</v>
      </c>
      <c r="I81">
        <v>137</v>
      </c>
      <c r="J81">
        <v>27</v>
      </c>
      <c r="K81">
        <v>40</v>
      </c>
      <c r="L81">
        <v>59</v>
      </c>
    </row>
    <row r="82" spans="2:12" x14ac:dyDescent="0.35">
      <c r="B82" t="s">
        <v>91</v>
      </c>
      <c r="C82">
        <v>81</v>
      </c>
      <c r="D82">
        <v>22</v>
      </c>
      <c r="E82">
        <v>149</v>
      </c>
      <c r="F82">
        <v>36</v>
      </c>
      <c r="G82">
        <v>33</v>
      </c>
      <c r="H82">
        <v>131</v>
      </c>
      <c r="I82">
        <v>37</v>
      </c>
      <c r="J82">
        <v>103</v>
      </c>
      <c r="K82">
        <v>58</v>
      </c>
      <c r="L82">
        <v>76</v>
      </c>
    </row>
    <row r="83" spans="2:12" x14ac:dyDescent="0.35">
      <c r="B83" t="s">
        <v>92</v>
      </c>
      <c r="C83">
        <v>82</v>
      </c>
      <c r="D83">
        <v>87</v>
      </c>
      <c r="E83">
        <v>102</v>
      </c>
      <c r="F83">
        <v>94</v>
      </c>
      <c r="G83">
        <v>102</v>
      </c>
      <c r="H83">
        <v>150</v>
      </c>
      <c r="I83">
        <v>123</v>
      </c>
      <c r="J83">
        <v>152</v>
      </c>
      <c r="K83">
        <v>46</v>
      </c>
      <c r="L83">
        <v>21</v>
      </c>
    </row>
    <row r="84" spans="2:12" x14ac:dyDescent="0.35">
      <c r="B84" t="s">
        <v>93</v>
      </c>
      <c r="C84">
        <v>83</v>
      </c>
      <c r="D84">
        <v>48</v>
      </c>
      <c r="E84">
        <v>95</v>
      </c>
      <c r="F84">
        <v>17</v>
      </c>
      <c r="G84">
        <v>10</v>
      </c>
      <c r="H84">
        <v>112</v>
      </c>
      <c r="I84">
        <v>119</v>
      </c>
      <c r="J84">
        <v>38</v>
      </c>
      <c r="K84">
        <v>80</v>
      </c>
      <c r="L84">
        <v>97</v>
      </c>
    </row>
    <row r="85" spans="2:12" x14ac:dyDescent="0.35">
      <c r="B85" t="s">
        <v>94</v>
      </c>
      <c r="C85">
        <v>84</v>
      </c>
      <c r="D85">
        <v>67</v>
      </c>
      <c r="E85">
        <v>140</v>
      </c>
      <c r="F85">
        <v>89</v>
      </c>
      <c r="G85">
        <v>74</v>
      </c>
      <c r="H85">
        <v>105</v>
      </c>
      <c r="I85">
        <v>125</v>
      </c>
      <c r="J85">
        <v>55</v>
      </c>
      <c r="K85">
        <v>75</v>
      </c>
      <c r="L85">
        <v>52</v>
      </c>
    </row>
    <row r="86" spans="2:12" x14ac:dyDescent="0.35">
      <c r="B86" t="s">
        <v>95</v>
      </c>
      <c r="C86">
        <v>85</v>
      </c>
      <c r="D86">
        <v>130</v>
      </c>
      <c r="E86">
        <v>61</v>
      </c>
      <c r="F86">
        <v>55</v>
      </c>
      <c r="G86">
        <v>111</v>
      </c>
      <c r="H86">
        <v>75</v>
      </c>
      <c r="I86">
        <v>114</v>
      </c>
      <c r="J86">
        <v>59</v>
      </c>
      <c r="K86">
        <v>107</v>
      </c>
      <c r="L86">
        <v>145</v>
      </c>
    </row>
    <row r="87" spans="2:12" x14ac:dyDescent="0.35">
      <c r="B87" t="s">
        <v>96</v>
      </c>
      <c r="C87">
        <v>86</v>
      </c>
      <c r="D87">
        <v>46</v>
      </c>
      <c r="E87">
        <v>58</v>
      </c>
      <c r="F87">
        <v>4</v>
      </c>
      <c r="G87">
        <v>45</v>
      </c>
      <c r="H87">
        <v>38</v>
      </c>
      <c r="I87">
        <v>138</v>
      </c>
      <c r="J87">
        <v>36</v>
      </c>
      <c r="K87">
        <v>120</v>
      </c>
      <c r="L87">
        <v>91</v>
      </c>
    </row>
    <row r="88" spans="2:12" x14ac:dyDescent="0.35">
      <c r="B88" t="s">
        <v>97</v>
      </c>
      <c r="C88">
        <v>87</v>
      </c>
      <c r="D88">
        <v>2</v>
      </c>
      <c r="E88">
        <v>135</v>
      </c>
      <c r="F88">
        <v>63</v>
      </c>
      <c r="G88">
        <v>8</v>
      </c>
      <c r="H88">
        <v>83</v>
      </c>
      <c r="I88" t="s">
        <v>194</v>
      </c>
      <c r="J88">
        <v>33</v>
      </c>
      <c r="K88">
        <v>60</v>
      </c>
      <c r="L88">
        <v>100</v>
      </c>
    </row>
    <row r="89" spans="2:12" x14ac:dyDescent="0.35">
      <c r="B89" t="s">
        <v>98</v>
      </c>
      <c r="C89">
        <v>88</v>
      </c>
      <c r="D89">
        <v>56</v>
      </c>
      <c r="E89">
        <v>113</v>
      </c>
      <c r="F89">
        <v>106</v>
      </c>
      <c r="G89">
        <v>101</v>
      </c>
      <c r="H89">
        <v>149</v>
      </c>
      <c r="I89">
        <v>46</v>
      </c>
      <c r="J89">
        <v>128</v>
      </c>
      <c r="K89">
        <v>72</v>
      </c>
      <c r="L89">
        <v>78</v>
      </c>
    </row>
    <row r="90" spans="2:12" x14ac:dyDescent="0.35">
      <c r="B90" t="s">
        <v>99</v>
      </c>
      <c r="C90">
        <v>89</v>
      </c>
      <c r="D90">
        <v>101</v>
      </c>
      <c r="E90">
        <v>110</v>
      </c>
      <c r="F90">
        <v>91</v>
      </c>
      <c r="G90">
        <v>139</v>
      </c>
      <c r="H90">
        <v>76</v>
      </c>
      <c r="I90">
        <v>84</v>
      </c>
      <c r="J90">
        <v>154</v>
      </c>
      <c r="K90">
        <v>98</v>
      </c>
      <c r="L90">
        <v>79</v>
      </c>
    </row>
    <row r="91" spans="2:12" x14ac:dyDescent="0.35">
      <c r="B91" t="s">
        <v>100</v>
      </c>
      <c r="C91">
        <v>90</v>
      </c>
      <c r="D91">
        <v>24</v>
      </c>
      <c r="E91">
        <v>134</v>
      </c>
      <c r="F91">
        <v>20</v>
      </c>
      <c r="G91">
        <v>104</v>
      </c>
      <c r="H91">
        <v>101</v>
      </c>
      <c r="I91">
        <v>22</v>
      </c>
      <c r="J91">
        <v>146</v>
      </c>
      <c r="K91">
        <v>65</v>
      </c>
      <c r="L91">
        <v>82</v>
      </c>
    </row>
    <row r="92" spans="2:12" x14ac:dyDescent="0.35">
      <c r="B92" t="s">
        <v>101</v>
      </c>
      <c r="C92">
        <v>91</v>
      </c>
      <c r="D92">
        <v>60</v>
      </c>
      <c r="E92">
        <v>150</v>
      </c>
      <c r="F92">
        <v>61</v>
      </c>
      <c r="G92">
        <v>89</v>
      </c>
      <c r="H92">
        <v>136</v>
      </c>
      <c r="I92">
        <v>133</v>
      </c>
      <c r="J92">
        <v>63</v>
      </c>
      <c r="K92">
        <v>73</v>
      </c>
      <c r="L92">
        <v>66</v>
      </c>
    </row>
    <row r="93" spans="2:12" x14ac:dyDescent="0.35">
      <c r="B93" t="s">
        <v>102</v>
      </c>
      <c r="C93">
        <v>92</v>
      </c>
      <c r="D93">
        <v>108</v>
      </c>
      <c r="E93">
        <v>9</v>
      </c>
      <c r="F93">
        <v>104</v>
      </c>
      <c r="G93">
        <v>94</v>
      </c>
      <c r="H93">
        <v>48</v>
      </c>
      <c r="I93">
        <v>129</v>
      </c>
      <c r="J93">
        <v>2</v>
      </c>
      <c r="K93">
        <v>83</v>
      </c>
      <c r="L93">
        <v>98</v>
      </c>
    </row>
    <row r="94" spans="2:12" x14ac:dyDescent="0.35">
      <c r="B94" t="s">
        <v>103</v>
      </c>
      <c r="C94">
        <v>93</v>
      </c>
      <c r="D94">
        <v>72</v>
      </c>
      <c r="E94">
        <v>21</v>
      </c>
      <c r="F94">
        <v>11</v>
      </c>
      <c r="G94">
        <v>108</v>
      </c>
      <c r="H94">
        <v>31</v>
      </c>
      <c r="I94" t="s">
        <v>194</v>
      </c>
      <c r="J94">
        <v>133</v>
      </c>
      <c r="K94">
        <v>68</v>
      </c>
      <c r="L94">
        <v>34</v>
      </c>
    </row>
    <row r="95" spans="2:12" x14ac:dyDescent="0.35">
      <c r="B95" t="s">
        <v>104</v>
      </c>
      <c r="C95">
        <v>94</v>
      </c>
      <c r="D95">
        <v>27</v>
      </c>
      <c r="E95">
        <v>121</v>
      </c>
      <c r="F95">
        <v>27</v>
      </c>
      <c r="G95">
        <v>64</v>
      </c>
      <c r="H95">
        <v>23</v>
      </c>
      <c r="I95">
        <v>86</v>
      </c>
      <c r="J95">
        <v>97</v>
      </c>
      <c r="K95">
        <v>105</v>
      </c>
      <c r="L95">
        <v>49</v>
      </c>
    </row>
    <row r="96" spans="2:12" x14ac:dyDescent="0.35">
      <c r="B96" t="s">
        <v>105</v>
      </c>
      <c r="C96">
        <v>95</v>
      </c>
      <c r="D96">
        <v>6</v>
      </c>
      <c r="E96">
        <v>37</v>
      </c>
      <c r="F96">
        <v>98</v>
      </c>
      <c r="G96">
        <v>68</v>
      </c>
      <c r="H96">
        <v>59</v>
      </c>
      <c r="I96">
        <v>25</v>
      </c>
      <c r="J96">
        <v>13</v>
      </c>
      <c r="K96">
        <v>95</v>
      </c>
      <c r="L96">
        <v>104</v>
      </c>
    </row>
    <row r="97" spans="2:12" x14ac:dyDescent="0.35">
      <c r="B97" t="s">
        <v>106</v>
      </c>
      <c r="C97">
        <v>96</v>
      </c>
      <c r="D97">
        <v>131</v>
      </c>
      <c r="E97">
        <v>106</v>
      </c>
      <c r="F97">
        <v>129</v>
      </c>
      <c r="G97">
        <v>129</v>
      </c>
      <c r="H97">
        <v>90</v>
      </c>
      <c r="I97">
        <v>120</v>
      </c>
      <c r="J97">
        <v>91</v>
      </c>
      <c r="K97">
        <v>121</v>
      </c>
      <c r="L97">
        <v>141</v>
      </c>
    </row>
    <row r="98" spans="2:12" x14ac:dyDescent="0.35">
      <c r="B98" t="s">
        <v>107</v>
      </c>
      <c r="C98">
        <v>97</v>
      </c>
      <c r="D98">
        <v>47</v>
      </c>
      <c r="E98">
        <v>117</v>
      </c>
      <c r="F98">
        <v>13</v>
      </c>
      <c r="G98">
        <v>18</v>
      </c>
      <c r="H98">
        <v>115</v>
      </c>
      <c r="I98">
        <v>147</v>
      </c>
      <c r="J98">
        <v>112</v>
      </c>
      <c r="K98">
        <v>56</v>
      </c>
      <c r="L98">
        <v>65</v>
      </c>
    </row>
    <row r="99" spans="2:12" x14ac:dyDescent="0.35">
      <c r="B99" t="s">
        <v>108</v>
      </c>
      <c r="C99">
        <v>98</v>
      </c>
      <c r="D99">
        <v>129</v>
      </c>
      <c r="E99">
        <v>92</v>
      </c>
      <c r="F99">
        <v>72</v>
      </c>
      <c r="G99">
        <v>132</v>
      </c>
      <c r="H99">
        <v>91</v>
      </c>
      <c r="I99">
        <v>117</v>
      </c>
      <c r="J99">
        <v>52</v>
      </c>
      <c r="K99">
        <v>114</v>
      </c>
      <c r="L99">
        <v>121</v>
      </c>
    </row>
    <row r="100" spans="2:12" x14ac:dyDescent="0.35">
      <c r="B100" t="s">
        <v>109</v>
      </c>
      <c r="C100">
        <v>99</v>
      </c>
      <c r="D100">
        <v>134</v>
      </c>
      <c r="E100">
        <v>88</v>
      </c>
      <c r="F100">
        <v>130</v>
      </c>
      <c r="G100">
        <v>137</v>
      </c>
      <c r="H100">
        <v>100</v>
      </c>
      <c r="I100">
        <v>62</v>
      </c>
      <c r="J100">
        <v>114</v>
      </c>
      <c r="K100">
        <v>118</v>
      </c>
      <c r="L100">
        <v>147</v>
      </c>
    </row>
    <row r="101" spans="2:12" x14ac:dyDescent="0.35">
      <c r="B101" t="s">
        <v>110</v>
      </c>
      <c r="C101">
        <v>100</v>
      </c>
      <c r="D101">
        <v>128</v>
      </c>
      <c r="E101">
        <v>137</v>
      </c>
      <c r="F101">
        <v>134</v>
      </c>
      <c r="G101">
        <v>87</v>
      </c>
      <c r="H101">
        <v>67</v>
      </c>
      <c r="I101">
        <v>65</v>
      </c>
      <c r="J101">
        <v>46</v>
      </c>
      <c r="K101">
        <v>127</v>
      </c>
      <c r="L101">
        <v>95</v>
      </c>
    </row>
    <row r="102" spans="2:12" x14ac:dyDescent="0.35">
      <c r="B102" t="s">
        <v>111</v>
      </c>
      <c r="C102">
        <v>101</v>
      </c>
      <c r="D102">
        <v>127</v>
      </c>
      <c r="E102">
        <v>112</v>
      </c>
      <c r="F102">
        <v>120</v>
      </c>
      <c r="G102">
        <v>88</v>
      </c>
      <c r="H102">
        <v>88</v>
      </c>
      <c r="I102" t="s">
        <v>194</v>
      </c>
      <c r="J102">
        <v>118</v>
      </c>
      <c r="K102">
        <v>92</v>
      </c>
      <c r="L102">
        <v>63</v>
      </c>
    </row>
    <row r="103" spans="2:12" x14ac:dyDescent="0.35">
      <c r="B103" t="s">
        <v>112</v>
      </c>
      <c r="C103">
        <v>102</v>
      </c>
      <c r="D103">
        <v>149</v>
      </c>
      <c r="E103">
        <v>118</v>
      </c>
      <c r="F103">
        <v>148</v>
      </c>
      <c r="G103">
        <v>153</v>
      </c>
      <c r="H103">
        <v>103</v>
      </c>
      <c r="I103">
        <v>75</v>
      </c>
      <c r="J103">
        <v>116</v>
      </c>
      <c r="K103">
        <v>128</v>
      </c>
      <c r="L103">
        <v>133</v>
      </c>
    </row>
    <row r="104" spans="2:12" x14ac:dyDescent="0.35">
      <c r="B104" t="s">
        <v>113</v>
      </c>
      <c r="C104">
        <v>103</v>
      </c>
      <c r="D104">
        <v>152</v>
      </c>
      <c r="E104">
        <v>124</v>
      </c>
      <c r="F104">
        <v>136</v>
      </c>
      <c r="G104">
        <v>138</v>
      </c>
      <c r="H104">
        <v>92</v>
      </c>
      <c r="I104">
        <v>60</v>
      </c>
      <c r="J104">
        <v>140</v>
      </c>
      <c r="K104">
        <v>111</v>
      </c>
      <c r="L104">
        <v>116</v>
      </c>
    </row>
    <row r="105" spans="2:12" x14ac:dyDescent="0.35">
      <c r="B105" t="s">
        <v>114</v>
      </c>
      <c r="C105">
        <v>104</v>
      </c>
      <c r="D105">
        <v>105</v>
      </c>
      <c r="E105">
        <v>111</v>
      </c>
      <c r="F105">
        <v>144</v>
      </c>
      <c r="G105">
        <v>95</v>
      </c>
      <c r="H105">
        <v>119</v>
      </c>
      <c r="I105">
        <v>103</v>
      </c>
      <c r="J105">
        <v>143</v>
      </c>
      <c r="K105">
        <v>59</v>
      </c>
      <c r="L105">
        <v>108</v>
      </c>
    </row>
    <row r="106" spans="2:12" x14ac:dyDescent="0.35">
      <c r="B106" t="s">
        <v>115</v>
      </c>
      <c r="C106">
        <v>105</v>
      </c>
      <c r="D106">
        <v>59</v>
      </c>
      <c r="E106">
        <v>5</v>
      </c>
      <c r="F106">
        <v>112</v>
      </c>
      <c r="G106">
        <v>120</v>
      </c>
      <c r="H106">
        <v>22</v>
      </c>
      <c r="I106">
        <v>27</v>
      </c>
      <c r="J106">
        <v>34</v>
      </c>
      <c r="K106">
        <v>102</v>
      </c>
      <c r="L106">
        <v>112</v>
      </c>
    </row>
    <row r="107" spans="2:12" x14ac:dyDescent="0.35">
      <c r="B107" t="s">
        <v>116</v>
      </c>
      <c r="C107">
        <v>106</v>
      </c>
      <c r="D107">
        <v>124</v>
      </c>
      <c r="E107">
        <v>40</v>
      </c>
      <c r="F107">
        <v>80</v>
      </c>
      <c r="G107">
        <v>63</v>
      </c>
      <c r="H107">
        <v>85</v>
      </c>
      <c r="I107">
        <v>102</v>
      </c>
      <c r="J107">
        <v>89</v>
      </c>
      <c r="K107">
        <v>77</v>
      </c>
      <c r="L107">
        <v>123</v>
      </c>
    </row>
    <row r="108" spans="2:12" x14ac:dyDescent="0.35">
      <c r="B108" t="s">
        <v>117</v>
      </c>
      <c r="C108">
        <v>107</v>
      </c>
      <c r="D108">
        <v>126</v>
      </c>
      <c r="E108">
        <v>90</v>
      </c>
      <c r="F108">
        <v>108</v>
      </c>
      <c r="G108">
        <v>133</v>
      </c>
      <c r="H108">
        <v>87</v>
      </c>
      <c r="I108">
        <v>134</v>
      </c>
      <c r="J108">
        <v>60</v>
      </c>
      <c r="K108">
        <v>81</v>
      </c>
      <c r="L108">
        <v>40</v>
      </c>
    </row>
    <row r="109" spans="2:12" x14ac:dyDescent="0.35">
      <c r="B109" t="s">
        <v>118</v>
      </c>
      <c r="C109">
        <v>108</v>
      </c>
      <c r="D109">
        <v>141</v>
      </c>
      <c r="E109">
        <v>77</v>
      </c>
      <c r="F109">
        <v>135</v>
      </c>
      <c r="G109">
        <v>49</v>
      </c>
      <c r="H109">
        <v>145</v>
      </c>
      <c r="I109">
        <v>110</v>
      </c>
      <c r="J109">
        <v>139</v>
      </c>
      <c r="K109">
        <v>78</v>
      </c>
      <c r="L109">
        <v>71</v>
      </c>
    </row>
    <row r="110" spans="2:12" x14ac:dyDescent="0.35">
      <c r="B110" t="s">
        <v>119</v>
      </c>
      <c r="C110">
        <v>109</v>
      </c>
      <c r="D110">
        <v>135</v>
      </c>
      <c r="E110">
        <v>27</v>
      </c>
      <c r="F110">
        <v>142</v>
      </c>
      <c r="G110">
        <v>109</v>
      </c>
      <c r="H110">
        <v>2</v>
      </c>
      <c r="I110">
        <v>94</v>
      </c>
      <c r="J110">
        <v>61</v>
      </c>
      <c r="K110">
        <v>116</v>
      </c>
      <c r="L110">
        <v>102</v>
      </c>
    </row>
    <row r="111" spans="2:12" x14ac:dyDescent="0.35">
      <c r="B111" t="s">
        <v>120</v>
      </c>
      <c r="C111">
        <v>110</v>
      </c>
      <c r="D111">
        <v>110</v>
      </c>
      <c r="E111">
        <v>128</v>
      </c>
      <c r="F111">
        <v>140</v>
      </c>
      <c r="G111">
        <v>82</v>
      </c>
      <c r="H111">
        <v>134</v>
      </c>
      <c r="I111">
        <v>90</v>
      </c>
      <c r="J111">
        <v>147</v>
      </c>
      <c r="K111">
        <v>112</v>
      </c>
      <c r="L111" t="s">
        <v>194</v>
      </c>
    </row>
    <row r="112" spans="2:12" x14ac:dyDescent="0.35">
      <c r="B112" t="s">
        <v>121</v>
      </c>
      <c r="C112">
        <v>111</v>
      </c>
      <c r="D112">
        <v>44</v>
      </c>
      <c r="E112">
        <v>68</v>
      </c>
      <c r="F112">
        <v>60</v>
      </c>
      <c r="G112">
        <v>106</v>
      </c>
      <c r="H112">
        <v>121</v>
      </c>
      <c r="I112">
        <v>88</v>
      </c>
      <c r="J112">
        <v>130</v>
      </c>
      <c r="K112">
        <v>126</v>
      </c>
      <c r="L112">
        <v>109</v>
      </c>
    </row>
    <row r="113" spans="2:12" x14ac:dyDescent="0.35">
      <c r="B113" t="s">
        <v>122</v>
      </c>
      <c r="C113">
        <v>112</v>
      </c>
      <c r="D113">
        <v>74</v>
      </c>
      <c r="E113">
        <v>2</v>
      </c>
      <c r="F113">
        <v>18</v>
      </c>
      <c r="G113">
        <v>145</v>
      </c>
      <c r="H113">
        <v>14</v>
      </c>
      <c r="I113">
        <v>16</v>
      </c>
      <c r="J113">
        <v>96</v>
      </c>
      <c r="K113" t="s">
        <v>194</v>
      </c>
      <c r="L113">
        <v>144</v>
      </c>
    </row>
    <row r="114" spans="2:12" x14ac:dyDescent="0.35">
      <c r="B114" t="s">
        <v>123</v>
      </c>
      <c r="C114">
        <v>113</v>
      </c>
      <c r="D114">
        <v>106</v>
      </c>
      <c r="E114">
        <v>75</v>
      </c>
      <c r="F114">
        <v>59</v>
      </c>
      <c r="G114">
        <v>70</v>
      </c>
      <c r="H114">
        <v>82</v>
      </c>
      <c r="I114">
        <v>98</v>
      </c>
      <c r="J114">
        <v>142</v>
      </c>
      <c r="K114">
        <v>89</v>
      </c>
      <c r="L114">
        <v>122</v>
      </c>
    </row>
    <row r="115" spans="2:12" x14ac:dyDescent="0.35">
      <c r="B115" t="s">
        <v>124</v>
      </c>
      <c r="C115">
        <v>114</v>
      </c>
      <c r="D115">
        <v>144</v>
      </c>
      <c r="E115">
        <v>79</v>
      </c>
      <c r="F115">
        <v>141</v>
      </c>
      <c r="G115">
        <v>140</v>
      </c>
      <c r="H115">
        <v>111</v>
      </c>
      <c r="I115">
        <v>51</v>
      </c>
      <c r="J115">
        <v>135</v>
      </c>
      <c r="K115">
        <v>148</v>
      </c>
      <c r="L115">
        <v>138</v>
      </c>
    </row>
    <row r="116" spans="2:12" x14ac:dyDescent="0.35">
      <c r="B116" t="s">
        <v>125</v>
      </c>
      <c r="C116">
        <v>115</v>
      </c>
      <c r="D116">
        <v>92</v>
      </c>
      <c r="E116">
        <v>115</v>
      </c>
      <c r="F116">
        <v>117</v>
      </c>
      <c r="G116">
        <v>116</v>
      </c>
      <c r="H116">
        <v>127</v>
      </c>
      <c r="I116">
        <v>47</v>
      </c>
      <c r="J116">
        <v>125</v>
      </c>
      <c r="K116">
        <v>137</v>
      </c>
      <c r="L116">
        <v>136</v>
      </c>
    </row>
    <row r="117" spans="2:12" x14ac:dyDescent="0.35">
      <c r="B117" t="s">
        <v>126</v>
      </c>
      <c r="C117">
        <v>116</v>
      </c>
      <c r="D117">
        <v>82</v>
      </c>
      <c r="E117">
        <v>126</v>
      </c>
      <c r="F117">
        <v>145</v>
      </c>
      <c r="G117">
        <v>117</v>
      </c>
      <c r="H117">
        <v>123</v>
      </c>
      <c r="I117">
        <v>93</v>
      </c>
      <c r="J117">
        <v>129</v>
      </c>
      <c r="K117">
        <v>91</v>
      </c>
      <c r="L117">
        <v>64</v>
      </c>
    </row>
    <row r="118" spans="2:12" x14ac:dyDescent="0.35">
      <c r="B118" t="s">
        <v>127</v>
      </c>
      <c r="C118">
        <v>117</v>
      </c>
      <c r="D118">
        <v>109</v>
      </c>
      <c r="E118">
        <v>109</v>
      </c>
      <c r="F118">
        <v>150</v>
      </c>
      <c r="G118">
        <v>134</v>
      </c>
      <c r="H118">
        <v>117</v>
      </c>
      <c r="I118">
        <v>44</v>
      </c>
      <c r="J118">
        <v>28</v>
      </c>
      <c r="K118">
        <v>54</v>
      </c>
      <c r="L118">
        <v>77</v>
      </c>
    </row>
    <row r="119" spans="2:12" x14ac:dyDescent="0.35">
      <c r="B119" t="s">
        <v>128</v>
      </c>
      <c r="C119">
        <v>118</v>
      </c>
      <c r="D119">
        <v>146</v>
      </c>
      <c r="E119">
        <v>82</v>
      </c>
      <c r="F119">
        <v>143</v>
      </c>
      <c r="G119">
        <v>136</v>
      </c>
      <c r="H119">
        <v>109</v>
      </c>
      <c r="I119">
        <v>70</v>
      </c>
      <c r="J119">
        <v>94</v>
      </c>
      <c r="K119">
        <v>130</v>
      </c>
      <c r="L119">
        <v>137</v>
      </c>
    </row>
    <row r="120" spans="2:12" x14ac:dyDescent="0.35">
      <c r="B120" t="s">
        <v>129</v>
      </c>
      <c r="C120">
        <v>119</v>
      </c>
      <c r="D120">
        <v>51</v>
      </c>
      <c r="E120">
        <v>141</v>
      </c>
      <c r="F120">
        <v>43</v>
      </c>
      <c r="G120">
        <v>147</v>
      </c>
      <c r="H120">
        <v>104</v>
      </c>
      <c r="I120">
        <v>28</v>
      </c>
      <c r="J120">
        <v>153</v>
      </c>
      <c r="K120">
        <v>87</v>
      </c>
      <c r="L120">
        <v>84</v>
      </c>
    </row>
    <row r="121" spans="2:12" x14ac:dyDescent="0.35">
      <c r="B121" t="s">
        <v>130</v>
      </c>
      <c r="C121">
        <v>120</v>
      </c>
      <c r="D121">
        <v>142</v>
      </c>
      <c r="E121">
        <v>29</v>
      </c>
      <c r="F121">
        <v>109</v>
      </c>
      <c r="G121">
        <v>125</v>
      </c>
      <c r="H121">
        <v>89</v>
      </c>
      <c r="I121">
        <v>26</v>
      </c>
      <c r="J121">
        <v>64</v>
      </c>
      <c r="K121">
        <v>139</v>
      </c>
      <c r="L121">
        <v>130</v>
      </c>
    </row>
    <row r="122" spans="2:12" x14ac:dyDescent="0.35">
      <c r="B122" t="s">
        <v>131</v>
      </c>
      <c r="C122">
        <v>121</v>
      </c>
      <c r="D122">
        <v>118</v>
      </c>
      <c r="E122">
        <v>59</v>
      </c>
      <c r="F122">
        <v>46</v>
      </c>
      <c r="G122">
        <v>123</v>
      </c>
      <c r="H122">
        <v>72</v>
      </c>
      <c r="I122">
        <v>105</v>
      </c>
      <c r="J122">
        <v>26</v>
      </c>
      <c r="K122">
        <v>122</v>
      </c>
      <c r="L122">
        <v>106</v>
      </c>
    </row>
    <row r="123" spans="2:12" x14ac:dyDescent="0.35">
      <c r="B123" t="s">
        <v>132</v>
      </c>
      <c r="C123">
        <v>122</v>
      </c>
      <c r="D123">
        <v>68</v>
      </c>
      <c r="E123">
        <v>94</v>
      </c>
      <c r="F123">
        <v>58</v>
      </c>
      <c r="G123">
        <v>99</v>
      </c>
      <c r="H123">
        <v>151</v>
      </c>
      <c r="I123">
        <v>67</v>
      </c>
      <c r="J123">
        <v>148</v>
      </c>
      <c r="K123">
        <v>117</v>
      </c>
      <c r="L123">
        <v>120</v>
      </c>
    </row>
    <row r="124" spans="2:12" x14ac:dyDescent="0.35">
      <c r="B124" t="s">
        <v>133</v>
      </c>
      <c r="C124">
        <v>123</v>
      </c>
      <c r="D124">
        <v>154</v>
      </c>
      <c r="E124">
        <v>108</v>
      </c>
      <c r="F124">
        <v>131</v>
      </c>
      <c r="G124">
        <v>122</v>
      </c>
      <c r="H124">
        <v>46</v>
      </c>
      <c r="I124">
        <v>40</v>
      </c>
      <c r="J124">
        <v>121</v>
      </c>
      <c r="K124">
        <v>146</v>
      </c>
      <c r="L124">
        <v>134</v>
      </c>
    </row>
    <row r="125" spans="2:12" x14ac:dyDescent="0.35">
      <c r="B125" t="s">
        <v>134</v>
      </c>
      <c r="C125">
        <v>124</v>
      </c>
      <c r="D125">
        <v>79</v>
      </c>
      <c r="E125">
        <v>147</v>
      </c>
      <c r="F125">
        <v>132</v>
      </c>
      <c r="G125">
        <v>121</v>
      </c>
      <c r="H125">
        <v>143</v>
      </c>
      <c r="I125">
        <v>101</v>
      </c>
      <c r="J125">
        <v>144</v>
      </c>
      <c r="K125">
        <v>84</v>
      </c>
      <c r="L125">
        <v>67</v>
      </c>
    </row>
    <row r="126" spans="2:12" x14ac:dyDescent="0.35">
      <c r="B126" t="s">
        <v>135</v>
      </c>
      <c r="C126">
        <v>125</v>
      </c>
      <c r="D126">
        <v>52</v>
      </c>
      <c r="E126">
        <v>145</v>
      </c>
      <c r="F126">
        <v>68</v>
      </c>
      <c r="G126">
        <v>126</v>
      </c>
      <c r="H126">
        <v>27</v>
      </c>
      <c r="I126">
        <v>36</v>
      </c>
      <c r="J126">
        <v>107</v>
      </c>
      <c r="K126">
        <v>119</v>
      </c>
      <c r="L126">
        <v>90</v>
      </c>
    </row>
    <row r="127" spans="2:12" x14ac:dyDescent="0.35">
      <c r="B127" t="s">
        <v>136</v>
      </c>
      <c r="C127">
        <v>126</v>
      </c>
      <c r="D127">
        <v>147</v>
      </c>
      <c r="E127">
        <v>151</v>
      </c>
      <c r="F127">
        <v>154</v>
      </c>
      <c r="G127">
        <v>124</v>
      </c>
      <c r="H127">
        <v>130</v>
      </c>
      <c r="I127">
        <v>66</v>
      </c>
      <c r="J127">
        <v>73</v>
      </c>
      <c r="K127">
        <v>64</v>
      </c>
      <c r="L127">
        <v>107</v>
      </c>
    </row>
    <row r="128" spans="2:12" x14ac:dyDescent="0.35">
      <c r="B128" t="s">
        <v>137</v>
      </c>
      <c r="C128">
        <v>127</v>
      </c>
      <c r="D128">
        <v>78</v>
      </c>
      <c r="E128">
        <v>125</v>
      </c>
      <c r="F128">
        <v>95</v>
      </c>
      <c r="G128">
        <v>107</v>
      </c>
      <c r="H128">
        <v>125</v>
      </c>
      <c r="I128">
        <v>106</v>
      </c>
      <c r="J128">
        <v>127</v>
      </c>
      <c r="K128">
        <v>149</v>
      </c>
      <c r="L128">
        <v>140</v>
      </c>
    </row>
    <row r="129" spans="2:12" x14ac:dyDescent="0.35">
      <c r="B129" t="s">
        <v>138</v>
      </c>
      <c r="C129">
        <v>128</v>
      </c>
      <c r="D129">
        <v>96</v>
      </c>
      <c r="E129">
        <v>48</v>
      </c>
      <c r="F129">
        <v>122</v>
      </c>
      <c r="G129">
        <v>112</v>
      </c>
      <c r="H129">
        <v>110</v>
      </c>
      <c r="I129">
        <v>107</v>
      </c>
      <c r="J129">
        <v>138</v>
      </c>
      <c r="K129">
        <v>129</v>
      </c>
      <c r="L129">
        <v>142</v>
      </c>
    </row>
    <row r="130" spans="2:12" x14ac:dyDescent="0.35">
      <c r="B130" t="s">
        <v>139</v>
      </c>
      <c r="C130">
        <v>129</v>
      </c>
      <c r="D130">
        <v>153</v>
      </c>
      <c r="E130">
        <v>139</v>
      </c>
      <c r="F130">
        <v>149</v>
      </c>
      <c r="G130">
        <v>135</v>
      </c>
      <c r="H130">
        <v>116</v>
      </c>
      <c r="I130">
        <v>112</v>
      </c>
      <c r="J130">
        <v>79</v>
      </c>
      <c r="K130">
        <v>145</v>
      </c>
      <c r="L130">
        <v>146</v>
      </c>
    </row>
    <row r="131" spans="2:12" x14ac:dyDescent="0.35">
      <c r="B131" t="s">
        <v>140</v>
      </c>
      <c r="C131">
        <v>130</v>
      </c>
      <c r="D131">
        <v>91</v>
      </c>
      <c r="E131">
        <v>32</v>
      </c>
      <c r="F131">
        <v>81</v>
      </c>
      <c r="G131">
        <v>80</v>
      </c>
      <c r="H131">
        <v>55</v>
      </c>
      <c r="I131">
        <v>111</v>
      </c>
      <c r="J131">
        <v>35</v>
      </c>
      <c r="K131">
        <v>79</v>
      </c>
      <c r="L131">
        <v>54</v>
      </c>
    </row>
    <row r="132" spans="2:12" x14ac:dyDescent="0.35">
      <c r="B132" t="s">
        <v>141</v>
      </c>
      <c r="C132">
        <v>131</v>
      </c>
      <c r="D132">
        <v>70</v>
      </c>
      <c r="E132">
        <v>45</v>
      </c>
      <c r="F132">
        <v>86</v>
      </c>
      <c r="G132">
        <v>96</v>
      </c>
      <c r="H132">
        <v>29</v>
      </c>
      <c r="I132">
        <v>24</v>
      </c>
      <c r="J132">
        <v>1</v>
      </c>
      <c r="K132">
        <v>106</v>
      </c>
      <c r="L132">
        <v>110</v>
      </c>
    </row>
    <row r="133" spans="2:12" x14ac:dyDescent="0.35">
      <c r="B133" t="s">
        <v>142</v>
      </c>
      <c r="C133">
        <v>132</v>
      </c>
      <c r="D133">
        <v>139</v>
      </c>
      <c r="E133">
        <v>136</v>
      </c>
      <c r="F133">
        <v>151</v>
      </c>
      <c r="G133">
        <v>141</v>
      </c>
      <c r="H133">
        <v>142</v>
      </c>
      <c r="I133">
        <v>80</v>
      </c>
      <c r="J133">
        <v>106</v>
      </c>
      <c r="K133">
        <v>133</v>
      </c>
      <c r="L133">
        <v>148</v>
      </c>
    </row>
    <row r="134" spans="2:12" x14ac:dyDescent="0.35">
      <c r="B134" t="s">
        <v>143</v>
      </c>
      <c r="C134">
        <v>133</v>
      </c>
      <c r="D134">
        <v>69</v>
      </c>
      <c r="E134">
        <v>131</v>
      </c>
      <c r="F134">
        <v>44</v>
      </c>
      <c r="G134">
        <v>56</v>
      </c>
      <c r="H134">
        <v>141</v>
      </c>
      <c r="I134">
        <v>143</v>
      </c>
      <c r="J134">
        <v>66</v>
      </c>
      <c r="K134">
        <v>94</v>
      </c>
      <c r="L134">
        <v>87</v>
      </c>
    </row>
    <row r="135" spans="2:12" x14ac:dyDescent="0.35">
      <c r="B135" t="s">
        <v>144</v>
      </c>
      <c r="C135">
        <v>134</v>
      </c>
      <c r="D135">
        <v>38</v>
      </c>
      <c r="E135">
        <v>100</v>
      </c>
      <c r="F135">
        <v>74</v>
      </c>
      <c r="G135">
        <v>119</v>
      </c>
      <c r="H135">
        <v>106</v>
      </c>
      <c r="I135">
        <v>53</v>
      </c>
      <c r="J135">
        <v>99</v>
      </c>
      <c r="K135">
        <v>135</v>
      </c>
      <c r="L135">
        <v>115</v>
      </c>
    </row>
    <row r="136" spans="2:12" x14ac:dyDescent="0.35">
      <c r="B136" t="s">
        <v>145</v>
      </c>
      <c r="C136">
        <v>135</v>
      </c>
      <c r="D136">
        <v>104</v>
      </c>
      <c r="E136">
        <v>26</v>
      </c>
      <c r="F136">
        <v>57</v>
      </c>
      <c r="G136">
        <v>103</v>
      </c>
      <c r="H136">
        <v>113</v>
      </c>
      <c r="I136">
        <v>41</v>
      </c>
      <c r="J136">
        <v>145</v>
      </c>
      <c r="K136">
        <v>96</v>
      </c>
      <c r="L136" t="s">
        <v>194</v>
      </c>
    </row>
    <row r="137" spans="2:12" x14ac:dyDescent="0.35">
      <c r="B137" t="s">
        <v>146</v>
      </c>
      <c r="C137">
        <v>136</v>
      </c>
      <c r="D137">
        <v>148</v>
      </c>
      <c r="E137">
        <v>91</v>
      </c>
      <c r="F137">
        <v>139</v>
      </c>
      <c r="G137">
        <v>114</v>
      </c>
      <c r="H137">
        <v>99</v>
      </c>
      <c r="I137">
        <v>95</v>
      </c>
      <c r="J137">
        <v>74</v>
      </c>
      <c r="K137">
        <v>136</v>
      </c>
      <c r="L137">
        <v>127</v>
      </c>
    </row>
    <row r="138" spans="2:12" x14ac:dyDescent="0.35">
      <c r="B138" t="s">
        <v>147</v>
      </c>
      <c r="C138">
        <v>137</v>
      </c>
      <c r="D138">
        <v>66</v>
      </c>
      <c r="E138">
        <v>146</v>
      </c>
      <c r="F138">
        <v>124</v>
      </c>
      <c r="G138">
        <v>118</v>
      </c>
      <c r="H138">
        <v>129</v>
      </c>
      <c r="I138">
        <v>89</v>
      </c>
      <c r="J138">
        <v>132</v>
      </c>
      <c r="K138">
        <v>85</v>
      </c>
      <c r="L138">
        <v>101</v>
      </c>
    </row>
    <row r="139" spans="2:12" x14ac:dyDescent="0.35">
      <c r="B139" t="s">
        <v>148</v>
      </c>
      <c r="C139">
        <v>138</v>
      </c>
      <c r="D139">
        <v>145</v>
      </c>
      <c r="E139">
        <v>84</v>
      </c>
      <c r="F139">
        <v>128</v>
      </c>
      <c r="G139">
        <v>115</v>
      </c>
      <c r="H139">
        <v>73</v>
      </c>
      <c r="I139">
        <v>69</v>
      </c>
      <c r="J139">
        <v>53</v>
      </c>
      <c r="K139">
        <v>115</v>
      </c>
      <c r="L139">
        <v>131</v>
      </c>
    </row>
    <row r="140" spans="2:12" x14ac:dyDescent="0.35">
      <c r="B140" t="s">
        <v>149</v>
      </c>
      <c r="C140">
        <v>139</v>
      </c>
      <c r="D140">
        <v>103</v>
      </c>
      <c r="E140">
        <v>123</v>
      </c>
      <c r="F140">
        <v>147</v>
      </c>
      <c r="G140">
        <v>149</v>
      </c>
      <c r="H140">
        <v>120</v>
      </c>
      <c r="I140">
        <v>72</v>
      </c>
      <c r="J140">
        <v>131</v>
      </c>
      <c r="K140">
        <v>142</v>
      </c>
      <c r="L140">
        <v>132</v>
      </c>
    </row>
    <row r="141" spans="2:12" x14ac:dyDescent="0.35">
      <c r="B141" t="s">
        <v>150</v>
      </c>
      <c r="C141">
        <v>140</v>
      </c>
      <c r="D141">
        <v>41</v>
      </c>
      <c r="E141">
        <v>93</v>
      </c>
      <c r="F141">
        <v>115</v>
      </c>
      <c r="G141">
        <v>142</v>
      </c>
      <c r="H141">
        <v>41</v>
      </c>
      <c r="I141">
        <v>73</v>
      </c>
      <c r="J141">
        <v>65</v>
      </c>
      <c r="K141">
        <v>103</v>
      </c>
      <c r="L141">
        <v>105</v>
      </c>
    </row>
    <row r="142" spans="2:12" x14ac:dyDescent="0.35">
      <c r="B142" t="s">
        <v>151</v>
      </c>
      <c r="C142">
        <v>141</v>
      </c>
      <c r="D142">
        <v>156</v>
      </c>
      <c r="E142">
        <v>103</v>
      </c>
      <c r="F142">
        <v>146</v>
      </c>
      <c r="G142">
        <v>127</v>
      </c>
      <c r="H142">
        <v>94</v>
      </c>
      <c r="I142">
        <v>126</v>
      </c>
      <c r="J142">
        <v>110</v>
      </c>
      <c r="K142">
        <v>150</v>
      </c>
      <c r="L142">
        <v>126</v>
      </c>
    </row>
    <row r="143" spans="2:12" x14ac:dyDescent="0.35">
      <c r="B143" t="s">
        <v>152</v>
      </c>
      <c r="C143">
        <v>142</v>
      </c>
      <c r="D143">
        <v>143</v>
      </c>
      <c r="E143">
        <v>67</v>
      </c>
      <c r="F143">
        <v>114</v>
      </c>
      <c r="G143">
        <v>143</v>
      </c>
      <c r="H143">
        <v>148</v>
      </c>
      <c r="I143">
        <v>81</v>
      </c>
      <c r="J143">
        <v>62</v>
      </c>
      <c r="K143">
        <v>143</v>
      </c>
      <c r="L143">
        <v>117</v>
      </c>
    </row>
    <row r="144" spans="2:12" x14ac:dyDescent="0.35">
      <c r="B144" t="s">
        <v>153</v>
      </c>
      <c r="C144">
        <v>143</v>
      </c>
      <c r="D144">
        <v>77</v>
      </c>
      <c r="E144">
        <v>46</v>
      </c>
      <c r="F144">
        <v>96</v>
      </c>
      <c r="G144">
        <v>128</v>
      </c>
      <c r="H144">
        <v>146</v>
      </c>
      <c r="I144">
        <v>116</v>
      </c>
      <c r="J144">
        <v>136</v>
      </c>
      <c r="K144">
        <v>144</v>
      </c>
      <c r="L144">
        <v>111</v>
      </c>
    </row>
    <row r="145" spans="2:12" x14ac:dyDescent="0.35">
      <c r="B145" t="s">
        <v>154</v>
      </c>
      <c r="C145">
        <v>144</v>
      </c>
      <c r="D145">
        <v>150</v>
      </c>
      <c r="E145">
        <v>72</v>
      </c>
      <c r="F145">
        <v>64</v>
      </c>
      <c r="G145">
        <v>98</v>
      </c>
      <c r="H145">
        <v>97</v>
      </c>
      <c r="I145">
        <v>59</v>
      </c>
      <c r="J145">
        <v>151</v>
      </c>
      <c r="K145">
        <v>124</v>
      </c>
      <c r="L145">
        <v>149</v>
      </c>
    </row>
    <row r="146" spans="2:12" x14ac:dyDescent="0.35">
      <c r="B146" t="s">
        <v>155</v>
      </c>
      <c r="C146">
        <v>145</v>
      </c>
      <c r="D146">
        <v>138</v>
      </c>
      <c r="E146">
        <v>98</v>
      </c>
      <c r="F146">
        <v>126</v>
      </c>
      <c r="G146">
        <v>152</v>
      </c>
      <c r="H146">
        <v>135</v>
      </c>
      <c r="I146">
        <v>23</v>
      </c>
      <c r="J146">
        <v>149</v>
      </c>
      <c r="K146">
        <v>151</v>
      </c>
      <c r="L146">
        <v>135</v>
      </c>
    </row>
    <row r="147" spans="2:12" x14ac:dyDescent="0.35">
      <c r="B147" t="s">
        <v>156</v>
      </c>
      <c r="C147">
        <v>146</v>
      </c>
      <c r="D147">
        <v>123</v>
      </c>
      <c r="E147">
        <v>63</v>
      </c>
      <c r="F147">
        <v>34</v>
      </c>
      <c r="G147">
        <v>110</v>
      </c>
      <c r="H147">
        <v>96</v>
      </c>
      <c r="I147">
        <v>63</v>
      </c>
      <c r="J147">
        <v>141</v>
      </c>
      <c r="K147">
        <v>131</v>
      </c>
      <c r="L147">
        <v>129</v>
      </c>
    </row>
    <row r="148" spans="2:12" x14ac:dyDescent="0.35">
      <c r="B148" t="s">
        <v>157</v>
      </c>
      <c r="C148">
        <v>147</v>
      </c>
      <c r="D148">
        <v>111</v>
      </c>
      <c r="E148">
        <v>142</v>
      </c>
      <c r="F148">
        <v>119</v>
      </c>
      <c r="G148">
        <v>146</v>
      </c>
      <c r="H148">
        <v>152</v>
      </c>
      <c r="I148">
        <v>48</v>
      </c>
      <c r="J148">
        <v>20</v>
      </c>
      <c r="K148">
        <v>138</v>
      </c>
      <c r="L148">
        <v>125</v>
      </c>
    </row>
    <row r="149" spans="2:12" x14ac:dyDescent="0.35">
      <c r="B149" t="s">
        <v>158</v>
      </c>
      <c r="C149">
        <v>148</v>
      </c>
      <c r="D149">
        <v>125</v>
      </c>
      <c r="E149">
        <v>87</v>
      </c>
      <c r="F149">
        <v>65</v>
      </c>
      <c r="G149">
        <v>105</v>
      </c>
      <c r="H149">
        <v>60</v>
      </c>
      <c r="I149">
        <v>54</v>
      </c>
      <c r="J149">
        <v>150</v>
      </c>
      <c r="K149">
        <v>66</v>
      </c>
      <c r="L149">
        <v>113</v>
      </c>
    </row>
    <row r="150" spans="2:12" x14ac:dyDescent="0.35">
      <c r="B150" t="s">
        <v>159</v>
      </c>
      <c r="C150">
        <v>149</v>
      </c>
      <c r="D150">
        <v>137</v>
      </c>
      <c r="E150">
        <v>155</v>
      </c>
      <c r="F150">
        <v>155</v>
      </c>
      <c r="G150">
        <v>154</v>
      </c>
      <c r="H150">
        <v>153</v>
      </c>
      <c r="I150">
        <v>38</v>
      </c>
      <c r="J150">
        <v>69</v>
      </c>
      <c r="K150" t="s">
        <v>194</v>
      </c>
      <c r="L150">
        <v>128</v>
      </c>
    </row>
    <row r="151" spans="2:12" x14ac:dyDescent="0.35">
      <c r="B151" t="s">
        <v>160</v>
      </c>
      <c r="C151">
        <v>150</v>
      </c>
      <c r="D151">
        <v>132</v>
      </c>
      <c r="E151">
        <v>129</v>
      </c>
      <c r="F151">
        <v>110</v>
      </c>
      <c r="G151">
        <v>150</v>
      </c>
      <c r="H151">
        <v>65</v>
      </c>
      <c r="I151">
        <v>64</v>
      </c>
      <c r="J151">
        <v>109</v>
      </c>
      <c r="K151">
        <v>147</v>
      </c>
      <c r="L151">
        <v>119</v>
      </c>
    </row>
    <row r="152" spans="2:12" x14ac:dyDescent="0.35">
      <c r="B152" t="s">
        <v>161</v>
      </c>
      <c r="C152">
        <v>151</v>
      </c>
      <c r="D152">
        <v>85</v>
      </c>
      <c r="E152">
        <v>153</v>
      </c>
      <c r="F152">
        <v>75</v>
      </c>
      <c r="G152">
        <v>100</v>
      </c>
      <c r="H152">
        <v>147</v>
      </c>
      <c r="I152">
        <v>83</v>
      </c>
      <c r="J152">
        <v>155</v>
      </c>
      <c r="K152">
        <v>141</v>
      </c>
      <c r="L152">
        <v>124</v>
      </c>
    </row>
    <row r="153" spans="2:12" x14ac:dyDescent="0.35">
      <c r="B153" t="s">
        <v>162</v>
      </c>
      <c r="C153">
        <v>152</v>
      </c>
      <c r="D153">
        <v>63</v>
      </c>
      <c r="E153">
        <v>54</v>
      </c>
      <c r="F153">
        <v>102</v>
      </c>
      <c r="G153">
        <v>144</v>
      </c>
      <c r="H153">
        <v>21</v>
      </c>
      <c r="I153">
        <v>2</v>
      </c>
      <c r="J153">
        <v>90</v>
      </c>
      <c r="K153">
        <v>132</v>
      </c>
      <c r="L153">
        <v>103</v>
      </c>
    </row>
    <row r="154" spans="2:12" x14ac:dyDescent="0.35">
      <c r="B154" t="s">
        <v>163</v>
      </c>
      <c r="C154">
        <v>153</v>
      </c>
      <c r="D154">
        <v>122</v>
      </c>
      <c r="E154">
        <v>78</v>
      </c>
      <c r="F154">
        <v>50</v>
      </c>
      <c r="G154">
        <v>131</v>
      </c>
      <c r="H154">
        <v>78</v>
      </c>
      <c r="I154">
        <v>34</v>
      </c>
      <c r="J154">
        <v>49</v>
      </c>
      <c r="K154">
        <v>125</v>
      </c>
      <c r="L154">
        <v>118</v>
      </c>
    </row>
    <row r="155" spans="2:12" x14ac:dyDescent="0.35">
      <c r="B155" t="s">
        <v>164</v>
      </c>
      <c r="C155">
        <v>154</v>
      </c>
      <c r="D155">
        <v>25</v>
      </c>
      <c r="E155">
        <v>152</v>
      </c>
      <c r="F155">
        <v>133</v>
      </c>
      <c r="G155">
        <v>151</v>
      </c>
      <c r="H155">
        <v>155</v>
      </c>
      <c r="I155">
        <v>136</v>
      </c>
      <c r="J155">
        <v>137</v>
      </c>
      <c r="K155">
        <v>134</v>
      </c>
      <c r="L155">
        <v>139</v>
      </c>
    </row>
    <row r="156" spans="2:12" x14ac:dyDescent="0.35">
      <c r="B156" t="s">
        <v>165</v>
      </c>
      <c r="C156">
        <v>155</v>
      </c>
      <c r="D156">
        <v>117</v>
      </c>
      <c r="E156">
        <v>132</v>
      </c>
      <c r="F156">
        <v>153</v>
      </c>
      <c r="G156">
        <v>155</v>
      </c>
      <c r="H156">
        <v>133</v>
      </c>
      <c r="I156">
        <v>122</v>
      </c>
      <c r="J156">
        <v>113</v>
      </c>
      <c r="K156">
        <v>152</v>
      </c>
      <c r="L156">
        <v>150</v>
      </c>
    </row>
    <row r="157" spans="2:12" x14ac:dyDescent="0.35">
      <c r="B157" t="s">
        <v>166</v>
      </c>
      <c r="C157">
        <v>156</v>
      </c>
      <c r="D157">
        <v>140</v>
      </c>
      <c r="E157">
        <v>127</v>
      </c>
      <c r="F157">
        <v>152</v>
      </c>
      <c r="G157">
        <v>148</v>
      </c>
      <c r="H157">
        <v>154</v>
      </c>
      <c r="I157">
        <v>61</v>
      </c>
      <c r="J157">
        <v>85</v>
      </c>
      <c r="K157">
        <v>140</v>
      </c>
      <c r="L157">
        <v>143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3473-94A9-4DCE-AD48-7B67577DE240}">
  <sheetPr>
    <tabColor theme="9" tint="-0.249977111117893"/>
  </sheetPr>
  <dimension ref="C3:K37"/>
  <sheetViews>
    <sheetView workbookViewId="0">
      <selection activeCell="H15" sqref="H15"/>
    </sheetView>
  </sheetViews>
  <sheetFormatPr defaultRowHeight="14.5" x14ac:dyDescent="0.35"/>
  <cols>
    <col min="2" max="2" width="6.7265625" customWidth="1"/>
    <col min="3" max="3" width="44.36328125" customWidth="1"/>
    <col min="4" max="4" width="13" customWidth="1"/>
    <col min="10" max="10" width="10.08984375" customWidth="1"/>
  </cols>
  <sheetData>
    <row r="3" spans="3:11" x14ac:dyDescent="0.35">
      <c r="E3" t="s">
        <v>285</v>
      </c>
    </row>
    <row r="4" spans="3:11" ht="26" x14ac:dyDescent="0.6">
      <c r="C4" s="11" t="s">
        <v>197</v>
      </c>
      <c r="I4" s="11" t="s">
        <v>201</v>
      </c>
    </row>
    <row r="5" spans="3:11" ht="15" thickBot="1" x14ac:dyDescent="0.4">
      <c r="C5" s="12" t="s">
        <v>279</v>
      </c>
      <c r="I5" s="12" t="s">
        <v>280</v>
      </c>
    </row>
    <row r="6" spans="3:11" ht="16.5" thickTop="1" thickBot="1" x14ac:dyDescent="0.4">
      <c r="C6" s="7" t="s">
        <v>192</v>
      </c>
      <c r="D6" s="8" t="s">
        <v>94</v>
      </c>
      <c r="I6" s="20" t="s">
        <v>187</v>
      </c>
      <c r="J6" s="20" t="s">
        <v>202</v>
      </c>
      <c r="K6" s="20" t="s">
        <v>196</v>
      </c>
    </row>
    <row r="7" spans="3:11" ht="15.5" thickTop="1" thickBot="1" x14ac:dyDescent="0.4">
      <c r="C7" s="5" t="s">
        <v>188</v>
      </c>
      <c r="D7" s="9">
        <f>VLOOKUP(D6, info, 2, FALSE)</f>
        <v>84</v>
      </c>
      <c r="I7" s="21" t="s">
        <v>111</v>
      </c>
      <c r="J7" s="21" t="s">
        <v>8</v>
      </c>
      <c r="K7" s="22">
        <f>HLOOKUP(J7, info_new, 102,FALSE)</f>
        <v>118</v>
      </c>
    </row>
    <row r="8" spans="3:11" ht="15.5" thickTop="1" thickBot="1" x14ac:dyDescent="0.4">
      <c r="C8" s="10" t="s">
        <v>191</v>
      </c>
    </row>
    <row r="9" spans="3:11" ht="15.5" thickTop="1" thickBot="1" x14ac:dyDescent="0.4">
      <c r="C9" s="6" t="s">
        <v>6</v>
      </c>
      <c r="D9" s="6">
        <f>VLOOKUP(D6, info, 7, FALSE)</f>
        <v>105</v>
      </c>
    </row>
    <row r="10" spans="3:11" ht="15.5" thickTop="1" thickBot="1" x14ac:dyDescent="0.4">
      <c r="C10" s="6" t="s">
        <v>5</v>
      </c>
      <c r="D10" s="6">
        <f>VLOOKUP(D6, info, 6, FALSE)</f>
        <v>74</v>
      </c>
    </row>
    <row r="11" spans="3:11" ht="27" thickTop="1" thickBot="1" x14ac:dyDescent="0.65">
      <c r="C11" s="6" t="s">
        <v>7</v>
      </c>
      <c r="D11" s="6">
        <f>VLOOKUP(D6, info, 8, FALSE)</f>
        <v>125</v>
      </c>
      <c r="I11" s="11"/>
    </row>
    <row r="12" spans="3:11" ht="15.5" thickTop="1" thickBot="1" x14ac:dyDescent="0.4">
      <c r="C12" s="6" t="s">
        <v>189</v>
      </c>
      <c r="D12" s="6">
        <f>VLOOKUP(D6, info, 10, FALSE)</f>
        <v>75</v>
      </c>
    </row>
    <row r="13" spans="3:11" ht="15.5" thickTop="1" thickBot="1" x14ac:dyDescent="0.4">
      <c r="C13" s="6" t="s">
        <v>190</v>
      </c>
      <c r="D13" s="6">
        <f>VLOOKUP(D6, info, 11, FALSE)</f>
        <v>52</v>
      </c>
    </row>
    <row r="14" spans="3:11" ht="15" thickTop="1" x14ac:dyDescent="0.35"/>
    <row r="16" spans="3:11" ht="26" x14ac:dyDescent="0.6">
      <c r="C16" s="11" t="s">
        <v>198</v>
      </c>
    </row>
    <row r="17" spans="3:8" ht="15" thickBot="1" x14ac:dyDescent="0.4">
      <c r="C17" s="12" t="s">
        <v>281</v>
      </c>
    </row>
    <row r="18" spans="3:8" ht="16.5" thickTop="1" thickBot="1" x14ac:dyDescent="0.4">
      <c r="C18" s="14" t="s">
        <v>187</v>
      </c>
      <c r="D18" s="14" t="s">
        <v>193</v>
      </c>
    </row>
    <row r="19" spans="3:8" ht="15.5" thickTop="1" thickBot="1" x14ac:dyDescent="0.4">
      <c r="C19" s="15" t="s">
        <v>82</v>
      </c>
      <c r="D19" s="13">
        <f>MATCH(C19, country,0)</f>
        <v>73</v>
      </c>
    </row>
    <row r="20" spans="3:8" ht="15.5" thickTop="1" thickBot="1" x14ac:dyDescent="0.4">
      <c r="C20" s="15" t="s">
        <v>161</v>
      </c>
      <c r="D20" s="16">
        <f>MATCH(C20, country,0)</f>
        <v>152</v>
      </c>
    </row>
    <row r="21" spans="3:8" ht="15" thickTop="1" x14ac:dyDescent="0.35"/>
    <row r="24" spans="3:8" ht="26" x14ac:dyDescent="0.6">
      <c r="C24" s="11" t="s">
        <v>199</v>
      </c>
      <c r="D24" t="s">
        <v>205</v>
      </c>
      <c r="H24" s="26"/>
    </row>
    <row r="25" spans="3:8" x14ac:dyDescent="0.35">
      <c r="C25" s="12" t="s">
        <v>282</v>
      </c>
    </row>
    <row r="26" spans="3:8" ht="15.5" x14ac:dyDescent="0.35">
      <c r="C26" s="17" t="s">
        <v>187</v>
      </c>
      <c r="D26" s="17" t="s">
        <v>6</v>
      </c>
    </row>
    <row r="27" spans="3:8" x14ac:dyDescent="0.35">
      <c r="C27" s="10" t="s">
        <v>164</v>
      </c>
      <c r="D27" s="10">
        <f>MAX(freedom)</f>
        <v>155</v>
      </c>
    </row>
    <row r="31" spans="3:8" ht="26" x14ac:dyDescent="0.6">
      <c r="C31" s="11" t="s">
        <v>200</v>
      </c>
    </row>
    <row r="32" spans="3:8" x14ac:dyDescent="0.35">
      <c r="C32" s="12" t="s">
        <v>283</v>
      </c>
    </row>
    <row r="33" spans="3:4" ht="15.5" x14ac:dyDescent="0.35">
      <c r="C33" s="18" t="s">
        <v>187</v>
      </c>
      <c r="D33" s="18" t="s">
        <v>7</v>
      </c>
    </row>
    <row r="34" spans="3:4" x14ac:dyDescent="0.35">
      <c r="C34" s="10" t="s">
        <v>44</v>
      </c>
      <c r="D34" s="10">
        <f>MIN(corruption)</f>
        <v>1</v>
      </c>
    </row>
    <row r="37" spans="3:4" ht="15.5" x14ac:dyDescent="0.35">
      <c r="C37" s="19" t="s">
        <v>284</v>
      </c>
      <c r="D37" s="2">
        <f>COUNTA(countrt_num)</f>
        <v>156</v>
      </c>
    </row>
  </sheetData>
  <conditionalFormatting sqref="C1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14DC6-02DE-4B16-B251-003F2A0DE0C9}">
  <sheetPr>
    <tabColor theme="4" tint="0.39997558519241921"/>
  </sheetPr>
  <dimension ref="A1:G392"/>
  <sheetViews>
    <sheetView workbookViewId="0">
      <selection activeCell="D13" sqref="D13"/>
    </sheetView>
  </sheetViews>
  <sheetFormatPr defaultRowHeight="14.5" x14ac:dyDescent="0.35"/>
  <cols>
    <col min="1" max="1" width="20.90625" bestFit="1" customWidth="1"/>
    <col min="2" max="2" width="16.90625" customWidth="1"/>
    <col min="3" max="156" width="21.453125" bestFit="1" customWidth="1"/>
    <col min="157" max="157" width="10.7265625" bestFit="1" customWidth="1"/>
  </cols>
  <sheetData>
    <row r="1" spans="1:5" ht="21" x14ac:dyDescent="0.5">
      <c r="A1" s="25" t="s">
        <v>241</v>
      </c>
      <c r="E1" s="34" t="s">
        <v>240</v>
      </c>
    </row>
    <row r="3" spans="1:5" x14ac:dyDescent="0.35">
      <c r="A3" s="23" t="s">
        <v>204</v>
      </c>
      <c r="B3" t="s">
        <v>196</v>
      </c>
    </row>
    <row r="4" spans="1:5" x14ac:dyDescent="0.35">
      <c r="A4" s="24" t="s">
        <v>166</v>
      </c>
      <c r="B4">
        <v>156</v>
      </c>
    </row>
    <row r="5" spans="1:5" x14ac:dyDescent="0.35">
      <c r="A5" s="24" t="s">
        <v>165</v>
      </c>
      <c r="B5">
        <v>155</v>
      </c>
    </row>
    <row r="6" spans="1:5" x14ac:dyDescent="0.35">
      <c r="A6" s="24" t="s">
        <v>164</v>
      </c>
      <c r="B6">
        <v>154</v>
      </c>
    </row>
    <row r="7" spans="1:5" x14ac:dyDescent="0.35">
      <c r="A7" s="24" t="s">
        <v>163</v>
      </c>
      <c r="B7">
        <v>153</v>
      </c>
    </row>
    <row r="8" spans="1:5" x14ac:dyDescent="0.35">
      <c r="A8" s="24" t="s">
        <v>162</v>
      </c>
      <c r="B8">
        <v>152</v>
      </c>
    </row>
    <row r="9" spans="1:5" x14ac:dyDescent="0.35">
      <c r="A9" s="24" t="s">
        <v>161</v>
      </c>
      <c r="B9">
        <v>151</v>
      </c>
    </row>
    <row r="10" spans="1:5" x14ac:dyDescent="0.35">
      <c r="A10" s="24" t="s">
        <v>160</v>
      </c>
      <c r="B10">
        <v>150</v>
      </c>
    </row>
    <row r="11" spans="1:5" x14ac:dyDescent="0.35">
      <c r="A11" s="24" t="s">
        <v>159</v>
      </c>
      <c r="B11">
        <v>149</v>
      </c>
    </row>
    <row r="12" spans="1:5" x14ac:dyDescent="0.35">
      <c r="A12" s="24" t="s">
        <v>158</v>
      </c>
      <c r="B12">
        <v>148</v>
      </c>
    </row>
    <row r="13" spans="1:5" x14ac:dyDescent="0.35">
      <c r="A13" s="24" t="s">
        <v>157</v>
      </c>
      <c r="B13">
        <v>147</v>
      </c>
    </row>
    <row r="14" spans="1:5" x14ac:dyDescent="0.35">
      <c r="A14" s="24" t="s">
        <v>156</v>
      </c>
      <c r="B14">
        <v>146</v>
      </c>
    </row>
    <row r="15" spans="1:5" x14ac:dyDescent="0.35">
      <c r="A15" s="24" t="s">
        <v>155</v>
      </c>
      <c r="B15">
        <v>145</v>
      </c>
    </row>
    <row r="16" spans="1:5" x14ac:dyDescent="0.35">
      <c r="A16" s="24" t="s">
        <v>154</v>
      </c>
      <c r="B16">
        <v>144</v>
      </c>
    </row>
    <row r="17" spans="1:3" x14ac:dyDescent="0.35">
      <c r="A17" s="24" t="s">
        <v>153</v>
      </c>
      <c r="B17">
        <v>143</v>
      </c>
    </row>
    <row r="18" spans="1:3" x14ac:dyDescent="0.35">
      <c r="A18" s="24" t="s">
        <v>152</v>
      </c>
      <c r="B18">
        <v>142</v>
      </c>
    </row>
    <row r="23" spans="1:3" ht="18.5" x14ac:dyDescent="0.45">
      <c r="A23" s="35" t="s">
        <v>239</v>
      </c>
    </row>
    <row r="24" spans="1:3" x14ac:dyDescent="0.35">
      <c r="A24" s="23" t="s">
        <v>235</v>
      </c>
      <c r="B24" s="23" t="s">
        <v>238</v>
      </c>
      <c r="C24" s="23" t="s">
        <v>237</v>
      </c>
    </row>
    <row r="25" spans="1:3" x14ac:dyDescent="0.35">
      <c r="A25" s="24" t="s">
        <v>166</v>
      </c>
      <c r="B25">
        <v>156</v>
      </c>
      <c r="C25">
        <v>127</v>
      </c>
    </row>
    <row r="26" spans="1:3" x14ac:dyDescent="0.35">
      <c r="A26" s="24" t="s">
        <v>165</v>
      </c>
      <c r="B26">
        <v>155</v>
      </c>
      <c r="C26">
        <v>132</v>
      </c>
    </row>
    <row r="27" spans="1:3" x14ac:dyDescent="0.35">
      <c r="A27" s="24" t="s">
        <v>164</v>
      </c>
      <c r="B27">
        <v>154</v>
      </c>
      <c r="C27">
        <v>152</v>
      </c>
    </row>
    <row r="28" spans="1:3" x14ac:dyDescent="0.35">
      <c r="A28" s="24" t="s">
        <v>163</v>
      </c>
      <c r="B28">
        <v>153</v>
      </c>
      <c r="C28">
        <v>78</v>
      </c>
    </row>
    <row r="29" spans="1:3" x14ac:dyDescent="0.35">
      <c r="A29" s="24" t="s">
        <v>162</v>
      </c>
      <c r="B29">
        <v>152</v>
      </c>
      <c r="C29">
        <v>54</v>
      </c>
    </row>
    <row r="30" spans="1:3" x14ac:dyDescent="0.35">
      <c r="A30" s="24" t="s">
        <v>161</v>
      </c>
      <c r="B30">
        <v>151</v>
      </c>
      <c r="C30">
        <v>153</v>
      </c>
    </row>
    <row r="31" spans="1:3" x14ac:dyDescent="0.35">
      <c r="A31" s="24" t="s">
        <v>160</v>
      </c>
      <c r="B31">
        <v>150</v>
      </c>
      <c r="C31">
        <v>129</v>
      </c>
    </row>
    <row r="32" spans="1:3" x14ac:dyDescent="0.35">
      <c r="A32" s="24" t="s">
        <v>159</v>
      </c>
      <c r="B32">
        <v>149</v>
      </c>
      <c r="C32">
        <v>155</v>
      </c>
    </row>
    <row r="33" spans="1:4" x14ac:dyDescent="0.35">
      <c r="A33" s="24" t="s">
        <v>158</v>
      </c>
      <c r="B33">
        <v>148</v>
      </c>
      <c r="C33">
        <v>87</v>
      </c>
    </row>
    <row r="34" spans="1:4" x14ac:dyDescent="0.35">
      <c r="A34" s="24" t="s">
        <v>157</v>
      </c>
      <c r="B34">
        <v>147</v>
      </c>
      <c r="C34">
        <v>142</v>
      </c>
    </row>
    <row r="35" spans="1:4" x14ac:dyDescent="0.35">
      <c r="A35" s="24" t="s">
        <v>156</v>
      </c>
      <c r="B35">
        <v>146</v>
      </c>
      <c r="C35">
        <v>63</v>
      </c>
    </row>
    <row r="36" spans="1:4" x14ac:dyDescent="0.35">
      <c r="A36" s="24" t="s">
        <v>155</v>
      </c>
      <c r="B36">
        <v>145</v>
      </c>
      <c r="C36">
        <v>98</v>
      </c>
    </row>
    <row r="37" spans="1:4" x14ac:dyDescent="0.35">
      <c r="A37" s="24" t="s">
        <v>154</v>
      </c>
      <c r="B37">
        <v>144</v>
      </c>
      <c r="C37">
        <v>72</v>
      </c>
    </row>
    <row r="38" spans="1:4" x14ac:dyDescent="0.35">
      <c r="A38" s="24" t="s">
        <v>153</v>
      </c>
      <c r="B38">
        <v>143</v>
      </c>
      <c r="C38">
        <v>46</v>
      </c>
    </row>
    <row r="39" spans="1:4" x14ac:dyDescent="0.35">
      <c r="A39" s="24" t="s">
        <v>152</v>
      </c>
      <c r="B39">
        <v>142</v>
      </c>
      <c r="C39">
        <v>67</v>
      </c>
    </row>
    <row r="43" spans="1:4" ht="18.5" x14ac:dyDescent="0.45">
      <c r="A43" s="25" t="s">
        <v>236</v>
      </c>
    </row>
    <row r="44" spans="1:4" x14ac:dyDescent="0.35">
      <c r="A44" s="23" t="s">
        <v>235</v>
      </c>
      <c r="B44" s="23" t="s">
        <v>234</v>
      </c>
      <c r="C44" s="23" t="s">
        <v>233</v>
      </c>
      <c r="D44" s="23" t="s">
        <v>232</v>
      </c>
    </row>
    <row r="45" spans="1:4" x14ac:dyDescent="0.35">
      <c r="A45" s="24" t="s">
        <v>11</v>
      </c>
      <c r="B45">
        <v>7.6319999999999997</v>
      </c>
      <c r="C45">
        <v>7.5369999999999999</v>
      </c>
      <c r="D45">
        <v>7.7690000000000001</v>
      </c>
    </row>
    <row r="46" spans="1:4" x14ac:dyDescent="0.35">
      <c r="A46" s="24" t="s">
        <v>12</v>
      </c>
      <c r="B46">
        <v>7.5940000000000003</v>
      </c>
      <c r="C46">
        <v>7.5220000000000002</v>
      </c>
      <c r="D46">
        <v>7.6</v>
      </c>
    </row>
    <row r="47" spans="1:4" x14ac:dyDescent="0.35">
      <c r="A47" s="24" t="s">
        <v>13</v>
      </c>
      <c r="B47">
        <v>7.5549999999999997</v>
      </c>
      <c r="C47">
        <v>7.5039999999999996</v>
      </c>
      <c r="D47">
        <v>7.5540000000000003</v>
      </c>
    </row>
    <row r="48" spans="1:4" x14ac:dyDescent="0.35">
      <c r="A48" s="24" t="s">
        <v>14</v>
      </c>
      <c r="B48">
        <v>7.4950000000000001</v>
      </c>
      <c r="C48">
        <v>7.4939999999999998</v>
      </c>
      <c r="D48">
        <v>7.4939999999999998</v>
      </c>
    </row>
    <row r="49" spans="1:4" x14ac:dyDescent="0.35">
      <c r="A49" s="24" t="s">
        <v>15</v>
      </c>
      <c r="B49">
        <v>7.4870000000000001</v>
      </c>
      <c r="C49">
        <v>7.4690000000000003</v>
      </c>
      <c r="D49">
        <v>7.4880000000000004</v>
      </c>
    </row>
    <row r="50" spans="1:4" x14ac:dyDescent="0.35">
      <c r="A50" s="24" t="s">
        <v>16</v>
      </c>
      <c r="B50">
        <v>7.4409999999999998</v>
      </c>
      <c r="C50">
        <v>7.3769999999999998</v>
      </c>
      <c r="D50">
        <v>7.48</v>
      </c>
    </row>
    <row r="51" spans="1:4" x14ac:dyDescent="0.35">
      <c r="A51" s="24" t="s">
        <v>17</v>
      </c>
      <c r="B51">
        <v>7.3280000000000003</v>
      </c>
      <c r="C51">
        <v>7.3140000000000001</v>
      </c>
      <c r="D51">
        <v>7.343</v>
      </c>
    </row>
    <row r="52" spans="1:4" x14ac:dyDescent="0.35">
      <c r="A52" s="24" t="s">
        <v>24</v>
      </c>
      <c r="B52">
        <v>6.9770000000000003</v>
      </c>
      <c r="C52">
        <v>6.9770000000000003</v>
      </c>
      <c r="D52">
        <v>7.09</v>
      </c>
    </row>
    <row r="53" spans="1:4" x14ac:dyDescent="0.35">
      <c r="A53" s="24" t="s">
        <v>25</v>
      </c>
      <c r="B53">
        <v>6.9649999999999999</v>
      </c>
      <c r="C53">
        <v>6.9509999999999996</v>
      </c>
      <c r="D53">
        <v>7.0540000000000003</v>
      </c>
    </row>
    <row r="54" spans="1:4" x14ac:dyDescent="0.35">
      <c r="A54" s="24" t="s">
        <v>26</v>
      </c>
      <c r="B54">
        <v>6.9269999999999996</v>
      </c>
      <c r="C54">
        <v>6.891</v>
      </c>
      <c r="D54">
        <v>7.0209999999999999</v>
      </c>
    </row>
    <row r="55" spans="1:4" x14ac:dyDescent="0.35">
      <c r="A55" s="24" t="s">
        <v>27</v>
      </c>
      <c r="B55">
        <v>6.91</v>
      </c>
      <c r="C55">
        <v>6.8630000000000004</v>
      </c>
      <c r="D55">
        <v>6.9850000000000003</v>
      </c>
    </row>
    <row r="56" spans="1:4" x14ac:dyDescent="0.35">
      <c r="A56" s="24" t="s">
        <v>28</v>
      </c>
      <c r="B56">
        <v>6.8860000000000001</v>
      </c>
      <c r="C56">
        <v>6.7140000000000004</v>
      </c>
      <c r="D56">
        <v>6.923</v>
      </c>
    </row>
    <row r="57" spans="1:4" x14ac:dyDescent="0.35">
      <c r="A57" s="24" t="s">
        <v>32</v>
      </c>
      <c r="B57">
        <v>6.6269999999999998</v>
      </c>
      <c r="C57">
        <v>6.609</v>
      </c>
      <c r="D57">
        <v>6.726</v>
      </c>
    </row>
    <row r="58" spans="1:4" x14ac:dyDescent="0.35">
      <c r="A58" s="24" t="s">
        <v>34</v>
      </c>
      <c r="B58">
        <v>6.4880000000000004</v>
      </c>
      <c r="C58">
        <v>6.5780000000000003</v>
      </c>
      <c r="D58">
        <v>6.5919999999999996</v>
      </c>
    </row>
    <row r="59" spans="1:4" x14ac:dyDescent="0.35">
      <c r="A59" s="24" t="s">
        <v>40</v>
      </c>
      <c r="B59">
        <v>6.3819999999999997</v>
      </c>
      <c r="C59">
        <v>6.4420000000000002</v>
      </c>
      <c r="D59">
        <v>6.3540000000000001</v>
      </c>
    </row>
    <row r="60" spans="1:4" x14ac:dyDescent="0.35">
      <c r="A60" s="24" t="s">
        <v>46</v>
      </c>
      <c r="B60">
        <v>6.31</v>
      </c>
      <c r="C60">
        <v>6.1680000000000001</v>
      </c>
      <c r="D60">
        <v>6.2229999999999999</v>
      </c>
    </row>
    <row r="61" spans="1:4" x14ac:dyDescent="0.35">
      <c r="A61" s="24" t="s">
        <v>59</v>
      </c>
      <c r="B61">
        <v>5.9560000000000004</v>
      </c>
      <c r="C61">
        <v>5.8719999999999999</v>
      </c>
      <c r="D61">
        <v>6.0460000000000003</v>
      </c>
    </row>
    <row r="62" spans="1:4" x14ac:dyDescent="0.35">
      <c r="A62" s="24" t="s">
        <v>76</v>
      </c>
      <c r="B62">
        <v>5.6619999999999999</v>
      </c>
      <c r="C62">
        <v>5.43</v>
      </c>
      <c r="D62">
        <v>5.6929999999999996</v>
      </c>
    </row>
    <row r="65" spans="1:6" x14ac:dyDescent="0.35">
      <c r="A65" s="2" t="s">
        <v>187</v>
      </c>
      <c r="B65" s="2" t="s">
        <v>219</v>
      </c>
      <c r="C65" s="2" t="s">
        <v>1</v>
      </c>
    </row>
    <row r="66" spans="1:6" x14ac:dyDescent="0.35">
      <c r="A66" t="s">
        <v>30</v>
      </c>
      <c r="B66" t="s">
        <v>212</v>
      </c>
      <c r="C66">
        <v>20</v>
      </c>
    </row>
    <row r="67" spans="1:6" x14ac:dyDescent="0.35">
      <c r="A67" t="s">
        <v>48</v>
      </c>
      <c r="B67" t="s">
        <v>212</v>
      </c>
      <c r="C67">
        <v>38</v>
      </c>
    </row>
    <row r="68" spans="1:6" x14ac:dyDescent="0.35">
      <c r="A68" t="s">
        <v>50</v>
      </c>
      <c r="B68" t="s">
        <v>212</v>
      </c>
      <c r="C68">
        <v>40</v>
      </c>
      <c r="E68" s="2"/>
    </row>
    <row r="69" spans="1:6" x14ac:dyDescent="0.35">
      <c r="A69" t="s">
        <v>52</v>
      </c>
      <c r="B69" t="s">
        <v>212</v>
      </c>
      <c r="C69">
        <v>42</v>
      </c>
    </row>
    <row r="70" spans="1:6" ht="21" x14ac:dyDescent="0.5">
      <c r="A70" t="s">
        <v>54</v>
      </c>
      <c r="B70" t="s">
        <v>212</v>
      </c>
      <c r="C70">
        <v>44</v>
      </c>
      <c r="F70" s="34" t="s">
        <v>231</v>
      </c>
    </row>
    <row r="71" spans="1:6" x14ac:dyDescent="0.35">
      <c r="A71" t="s">
        <v>56</v>
      </c>
      <c r="B71" t="s">
        <v>212</v>
      </c>
      <c r="C71">
        <v>46</v>
      </c>
      <c r="F71" s="29" t="s">
        <v>230</v>
      </c>
    </row>
    <row r="72" spans="1:6" x14ac:dyDescent="0.35">
      <c r="A72" t="s">
        <v>58</v>
      </c>
      <c r="B72" t="s">
        <v>212</v>
      </c>
      <c r="C72">
        <v>48</v>
      </c>
      <c r="E72" s="2" t="s">
        <v>215</v>
      </c>
      <c r="F72" s="33">
        <f>SUBTOTAL(3,A130:A147)</f>
        <v>18</v>
      </c>
    </row>
    <row r="73" spans="1:6" x14ac:dyDescent="0.35">
      <c r="A73" t="s">
        <v>63</v>
      </c>
      <c r="B73" t="s">
        <v>212</v>
      </c>
      <c r="C73">
        <v>53</v>
      </c>
    </row>
    <row r="74" spans="1:6" x14ac:dyDescent="0.35">
      <c r="A74" t="s">
        <v>65</v>
      </c>
      <c r="B74" t="s">
        <v>212</v>
      </c>
      <c r="C74">
        <v>55</v>
      </c>
    </row>
    <row r="75" spans="1:6" x14ac:dyDescent="0.35">
      <c r="A75" t="s">
        <v>72</v>
      </c>
      <c r="B75" t="s">
        <v>212</v>
      </c>
      <c r="C75">
        <v>62</v>
      </c>
      <c r="F75" s="29" t="s">
        <v>229</v>
      </c>
    </row>
    <row r="76" spans="1:6" x14ac:dyDescent="0.35">
      <c r="A76" t="s">
        <v>74</v>
      </c>
      <c r="B76" t="s">
        <v>212</v>
      </c>
      <c r="C76">
        <v>64</v>
      </c>
      <c r="E76" s="2" t="s">
        <v>215</v>
      </c>
      <c r="F76" s="33">
        <f>SUBTOTAL(3,A215:A233)</f>
        <v>15</v>
      </c>
    </row>
    <row r="77" spans="1:6" x14ac:dyDescent="0.35">
      <c r="A77" t="s">
        <v>80</v>
      </c>
      <c r="B77" t="s">
        <v>212</v>
      </c>
      <c r="C77">
        <v>70</v>
      </c>
    </row>
    <row r="78" spans="1:6" x14ac:dyDescent="0.35">
      <c r="A78" t="s">
        <v>83</v>
      </c>
      <c r="B78" t="s">
        <v>212</v>
      </c>
      <c r="C78">
        <v>73</v>
      </c>
    </row>
    <row r="79" spans="1:6" x14ac:dyDescent="0.35">
      <c r="A79" t="s">
        <v>85</v>
      </c>
      <c r="B79" t="s">
        <v>212</v>
      </c>
      <c r="C79">
        <v>75</v>
      </c>
    </row>
    <row r="80" spans="1:6" x14ac:dyDescent="0.35">
      <c r="A80" t="s">
        <v>88</v>
      </c>
      <c r="B80" t="s">
        <v>212</v>
      </c>
      <c r="C80">
        <v>78</v>
      </c>
    </row>
    <row r="81" spans="1:7" x14ac:dyDescent="0.35">
      <c r="A81" t="s">
        <v>92</v>
      </c>
      <c r="B81" t="s">
        <v>212</v>
      </c>
      <c r="C81">
        <v>82</v>
      </c>
    </row>
    <row r="82" spans="1:7" x14ac:dyDescent="0.35">
      <c r="A82" t="s">
        <v>94</v>
      </c>
      <c r="B82" t="s">
        <v>212</v>
      </c>
      <c r="C82">
        <v>84</v>
      </c>
      <c r="E82" s="29"/>
    </row>
    <row r="83" spans="1:7" x14ac:dyDescent="0.35">
      <c r="A83" t="s">
        <v>117</v>
      </c>
      <c r="B83" t="s">
        <v>212</v>
      </c>
      <c r="C83">
        <v>107</v>
      </c>
    </row>
    <row r="84" spans="1:7" x14ac:dyDescent="0.35">
      <c r="A84" t="s">
        <v>126</v>
      </c>
      <c r="B84" t="s">
        <v>212</v>
      </c>
      <c r="C84">
        <v>116</v>
      </c>
      <c r="E84" s="2"/>
      <c r="F84" s="31"/>
      <c r="G84" s="30"/>
    </row>
    <row r="85" spans="1:7" x14ac:dyDescent="0.35">
      <c r="A85">
        <f>SUBTOTAL(3,A66:A84)</f>
        <v>19</v>
      </c>
      <c r="B85" s="2" t="s">
        <v>228</v>
      </c>
    </row>
    <row r="86" spans="1:7" x14ac:dyDescent="0.35">
      <c r="A86" t="s">
        <v>51</v>
      </c>
      <c r="B86" t="s">
        <v>210</v>
      </c>
      <c r="C86">
        <v>41</v>
      </c>
    </row>
    <row r="87" spans="1:7" x14ac:dyDescent="0.35">
      <c r="A87" t="s">
        <v>70</v>
      </c>
      <c r="B87" t="s">
        <v>210</v>
      </c>
      <c r="C87">
        <v>60</v>
      </c>
      <c r="E87" s="29"/>
    </row>
    <row r="88" spans="1:7" x14ac:dyDescent="0.35">
      <c r="A88" t="s">
        <v>78</v>
      </c>
      <c r="B88" t="s">
        <v>210</v>
      </c>
      <c r="C88">
        <v>68</v>
      </c>
      <c r="E88" s="2"/>
      <c r="F88" s="28"/>
      <c r="G88" s="27"/>
    </row>
    <row r="89" spans="1:7" x14ac:dyDescent="0.35">
      <c r="A89" t="s">
        <v>81</v>
      </c>
      <c r="B89" t="s">
        <v>210</v>
      </c>
      <c r="C89">
        <v>71</v>
      </c>
    </row>
    <row r="90" spans="1:7" x14ac:dyDescent="0.35">
      <c r="A90" t="s">
        <v>84</v>
      </c>
      <c r="B90" t="s">
        <v>210</v>
      </c>
      <c r="C90">
        <v>74</v>
      </c>
    </row>
    <row r="91" spans="1:7" x14ac:dyDescent="0.35">
      <c r="A91" t="s">
        <v>91</v>
      </c>
      <c r="B91" t="s">
        <v>210</v>
      </c>
      <c r="C91">
        <v>81</v>
      </c>
    </row>
    <row r="92" spans="1:7" x14ac:dyDescent="0.35">
      <c r="A92" t="s">
        <v>97</v>
      </c>
      <c r="B92" t="s">
        <v>210</v>
      </c>
      <c r="C92">
        <v>87</v>
      </c>
    </row>
    <row r="93" spans="1:7" x14ac:dyDescent="0.35">
      <c r="A93" t="s">
        <v>129</v>
      </c>
      <c r="B93" t="s">
        <v>210</v>
      </c>
      <c r="C93">
        <v>119</v>
      </c>
    </row>
    <row r="94" spans="1:7" x14ac:dyDescent="0.35">
      <c r="A94" t="s">
        <v>143</v>
      </c>
      <c r="B94" t="s">
        <v>210</v>
      </c>
      <c r="C94">
        <v>133</v>
      </c>
    </row>
    <row r="95" spans="1:7" x14ac:dyDescent="0.35">
      <c r="A95">
        <f>SUBTOTAL(3,A86:A94)</f>
        <v>9</v>
      </c>
      <c r="B95" s="2" t="s">
        <v>227</v>
      </c>
    </row>
    <row r="96" spans="1:7" x14ac:dyDescent="0.35">
      <c r="A96" t="s">
        <v>35</v>
      </c>
      <c r="B96" t="s">
        <v>211</v>
      </c>
      <c r="C96">
        <v>25</v>
      </c>
    </row>
    <row r="97" spans="1:3" x14ac:dyDescent="0.35">
      <c r="A97" t="s">
        <v>64</v>
      </c>
      <c r="B97" t="s">
        <v>211</v>
      </c>
      <c r="C97">
        <v>54</v>
      </c>
    </row>
    <row r="98" spans="1:3" x14ac:dyDescent="0.35">
      <c r="A98" t="s">
        <v>68</v>
      </c>
      <c r="B98" t="s">
        <v>211</v>
      </c>
      <c r="C98">
        <v>58</v>
      </c>
    </row>
    <row r="99" spans="1:3" x14ac:dyDescent="0.35">
      <c r="A99" t="s">
        <v>86</v>
      </c>
      <c r="B99" t="s">
        <v>211</v>
      </c>
      <c r="C99">
        <v>76</v>
      </c>
    </row>
    <row r="100" spans="1:3" x14ac:dyDescent="0.35">
      <c r="A100" t="s">
        <v>103</v>
      </c>
      <c r="B100" t="s">
        <v>211</v>
      </c>
      <c r="C100">
        <v>93</v>
      </c>
    </row>
    <row r="101" spans="1:3" x14ac:dyDescent="0.35">
      <c r="A101" t="s">
        <v>119</v>
      </c>
      <c r="B101" t="s">
        <v>211</v>
      </c>
      <c r="C101">
        <v>109</v>
      </c>
    </row>
    <row r="102" spans="1:3" x14ac:dyDescent="0.35">
      <c r="A102" t="s">
        <v>128</v>
      </c>
      <c r="B102" t="s">
        <v>211</v>
      </c>
      <c r="C102">
        <v>118</v>
      </c>
    </row>
    <row r="103" spans="1:3" x14ac:dyDescent="0.35">
      <c r="A103">
        <f>SUBTOTAL(3,A96:A102)</f>
        <v>7</v>
      </c>
      <c r="B103" s="2" t="s">
        <v>226</v>
      </c>
    </row>
    <row r="104" spans="1:3" x14ac:dyDescent="0.35">
      <c r="A104" t="s">
        <v>22</v>
      </c>
      <c r="B104" t="s">
        <v>209</v>
      </c>
      <c r="C104">
        <v>12</v>
      </c>
    </row>
    <row r="105" spans="1:3" x14ac:dyDescent="0.35">
      <c r="A105" t="s">
        <v>33</v>
      </c>
      <c r="B105" t="s">
        <v>209</v>
      </c>
      <c r="C105">
        <v>23</v>
      </c>
    </row>
    <row r="106" spans="1:3" x14ac:dyDescent="0.35">
      <c r="A106" t="s">
        <v>36</v>
      </c>
      <c r="B106" t="s">
        <v>209</v>
      </c>
      <c r="C106">
        <v>26</v>
      </c>
    </row>
    <row r="107" spans="1:3" x14ac:dyDescent="0.35">
      <c r="A107" t="s">
        <v>37</v>
      </c>
      <c r="B107" t="s">
        <v>209</v>
      </c>
      <c r="C107">
        <v>27</v>
      </c>
    </row>
    <row r="108" spans="1:3" x14ac:dyDescent="0.35">
      <c r="A108" t="s">
        <v>41</v>
      </c>
      <c r="B108" t="s">
        <v>209</v>
      </c>
      <c r="C108">
        <v>31</v>
      </c>
    </row>
    <row r="109" spans="1:3" x14ac:dyDescent="0.35">
      <c r="A109" t="s">
        <v>42</v>
      </c>
      <c r="B109" t="s">
        <v>209</v>
      </c>
      <c r="C109">
        <v>32</v>
      </c>
    </row>
    <row r="110" spans="1:3" x14ac:dyDescent="0.35">
      <c r="A110" t="s">
        <v>43</v>
      </c>
      <c r="B110" t="s">
        <v>209</v>
      </c>
      <c r="C110">
        <v>33</v>
      </c>
    </row>
    <row r="111" spans="1:3" x14ac:dyDescent="0.35">
      <c r="A111" t="s">
        <v>45</v>
      </c>
      <c r="B111" t="s">
        <v>209</v>
      </c>
      <c r="C111">
        <v>35</v>
      </c>
    </row>
    <row r="112" spans="1:3" x14ac:dyDescent="0.35">
      <c r="A112" t="s">
        <v>49</v>
      </c>
      <c r="B112" t="s">
        <v>209</v>
      </c>
      <c r="C112">
        <v>39</v>
      </c>
    </row>
    <row r="113" spans="1:3" x14ac:dyDescent="0.35">
      <c r="A113" t="s">
        <v>53</v>
      </c>
      <c r="B113" t="s">
        <v>209</v>
      </c>
      <c r="C113">
        <v>43</v>
      </c>
    </row>
    <row r="114" spans="1:3" x14ac:dyDescent="0.35">
      <c r="A114" t="s">
        <v>55</v>
      </c>
      <c r="B114" t="s">
        <v>209</v>
      </c>
      <c r="C114">
        <v>45</v>
      </c>
    </row>
    <row r="115" spans="1:3" x14ac:dyDescent="0.35">
      <c r="A115" t="s">
        <v>57</v>
      </c>
      <c r="B115" t="s">
        <v>209</v>
      </c>
      <c r="C115">
        <v>47</v>
      </c>
    </row>
    <row r="116" spans="1:3" x14ac:dyDescent="0.35">
      <c r="A116" t="s">
        <v>60</v>
      </c>
      <c r="B116" t="s">
        <v>209</v>
      </c>
      <c r="C116">
        <v>50</v>
      </c>
    </row>
    <row r="117" spans="1:3" x14ac:dyDescent="0.35">
      <c r="A117" t="s">
        <v>66</v>
      </c>
      <c r="B117" t="s">
        <v>209</v>
      </c>
      <c r="C117">
        <v>56</v>
      </c>
    </row>
    <row r="118" spans="1:3" x14ac:dyDescent="0.35">
      <c r="A118" t="s">
        <v>69</v>
      </c>
      <c r="B118" t="s">
        <v>209</v>
      </c>
      <c r="C118">
        <v>59</v>
      </c>
    </row>
    <row r="119" spans="1:3" x14ac:dyDescent="0.35">
      <c r="A119" t="s">
        <v>71</v>
      </c>
      <c r="B119" t="s">
        <v>209</v>
      </c>
      <c r="C119">
        <v>61</v>
      </c>
    </row>
    <row r="120" spans="1:3" x14ac:dyDescent="0.35">
      <c r="A120" t="s">
        <v>73</v>
      </c>
      <c r="B120" t="s">
        <v>209</v>
      </c>
      <c r="C120">
        <v>63</v>
      </c>
    </row>
    <row r="121" spans="1:3" x14ac:dyDescent="0.35">
      <c r="A121" t="s">
        <v>75</v>
      </c>
      <c r="B121" t="s">
        <v>209</v>
      </c>
      <c r="C121">
        <v>65</v>
      </c>
    </row>
    <row r="122" spans="1:3" x14ac:dyDescent="0.35">
      <c r="A122" t="s">
        <v>87</v>
      </c>
      <c r="B122" t="s">
        <v>209</v>
      </c>
      <c r="C122">
        <v>77</v>
      </c>
    </row>
    <row r="123" spans="1:3" x14ac:dyDescent="0.35">
      <c r="A123" t="s">
        <v>118</v>
      </c>
      <c r="B123" t="s">
        <v>209</v>
      </c>
      <c r="C123">
        <v>108</v>
      </c>
    </row>
    <row r="124" spans="1:3" x14ac:dyDescent="0.35">
      <c r="A124" t="s">
        <v>157</v>
      </c>
      <c r="B124" t="s">
        <v>209</v>
      </c>
      <c r="C124">
        <v>147</v>
      </c>
    </row>
    <row r="125" spans="1:3" x14ac:dyDescent="0.35">
      <c r="A125">
        <f>SUBTOTAL(3,A104:A124)</f>
        <v>21</v>
      </c>
      <c r="B125" s="2" t="s">
        <v>225</v>
      </c>
    </row>
    <row r="126" spans="1:3" x14ac:dyDescent="0.35">
      <c r="A126" t="s">
        <v>23</v>
      </c>
      <c r="B126" t="s">
        <v>208</v>
      </c>
      <c r="C126">
        <v>13</v>
      </c>
    </row>
    <row r="127" spans="1:3" x14ac:dyDescent="0.35">
      <c r="A127" t="s">
        <v>31</v>
      </c>
      <c r="B127" t="s">
        <v>208</v>
      </c>
      <c r="C127">
        <v>21</v>
      </c>
    </row>
    <row r="128" spans="1:3" x14ac:dyDescent="0.35">
      <c r="A128" t="s">
        <v>38</v>
      </c>
      <c r="B128" t="s">
        <v>208</v>
      </c>
      <c r="C128">
        <v>28</v>
      </c>
    </row>
    <row r="129" spans="1:3" x14ac:dyDescent="0.35">
      <c r="A129" t="s">
        <v>39</v>
      </c>
      <c r="B129" t="s">
        <v>208</v>
      </c>
      <c r="C129">
        <v>29</v>
      </c>
    </row>
    <row r="130" spans="1:3" x14ac:dyDescent="0.35">
      <c r="A130" t="s">
        <v>47</v>
      </c>
      <c r="B130" t="s">
        <v>208</v>
      </c>
      <c r="C130">
        <v>37</v>
      </c>
    </row>
    <row r="131" spans="1:3" x14ac:dyDescent="0.35">
      <c r="A131" t="s">
        <v>61</v>
      </c>
      <c r="B131" t="s">
        <v>208</v>
      </c>
      <c r="C131">
        <v>51</v>
      </c>
    </row>
    <row r="132" spans="1:3" x14ac:dyDescent="0.35">
      <c r="A132" t="s">
        <v>82</v>
      </c>
      <c r="B132" t="s">
        <v>208</v>
      </c>
      <c r="C132">
        <v>72</v>
      </c>
    </row>
    <row r="133" spans="1:3" x14ac:dyDescent="0.35">
      <c r="A133" t="s">
        <v>89</v>
      </c>
      <c r="B133" t="s">
        <v>208</v>
      </c>
      <c r="C133">
        <v>79</v>
      </c>
    </row>
    <row r="134" spans="1:3" x14ac:dyDescent="0.35">
      <c r="A134" t="s">
        <v>96</v>
      </c>
      <c r="B134" t="s">
        <v>208</v>
      </c>
      <c r="C134">
        <v>86</v>
      </c>
    </row>
    <row r="135" spans="1:3" x14ac:dyDescent="0.35">
      <c r="A135" t="s">
        <v>99</v>
      </c>
      <c r="B135" t="s">
        <v>208</v>
      </c>
      <c r="C135">
        <v>89</v>
      </c>
    </row>
    <row r="136" spans="1:3" x14ac:dyDescent="0.35">
      <c r="A136" t="s">
        <v>100</v>
      </c>
      <c r="B136" t="s">
        <v>208</v>
      </c>
      <c r="C136">
        <v>90</v>
      </c>
    </row>
    <row r="137" spans="1:3" x14ac:dyDescent="0.35">
      <c r="A137" t="s">
        <v>101</v>
      </c>
      <c r="B137" t="s">
        <v>208</v>
      </c>
      <c r="C137">
        <v>91</v>
      </c>
    </row>
    <row r="138" spans="1:3" x14ac:dyDescent="0.35">
      <c r="A138" t="s">
        <v>111</v>
      </c>
      <c r="B138" t="s">
        <v>208</v>
      </c>
      <c r="C138">
        <v>101</v>
      </c>
    </row>
    <row r="139" spans="1:3" x14ac:dyDescent="0.35">
      <c r="A139" t="s">
        <v>120</v>
      </c>
      <c r="B139" t="s">
        <v>208</v>
      </c>
      <c r="C139">
        <v>110</v>
      </c>
    </row>
    <row r="140" spans="1:3" x14ac:dyDescent="0.35">
      <c r="A140" t="s">
        <v>127</v>
      </c>
      <c r="B140" t="s">
        <v>208</v>
      </c>
      <c r="C140">
        <v>117</v>
      </c>
    </row>
    <row r="141" spans="1:3" x14ac:dyDescent="0.35">
      <c r="A141" t="s">
        <v>136</v>
      </c>
      <c r="B141" t="s">
        <v>208</v>
      </c>
      <c r="C141">
        <v>126</v>
      </c>
    </row>
    <row r="142" spans="1:3" x14ac:dyDescent="0.35">
      <c r="A142" t="s">
        <v>159</v>
      </c>
      <c r="B142" t="s">
        <v>208</v>
      </c>
      <c r="C142">
        <v>149</v>
      </c>
    </row>
    <row r="143" spans="1:3" x14ac:dyDescent="0.35">
      <c r="A143" t="s">
        <v>161</v>
      </c>
      <c r="B143" t="s">
        <v>208</v>
      </c>
      <c r="C143">
        <v>151</v>
      </c>
    </row>
    <row r="144" spans="1:3" x14ac:dyDescent="0.35">
      <c r="A144" t="e" cm="1">
        <f t="array" ref="A144">F</f>
        <v>#NAME?</v>
      </c>
      <c r="B144" s="2" t="s">
        <v>224</v>
      </c>
    </row>
    <row r="145" spans="1:3" x14ac:dyDescent="0.35">
      <c r="A145" t="s">
        <v>18</v>
      </c>
      <c r="B145" t="s">
        <v>214</v>
      </c>
      <c r="C145">
        <v>8</v>
      </c>
    </row>
    <row r="146" spans="1:3" x14ac:dyDescent="0.35">
      <c r="A146" t="s">
        <v>19</v>
      </c>
      <c r="B146" t="s">
        <v>214</v>
      </c>
      <c r="C146">
        <v>9</v>
      </c>
    </row>
    <row r="147" spans="1:3" x14ac:dyDescent="0.35">
      <c r="A147" t="s">
        <v>21</v>
      </c>
      <c r="B147" t="s">
        <v>214</v>
      </c>
      <c r="C147">
        <v>11</v>
      </c>
    </row>
    <row r="148" spans="1:3" x14ac:dyDescent="0.35">
      <c r="A148" t="s">
        <v>29</v>
      </c>
      <c r="B148" t="s">
        <v>214</v>
      </c>
      <c r="C148">
        <v>19</v>
      </c>
    </row>
    <row r="149" spans="1:3" x14ac:dyDescent="0.35">
      <c r="A149">
        <f>SUBTOTAL(3,A145:A148)</f>
        <v>4</v>
      </c>
      <c r="B149" s="2" t="s">
        <v>223</v>
      </c>
    </row>
    <row r="150" spans="1:3" x14ac:dyDescent="0.35">
      <c r="A150" t="s">
        <v>44</v>
      </c>
      <c r="B150" t="s">
        <v>207</v>
      </c>
      <c r="C150">
        <v>34</v>
      </c>
    </row>
    <row r="151" spans="1:3" x14ac:dyDescent="0.35">
      <c r="A151" t="s">
        <v>62</v>
      </c>
      <c r="B151" t="s">
        <v>207</v>
      </c>
      <c r="C151">
        <v>52</v>
      </c>
    </row>
    <row r="152" spans="1:3" x14ac:dyDescent="0.35">
      <c r="A152" t="s">
        <v>67</v>
      </c>
      <c r="B152" t="s">
        <v>207</v>
      </c>
      <c r="C152">
        <v>57</v>
      </c>
    </row>
    <row r="153" spans="1:3" x14ac:dyDescent="0.35">
      <c r="A153" t="s">
        <v>77</v>
      </c>
      <c r="B153" t="s">
        <v>207</v>
      </c>
      <c r="C153">
        <v>67</v>
      </c>
    </row>
    <row r="154" spans="1:3" x14ac:dyDescent="0.35">
      <c r="A154" t="s">
        <v>79</v>
      </c>
      <c r="B154" t="s">
        <v>207</v>
      </c>
      <c r="C154">
        <v>69</v>
      </c>
    </row>
    <row r="155" spans="1:3" x14ac:dyDescent="0.35">
      <c r="A155" t="s">
        <v>90</v>
      </c>
      <c r="B155" t="s">
        <v>207</v>
      </c>
      <c r="C155">
        <v>80</v>
      </c>
    </row>
    <row r="156" spans="1:3" x14ac:dyDescent="0.35">
      <c r="A156" t="s">
        <v>102</v>
      </c>
      <c r="B156" t="s">
        <v>207</v>
      </c>
      <c r="C156">
        <v>92</v>
      </c>
    </row>
    <row r="157" spans="1:3" x14ac:dyDescent="0.35">
      <c r="A157" t="s">
        <v>104</v>
      </c>
      <c r="B157" t="s">
        <v>207</v>
      </c>
      <c r="C157">
        <v>94</v>
      </c>
    </row>
    <row r="158" spans="1:3" x14ac:dyDescent="0.35">
      <c r="A158" t="s">
        <v>105</v>
      </c>
      <c r="B158" t="s">
        <v>207</v>
      </c>
      <c r="C158">
        <v>95</v>
      </c>
    </row>
    <row r="159" spans="1:3" x14ac:dyDescent="0.35">
      <c r="A159" t="s">
        <v>110</v>
      </c>
      <c r="B159" t="s">
        <v>207</v>
      </c>
      <c r="C159">
        <v>100</v>
      </c>
    </row>
    <row r="160" spans="1:3" x14ac:dyDescent="0.35">
      <c r="A160" t="s">
        <v>115</v>
      </c>
      <c r="B160" t="s">
        <v>207</v>
      </c>
      <c r="C160">
        <v>105</v>
      </c>
    </row>
    <row r="161" spans="1:3" x14ac:dyDescent="0.35">
      <c r="A161" t="s">
        <v>132</v>
      </c>
      <c r="B161" t="s">
        <v>207</v>
      </c>
      <c r="C161">
        <v>122</v>
      </c>
    </row>
    <row r="162" spans="1:3" x14ac:dyDescent="0.35">
      <c r="A162" t="s">
        <v>135</v>
      </c>
      <c r="B162" t="s">
        <v>207</v>
      </c>
      <c r="C162">
        <v>125</v>
      </c>
    </row>
    <row r="163" spans="1:3" x14ac:dyDescent="0.35">
      <c r="A163" t="s">
        <v>140</v>
      </c>
      <c r="B163" t="s">
        <v>207</v>
      </c>
      <c r="C163">
        <v>130</v>
      </c>
    </row>
    <row r="164" spans="1:3" x14ac:dyDescent="0.35">
      <c r="A164" t="s">
        <v>141</v>
      </c>
      <c r="B164" t="s">
        <v>207</v>
      </c>
      <c r="C164">
        <v>131</v>
      </c>
    </row>
    <row r="165" spans="1:3" x14ac:dyDescent="0.35">
      <c r="A165" t="s">
        <v>150</v>
      </c>
      <c r="B165" t="s">
        <v>207</v>
      </c>
      <c r="C165">
        <v>140</v>
      </c>
    </row>
    <row r="166" spans="1:3" x14ac:dyDescent="0.35">
      <c r="A166" t="s">
        <v>164</v>
      </c>
      <c r="B166" t="s">
        <v>207</v>
      </c>
      <c r="C166">
        <v>154</v>
      </c>
    </row>
    <row r="167" spans="1:3" x14ac:dyDescent="0.35">
      <c r="A167">
        <f>SUBTOTAL(3,A150:A166)</f>
        <v>17</v>
      </c>
      <c r="B167" s="2" t="s">
        <v>222</v>
      </c>
    </row>
    <row r="168" spans="1:3" x14ac:dyDescent="0.35">
      <c r="A168" t="s">
        <v>93</v>
      </c>
      <c r="B168" t="s">
        <v>206</v>
      </c>
      <c r="C168">
        <v>83</v>
      </c>
    </row>
    <row r="169" spans="1:3" x14ac:dyDescent="0.35">
      <c r="A169" t="s">
        <v>95</v>
      </c>
      <c r="B169" t="s">
        <v>206</v>
      </c>
      <c r="C169">
        <v>85</v>
      </c>
    </row>
    <row r="170" spans="1:3" x14ac:dyDescent="0.35">
      <c r="A170" t="s">
        <v>98</v>
      </c>
      <c r="B170" t="s">
        <v>206</v>
      </c>
      <c r="C170">
        <v>88</v>
      </c>
    </row>
    <row r="171" spans="1:3" x14ac:dyDescent="0.35">
      <c r="A171" t="s">
        <v>106</v>
      </c>
      <c r="B171" t="s">
        <v>206</v>
      </c>
      <c r="C171">
        <v>96</v>
      </c>
    </row>
    <row r="172" spans="1:3" x14ac:dyDescent="0.35">
      <c r="A172" t="s">
        <v>107</v>
      </c>
      <c r="B172" t="s">
        <v>206</v>
      </c>
      <c r="C172">
        <v>97</v>
      </c>
    </row>
    <row r="173" spans="1:3" x14ac:dyDescent="0.35">
      <c r="A173" t="s">
        <v>108</v>
      </c>
      <c r="B173" t="s">
        <v>206</v>
      </c>
      <c r="C173">
        <v>98</v>
      </c>
    </row>
    <row r="174" spans="1:3" x14ac:dyDescent="0.35">
      <c r="A174" t="s">
        <v>109</v>
      </c>
      <c r="B174" t="s">
        <v>206</v>
      </c>
      <c r="C174">
        <v>99</v>
      </c>
    </row>
    <row r="175" spans="1:3" x14ac:dyDescent="0.35">
      <c r="A175" t="s">
        <v>112</v>
      </c>
      <c r="B175" t="s">
        <v>206</v>
      </c>
      <c r="C175">
        <v>102</v>
      </c>
    </row>
    <row r="176" spans="1:3" x14ac:dyDescent="0.35">
      <c r="A176" t="s">
        <v>113</v>
      </c>
      <c r="B176" t="s">
        <v>206</v>
      </c>
      <c r="C176">
        <v>103</v>
      </c>
    </row>
    <row r="177" spans="1:3" x14ac:dyDescent="0.35">
      <c r="A177" t="s">
        <v>114</v>
      </c>
      <c r="B177" t="s">
        <v>206</v>
      </c>
      <c r="C177">
        <v>104</v>
      </c>
    </row>
    <row r="178" spans="1:3" x14ac:dyDescent="0.35">
      <c r="A178" t="s">
        <v>116</v>
      </c>
      <c r="B178" t="s">
        <v>206</v>
      </c>
      <c r="C178">
        <v>106</v>
      </c>
    </row>
    <row r="179" spans="1:3" x14ac:dyDescent="0.35">
      <c r="A179" t="s">
        <v>121</v>
      </c>
      <c r="B179" t="s">
        <v>206</v>
      </c>
      <c r="C179">
        <v>111</v>
      </c>
    </row>
    <row r="180" spans="1:3" x14ac:dyDescent="0.35">
      <c r="A180" t="s">
        <v>122</v>
      </c>
      <c r="B180" t="s">
        <v>206</v>
      </c>
      <c r="C180">
        <v>112</v>
      </c>
    </row>
    <row r="181" spans="1:3" x14ac:dyDescent="0.35">
      <c r="A181" t="s">
        <v>123</v>
      </c>
      <c r="B181" t="s">
        <v>206</v>
      </c>
      <c r="C181">
        <v>113</v>
      </c>
    </row>
    <row r="182" spans="1:3" x14ac:dyDescent="0.35">
      <c r="A182" t="s">
        <v>124</v>
      </c>
      <c r="B182" t="s">
        <v>206</v>
      </c>
      <c r="C182">
        <v>114</v>
      </c>
    </row>
    <row r="183" spans="1:3" x14ac:dyDescent="0.35">
      <c r="A183" t="s">
        <v>125</v>
      </c>
      <c r="B183" t="s">
        <v>206</v>
      </c>
      <c r="C183">
        <v>115</v>
      </c>
    </row>
    <row r="184" spans="1:3" x14ac:dyDescent="0.35">
      <c r="A184" t="s">
        <v>130</v>
      </c>
      <c r="B184" t="s">
        <v>206</v>
      </c>
      <c r="C184">
        <v>120</v>
      </c>
    </row>
    <row r="185" spans="1:3" x14ac:dyDescent="0.35">
      <c r="A185" t="s">
        <v>131</v>
      </c>
      <c r="B185" t="s">
        <v>206</v>
      </c>
      <c r="C185">
        <v>121</v>
      </c>
    </row>
    <row r="186" spans="1:3" x14ac:dyDescent="0.35">
      <c r="A186" t="s">
        <v>133</v>
      </c>
      <c r="B186" t="s">
        <v>206</v>
      </c>
      <c r="C186">
        <v>123</v>
      </c>
    </row>
    <row r="187" spans="1:3" x14ac:dyDescent="0.35">
      <c r="A187" t="s">
        <v>134</v>
      </c>
      <c r="B187" t="s">
        <v>206</v>
      </c>
      <c r="C187">
        <v>124</v>
      </c>
    </row>
    <row r="188" spans="1:3" x14ac:dyDescent="0.35">
      <c r="A188" t="s">
        <v>137</v>
      </c>
      <c r="B188" t="s">
        <v>206</v>
      </c>
      <c r="C188">
        <v>127</v>
      </c>
    </row>
    <row r="189" spans="1:3" x14ac:dyDescent="0.35">
      <c r="A189" t="s">
        <v>138</v>
      </c>
      <c r="B189" t="s">
        <v>206</v>
      </c>
      <c r="C189">
        <v>128</v>
      </c>
    </row>
    <row r="190" spans="1:3" x14ac:dyDescent="0.35">
      <c r="A190" t="s">
        <v>139</v>
      </c>
      <c r="B190" t="s">
        <v>206</v>
      </c>
      <c r="C190">
        <v>129</v>
      </c>
    </row>
    <row r="191" spans="1:3" x14ac:dyDescent="0.35">
      <c r="A191" t="s">
        <v>142</v>
      </c>
      <c r="B191" t="s">
        <v>206</v>
      </c>
      <c r="C191">
        <v>132</v>
      </c>
    </row>
    <row r="192" spans="1:3" x14ac:dyDescent="0.35">
      <c r="A192" t="s">
        <v>144</v>
      </c>
      <c r="B192" t="s">
        <v>206</v>
      </c>
      <c r="C192">
        <v>134</v>
      </c>
    </row>
    <row r="193" spans="1:3" x14ac:dyDescent="0.35">
      <c r="A193" t="s">
        <v>145</v>
      </c>
      <c r="B193" t="s">
        <v>206</v>
      </c>
      <c r="C193">
        <v>135</v>
      </c>
    </row>
    <row r="194" spans="1:3" x14ac:dyDescent="0.35">
      <c r="A194" t="s">
        <v>146</v>
      </c>
      <c r="B194" t="s">
        <v>206</v>
      </c>
      <c r="C194">
        <v>136</v>
      </c>
    </row>
    <row r="195" spans="1:3" x14ac:dyDescent="0.35">
      <c r="A195" t="s">
        <v>147</v>
      </c>
      <c r="B195" t="s">
        <v>206</v>
      </c>
      <c r="C195">
        <v>137</v>
      </c>
    </row>
    <row r="196" spans="1:3" x14ac:dyDescent="0.35">
      <c r="A196" t="s">
        <v>148</v>
      </c>
      <c r="B196" t="s">
        <v>206</v>
      </c>
      <c r="C196">
        <v>138</v>
      </c>
    </row>
    <row r="197" spans="1:3" x14ac:dyDescent="0.35">
      <c r="A197" t="s">
        <v>149</v>
      </c>
      <c r="B197" t="s">
        <v>206</v>
      </c>
      <c r="C197">
        <v>139</v>
      </c>
    </row>
    <row r="198" spans="1:3" x14ac:dyDescent="0.35">
      <c r="A198" t="s">
        <v>151</v>
      </c>
      <c r="B198" t="s">
        <v>206</v>
      </c>
      <c r="C198">
        <v>141</v>
      </c>
    </row>
    <row r="199" spans="1:3" x14ac:dyDescent="0.35">
      <c r="A199" t="s">
        <v>152</v>
      </c>
      <c r="B199" t="s">
        <v>206</v>
      </c>
      <c r="C199">
        <v>142</v>
      </c>
    </row>
    <row r="200" spans="1:3" x14ac:dyDescent="0.35">
      <c r="A200" t="s">
        <v>153</v>
      </c>
      <c r="B200" t="s">
        <v>206</v>
      </c>
      <c r="C200">
        <v>143</v>
      </c>
    </row>
    <row r="201" spans="1:3" x14ac:dyDescent="0.35">
      <c r="A201" t="s">
        <v>154</v>
      </c>
      <c r="B201" t="s">
        <v>206</v>
      </c>
      <c r="C201">
        <v>144</v>
      </c>
    </row>
    <row r="202" spans="1:3" x14ac:dyDescent="0.35">
      <c r="A202" t="s">
        <v>155</v>
      </c>
      <c r="B202" t="s">
        <v>206</v>
      </c>
      <c r="C202">
        <v>145</v>
      </c>
    </row>
    <row r="203" spans="1:3" x14ac:dyDescent="0.35">
      <c r="A203" t="s">
        <v>156</v>
      </c>
      <c r="B203" t="s">
        <v>206</v>
      </c>
      <c r="C203">
        <v>146</v>
      </c>
    </row>
    <row r="204" spans="1:3" x14ac:dyDescent="0.35">
      <c r="A204" t="s">
        <v>158</v>
      </c>
      <c r="B204" t="s">
        <v>206</v>
      </c>
      <c r="C204">
        <v>148</v>
      </c>
    </row>
    <row r="205" spans="1:3" x14ac:dyDescent="0.35">
      <c r="A205" t="s">
        <v>160</v>
      </c>
      <c r="B205" t="s">
        <v>206</v>
      </c>
      <c r="C205">
        <v>150</v>
      </c>
    </row>
    <row r="206" spans="1:3" x14ac:dyDescent="0.35">
      <c r="A206" t="s">
        <v>162</v>
      </c>
      <c r="B206" t="s">
        <v>206</v>
      </c>
      <c r="C206">
        <v>152</v>
      </c>
    </row>
    <row r="207" spans="1:3" x14ac:dyDescent="0.35">
      <c r="A207" t="s">
        <v>163</v>
      </c>
      <c r="B207" t="s">
        <v>206</v>
      </c>
      <c r="C207">
        <v>153</v>
      </c>
    </row>
    <row r="208" spans="1:3" x14ac:dyDescent="0.35">
      <c r="A208" t="s">
        <v>165</v>
      </c>
      <c r="B208" t="s">
        <v>206</v>
      </c>
      <c r="C208">
        <v>155</v>
      </c>
    </row>
    <row r="209" spans="1:3" x14ac:dyDescent="0.35">
      <c r="A209" t="s">
        <v>166</v>
      </c>
      <c r="B209" t="s">
        <v>206</v>
      </c>
      <c r="C209">
        <v>156</v>
      </c>
    </row>
    <row r="210" spans="1:3" x14ac:dyDescent="0.35">
      <c r="A210">
        <f>SUBTOTAL(3,A168:A209)</f>
        <v>42</v>
      </c>
      <c r="B210" s="2" t="s">
        <v>221</v>
      </c>
    </row>
    <row r="211" spans="1:3" x14ac:dyDescent="0.35">
      <c r="A211" t="s">
        <v>11</v>
      </c>
      <c r="B211" t="s">
        <v>213</v>
      </c>
      <c r="C211">
        <v>1</v>
      </c>
    </row>
    <row r="212" spans="1:3" x14ac:dyDescent="0.35">
      <c r="A212" t="s">
        <v>12</v>
      </c>
      <c r="B212" t="s">
        <v>213</v>
      </c>
      <c r="C212">
        <v>2</v>
      </c>
    </row>
    <row r="213" spans="1:3" x14ac:dyDescent="0.35">
      <c r="A213" t="s">
        <v>13</v>
      </c>
      <c r="B213" t="s">
        <v>213</v>
      </c>
      <c r="C213">
        <v>3</v>
      </c>
    </row>
    <row r="214" spans="1:3" x14ac:dyDescent="0.35">
      <c r="A214" t="s">
        <v>14</v>
      </c>
      <c r="B214" t="s">
        <v>213</v>
      </c>
      <c r="C214">
        <v>4</v>
      </c>
    </row>
    <row r="215" spans="1:3" x14ac:dyDescent="0.35">
      <c r="A215" t="s">
        <v>15</v>
      </c>
      <c r="B215" t="s">
        <v>213</v>
      </c>
      <c r="C215">
        <v>5</v>
      </c>
    </row>
    <row r="216" spans="1:3" x14ac:dyDescent="0.35">
      <c r="A216" t="s">
        <v>16</v>
      </c>
      <c r="B216" t="s">
        <v>213</v>
      </c>
      <c r="C216">
        <v>6</v>
      </c>
    </row>
    <row r="217" spans="1:3" x14ac:dyDescent="0.35">
      <c r="A217" t="s">
        <v>17</v>
      </c>
      <c r="B217" t="s">
        <v>213</v>
      </c>
      <c r="C217">
        <v>7</v>
      </c>
    </row>
    <row r="218" spans="1:3" x14ac:dyDescent="0.35">
      <c r="A218" t="s">
        <v>20</v>
      </c>
      <c r="B218" t="s">
        <v>213</v>
      </c>
      <c r="C218">
        <v>10</v>
      </c>
    </row>
    <row r="219" spans="1:3" x14ac:dyDescent="0.35">
      <c r="A219" t="s">
        <v>24</v>
      </c>
      <c r="B219" t="s">
        <v>213</v>
      </c>
      <c r="C219">
        <v>14</v>
      </c>
    </row>
    <row r="220" spans="1:3" x14ac:dyDescent="0.35">
      <c r="A220" t="s">
        <v>25</v>
      </c>
      <c r="B220" t="s">
        <v>213</v>
      </c>
      <c r="C220">
        <v>15</v>
      </c>
    </row>
    <row r="221" spans="1:3" x14ac:dyDescent="0.35">
      <c r="A221" t="s">
        <v>26</v>
      </c>
      <c r="B221" t="s">
        <v>213</v>
      </c>
      <c r="C221">
        <v>16</v>
      </c>
    </row>
    <row r="222" spans="1:3" x14ac:dyDescent="0.35">
      <c r="A222" t="s">
        <v>27</v>
      </c>
      <c r="B222" t="s">
        <v>213</v>
      </c>
      <c r="C222">
        <v>17</v>
      </c>
    </row>
    <row r="223" spans="1:3" x14ac:dyDescent="0.35">
      <c r="A223" t="s">
        <v>28</v>
      </c>
      <c r="B223" t="s">
        <v>213</v>
      </c>
      <c r="C223">
        <v>18</v>
      </c>
    </row>
    <row r="224" spans="1:3" x14ac:dyDescent="0.35">
      <c r="A224" t="s">
        <v>32</v>
      </c>
      <c r="B224" t="s">
        <v>213</v>
      </c>
      <c r="C224">
        <v>22</v>
      </c>
    </row>
    <row r="225" spans="1:7" x14ac:dyDescent="0.35">
      <c r="A225" t="s">
        <v>34</v>
      </c>
      <c r="B225" t="s">
        <v>213</v>
      </c>
      <c r="C225">
        <v>24</v>
      </c>
    </row>
    <row r="226" spans="1:7" x14ac:dyDescent="0.35">
      <c r="A226" t="s">
        <v>40</v>
      </c>
      <c r="B226" t="s">
        <v>213</v>
      </c>
      <c r="C226">
        <v>30</v>
      </c>
    </row>
    <row r="227" spans="1:7" x14ac:dyDescent="0.35">
      <c r="A227" t="s">
        <v>46</v>
      </c>
      <c r="B227" t="s">
        <v>213</v>
      </c>
      <c r="C227">
        <v>36</v>
      </c>
    </row>
    <row r="228" spans="1:7" x14ac:dyDescent="0.35">
      <c r="A228" t="s">
        <v>59</v>
      </c>
      <c r="B228" t="s">
        <v>213</v>
      </c>
      <c r="C228">
        <v>49</v>
      </c>
    </row>
    <row r="229" spans="1:7" x14ac:dyDescent="0.35">
      <c r="A229" t="s">
        <v>76</v>
      </c>
      <c r="B229" t="s">
        <v>213</v>
      </c>
      <c r="C229">
        <v>66</v>
      </c>
    </row>
    <row r="230" spans="1:7" x14ac:dyDescent="0.35">
      <c r="A230">
        <f>SUBTOTAL(3,A211:A229)</f>
        <v>19</v>
      </c>
      <c r="B230" s="2" t="s">
        <v>220</v>
      </c>
    </row>
    <row r="236" spans="1:7" ht="29" x14ac:dyDescent="0.35">
      <c r="A236" s="2" t="s">
        <v>187</v>
      </c>
      <c r="B236" s="2" t="s">
        <v>219</v>
      </c>
      <c r="C236" s="32" t="s">
        <v>218</v>
      </c>
      <c r="E236" s="29" t="s">
        <v>217</v>
      </c>
    </row>
    <row r="237" spans="1:7" x14ac:dyDescent="0.35">
      <c r="A237" t="s">
        <v>11</v>
      </c>
      <c r="B237" t="s">
        <v>213</v>
      </c>
      <c r="C237">
        <v>7.7690000000000001</v>
      </c>
    </row>
    <row r="238" spans="1:7" x14ac:dyDescent="0.35">
      <c r="A238" t="s">
        <v>12</v>
      </c>
      <c r="B238" t="s">
        <v>213</v>
      </c>
      <c r="C238">
        <v>7.6</v>
      </c>
      <c r="E238" s="2" t="s">
        <v>215</v>
      </c>
      <c r="F238" s="31" t="s">
        <v>35</v>
      </c>
      <c r="G238" s="30" cm="1">
        <f t="array" ref="G238">MAX(IF(B237:B392="East Asia",C237:C392))</f>
        <v>6.4459999999999997</v>
      </c>
    </row>
    <row r="239" spans="1:7" x14ac:dyDescent="0.35">
      <c r="A239" t="s">
        <v>13</v>
      </c>
      <c r="B239" t="s">
        <v>213</v>
      </c>
      <c r="C239">
        <v>7.5540000000000003</v>
      </c>
    </row>
    <row r="240" spans="1:7" x14ac:dyDescent="0.35">
      <c r="A240" t="s">
        <v>14</v>
      </c>
      <c r="B240" t="s">
        <v>213</v>
      </c>
      <c r="C240">
        <v>7.4939999999999998</v>
      </c>
    </row>
    <row r="241" spans="1:7" x14ac:dyDescent="0.35">
      <c r="A241" t="s">
        <v>15</v>
      </c>
      <c r="B241" t="s">
        <v>213</v>
      </c>
      <c r="C241">
        <v>7.4880000000000004</v>
      </c>
      <c r="E241" s="29" t="s">
        <v>216</v>
      </c>
    </row>
    <row r="242" spans="1:7" x14ac:dyDescent="0.35">
      <c r="A242" t="s">
        <v>16</v>
      </c>
      <c r="B242" t="s">
        <v>213</v>
      </c>
      <c r="C242">
        <v>7.48</v>
      </c>
      <c r="E242" s="2" t="s">
        <v>215</v>
      </c>
      <c r="F242" s="28" t="s">
        <v>157</v>
      </c>
      <c r="G242" s="27" cm="1">
        <f t="array" ref="G242">MIN(IF(B237:B397="Latin America and Caribbean",C237:C397))</f>
        <v>3.597</v>
      </c>
    </row>
    <row r="243" spans="1:7" x14ac:dyDescent="0.35">
      <c r="A243" t="s">
        <v>17</v>
      </c>
      <c r="B243" t="s">
        <v>213</v>
      </c>
      <c r="C243">
        <v>7.343</v>
      </c>
    </row>
    <row r="244" spans="1:7" x14ac:dyDescent="0.35">
      <c r="A244" t="s">
        <v>18</v>
      </c>
      <c r="B244" t="s">
        <v>214</v>
      </c>
      <c r="C244">
        <v>7.3070000000000004</v>
      </c>
    </row>
    <row r="245" spans="1:7" x14ac:dyDescent="0.35">
      <c r="A245" t="s">
        <v>19</v>
      </c>
      <c r="B245" t="s">
        <v>214</v>
      </c>
      <c r="C245">
        <v>7.2779999999999996</v>
      </c>
    </row>
    <row r="246" spans="1:7" x14ac:dyDescent="0.35">
      <c r="A246" t="s">
        <v>20</v>
      </c>
      <c r="B246" t="s">
        <v>213</v>
      </c>
      <c r="C246">
        <v>7.2460000000000004</v>
      </c>
    </row>
    <row r="247" spans="1:7" x14ac:dyDescent="0.35">
      <c r="A247" t="s">
        <v>21</v>
      </c>
      <c r="B247" t="s">
        <v>214</v>
      </c>
      <c r="C247">
        <v>7.2279999999999998</v>
      </c>
    </row>
    <row r="248" spans="1:7" x14ac:dyDescent="0.35">
      <c r="A248" t="s">
        <v>22</v>
      </c>
      <c r="B248" t="s">
        <v>209</v>
      </c>
      <c r="C248">
        <v>7.1669999999999998</v>
      </c>
    </row>
    <row r="249" spans="1:7" x14ac:dyDescent="0.35">
      <c r="A249" t="s">
        <v>23</v>
      </c>
      <c r="B249" t="s">
        <v>208</v>
      </c>
      <c r="C249">
        <v>7.1390000000000002</v>
      </c>
    </row>
    <row r="250" spans="1:7" x14ac:dyDescent="0.35">
      <c r="A250" t="s">
        <v>24</v>
      </c>
      <c r="B250" t="s">
        <v>213</v>
      </c>
      <c r="C250">
        <v>7.09</v>
      </c>
    </row>
    <row r="251" spans="1:7" x14ac:dyDescent="0.35">
      <c r="A251" t="s">
        <v>25</v>
      </c>
      <c r="B251" t="s">
        <v>213</v>
      </c>
      <c r="C251">
        <v>7.0540000000000003</v>
      </c>
    </row>
    <row r="252" spans="1:7" x14ac:dyDescent="0.35">
      <c r="A252" t="s">
        <v>26</v>
      </c>
      <c r="B252" t="s">
        <v>213</v>
      </c>
      <c r="C252">
        <v>7.0209999999999999</v>
      </c>
    </row>
    <row r="253" spans="1:7" x14ac:dyDescent="0.35">
      <c r="A253" t="s">
        <v>27</v>
      </c>
      <c r="B253" t="s">
        <v>213</v>
      </c>
      <c r="C253">
        <v>6.9850000000000003</v>
      </c>
    </row>
    <row r="254" spans="1:7" x14ac:dyDescent="0.35">
      <c r="A254" t="s">
        <v>28</v>
      </c>
      <c r="B254" t="s">
        <v>213</v>
      </c>
      <c r="C254">
        <v>6.923</v>
      </c>
    </row>
    <row r="255" spans="1:7" x14ac:dyDescent="0.35">
      <c r="A255" t="s">
        <v>29</v>
      </c>
      <c r="B255" t="s">
        <v>214</v>
      </c>
      <c r="C255">
        <v>6.8920000000000003</v>
      </c>
    </row>
    <row r="256" spans="1:7" x14ac:dyDescent="0.35">
      <c r="A256" t="s">
        <v>30</v>
      </c>
      <c r="B256" t="s">
        <v>212</v>
      </c>
      <c r="C256">
        <v>6.8520000000000003</v>
      </c>
    </row>
    <row r="257" spans="1:3" x14ac:dyDescent="0.35">
      <c r="A257" t="s">
        <v>31</v>
      </c>
      <c r="B257" t="s">
        <v>208</v>
      </c>
      <c r="C257">
        <v>6.8250000000000002</v>
      </c>
    </row>
    <row r="258" spans="1:3" x14ac:dyDescent="0.35">
      <c r="A258" t="s">
        <v>32</v>
      </c>
      <c r="B258" t="s">
        <v>213</v>
      </c>
      <c r="C258">
        <v>6.726</v>
      </c>
    </row>
    <row r="259" spans="1:3" x14ac:dyDescent="0.35">
      <c r="A259" t="s">
        <v>33</v>
      </c>
      <c r="B259" t="s">
        <v>209</v>
      </c>
      <c r="C259">
        <v>6.5949999999999998</v>
      </c>
    </row>
    <row r="260" spans="1:3" x14ac:dyDescent="0.35">
      <c r="A260" t="s">
        <v>34</v>
      </c>
      <c r="B260" t="s">
        <v>213</v>
      </c>
      <c r="C260">
        <v>6.5919999999999996</v>
      </c>
    </row>
    <row r="261" spans="1:3" x14ac:dyDescent="0.35">
      <c r="A261" t="s">
        <v>35</v>
      </c>
      <c r="B261" t="s">
        <v>211</v>
      </c>
      <c r="C261">
        <v>6.4459999999999997</v>
      </c>
    </row>
    <row r="262" spans="1:3" x14ac:dyDescent="0.35">
      <c r="A262" t="s">
        <v>36</v>
      </c>
      <c r="B262" t="s">
        <v>209</v>
      </c>
      <c r="C262">
        <v>6.444</v>
      </c>
    </row>
    <row r="263" spans="1:3" x14ac:dyDescent="0.35">
      <c r="A263" t="s">
        <v>37</v>
      </c>
      <c r="B263" t="s">
        <v>209</v>
      </c>
      <c r="C263">
        <v>6.4359999999999999</v>
      </c>
    </row>
    <row r="264" spans="1:3" x14ac:dyDescent="0.35">
      <c r="A264" t="s">
        <v>38</v>
      </c>
      <c r="B264" t="s">
        <v>208</v>
      </c>
      <c r="C264">
        <v>6.375</v>
      </c>
    </row>
    <row r="265" spans="1:3" x14ac:dyDescent="0.35">
      <c r="A265" t="s">
        <v>39</v>
      </c>
      <c r="B265" t="s">
        <v>208</v>
      </c>
      <c r="C265">
        <v>6.3739999999999997</v>
      </c>
    </row>
    <row r="266" spans="1:3" x14ac:dyDescent="0.35">
      <c r="A266" t="s">
        <v>40</v>
      </c>
      <c r="B266" t="s">
        <v>213</v>
      </c>
      <c r="C266">
        <v>6.3540000000000001</v>
      </c>
    </row>
    <row r="267" spans="1:3" x14ac:dyDescent="0.35">
      <c r="A267" t="s">
        <v>41</v>
      </c>
      <c r="B267" t="s">
        <v>209</v>
      </c>
      <c r="C267">
        <v>6.3209999999999997</v>
      </c>
    </row>
    <row r="268" spans="1:3" x14ac:dyDescent="0.35">
      <c r="A268" t="s">
        <v>42</v>
      </c>
      <c r="B268" t="s">
        <v>209</v>
      </c>
      <c r="C268">
        <v>6.3</v>
      </c>
    </row>
    <row r="269" spans="1:3" x14ac:dyDescent="0.35">
      <c r="A269" t="s">
        <v>43</v>
      </c>
      <c r="B269" t="s">
        <v>209</v>
      </c>
      <c r="C269">
        <v>6.2930000000000001</v>
      </c>
    </row>
    <row r="270" spans="1:3" x14ac:dyDescent="0.35">
      <c r="A270" t="s">
        <v>44</v>
      </c>
      <c r="B270" t="s">
        <v>207</v>
      </c>
      <c r="C270">
        <v>6.2619999999999996</v>
      </c>
    </row>
    <row r="271" spans="1:3" x14ac:dyDescent="0.35">
      <c r="A271" t="s">
        <v>45</v>
      </c>
      <c r="B271" t="s">
        <v>209</v>
      </c>
      <c r="C271">
        <v>6.2530000000000001</v>
      </c>
    </row>
    <row r="272" spans="1:3" x14ac:dyDescent="0.35">
      <c r="A272" t="s">
        <v>46</v>
      </c>
      <c r="B272" t="s">
        <v>213</v>
      </c>
      <c r="C272">
        <v>6.2229999999999999</v>
      </c>
    </row>
    <row r="273" spans="1:3" x14ac:dyDescent="0.35">
      <c r="A273" t="s">
        <v>47</v>
      </c>
      <c r="B273" t="s">
        <v>208</v>
      </c>
      <c r="C273">
        <v>6.1989999999999998</v>
      </c>
    </row>
    <row r="274" spans="1:3" x14ac:dyDescent="0.35">
      <c r="A274" t="s">
        <v>48</v>
      </c>
      <c r="B274" t="s">
        <v>212</v>
      </c>
      <c r="C274">
        <v>6.1980000000000004</v>
      </c>
    </row>
    <row r="275" spans="1:3" x14ac:dyDescent="0.35">
      <c r="A275" t="s">
        <v>49</v>
      </c>
      <c r="B275" t="s">
        <v>209</v>
      </c>
      <c r="C275">
        <v>6.1920000000000002</v>
      </c>
    </row>
    <row r="276" spans="1:3" x14ac:dyDescent="0.35">
      <c r="A276" t="s">
        <v>50</v>
      </c>
      <c r="B276" t="s">
        <v>212</v>
      </c>
      <c r="C276">
        <v>6.1820000000000004</v>
      </c>
    </row>
    <row r="277" spans="1:3" x14ac:dyDescent="0.35">
      <c r="A277" t="s">
        <v>51</v>
      </c>
      <c r="B277" t="s">
        <v>210</v>
      </c>
      <c r="C277">
        <v>6.1740000000000004</v>
      </c>
    </row>
    <row r="278" spans="1:3" x14ac:dyDescent="0.35">
      <c r="A278" t="s">
        <v>52</v>
      </c>
      <c r="B278" t="s">
        <v>212</v>
      </c>
      <c r="C278">
        <v>6.149</v>
      </c>
    </row>
    <row r="279" spans="1:3" x14ac:dyDescent="0.35">
      <c r="A279" t="s">
        <v>53</v>
      </c>
      <c r="B279" t="s">
        <v>209</v>
      </c>
      <c r="C279">
        <v>6.125</v>
      </c>
    </row>
    <row r="280" spans="1:3" x14ac:dyDescent="0.35">
      <c r="A280" t="s">
        <v>54</v>
      </c>
      <c r="B280" t="s">
        <v>212</v>
      </c>
      <c r="C280">
        <v>6.1180000000000003</v>
      </c>
    </row>
    <row r="281" spans="1:3" x14ac:dyDescent="0.35">
      <c r="A281" t="s">
        <v>55</v>
      </c>
      <c r="B281" t="s">
        <v>209</v>
      </c>
      <c r="C281">
        <v>6.1050000000000004</v>
      </c>
    </row>
    <row r="282" spans="1:3" x14ac:dyDescent="0.35">
      <c r="A282" t="s">
        <v>56</v>
      </c>
      <c r="B282" t="s">
        <v>212</v>
      </c>
      <c r="C282">
        <v>6.1</v>
      </c>
    </row>
    <row r="283" spans="1:3" x14ac:dyDescent="0.35">
      <c r="A283" t="s">
        <v>57</v>
      </c>
      <c r="B283" t="s">
        <v>209</v>
      </c>
      <c r="C283">
        <v>6.0860000000000003</v>
      </c>
    </row>
    <row r="284" spans="1:3" x14ac:dyDescent="0.35">
      <c r="A284" t="s">
        <v>58</v>
      </c>
      <c r="B284" t="s">
        <v>212</v>
      </c>
      <c r="C284">
        <v>6.07</v>
      </c>
    </row>
    <row r="285" spans="1:3" x14ac:dyDescent="0.35">
      <c r="A285" t="s">
        <v>59</v>
      </c>
      <c r="B285" t="s">
        <v>213</v>
      </c>
      <c r="C285">
        <v>6.0460000000000003</v>
      </c>
    </row>
    <row r="286" spans="1:3" x14ac:dyDescent="0.35">
      <c r="A286" t="s">
        <v>60</v>
      </c>
      <c r="B286" t="s">
        <v>209</v>
      </c>
      <c r="C286">
        <v>6.0279999999999996</v>
      </c>
    </row>
    <row r="287" spans="1:3" x14ac:dyDescent="0.35">
      <c r="A287" t="s">
        <v>61</v>
      </c>
      <c r="B287" t="s">
        <v>208</v>
      </c>
      <c r="C287">
        <v>6.0209999999999999</v>
      </c>
    </row>
    <row r="288" spans="1:3" x14ac:dyDescent="0.35">
      <c r="A288" t="s">
        <v>62</v>
      </c>
      <c r="B288" t="s">
        <v>207</v>
      </c>
      <c r="C288">
        <v>6.008</v>
      </c>
    </row>
    <row r="289" spans="1:3" x14ac:dyDescent="0.35">
      <c r="A289" t="s">
        <v>63</v>
      </c>
      <c r="B289" t="s">
        <v>212</v>
      </c>
      <c r="C289">
        <v>5.94</v>
      </c>
    </row>
    <row r="290" spans="1:3" x14ac:dyDescent="0.35">
      <c r="A290" t="s">
        <v>64</v>
      </c>
      <c r="B290" t="s">
        <v>211</v>
      </c>
      <c r="C290">
        <v>5.8949999999999996</v>
      </c>
    </row>
    <row r="291" spans="1:3" x14ac:dyDescent="0.35">
      <c r="A291" t="s">
        <v>65</v>
      </c>
      <c r="B291" t="s">
        <v>212</v>
      </c>
      <c r="C291">
        <v>5.8929999999999998</v>
      </c>
    </row>
    <row r="292" spans="1:3" x14ac:dyDescent="0.35">
      <c r="A292" t="s">
        <v>66</v>
      </c>
      <c r="B292" t="s">
        <v>209</v>
      </c>
      <c r="C292">
        <v>5.89</v>
      </c>
    </row>
    <row r="293" spans="1:3" x14ac:dyDescent="0.35">
      <c r="A293" t="s">
        <v>67</v>
      </c>
      <c r="B293" t="s">
        <v>207</v>
      </c>
      <c r="C293">
        <v>5.8879999999999999</v>
      </c>
    </row>
    <row r="294" spans="1:3" x14ac:dyDescent="0.35">
      <c r="A294" t="s">
        <v>68</v>
      </c>
      <c r="B294" t="s">
        <v>211</v>
      </c>
      <c r="C294">
        <v>5.8860000000000001</v>
      </c>
    </row>
    <row r="295" spans="1:3" x14ac:dyDescent="0.35">
      <c r="A295" t="s">
        <v>69</v>
      </c>
      <c r="B295" t="s">
        <v>209</v>
      </c>
      <c r="C295">
        <v>5.86</v>
      </c>
    </row>
    <row r="296" spans="1:3" x14ac:dyDescent="0.35">
      <c r="A296" t="s">
        <v>70</v>
      </c>
      <c r="B296" t="s">
        <v>210</v>
      </c>
      <c r="C296">
        <v>5.8090000000000002</v>
      </c>
    </row>
    <row r="297" spans="1:3" x14ac:dyDescent="0.35">
      <c r="A297" t="s">
        <v>71</v>
      </c>
      <c r="B297" t="s">
        <v>209</v>
      </c>
      <c r="C297">
        <v>5.7789999999999999</v>
      </c>
    </row>
    <row r="298" spans="1:3" x14ac:dyDescent="0.35">
      <c r="A298" t="s">
        <v>72</v>
      </c>
      <c r="B298" t="s">
        <v>212</v>
      </c>
      <c r="C298">
        <v>5.758</v>
      </c>
    </row>
    <row r="299" spans="1:3" x14ac:dyDescent="0.35">
      <c r="A299" t="s">
        <v>73</v>
      </c>
      <c r="B299" t="s">
        <v>209</v>
      </c>
      <c r="C299">
        <v>5.7430000000000003</v>
      </c>
    </row>
    <row r="300" spans="1:3" x14ac:dyDescent="0.35">
      <c r="A300" t="s">
        <v>74</v>
      </c>
      <c r="B300" t="s">
        <v>212</v>
      </c>
      <c r="C300">
        <v>5.718</v>
      </c>
    </row>
    <row r="301" spans="1:3" x14ac:dyDescent="0.35">
      <c r="A301" t="s">
        <v>75</v>
      </c>
      <c r="B301" t="s">
        <v>209</v>
      </c>
      <c r="C301">
        <v>5.6970000000000001</v>
      </c>
    </row>
    <row r="302" spans="1:3" x14ac:dyDescent="0.35">
      <c r="A302" t="s">
        <v>76</v>
      </c>
      <c r="B302" t="s">
        <v>213</v>
      </c>
      <c r="C302">
        <v>5.6929999999999996</v>
      </c>
    </row>
    <row r="303" spans="1:3" x14ac:dyDescent="0.35">
      <c r="A303" t="s">
        <v>77</v>
      </c>
      <c r="B303" t="s">
        <v>207</v>
      </c>
      <c r="C303">
        <v>5.6529999999999996</v>
      </c>
    </row>
    <row r="304" spans="1:3" x14ac:dyDescent="0.35">
      <c r="A304" t="s">
        <v>78</v>
      </c>
      <c r="B304" t="s">
        <v>210</v>
      </c>
      <c r="C304">
        <v>5.6479999999999997</v>
      </c>
    </row>
    <row r="305" spans="1:3" x14ac:dyDescent="0.35">
      <c r="A305" t="s">
        <v>79</v>
      </c>
      <c r="B305" t="s">
        <v>207</v>
      </c>
      <c r="C305">
        <v>5.6310000000000002</v>
      </c>
    </row>
    <row r="306" spans="1:3" x14ac:dyDescent="0.35">
      <c r="A306" t="s">
        <v>80</v>
      </c>
      <c r="B306" t="s">
        <v>212</v>
      </c>
      <c r="C306">
        <v>5.6029999999999998</v>
      </c>
    </row>
    <row r="307" spans="1:3" x14ac:dyDescent="0.35">
      <c r="A307" t="s">
        <v>81</v>
      </c>
      <c r="B307" t="s">
        <v>210</v>
      </c>
      <c r="C307">
        <v>5.5289999999999999</v>
      </c>
    </row>
    <row r="308" spans="1:3" x14ac:dyDescent="0.35">
      <c r="A308" t="s">
        <v>82</v>
      </c>
      <c r="B308" t="s">
        <v>208</v>
      </c>
      <c r="C308">
        <v>5.5250000000000004</v>
      </c>
    </row>
    <row r="309" spans="1:3" x14ac:dyDescent="0.35">
      <c r="A309" t="s">
        <v>83</v>
      </c>
      <c r="B309" t="s">
        <v>212</v>
      </c>
      <c r="C309">
        <v>5.5229999999999997</v>
      </c>
    </row>
    <row r="310" spans="1:3" x14ac:dyDescent="0.35">
      <c r="A310" t="s">
        <v>84</v>
      </c>
      <c r="B310" t="s">
        <v>210</v>
      </c>
      <c r="C310">
        <v>5.4669999999999996</v>
      </c>
    </row>
    <row r="311" spans="1:3" x14ac:dyDescent="0.35">
      <c r="A311" t="s">
        <v>85</v>
      </c>
      <c r="B311" t="s">
        <v>212</v>
      </c>
      <c r="C311">
        <v>5.4320000000000004</v>
      </c>
    </row>
    <row r="312" spans="1:3" x14ac:dyDescent="0.35">
      <c r="A312" t="s">
        <v>86</v>
      </c>
      <c r="B312" t="s">
        <v>211</v>
      </c>
      <c r="C312">
        <v>5.43</v>
      </c>
    </row>
    <row r="313" spans="1:3" x14ac:dyDescent="0.35">
      <c r="A313" t="s">
        <v>87</v>
      </c>
      <c r="B313" t="s">
        <v>209</v>
      </c>
      <c r="C313">
        <v>5.4249999999999998</v>
      </c>
    </row>
    <row r="314" spans="1:3" x14ac:dyDescent="0.35">
      <c r="A314" t="s">
        <v>88</v>
      </c>
      <c r="B314" t="s">
        <v>212</v>
      </c>
      <c r="C314">
        <v>5.3860000000000001</v>
      </c>
    </row>
    <row r="315" spans="1:3" x14ac:dyDescent="0.35">
      <c r="A315" t="s">
        <v>89</v>
      </c>
      <c r="B315" t="s">
        <v>208</v>
      </c>
      <c r="C315">
        <v>5.3730000000000002</v>
      </c>
    </row>
    <row r="316" spans="1:3" x14ac:dyDescent="0.35">
      <c r="A316" t="s">
        <v>90</v>
      </c>
      <c r="B316" t="s">
        <v>207</v>
      </c>
      <c r="C316">
        <v>5.3390000000000004</v>
      </c>
    </row>
    <row r="317" spans="1:3" x14ac:dyDescent="0.35">
      <c r="A317" t="s">
        <v>91</v>
      </c>
      <c r="B317" t="s">
        <v>210</v>
      </c>
      <c r="C317">
        <v>5.3230000000000004</v>
      </c>
    </row>
    <row r="318" spans="1:3" x14ac:dyDescent="0.35">
      <c r="A318" t="s">
        <v>92</v>
      </c>
      <c r="B318" t="s">
        <v>212</v>
      </c>
      <c r="C318">
        <v>5.2869999999999999</v>
      </c>
    </row>
    <row r="319" spans="1:3" x14ac:dyDescent="0.35">
      <c r="A319" t="s">
        <v>93</v>
      </c>
      <c r="B319" t="s">
        <v>206</v>
      </c>
      <c r="C319">
        <v>5.2850000000000001</v>
      </c>
    </row>
    <row r="320" spans="1:3" x14ac:dyDescent="0.35">
      <c r="A320" t="s">
        <v>94</v>
      </c>
      <c r="B320" t="s">
        <v>212</v>
      </c>
      <c r="C320">
        <v>5.274</v>
      </c>
    </row>
    <row r="321" spans="1:3" x14ac:dyDescent="0.35">
      <c r="A321" t="s">
        <v>95</v>
      </c>
      <c r="B321" t="s">
        <v>206</v>
      </c>
      <c r="C321">
        <v>5.2649999999999997</v>
      </c>
    </row>
    <row r="322" spans="1:3" x14ac:dyDescent="0.35">
      <c r="A322" t="s">
        <v>96</v>
      </c>
      <c r="B322" t="s">
        <v>208</v>
      </c>
      <c r="C322">
        <v>5.2610000000000001</v>
      </c>
    </row>
    <row r="323" spans="1:3" x14ac:dyDescent="0.35">
      <c r="A323" t="s">
        <v>97</v>
      </c>
      <c r="B323" t="s">
        <v>210</v>
      </c>
      <c r="C323">
        <v>5.2469999999999999</v>
      </c>
    </row>
    <row r="324" spans="1:3" x14ac:dyDescent="0.35">
      <c r="A324" t="s">
        <v>98</v>
      </c>
      <c r="B324" t="s">
        <v>206</v>
      </c>
      <c r="C324">
        <v>5.2110000000000003</v>
      </c>
    </row>
    <row r="325" spans="1:3" x14ac:dyDescent="0.35">
      <c r="A325" t="s">
        <v>99</v>
      </c>
      <c r="B325" t="s">
        <v>208</v>
      </c>
      <c r="C325">
        <v>5.2080000000000002</v>
      </c>
    </row>
    <row r="326" spans="1:3" x14ac:dyDescent="0.35">
      <c r="A326" t="s">
        <v>100</v>
      </c>
      <c r="B326" t="s">
        <v>208</v>
      </c>
      <c r="C326">
        <v>5.2080000000000002</v>
      </c>
    </row>
    <row r="327" spans="1:3" x14ac:dyDescent="0.35">
      <c r="A327" t="s">
        <v>101</v>
      </c>
      <c r="B327" t="s">
        <v>208</v>
      </c>
      <c r="C327">
        <v>5.1970000000000001</v>
      </c>
    </row>
    <row r="328" spans="1:3" x14ac:dyDescent="0.35">
      <c r="A328" t="s">
        <v>102</v>
      </c>
      <c r="B328" t="s">
        <v>207</v>
      </c>
      <c r="C328">
        <v>5.1920000000000002</v>
      </c>
    </row>
    <row r="329" spans="1:3" x14ac:dyDescent="0.35">
      <c r="A329" t="s">
        <v>103</v>
      </c>
      <c r="B329" t="s">
        <v>211</v>
      </c>
      <c r="C329">
        <v>5.1909999999999998</v>
      </c>
    </row>
    <row r="330" spans="1:3" x14ac:dyDescent="0.35">
      <c r="A330" t="s">
        <v>104</v>
      </c>
      <c r="B330" t="s">
        <v>207</v>
      </c>
      <c r="C330">
        <v>5.1749999999999998</v>
      </c>
    </row>
    <row r="331" spans="1:3" x14ac:dyDescent="0.35">
      <c r="A331" t="s">
        <v>105</v>
      </c>
      <c r="B331" t="s">
        <v>207</v>
      </c>
      <c r="C331">
        <v>5.0819999999999999</v>
      </c>
    </row>
    <row r="332" spans="1:3" x14ac:dyDescent="0.35">
      <c r="A332" t="s">
        <v>106</v>
      </c>
      <c r="B332" t="s">
        <v>206</v>
      </c>
      <c r="C332">
        <v>5.0439999999999996</v>
      </c>
    </row>
    <row r="333" spans="1:3" x14ac:dyDescent="0.35">
      <c r="A333" t="s">
        <v>107</v>
      </c>
      <c r="B333" t="s">
        <v>206</v>
      </c>
      <c r="C333">
        <v>5.0110000000000001</v>
      </c>
    </row>
    <row r="334" spans="1:3" x14ac:dyDescent="0.35">
      <c r="A334" t="s">
        <v>108</v>
      </c>
      <c r="B334" t="s">
        <v>206</v>
      </c>
      <c r="C334">
        <v>4.9960000000000004</v>
      </c>
    </row>
    <row r="335" spans="1:3" x14ac:dyDescent="0.35">
      <c r="A335" t="s">
        <v>109</v>
      </c>
      <c r="B335" t="s">
        <v>206</v>
      </c>
      <c r="C335">
        <v>4.944</v>
      </c>
    </row>
    <row r="336" spans="1:3" x14ac:dyDescent="0.35">
      <c r="A336" t="s">
        <v>110</v>
      </c>
      <c r="B336" t="s">
        <v>207</v>
      </c>
      <c r="C336">
        <v>4.9130000000000003</v>
      </c>
    </row>
    <row r="337" spans="1:3" x14ac:dyDescent="0.35">
      <c r="A337" t="s">
        <v>111</v>
      </c>
      <c r="B337" t="s">
        <v>208</v>
      </c>
      <c r="C337">
        <v>4.9059999999999997</v>
      </c>
    </row>
    <row r="338" spans="1:3" x14ac:dyDescent="0.35">
      <c r="A338" t="s">
        <v>112</v>
      </c>
      <c r="B338" t="s">
        <v>206</v>
      </c>
      <c r="C338">
        <v>4.883</v>
      </c>
    </row>
    <row r="339" spans="1:3" x14ac:dyDescent="0.35">
      <c r="A339" t="s">
        <v>113</v>
      </c>
      <c r="B339" t="s">
        <v>206</v>
      </c>
      <c r="C339">
        <v>4.8120000000000003</v>
      </c>
    </row>
    <row r="340" spans="1:3" x14ac:dyDescent="0.35">
      <c r="A340" t="s">
        <v>114</v>
      </c>
      <c r="B340" t="s">
        <v>206</v>
      </c>
      <c r="C340">
        <v>4.7990000000000004</v>
      </c>
    </row>
    <row r="341" spans="1:3" x14ac:dyDescent="0.35">
      <c r="A341" t="s">
        <v>115</v>
      </c>
      <c r="B341" t="s">
        <v>207</v>
      </c>
      <c r="C341">
        <v>4.7960000000000003</v>
      </c>
    </row>
    <row r="342" spans="1:3" x14ac:dyDescent="0.35">
      <c r="A342" t="s">
        <v>116</v>
      </c>
      <c r="B342" t="s">
        <v>206</v>
      </c>
      <c r="C342">
        <v>4.7220000000000004</v>
      </c>
    </row>
    <row r="343" spans="1:3" x14ac:dyDescent="0.35">
      <c r="A343" t="s">
        <v>117</v>
      </c>
      <c r="B343" t="s">
        <v>212</v>
      </c>
      <c r="C343">
        <v>4.7190000000000003</v>
      </c>
    </row>
    <row r="344" spans="1:3" x14ac:dyDescent="0.35">
      <c r="A344" t="s">
        <v>118</v>
      </c>
      <c r="B344" t="s">
        <v>209</v>
      </c>
      <c r="C344">
        <v>4.7069999999999999</v>
      </c>
    </row>
    <row r="345" spans="1:3" x14ac:dyDescent="0.35">
      <c r="A345" t="s">
        <v>119</v>
      </c>
      <c r="B345" t="s">
        <v>211</v>
      </c>
      <c r="C345">
        <v>4.7</v>
      </c>
    </row>
    <row r="346" spans="1:3" x14ac:dyDescent="0.35">
      <c r="A346" t="s">
        <v>120</v>
      </c>
      <c r="B346" t="s">
        <v>208</v>
      </c>
      <c r="C346">
        <v>4.6959999999999997</v>
      </c>
    </row>
    <row r="347" spans="1:3" x14ac:dyDescent="0.35">
      <c r="A347" t="s">
        <v>121</v>
      </c>
      <c r="B347" t="s">
        <v>206</v>
      </c>
      <c r="C347">
        <v>4.681</v>
      </c>
    </row>
    <row r="348" spans="1:3" x14ac:dyDescent="0.35">
      <c r="A348" t="s">
        <v>122</v>
      </c>
      <c r="B348" t="s">
        <v>206</v>
      </c>
      <c r="C348">
        <v>4.6680000000000001</v>
      </c>
    </row>
    <row r="349" spans="1:3" x14ac:dyDescent="0.35">
      <c r="A349" t="s">
        <v>123</v>
      </c>
      <c r="B349" t="s">
        <v>206</v>
      </c>
      <c r="C349">
        <v>4.6390000000000002</v>
      </c>
    </row>
    <row r="350" spans="1:3" x14ac:dyDescent="0.35">
      <c r="A350" t="s">
        <v>124</v>
      </c>
      <c r="B350" t="s">
        <v>206</v>
      </c>
      <c r="C350">
        <v>4.6280000000000001</v>
      </c>
    </row>
    <row r="351" spans="1:3" x14ac:dyDescent="0.35">
      <c r="A351" t="s">
        <v>125</v>
      </c>
      <c r="B351" t="s">
        <v>206</v>
      </c>
      <c r="C351">
        <v>4.5869999999999997</v>
      </c>
    </row>
    <row r="352" spans="1:3" x14ac:dyDescent="0.35">
      <c r="A352" t="s">
        <v>126</v>
      </c>
      <c r="B352" t="s">
        <v>212</v>
      </c>
      <c r="C352">
        <v>4.5590000000000002</v>
      </c>
    </row>
    <row r="353" spans="1:3" x14ac:dyDescent="0.35">
      <c r="A353" t="s">
        <v>127</v>
      </c>
      <c r="B353" t="s">
        <v>208</v>
      </c>
      <c r="C353">
        <v>4.548</v>
      </c>
    </row>
    <row r="354" spans="1:3" x14ac:dyDescent="0.35">
      <c r="A354" t="s">
        <v>128</v>
      </c>
      <c r="B354" t="s">
        <v>211</v>
      </c>
      <c r="C354">
        <v>4.5339999999999998</v>
      </c>
    </row>
    <row r="355" spans="1:3" x14ac:dyDescent="0.35">
      <c r="A355" t="s">
        <v>129</v>
      </c>
      <c r="B355" t="s">
        <v>210</v>
      </c>
      <c r="C355">
        <v>4.5190000000000001</v>
      </c>
    </row>
    <row r="356" spans="1:3" x14ac:dyDescent="0.35">
      <c r="A356" t="s">
        <v>130</v>
      </c>
      <c r="B356" t="s">
        <v>206</v>
      </c>
      <c r="C356">
        <v>4.516</v>
      </c>
    </row>
    <row r="357" spans="1:3" x14ac:dyDescent="0.35">
      <c r="A357" t="s">
        <v>131</v>
      </c>
      <c r="B357" t="s">
        <v>206</v>
      </c>
      <c r="C357">
        <v>4.5090000000000003</v>
      </c>
    </row>
    <row r="358" spans="1:3" x14ac:dyDescent="0.35">
      <c r="A358" t="s">
        <v>132</v>
      </c>
      <c r="B358" t="s">
        <v>207</v>
      </c>
      <c r="C358">
        <v>4.49</v>
      </c>
    </row>
    <row r="359" spans="1:3" x14ac:dyDescent="0.35">
      <c r="A359" t="s">
        <v>133</v>
      </c>
      <c r="B359" t="s">
        <v>206</v>
      </c>
      <c r="C359">
        <v>4.4660000000000002</v>
      </c>
    </row>
    <row r="360" spans="1:3" x14ac:dyDescent="0.35">
      <c r="A360" t="s">
        <v>134</v>
      </c>
      <c r="B360" t="s">
        <v>206</v>
      </c>
      <c r="C360">
        <v>4.4610000000000003</v>
      </c>
    </row>
    <row r="361" spans="1:3" x14ac:dyDescent="0.35">
      <c r="A361" t="s">
        <v>135</v>
      </c>
      <c r="B361" t="s">
        <v>207</v>
      </c>
      <c r="C361">
        <v>4.4560000000000004</v>
      </c>
    </row>
    <row r="362" spans="1:3" x14ac:dyDescent="0.35">
      <c r="A362" t="s">
        <v>136</v>
      </c>
      <c r="B362" t="s">
        <v>208</v>
      </c>
      <c r="C362">
        <v>4.4370000000000003</v>
      </c>
    </row>
    <row r="363" spans="1:3" x14ac:dyDescent="0.35">
      <c r="A363" t="s">
        <v>137</v>
      </c>
      <c r="B363" t="s">
        <v>206</v>
      </c>
      <c r="C363">
        <v>4.4180000000000001</v>
      </c>
    </row>
    <row r="364" spans="1:3" x14ac:dyDescent="0.35">
      <c r="A364" t="s">
        <v>138</v>
      </c>
      <c r="B364" t="s">
        <v>206</v>
      </c>
      <c r="C364">
        <v>4.3899999999999997</v>
      </c>
    </row>
    <row r="365" spans="1:3" x14ac:dyDescent="0.35">
      <c r="A365" t="s">
        <v>139</v>
      </c>
      <c r="B365" t="s">
        <v>206</v>
      </c>
      <c r="C365">
        <v>4.3739999999999997</v>
      </c>
    </row>
    <row r="366" spans="1:3" x14ac:dyDescent="0.35">
      <c r="A366" t="s">
        <v>140</v>
      </c>
      <c r="B366" t="s">
        <v>207</v>
      </c>
      <c r="C366">
        <v>4.3659999999999997</v>
      </c>
    </row>
    <row r="367" spans="1:3" x14ac:dyDescent="0.35">
      <c r="A367" t="s">
        <v>141</v>
      </c>
      <c r="B367" t="s">
        <v>207</v>
      </c>
      <c r="C367">
        <v>4.3600000000000003</v>
      </c>
    </row>
    <row r="368" spans="1:3" x14ac:dyDescent="0.35">
      <c r="A368" t="s">
        <v>142</v>
      </c>
      <c r="B368" t="s">
        <v>206</v>
      </c>
      <c r="C368">
        <v>4.3499999999999996</v>
      </c>
    </row>
    <row r="369" spans="1:3" x14ac:dyDescent="0.35">
      <c r="A369" t="s">
        <v>143</v>
      </c>
      <c r="B369" t="s">
        <v>210</v>
      </c>
      <c r="C369">
        <v>4.3319999999999999</v>
      </c>
    </row>
    <row r="370" spans="1:3" x14ac:dyDescent="0.35">
      <c r="A370" t="s">
        <v>144</v>
      </c>
      <c r="B370" t="s">
        <v>206</v>
      </c>
      <c r="C370">
        <v>4.2859999999999996</v>
      </c>
    </row>
    <row r="371" spans="1:3" x14ac:dyDescent="0.35">
      <c r="A371" t="s">
        <v>145</v>
      </c>
      <c r="B371" t="s">
        <v>206</v>
      </c>
      <c r="C371">
        <v>4.2119999999999997</v>
      </c>
    </row>
    <row r="372" spans="1:3" x14ac:dyDescent="0.35">
      <c r="A372" t="s">
        <v>146</v>
      </c>
      <c r="B372" t="s">
        <v>206</v>
      </c>
      <c r="C372">
        <v>4.1890000000000001</v>
      </c>
    </row>
    <row r="373" spans="1:3" x14ac:dyDescent="0.35">
      <c r="A373" t="s">
        <v>147</v>
      </c>
      <c r="B373" t="s">
        <v>206</v>
      </c>
      <c r="C373">
        <v>4.1660000000000004</v>
      </c>
    </row>
    <row r="374" spans="1:3" x14ac:dyDescent="0.35">
      <c r="A374" t="s">
        <v>148</v>
      </c>
      <c r="B374" t="s">
        <v>206</v>
      </c>
      <c r="C374">
        <v>4.1070000000000002</v>
      </c>
    </row>
    <row r="375" spans="1:3" x14ac:dyDescent="0.35">
      <c r="A375" t="s">
        <v>149</v>
      </c>
      <c r="B375" t="s">
        <v>206</v>
      </c>
      <c r="C375">
        <v>4.085</v>
      </c>
    </row>
    <row r="376" spans="1:3" x14ac:dyDescent="0.35">
      <c r="A376" t="s">
        <v>150</v>
      </c>
      <c r="B376" t="s">
        <v>207</v>
      </c>
      <c r="C376">
        <v>4.0149999999999997</v>
      </c>
    </row>
    <row r="377" spans="1:3" x14ac:dyDescent="0.35">
      <c r="A377" t="s">
        <v>151</v>
      </c>
      <c r="B377" t="s">
        <v>206</v>
      </c>
      <c r="C377">
        <v>3.9750000000000001</v>
      </c>
    </row>
    <row r="378" spans="1:3" x14ac:dyDescent="0.35">
      <c r="A378" t="s">
        <v>152</v>
      </c>
      <c r="B378" t="s">
        <v>206</v>
      </c>
      <c r="C378">
        <v>3.9729999999999999</v>
      </c>
    </row>
    <row r="379" spans="1:3" x14ac:dyDescent="0.35">
      <c r="A379" t="s">
        <v>153</v>
      </c>
      <c r="B379" t="s">
        <v>206</v>
      </c>
      <c r="C379">
        <v>3.9329999999999998</v>
      </c>
    </row>
    <row r="380" spans="1:3" x14ac:dyDescent="0.35">
      <c r="A380" t="s">
        <v>154</v>
      </c>
      <c r="B380" t="s">
        <v>206</v>
      </c>
      <c r="C380">
        <v>3.802</v>
      </c>
    </row>
    <row r="381" spans="1:3" x14ac:dyDescent="0.35">
      <c r="A381" t="s">
        <v>155</v>
      </c>
      <c r="B381" t="s">
        <v>206</v>
      </c>
      <c r="C381">
        <v>3.7749999999999999</v>
      </c>
    </row>
    <row r="382" spans="1:3" x14ac:dyDescent="0.35">
      <c r="A382" t="s">
        <v>156</v>
      </c>
      <c r="B382" t="s">
        <v>206</v>
      </c>
      <c r="C382">
        <v>3.6629999999999998</v>
      </c>
    </row>
    <row r="383" spans="1:3" x14ac:dyDescent="0.35">
      <c r="A383" t="s">
        <v>157</v>
      </c>
      <c r="B383" t="s">
        <v>209</v>
      </c>
      <c r="C383">
        <v>3.597</v>
      </c>
    </row>
    <row r="384" spans="1:3" x14ac:dyDescent="0.35">
      <c r="A384" t="s">
        <v>158</v>
      </c>
      <c r="B384" t="s">
        <v>206</v>
      </c>
      <c r="C384">
        <v>3.488</v>
      </c>
    </row>
    <row r="385" spans="1:3" x14ac:dyDescent="0.35">
      <c r="A385" t="s">
        <v>159</v>
      </c>
      <c r="B385" t="s">
        <v>208</v>
      </c>
      <c r="C385">
        <v>3.4620000000000002</v>
      </c>
    </row>
    <row r="386" spans="1:3" x14ac:dyDescent="0.35">
      <c r="A386" t="s">
        <v>160</v>
      </c>
      <c r="B386" t="s">
        <v>206</v>
      </c>
      <c r="C386">
        <v>3.41</v>
      </c>
    </row>
    <row r="387" spans="1:3" x14ac:dyDescent="0.35">
      <c r="A387" t="s">
        <v>161</v>
      </c>
      <c r="B387" t="s">
        <v>208</v>
      </c>
      <c r="C387">
        <v>3.38</v>
      </c>
    </row>
    <row r="388" spans="1:3" x14ac:dyDescent="0.35">
      <c r="A388" t="s">
        <v>162</v>
      </c>
      <c r="B388" t="s">
        <v>206</v>
      </c>
      <c r="C388">
        <v>3.3340000000000001</v>
      </c>
    </row>
    <row r="389" spans="1:3" x14ac:dyDescent="0.35">
      <c r="A389" t="s">
        <v>163</v>
      </c>
      <c r="B389" t="s">
        <v>206</v>
      </c>
      <c r="C389">
        <v>3.2309999999999999</v>
      </c>
    </row>
    <row r="390" spans="1:3" x14ac:dyDescent="0.35">
      <c r="A390" t="s">
        <v>164</v>
      </c>
      <c r="B390" t="s">
        <v>207</v>
      </c>
      <c r="C390">
        <v>3.2029999999999998</v>
      </c>
    </row>
    <row r="391" spans="1:3" x14ac:dyDescent="0.35">
      <c r="A391" t="s">
        <v>165</v>
      </c>
      <c r="B391" t="s">
        <v>206</v>
      </c>
      <c r="C391">
        <v>3.0830000000000002</v>
      </c>
    </row>
    <row r="392" spans="1:3" x14ac:dyDescent="0.35">
      <c r="A392" t="s">
        <v>166</v>
      </c>
      <c r="B392" t="s">
        <v>206</v>
      </c>
      <c r="C392">
        <v>2.8530000000000002</v>
      </c>
    </row>
  </sheetData>
  <pageMargins left="0.7" right="0.7" top="0.75" bottom="0.75" header="0.3" footer="0.3"/>
  <pageSetup orientation="portrait" horizontalDpi="300" verticalDpi="300"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426F-A595-422D-AE55-E16D7AC574BC}">
  <sheetPr>
    <tabColor theme="5" tint="0.39997558519241921"/>
  </sheetPr>
  <dimension ref="A1:J108"/>
  <sheetViews>
    <sheetView workbookViewId="0">
      <selection activeCell="G8" sqref="G8"/>
    </sheetView>
  </sheetViews>
  <sheetFormatPr defaultRowHeight="14.5" x14ac:dyDescent="0.35"/>
  <cols>
    <col min="1" max="1" width="20.1796875" customWidth="1"/>
    <col min="2" max="2" width="16.90625" customWidth="1"/>
    <col min="3" max="3" width="10.453125" bestFit="1" customWidth="1"/>
    <col min="4" max="4" width="19.26953125" customWidth="1"/>
  </cols>
  <sheetData>
    <row r="1" spans="1:10" ht="18.5" x14ac:dyDescent="0.45">
      <c r="A1" s="25" t="s">
        <v>264</v>
      </c>
      <c r="J1" s="25" t="s">
        <v>240</v>
      </c>
    </row>
    <row r="3" spans="1:10" ht="31" x14ac:dyDescent="0.35">
      <c r="A3" s="52" t="s">
        <v>187</v>
      </c>
      <c r="B3" s="52" t="s">
        <v>219</v>
      </c>
      <c r="C3" s="53" t="s">
        <v>263</v>
      </c>
      <c r="D3" s="52" t="s">
        <v>262</v>
      </c>
    </row>
    <row r="4" spans="1:10" x14ac:dyDescent="0.35">
      <c r="A4" s="10" t="s">
        <v>44</v>
      </c>
      <c r="B4" s="10" t="s">
        <v>207</v>
      </c>
      <c r="C4" s="51">
        <v>43475</v>
      </c>
      <c r="D4" s="50">
        <f>WORKDAY(C4,250)</f>
        <v>43825</v>
      </c>
    </row>
    <row r="5" spans="1:10" x14ac:dyDescent="0.35">
      <c r="A5" s="10" t="s">
        <v>62</v>
      </c>
      <c r="B5" s="10" t="s">
        <v>207</v>
      </c>
      <c r="C5" s="51">
        <v>43484</v>
      </c>
      <c r="D5" s="50">
        <f>WORKDAY(C5,250)</f>
        <v>43833</v>
      </c>
    </row>
    <row r="6" spans="1:10" x14ac:dyDescent="0.35">
      <c r="A6" s="10" t="s">
        <v>67</v>
      </c>
      <c r="B6" s="10" t="s">
        <v>207</v>
      </c>
      <c r="C6" s="51">
        <v>43487</v>
      </c>
      <c r="D6" s="50">
        <f>WORKDAY(C6,250)</f>
        <v>43837</v>
      </c>
    </row>
    <row r="7" spans="1:10" x14ac:dyDescent="0.35">
      <c r="A7" s="10" t="s">
        <v>77</v>
      </c>
      <c r="B7" s="10" t="s">
        <v>207</v>
      </c>
      <c r="C7" s="51">
        <v>43492</v>
      </c>
      <c r="D7" s="50">
        <f>WORKDAY(C7,250)</f>
        <v>43840</v>
      </c>
    </row>
    <row r="8" spans="1:10" x14ac:dyDescent="0.35">
      <c r="A8" s="10" t="s">
        <v>79</v>
      </c>
      <c r="B8" s="10" t="s">
        <v>207</v>
      </c>
      <c r="C8" s="51">
        <v>43493</v>
      </c>
      <c r="D8" s="50">
        <f>WORKDAY(C8,250)</f>
        <v>43843</v>
      </c>
    </row>
    <row r="9" spans="1:10" x14ac:dyDescent="0.35">
      <c r="A9" s="10" t="s">
        <v>90</v>
      </c>
      <c r="B9" s="10" t="s">
        <v>207</v>
      </c>
      <c r="C9" s="51">
        <v>43498</v>
      </c>
      <c r="D9" s="50">
        <f>WORKDAY(C9,250)</f>
        <v>43847</v>
      </c>
    </row>
    <row r="10" spans="1:10" x14ac:dyDescent="0.35">
      <c r="A10" s="10" t="s">
        <v>102</v>
      </c>
      <c r="B10" s="10" t="s">
        <v>207</v>
      </c>
      <c r="C10" s="51">
        <v>43504</v>
      </c>
      <c r="D10" s="50">
        <f>WORKDAY(C10,250)</f>
        <v>43854</v>
      </c>
    </row>
    <row r="11" spans="1:10" x14ac:dyDescent="0.35">
      <c r="A11" s="10" t="s">
        <v>104</v>
      </c>
      <c r="B11" s="10" t="s">
        <v>207</v>
      </c>
      <c r="C11" s="51">
        <v>43505</v>
      </c>
      <c r="D11" s="50">
        <f>WORKDAY(C11,250)</f>
        <v>43854</v>
      </c>
    </row>
    <row r="12" spans="1:10" x14ac:dyDescent="0.35">
      <c r="A12" s="10" t="s">
        <v>105</v>
      </c>
      <c r="B12" s="10" t="s">
        <v>207</v>
      </c>
      <c r="C12" s="51">
        <v>43506</v>
      </c>
      <c r="D12" s="50">
        <f>WORKDAY(C12,250)</f>
        <v>43854</v>
      </c>
    </row>
    <row r="13" spans="1:10" x14ac:dyDescent="0.35">
      <c r="A13" s="10" t="s">
        <v>110</v>
      </c>
      <c r="B13" s="10" t="s">
        <v>207</v>
      </c>
      <c r="C13" s="51">
        <v>43508</v>
      </c>
      <c r="D13" s="50">
        <f>WORKDAY(C13,250)</f>
        <v>43858</v>
      </c>
    </row>
    <row r="14" spans="1:10" x14ac:dyDescent="0.35">
      <c r="A14" s="10" t="s">
        <v>115</v>
      </c>
      <c r="B14" s="10" t="s">
        <v>207</v>
      </c>
      <c r="C14" s="51">
        <v>43511</v>
      </c>
      <c r="D14" s="50">
        <f>WORKDAY(C14,250)</f>
        <v>43861</v>
      </c>
    </row>
    <row r="15" spans="1:10" x14ac:dyDescent="0.35">
      <c r="A15" s="10" t="s">
        <v>132</v>
      </c>
      <c r="B15" s="10" t="s">
        <v>207</v>
      </c>
      <c r="C15" s="51">
        <v>43519</v>
      </c>
      <c r="D15" s="50">
        <f>WORKDAY(C15,250)</f>
        <v>43868</v>
      </c>
    </row>
    <row r="16" spans="1:10" x14ac:dyDescent="0.35">
      <c r="A16" s="10" t="s">
        <v>135</v>
      </c>
      <c r="B16" s="10" t="s">
        <v>207</v>
      </c>
      <c r="C16" s="51">
        <v>43521</v>
      </c>
      <c r="D16" s="50">
        <f>WORKDAY(C16,250)</f>
        <v>43871</v>
      </c>
    </row>
    <row r="17" spans="1:4" x14ac:dyDescent="0.35">
      <c r="A17" s="10" t="s">
        <v>140</v>
      </c>
      <c r="B17" s="10" t="s">
        <v>207</v>
      </c>
      <c r="C17" s="51">
        <v>43523</v>
      </c>
      <c r="D17" s="50">
        <f>WORKDAY(C17,250)</f>
        <v>43873</v>
      </c>
    </row>
    <row r="18" spans="1:4" x14ac:dyDescent="0.35">
      <c r="A18" s="10" t="s">
        <v>141</v>
      </c>
      <c r="B18" s="10" t="s">
        <v>207</v>
      </c>
      <c r="C18" s="51">
        <v>43524</v>
      </c>
      <c r="D18" s="50">
        <f>WORKDAY(C18,250)</f>
        <v>43874</v>
      </c>
    </row>
    <row r="19" spans="1:4" x14ac:dyDescent="0.35">
      <c r="A19" s="10" t="s">
        <v>150</v>
      </c>
      <c r="B19" s="10" t="s">
        <v>207</v>
      </c>
      <c r="C19" s="51">
        <v>43528</v>
      </c>
      <c r="D19" s="50">
        <f>WORKDAY(C19,250)</f>
        <v>43878</v>
      </c>
    </row>
    <row r="20" spans="1:4" x14ac:dyDescent="0.35">
      <c r="A20" s="10" t="s">
        <v>164</v>
      </c>
      <c r="B20" s="10" t="s">
        <v>207</v>
      </c>
      <c r="C20" s="51">
        <v>43535</v>
      </c>
      <c r="D20" s="50">
        <f>WORKDAY(C20,250)</f>
        <v>43885</v>
      </c>
    </row>
    <row r="23" spans="1:4" ht="18.5" x14ac:dyDescent="0.45">
      <c r="A23" s="25" t="s">
        <v>261</v>
      </c>
    </row>
    <row r="24" spans="1:4" ht="18.5" x14ac:dyDescent="0.45">
      <c r="A24" s="49">
        <v>43516</v>
      </c>
      <c r="B24" s="48" t="s">
        <v>215</v>
      </c>
      <c r="C24" s="47">
        <f>A24-DATE(YEAR(A24),1,1)</f>
        <v>50</v>
      </c>
    </row>
    <row r="25" spans="1:4" x14ac:dyDescent="0.35">
      <c r="A25" s="46">
        <f>DATE(YEAR(A24),1,1)</f>
        <v>43466</v>
      </c>
    </row>
    <row r="27" spans="1:4" ht="19" thickBot="1" x14ac:dyDescent="0.5">
      <c r="A27" s="25" t="s">
        <v>260</v>
      </c>
    </row>
    <row r="28" spans="1:4" ht="20.5" thickTop="1" thickBot="1" x14ac:dyDescent="0.5">
      <c r="A28" s="45" t="s">
        <v>215</v>
      </c>
      <c r="B28" s="44" t="s">
        <v>73</v>
      </c>
      <c r="C28" s="43">
        <v>43490</v>
      </c>
      <c r="D28" s="42" t="str">
        <f>TEXT(C28, "dddd")</f>
        <v>Friday</v>
      </c>
    </row>
    <row r="29" spans="1:4" ht="20.5" thickTop="1" thickBot="1" x14ac:dyDescent="0.5">
      <c r="A29" s="2"/>
      <c r="B29" s="44" t="s">
        <v>146</v>
      </c>
      <c r="C29" s="43">
        <v>43526</v>
      </c>
      <c r="D29" s="42" t="str">
        <f>TEXT(C29, "dddd")</f>
        <v>Saturday</v>
      </c>
    </row>
    <row r="30" spans="1:4" ht="15" thickTop="1" x14ac:dyDescent="0.35"/>
    <row r="32" spans="1:4" ht="19" thickBot="1" x14ac:dyDescent="0.5">
      <c r="A32" s="25" t="s">
        <v>259</v>
      </c>
    </row>
    <row r="33" spans="1:7" ht="15.5" thickTop="1" thickBot="1" x14ac:dyDescent="0.4">
      <c r="A33" s="41" t="s">
        <v>258</v>
      </c>
      <c r="B33" s="40" t="s">
        <v>257</v>
      </c>
      <c r="C33" s="39">
        <v>43459</v>
      </c>
    </row>
    <row r="34" spans="1:7" ht="15.5" thickTop="1" thickBot="1" x14ac:dyDescent="0.4">
      <c r="A34" s="41" t="s">
        <v>256</v>
      </c>
      <c r="B34" s="40" t="s">
        <v>255</v>
      </c>
      <c r="C34" s="39">
        <v>43536</v>
      </c>
    </row>
    <row r="35" spans="1:7" ht="15" thickTop="1" x14ac:dyDescent="0.35">
      <c r="A35" s="38" t="s">
        <v>254</v>
      </c>
    </row>
    <row r="36" spans="1:7" ht="19" thickBot="1" x14ac:dyDescent="0.5">
      <c r="A36" s="2" t="s">
        <v>215</v>
      </c>
      <c r="B36" s="37">
        <f>C34-C33</f>
        <v>77</v>
      </c>
    </row>
    <row r="37" spans="1:7" ht="15" thickTop="1" x14ac:dyDescent="0.35"/>
    <row r="39" spans="1:7" ht="18.5" x14ac:dyDescent="0.45">
      <c r="A39" s="25" t="s">
        <v>253</v>
      </c>
    </row>
    <row r="42" spans="1:7" ht="15.5" x14ac:dyDescent="0.35">
      <c r="G42" s="36" t="s">
        <v>252</v>
      </c>
    </row>
    <row r="43" spans="1:7" x14ac:dyDescent="0.35">
      <c r="A43" s="23" t="s">
        <v>235</v>
      </c>
      <c r="B43" s="23" t="s">
        <v>251</v>
      </c>
      <c r="C43" s="23"/>
    </row>
    <row r="44" spans="1:7" x14ac:dyDescent="0.35">
      <c r="A44" s="24" t="s">
        <v>250</v>
      </c>
      <c r="B44">
        <v>62</v>
      </c>
    </row>
    <row r="45" spans="1:7" x14ac:dyDescent="0.35">
      <c r="A45" s="24" t="s">
        <v>249</v>
      </c>
      <c r="B45">
        <v>56</v>
      </c>
    </row>
    <row r="46" spans="1:7" x14ac:dyDescent="0.35">
      <c r="A46" s="24" t="s">
        <v>248</v>
      </c>
      <c r="B46">
        <v>24</v>
      </c>
    </row>
    <row r="47" spans="1:7" x14ac:dyDescent="0.35">
      <c r="A47" s="24" t="s">
        <v>247</v>
      </c>
      <c r="B47">
        <v>14</v>
      </c>
    </row>
    <row r="48" spans="1:7" x14ac:dyDescent="0.35">
      <c r="A48" s="24" t="s">
        <v>246</v>
      </c>
    </row>
    <row r="49" spans="1:8" x14ac:dyDescent="0.35">
      <c r="A49" s="24" t="s">
        <v>203</v>
      </c>
      <c r="B49">
        <v>156</v>
      </c>
    </row>
    <row r="62" spans="1:8" ht="18.5" x14ac:dyDescent="0.45">
      <c r="A62" s="25" t="s">
        <v>245</v>
      </c>
    </row>
    <row r="63" spans="1:8" ht="18.5" x14ac:dyDescent="0.45">
      <c r="H63" s="25" t="s">
        <v>244</v>
      </c>
    </row>
    <row r="64" spans="1:8" x14ac:dyDescent="0.35">
      <c r="A64" s="2" t="s">
        <v>187</v>
      </c>
      <c r="B64" s="2" t="s">
        <v>7</v>
      </c>
    </row>
    <row r="65" spans="1:2" x14ac:dyDescent="0.35">
      <c r="A65" t="s">
        <v>22</v>
      </c>
      <c r="B65">
        <v>58</v>
      </c>
    </row>
    <row r="66" spans="1:2" x14ac:dyDescent="0.35">
      <c r="A66" t="s">
        <v>33</v>
      </c>
      <c r="B66">
        <v>87</v>
      </c>
    </row>
    <row r="67" spans="1:2" x14ac:dyDescent="0.35">
      <c r="A67" t="s">
        <v>36</v>
      </c>
      <c r="B67">
        <v>99</v>
      </c>
    </row>
    <row r="68" spans="1:2" x14ac:dyDescent="0.35">
      <c r="A68" t="s">
        <v>37</v>
      </c>
      <c r="B68">
        <v>82</v>
      </c>
    </row>
    <row r="69" spans="1:2" x14ac:dyDescent="0.35">
      <c r="A69" t="s">
        <v>41</v>
      </c>
      <c r="B69">
        <v>104</v>
      </c>
    </row>
    <row r="70" spans="1:2" x14ac:dyDescent="0.35">
      <c r="A70" t="s">
        <v>42</v>
      </c>
      <c r="B70">
        <v>71</v>
      </c>
    </row>
    <row r="71" spans="1:2" x14ac:dyDescent="0.35">
      <c r="A71" t="s">
        <v>43</v>
      </c>
      <c r="B71">
        <v>33</v>
      </c>
    </row>
    <row r="72" spans="1:2" x14ac:dyDescent="0.35">
      <c r="A72" t="s">
        <v>45</v>
      </c>
      <c r="B72">
        <v>85</v>
      </c>
    </row>
    <row r="73" spans="1:2" x14ac:dyDescent="0.35">
      <c r="A73" t="s">
        <v>49</v>
      </c>
      <c r="B73">
        <v>141</v>
      </c>
    </row>
    <row r="74" spans="1:2" x14ac:dyDescent="0.35">
      <c r="A74" t="s">
        <v>53</v>
      </c>
      <c r="B74">
        <v>124</v>
      </c>
    </row>
    <row r="75" spans="1:2" x14ac:dyDescent="0.35">
      <c r="A75" t="s">
        <v>55</v>
      </c>
      <c r="B75">
        <v>43</v>
      </c>
    </row>
    <row r="76" spans="1:2" x14ac:dyDescent="0.35">
      <c r="A76" t="s">
        <v>57</v>
      </c>
      <c r="B76">
        <v>109</v>
      </c>
    </row>
    <row r="77" spans="1:2" x14ac:dyDescent="0.35">
      <c r="A77" t="s">
        <v>60</v>
      </c>
      <c r="B77">
        <v>68</v>
      </c>
    </row>
    <row r="78" spans="1:2" x14ac:dyDescent="0.35">
      <c r="A78" t="s">
        <v>66</v>
      </c>
      <c r="B78">
        <v>130</v>
      </c>
    </row>
    <row r="79" spans="1:2" x14ac:dyDescent="0.35">
      <c r="A79" t="s">
        <v>69</v>
      </c>
      <c r="B79">
        <v>79</v>
      </c>
    </row>
    <row r="80" spans="1:2" x14ac:dyDescent="0.35">
      <c r="A80" t="s">
        <v>71</v>
      </c>
      <c r="B80">
        <v>91</v>
      </c>
    </row>
    <row r="81" spans="1:9" x14ac:dyDescent="0.35">
      <c r="A81" t="s">
        <v>73</v>
      </c>
      <c r="B81">
        <v>76</v>
      </c>
    </row>
    <row r="82" spans="1:9" x14ac:dyDescent="0.35">
      <c r="A82" t="s">
        <v>75</v>
      </c>
      <c r="B82">
        <v>132</v>
      </c>
    </row>
    <row r="83" spans="1:9" x14ac:dyDescent="0.35">
      <c r="A83" t="s">
        <v>87</v>
      </c>
      <c r="B83">
        <v>52</v>
      </c>
    </row>
    <row r="84" spans="1:9" x14ac:dyDescent="0.35">
      <c r="A84" t="s">
        <v>118</v>
      </c>
      <c r="B84">
        <v>110</v>
      </c>
    </row>
    <row r="85" spans="1:9" x14ac:dyDescent="0.35">
      <c r="A85" t="s">
        <v>157</v>
      </c>
      <c r="B85">
        <v>48</v>
      </c>
    </row>
    <row r="87" spans="1:9" ht="21" x14ac:dyDescent="0.5">
      <c r="A87" s="25" t="s">
        <v>243</v>
      </c>
      <c r="I87" s="34" t="s">
        <v>242</v>
      </c>
    </row>
    <row r="88" spans="1:9" x14ac:dyDescent="0.35">
      <c r="A88" s="2" t="s">
        <v>187</v>
      </c>
      <c r="B88" s="2" t="s">
        <v>1</v>
      </c>
      <c r="C88" s="2" t="s">
        <v>4</v>
      </c>
    </row>
    <row r="89" spans="1:9" x14ac:dyDescent="0.35">
      <c r="A89" t="s">
        <v>11</v>
      </c>
      <c r="B89">
        <v>1</v>
      </c>
      <c r="C89">
        <v>10</v>
      </c>
    </row>
    <row r="90" spans="1:9" x14ac:dyDescent="0.35">
      <c r="A90" t="s">
        <v>12</v>
      </c>
      <c r="B90">
        <v>2</v>
      </c>
      <c r="C90">
        <v>26</v>
      </c>
    </row>
    <row r="91" spans="1:9" x14ac:dyDescent="0.35">
      <c r="A91" t="s">
        <v>13</v>
      </c>
      <c r="B91">
        <v>3</v>
      </c>
      <c r="C91">
        <v>29</v>
      </c>
    </row>
    <row r="92" spans="1:9" x14ac:dyDescent="0.35">
      <c r="A92" t="s">
        <v>14</v>
      </c>
      <c r="B92">
        <v>4</v>
      </c>
      <c r="C92">
        <v>3</v>
      </c>
    </row>
    <row r="93" spans="1:9" x14ac:dyDescent="0.35">
      <c r="A93" t="s">
        <v>15</v>
      </c>
      <c r="B93">
        <v>5</v>
      </c>
      <c r="C93">
        <v>25</v>
      </c>
    </row>
    <row r="94" spans="1:9" x14ac:dyDescent="0.35">
      <c r="A94" t="s">
        <v>16</v>
      </c>
      <c r="B94">
        <v>6</v>
      </c>
      <c r="C94">
        <v>21</v>
      </c>
    </row>
    <row r="95" spans="1:9" x14ac:dyDescent="0.35">
      <c r="A95" t="s">
        <v>17</v>
      </c>
      <c r="B95">
        <v>7</v>
      </c>
      <c r="C95">
        <v>8</v>
      </c>
    </row>
    <row r="96" spans="1:9" x14ac:dyDescent="0.35">
      <c r="A96" t="s">
        <v>18</v>
      </c>
      <c r="B96">
        <v>8</v>
      </c>
      <c r="C96">
        <v>12</v>
      </c>
    </row>
    <row r="97" spans="1:3" x14ac:dyDescent="0.35">
      <c r="A97" t="s">
        <v>19</v>
      </c>
      <c r="B97">
        <v>9</v>
      </c>
      <c r="C97">
        <v>49</v>
      </c>
    </row>
    <row r="98" spans="1:3" x14ac:dyDescent="0.35">
      <c r="A98" t="s">
        <v>20</v>
      </c>
      <c r="B98">
        <v>10</v>
      </c>
      <c r="C98">
        <v>24</v>
      </c>
    </row>
    <row r="99" spans="1:3" x14ac:dyDescent="0.35">
      <c r="A99" t="s">
        <v>21</v>
      </c>
      <c r="B99">
        <v>11</v>
      </c>
      <c r="C99">
        <v>37</v>
      </c>
    </row>
    <row r="100" spans="1:3" x14ac:dyDescent="0.35">
      <c r="A100" t="s">
        <v>22</v>
      </c>
      <c r="B100">
        <v>12</v>
      </c>
      <c r="C100">
        <v>87</v>
      </c>
    </row>
    <row r="101" spans="1:3" x14ac:dyDescent="0.35">
      <c r="A101" t="s">
        <v>23</v>
      </c>
      <c r="B101">
        <v>13</v>
      </c>
      <c r="C101">
        <v>69</v>
      </c>
    </row>
    <row r="102" spans="1:3" x14ac:dyDescent="0.35">
      <c r="A102" t="s">
        <v>24</v>
      </c>
      <c r="B102">
        <v>14</v>
      </c>
      <c r="C102">
        <v>19</v>
      </c>
    </row>
    <row r="103" spans="1:3" x14ac:dyDescent="0.35">
      <c r="A103" t="s">
        <v>25</v>
      </c>
      <c r="B103">
        <v>15</v>
      </c>
      <c r="C103">
        <v>42</v>
      </c>
    </row>
    <row r="104" spans="1:3" x14ac:dyDescent="0.35">
      <c r="A104" t="s">
        <v>26</v>
      </c>
      <c r="B104">
        <v>16</v>
      </c>
      <c r="C104">
        <v>32</v>
      </c>
    </row>
    <row r="105" spans="1:3" x14ac:dyDescent="0.35">
      <c r="A105" t="s">
        <v>27</v>
      </c>
      <c r="B105">
        <v>17</v>
      </c>
      <c r="C105">
        <v>30</v>
      </c>
    </row>
    <row r="106" spans="1:3" x14ac:dyDescent="0.35">
      <c r="A106" t="s">
        <v>28</v>
      </c>
      <c r="B106">
        <v>18</v>
      </c>
      <c r="C106">
        <v>53</v>
      </c>
    </row>
    <row r="107" spans="1:3" x14ac:dyDescent="0.35">
      <c r="A107" t="s">
        <v>29</v>
      </c>
      <c r="B107">
        <v>19</v>
      </c>
      <c r="C107">
        <v>70</v>
      </c>
    </row>
    <row r="108" spans="1:3" x14ac:dyDescent="0.35">
      <c r="A108" t="s">
        <v>30</v>
      </c>
      <c r="B108">
        <v>20</v>
      </c>
      <c r="C108">
        <v>22</v>
      </c>
    </row>
  </sheetData>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1529-B238-41A3-B79F-7F200609FC05}">
  <sheetPr>
    <tabColor theme="6" tint="0.39997558519241921"/>
  </sheetPr>
  <dimension ref="A1:B15"/>
  <sheetViews>
    <sheetView tabSelected="1" workbookViewId="0">
      <selection activeCell="B19" sqref="B19"/>
    </sheetView>
  </sheetViews>
  <sheetFormatPr defaultRowHeight="14.5" x14ac:dyDescent="0.35"/>
  <cols>
    <col min="1" max="1" width="37.90625" customWidth="1"/>
  </cols>
  <sheetData>
    <row r="1" spans="1:2" x14ac:dyDescent="0.35">
      <c r="A1" s="54" t="s">
        <v>265</v>
      </c>
      <c r="B1" s="55"/>
    </row>
    <row r="3" spans="1:2" x14ac:dyDescent="0.35">
      <c r="A3" t="s">
        <v>266</v>
      </c>
      <c r="B3">
        <v>5.4070961538461528</v>
      </c>
    </row>
    <row r="4" spans="1:2" x14ac:dyDescent="0.35">
      <c r="A4" t="s">
        <v>267</v>
      </c>
      <c r="B4">
        <v>8.9120914777005733E-2</v>
      </c>
    </row>
    <row r="5" spans="1:2" x14ac:dyDescent="0.35">
      <c r="A5" t="s">
        <v>268</v>
      </c>
      <c r="B5">
        <v>5.3795000000000002</v>
      </c>
    </row>
    <row r="6" spans="1:2" x14ac:dyDescent="0.35">
      <c r="A6" t="s">
        <v>269</v>
      </c>
      <c r="B6">
        <v>5.2080000000000002</v>
      </c>
    </row>
    <row r="7" spans="1:2" x14ac:dyDescent="0.35">
      <c r="A7" t="s">
        <v>270</v>
      </c>
      <c r="B7">
        <v>1.11311986879567</v>
      </c>
    </row>
    <row r="8" spans="1:2" x14ac:dyDescent="0.35">
      <c r="A8" t="s">
        <v>271</v>
      </c>
      <c r="B8">
        <v>1.2390358423076899</v>
      </c>
    </row>
    <row r="9" spans="1:2" x14ac:dyDescent="0.35">
      <c r="A9" t="s">
        <v>272</v>
      </c>
      <c r="B9">
        <v>-0.60837534956447747</v>
      </c>
    </row>
    <row r="10" spans="1:2" x14ac:dyDescent="0.35">
      <c r="A10" t="s">
        <v>273</v>
      </c>
      <c r="B10">
        <v>1.1449949491326212E-2</v>
      </c>
    </row>
    <row r="11" spans="1:2" x14ac:dyDescent="0.35">
      <c r="A11" t="s">
        <v>274</v>
      </c>
      <c r="B11">
        <v>4.9160000000000004</v>
      </c>
    </row>
    <row r="12" spans="1:2" x14ac:dyDescent="0.35">
      <c r="A12" t="s">
        <v>275</v>
      </c>
      <c r="B12">
        <v>2.8530000000000002</v>
      </c>
    </row>
    <row r="13" spans="1:2" x14ac:dyDescent="0.35">
      <c r="A13" t="s">
        <v>276</v>
      </c>
      <c r="B13">
        <v>7.7690000000000001</v>
      </c>
    </row>
    <row r="14" spans="1:2" x14ac:dyDescent="0.35">
      <c r="A14" t="s">
        <v>277</v>
      </c>
      <c r="B14">
        <v>843.50699999999983</v>
      </c>
    </row>
    <row r="15" spans="1:2" ht="15" thickBot="1" x14ac:dyDescent="0.4">
      <c r="A15" s="56" t="s">
        <v>278</v>
      </c>
      <c r="B15" s="56">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About</vt:lpstr>
      <vt:lpstr>Data Dictionary</vt:lpstr>
      <vt:lpstr>Raw data</vt:lpstr>
      <vt:lpstr>Assignment 1</vt:lpstr>
      <vt:lpstr>Assignment 2</vt:lpstr>
      <vt:lpstr>Assignment 3</vt:lpstr>
      <vt:lpstr>Descriptive Statistics</vt:lpstr>
      <vt:lpstr>corruption</vt:lpstr>
      <vt:lpstr>countrt_num</vt:lpstr>
      <vt:lpstr>country</vt:lpstr>
      <vt:lpstr>data</vt:lpstr>
      <vt:lpstr>freedom</vt:lpstr>
      <vt:lpstr>info</vt:lpstr>
      <vt:lpstr>info_new</vt:lpstr>
      <vt:lpstr>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pranathy</dc:creator>
  <cp:lastModifiedBy>samhithagouthami@gmail.com</cp:lastModifiedBy>
  <dcterms:created xsi:type="dcterms:W3CDTF">2019-08-25T17:11:39Z</dcterms:created>
  <dcterms:modified xsi:type="dcterms:W3CDTF">2020-10-20T20:29:59Z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09b7d901-7955-4eb2-bd20-4de5fb232cfb</vt:lpwstr>
  </property>
</Properties>
</file>