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wes\Desktop\work\git\grandma_stock_valuation\"/>
    </mc:Choice>
  </mc:AlternateContent>
  <xr:revisionPtr revIDLastSave="0" documentId="13_ncr:1_{475AB803-CF4B-4760-B12E-C8EC60CC0532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portfolio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5" l="1"/>
  <c r="I7" i="5" s="1"/>
  <c r="H7" i="5"/>
  <c r="H6" i="5"/>
  <c r="H5" i="5"/>
  <c r="I5" i="5" s="1"/>
  <c r="H4" i="5"/>
  <c r="H3" i="5"/>
  <c r="I3" i="5" l="1"/>
  <c r="J3" i="5" s="1"/>
  <c r="I4" i="5"/>
  <c r="J4" i="5" s="1"/>
  <c r="I6" i="5"/>
  <c r="J6" i="5" s="1"/>
  <c r="J7" i="5" l="1"/>
  <c r="J5" i="5"/>
</calcChain>
</file>

<file path=xl/sharedStrings.xml><?xml version="1.0" encoding="utf-8"?>
<sst xmlns="http://schemas.openxmlformats.org/spreadsheetml/2006/main" count="24" uniqueCount="24">
  <si>
    <t>e-</t>
  </si>
  <si>
    <t>allocation</t>
  </si>
  <si>
    <t>Scale</t>
  </si>
  <si>
    <t>ticker</t>
  </si>
  <si>
    <t>name</t>
  </si>
  <si>
    <t>train_years</t>
  </si>
  <si>
    <t>annualized_return</t>
  </si>
  <si>
    <t>currenct_price</t>
  </si>
  <si>
    <t>base_price</t>
  </si>
  <si>
    <t>over_value_range</t>
  </si>
  <si>
    <t>over_value_years</t>
  </si>
  <si>
    <t>IVV</t>
  </si>
  <si>
    <t>SP500</t>
  </si>
  <si>
    <t>3073.HK</t>
  </si>
  <si>
    <t>Greater China</t>
  </si>
  <si>
    <t>VPL</t>
  </si>
  <si>
    <t>Developed Asia</t>
  </si>
  <si>
    <t>IEV</t>
  </si>
  <si>
    <t>Europe</t>
  </si>
  <si>
    <t>ASEA</t>
  </si>
  <si>
    <t>SE Asia</t>
  </si>
  <si>
    <t>Portfolio</t>
  </si>
  <si>
    <t>Model Ouptut</t>
  </si>
  <si>
    <t>Number of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</si>
</sst>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5" xfId="0" applyNumberFormat="1" applyBorder="1"/>
    <xf numFmtId="0" fontId="0" fillId="0" borderId="4" xfId="0" applyBorder="1"/>
    <xf numFmtId="0" fontId="0" fillId="0" borderId="8" xfId="0" applyBorder="1"/>
    <xf numFmtId="0" fontId="0" fillId="0" borderId="1" xfId="0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Fill="1" applyBorder="1" applyAlignment="1">
      <alignment horizontal="center"/>
    </xf>
    <xf numFmtId="2" fontId="0" fillId="0" borderId="5" xfId="0" applyNumberFormat="1" applyBorder="1"/>
    <xf numFmtId="0" fontId="1" fillId="0" borderId="3" xfId="0" applyFont="1" applyBorder="1" applyAlignment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2" borderId="7" xfId="0" applyFont="1" applyFill="1" applyBorder="1"/>
    <xf numFmtId="165" fontId="0" fillId="2" borderId="0" xfId="1" applyNumberFormat="1" applyFont="1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0" fontId="0" fillId="3" borderId="0" xfId="1" applyNumberFormat="1" applyFont="1" applyFill="1" applyBorder="1"/>
    <xf numFmtId="166" fontId="0" fillId="3" borderId="4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8" xfId="0" applyFont="1" applyFill="1" applyBorder="1" applyAlignment="1">
      <alignment horizontal="center"/>
    </xf>
    <xf numFmtId="165" fontId="0" fillId="4" borderId="4" xfId="1" applyNumberFormat="1" applyFont="1" applyFill="1" applyBorder="1"/>
    <xf numFmtId="0" fontId="0" fillId="4" borderId="8" xfId="0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318A-6BDE-4AB8-9C2E-5BDD48BBE474}">
  <dimension ref="A1:J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8" bestFit="1" customWidth="1"/>
    <col min="2" max="2" width="15" bestFit="1" customWidth="1"/>
    <col min="3" max="3" width="12" bestFit="1" customWidth="1"/>
    <col min="4" max="4" width="17.5703125" bestFit="1" customWidth="1"/>
    <col min="5" max="5" width="13.85546875" bestFit="1" customWidth="1"/>
    <col min="6" max="6" width="12" bestFit="1" customWidth="1"/>
    <col min="7" max="7" width="17" bestFit="1" customWidth="1"/>
    <col min="8" max="8" width="16.7109375" bestFit="1" customWidth="1"/>
    <col min="9" max="9" width="9.5703125" bestFit="1" customWidth="1"/>
    <col min="10" max="10" width="9.7109375" bestFit="1" customWidth="1"/>
  </cols>
  <sheetData>
    <row r="1" spans="1:10" x14ac:dyDescent="0.25">
      <c r="A1" s="8"/>
      <c r="B1" s="13"/>
      <c r="C1" s="20" t="s">
        <v>22</v>
      </c>
      <c r="D1" s="21"/>
      <c r="E1" s="21"/>
      <c r="F1" s="21"/>
      <c r="G1" s="21"/>
      <c r="H1" s="22"/>
      <c r="I1" s="20" t="s">
        <v>21</v>
      </c>
      <c r="J1" s="22"/>
    </row>
    <row r="2" spans="1:10" x14ac:dyDescent="0.25">
      <c r="A2" s="9" t="s">
        <v>3</v>
      </c>
      <c r="B2" s="14" t="s">
        <v>4</v>
      </c>
      <c r="C2" s="9" t="s">
        <v>5</v>
      </c>
      <c r="D2" s="16" t="s">
        <v>6</v>
      </c>
      <c r="E2" s="10" t="s">
        <v>7</v>
      </c>
      <c r="F2" s="10" t="s">
        <v>8</v>
      </c>
      <c r="G2" s="25" t="s">
        <v>9</v>
      </c>
      <c r="H2" s="26" t="s">
        <v>10</v>
      </c>
      <c r="I2" s="11" t="s">
        <v>0</v>
      </c>
      <c r="J2" s="31" t="s">
        <v>1</v>
      </c>
    </row>
    <row r="3" spans="1:10" x14ac:dyDescent="0.25">
      <c r="A3" s="2" t="s">
        <v>11</v>
      </c>
      <c r="B3" s="6" t="s">
        <v>12</v>
      </c>
      <c r="C3" s="12">
        <v>10.002739726027301</v>
      </c>
      <c r="D3" s="17">
        <v>0.13393856255746101</v>
      </c>
      <c r="E3" s="1">
        <v>450.85000600000001</v>
      </c>
      <c r="F3" s="1">
        <v>407.40448553086401</v>
      </c>
      <c r="G3" s="27">
        <v>0.10663976959538</v>
      </c>
      <c r="H3" s="28">
        <f>IF(G3&gt;0, G3/D3, G3*D3*100)</f>
        <v>0.79618421729463063</v>
      </c>
      <c r="I3" s="5">
        <f>EXP(-$I$11*H3)</f>
        <v>0.27973998068663081</v>
      </c>
      <c r="J3" s="32">
        <f>I3/SUM($I$3:$I$8)</f>
        <v>8.8839704522765489E-2</v>
      </c>
    </row>
    <row r="4" spans="1:10" x14ac:dyDescent="0.25">
      <c r="A4" s="2" t="s">
        <v>13</v>
      </c>
      <c r="B4" s="6" t="s">
        <v>14</v>
      </c>
      <c r="C4" s="12">
        <v>10.002739726027301</v>
      </c>
      <c r="D4" s="17">
        <v>8.2655676752891802E-2</v>
      </c>
      <c r="E4" s="1">
        <v>50.939999</v>
      </c>
      <c r="F4" s="1">
        <v>52.267421811151301</v>
      </c>
      <c r="G4" s="27">
        <v>-2.5396753181121501E-2</v>
      </c>
      <c r="H4" s="28">
        <f t="shared" ref="H4:H7" si="0">IF(G4&gt;0, G4/D4, G4*D4*100)</f>
        <v>-0.20991858215117554</v>
      </c>
      <c r="I4" s="5">
        <f>EXP(-$I$11*H4)</f>
        <v>1.3991567468066526</v>
      </c>
      <c r="J4" s="32">
        <f>I4/SUM($I$3:$I$8)</f>
        <v>0.44434360673878937</v>
      </c>
    </row>
    <row r="5" spans="1:10" x14ac:dyDescent="0.25">
      <c r="A5" s="2" t="s">
        <v>15</v>
      </c>
      <c r="B5" s="6" t="s">
        <v>16</v>
      </c>
      <c r="C5" s="12">
        <v>10.002739726027301</v>
      </c>
      <c r="D5" s="17">
        <v>6.7575159536297405E-2</v>
      </c>
      <c r="E5" s="1">
        <v>74.699996999999996</v>
      </c>
      <c r="F5" s="1">
        <v>76.973890268384494</v>
      </c>
      <c r="G5" s="27">
        <v>-2.9541098422544598E-2</v>
      </c>
      <c r="H5" s="28">
        <f t="shared" si="0"/>
        <v>-0.19962444387809147</v>
      </c>
      <c r="I5" s="5">
        <f>EXP(-$I$11*H5)</f>
        <v>1.3763005108848523</v>
      </c>
      <c r="J5" s="32">
        <f>I5/SUM($I$3:$I$8)</f>
        <v>0.43708493302039086</v>
      </c>
    </row>
    <row r="6" spans="1:10" x14ac:dyDescent="0.25">
      <c r="A6" s="2" t="s">
        <v>17</v>
      </c>
      <c r="B6" s="6" t="s">
        <v>18</v>
      </c>
      <c r="C6" s="12">
        <v>10.002739726027301</v>
      </c>
      <c r="D6" s="17">
        <v>5.26658709256657E-2</v>
      </c>
      <c r="E6" s="1">
        <v>52.860000999999997</v>
      </c>
      <c r="F6" s="1">
        <v>49.024203151838996</v>
      </c>
      <c r="G6" s="27">
        <v>7.8242941272917005E-2</v>
      </c>
      <c r="H6" s="28">
        <f t="shared" si="0"/>
        <v>1.4856479138710457</v>
      </c>
      <c r="I6" s="5">
        <f>EXP(-$I$11*H6)</f>
        <v>9.2825242897845633E-2</v>
      </c>
      <c r="J6" s="32">
        <f>I6/SUM($I$3:$I$8)</f>
        <v>2.9479401303514344E-2</v>
      </c>
    </row>
    <row r="7" spans="1:10" x14ac:dyDescent="0.25">
      <c r="A7" s="2" t="s">
        <v>19</v>
      </c>
      <c r="B7" s="6" t="s">
        <v>20</v>
      </c>
      <c r="C7" s="12">
        <v>10.002739726027301</v>
      </c>
      <c r="D7" s="17">
        <v>1.6214491551091999E-2</v>
      </c>
      <c r="E7" s="1">
        <v>15.35</v>
      </c>
      <c r="F7" s="1">
        <v>14.3145786398754</v>
      </c>
      <c r="G7" s="27">
        <v>7.2333345337892402E-2</v>
      </c>
      <c r="H7" s="28">
        <f t="shared" si="0"/>
        <v>4.4610307458590004</v>
      </c>
      <c r="I7" s="5">
        <f>EXP(-$I$11*H7)</f>
        <v>7.9461789555448329E-4</v>
      </c>
      <c r="J7" s="32">
        <f>I7/SUM($I$3:$I$8)</f>
        <v>2.5235441453984412E-4</v>
      </c>
    </row>
    <row r="8" spans="1:10" x14ac:dyDescent="0.25">
      <c r="A8" s="3"/>
      <c r="B8" s="7"/>
      <c r="C8" s="3"/>
      <c r="D8" s="18"/>
      <c r="E8" s="4"/>
      <c r="F8" s="4"/>
      <c r="G8" s="29"/>
      <c r="H8" s="30"/>
      <c r="I8" s="3"/>
      <c r="J8" s="33"/>
    </row>
    <row r="10" spans="1:10" x14ac:dyDescent="0.25">
      <c r="H10" s="23" t="s">
        <v>23</v>
      </c>
      <c r="I10" s="24">
        <v>5</v>
      </c>
    </row>
    <row r="11" spans="1:10" x14ac:dyDescent="0.25">
      <c r="H11" s="15" t="s">
        <v>2</v>
      </c>
      <c r="I11" s="19">
        <f>2 - 2/I10</f>
        <v>1.6</v>
      </c>
    </row>
  </sheetData>
  <mergeCells count="2">
    <mergeCell ref="C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portfolio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 Xi</dc:creator>
  <cp:keywords/>
  <dc:description/>
  <cp:lastModifiedBy>Yang Xi</cp:lastModifiedBy>
  <cp:revision/>
  <dcterms:created xsi:type="dcterms:W3CDTF">2015-06-05T18:17:20Z</dcterms:created>
  <dcterms:modified xsi:type="dcterms:W3CDTF">2022-02-13T00:12:49Z</dcterms:modified>
  <cp:category/>
  <cp:contentStatus/>
</cp:coreProperties>
</file>