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owri\Downloads\"/>
    </mc:Choice>
  </mc:AlternateContent>
  <xr:revisionPtr revIDLastSave="0" documentId="13_ncr:1_{471EB93C-FAE2-4D5D-A0DE-AD73BA405D95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definedNames>
    <definedName name="_xlnm._FilterDatabase" localSheetId="0" hidden="1">'Project Management Data'!$B$6:$H$52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2" l="1"/>
  <c r="L24" i="2" a="1"/>
  <c r="L24" i="2" s="1"/>
  <c r="M24" i="2" s="1"/>
  <c r="K5" i="2" a="1"/>
  <c r="K5" i="2" s="1"/>
  <c r="L5" i="2" s="1"/>
  <c r="N64" i="2" l="1"/>
  <c r="N38" i="2"/>
  <c r="N37" i="2"/>
  <c r="N35" i="2"/>
  <c r="N24" i="2"/>
  <c r="N33" i="2"/>
  <c r="N27" i="2"/>
  <c r="N44" i="2"/>
  <c r="N32" i="2"/>
  <c r="N31" i="2"/>
  <c r="N42" i="2"/>
  <c r="N51" i="2"/>
  <c r="N39" i="2"/>
  <c r="N65" i="2"/>
  <c r="N63" i="2"/>
  <c r="N48" i="2"/>
  <c r="N36" i="2"/>
  <c r="N62" i="2"/>
  <c r="N61" i="2"/>
  <c r="N46" i="2"/>
  <c r="N34" i="2"/>
  <c r="N60" i="2"/>
  <c r="N59" i="2"/>
  <c r="N58" i="2"/>
  <c r="N57" i="2"/>
  <c r="N56" i="2"/>
  <c r="N50" i="2"/>
  <c r="N49" i="2"/>
  <c r="N47" i="2"/>
  <c r="N45" i="2"/>
  <c r="N43" i="2"/>
  <c r="N55" i="2"/>
  <c r="N26" i="2"/>
  <c r="N25" i="2"/>
  <c r="N30" i="2"/>
  <c r="N53" i="2"/>
  <c r="N41" i="2"/>
  <c r="N29" i="2"/>
  <c r="N52" i="2"/>
  <c r="N40" i="2"/>
  <c r="N28" i="2"/>
  <c r="N54" i="2"/>
  <c r="M36" i="2"/>
  <c r="M60" i="2"/>
  <c r="M48" i="2"/>
  <c r="M59" i="2"/>
  <c r="M47" i="2"/>
  <c r="M35" i="2"/>
  <c r="M33" i="2"/>
  <c r="M32" i="2"/>
  <c r="M55" i="2"/>
  <c r="M43" i="2"/>
  <c r="M31" i="2"/>
  <c r="M30" i="2"/>
  <c r="M29" i="2"/>
  <c r="M28" i="2"/>
  <c r="M27" i="2"/>
  <c r="M56" i="2"/>
  <c r="M44" i="2"/>
  <c r="M54" i="2"/>
  <c r="M42" i="2"/>
  <c r="M53" i="2"/>
  <c r="M41" i="2"/>
  <c r="M64" i="2"/>
  <c r="M52" i="2"/>
  <c r="M40" i="2"/>
  <c r="M63" i="2"/>
  <c r="M51" i="2"/>
  <c r="M39" i="2"/>
  <c r="M62" i="2"/>
  <c r="M50" i="2"/>
  <c r="M38" i="2"/>
  <c r="M26" i="2"/>
  <c r="M58" i="2"/>
  <c r="M46" i="2"/>
  <c r="M57" i="2"/>
  <c r="M45" i="2"/>
  <c r="M65" i="2"/>
  <c r="M61" i="2"/>
  <c r="M49" i="2"/>
  <c r="M37" i="2"/>
  <c r="M25" i="2"/>
  <c r="O16" i="2"/>
  <c r="O15" i="2"/>
  <c r="O14" i="2"/>
  <c r="O13" i="2"/>
  <c r="O12" i="2"/>
  <c r="O11" i="2"/>
  <c r="O10" i="2"/>
  <c r="O9" i="2"/>
  <c r="O5" i="2"/>
  <c r="O8" i="2"/>
  <c r="O19" i="2"/>
  <c r="O7" i="2"/>
  <c r="O17" i="2"/>
  <c r="O18" i="2"/>
  <c r="O6" i="2"/>
  <c r="M12" i="2"/>
  <c r="N7" i="2"/>
  <c r="M14" i="2"/>
  <c r="N16" i="2"/>
  <c r="M13" i="2"/>
  <c r="N15" i="2"/>
  <c r="N14" i="2"/>
  <c r="N13" i="2"/>
  <c r="N12" i="2"/>
  <c r="M9" i="2"/>
  <c r="N6" i="2"/>
  <c r="M11" i="2"/>
  <c r="N5" i="2"/>
  <c r="M10" i="2"/>
  <c r="M5" i="2"/>
  <c r="N11" i="2"/>
  <c r="L6" i="2"/>
  <c r="M8" i="2"/>
  <c r="N10" i="2"/>
  <c r="M19" i="2"/>
  <c r="M7" i="2"/>
  <c r="N9" i="2"/>
  <c r="M18" i="2"/>
  <c r="M6" i="2"/>
  <c r="N8" i="2"/>
  <c r="M17" i="2"/>
  <c r="N19" i="2"/>
  <c r="M16" i="2"/>
  <c r="N18" i="2"/>
  <c r="M15" i="2"/>
  <c r="N17" i="2"/>
  <c r="L19" i="2"/>
  <c r="L17" i="2"/>
  <c r="L16" i="2"/>
  <c r="L15" i="2"/>
  <c r="L18" i="2"/>
  <c r="L14" i="2"/>
  <c r="L13" i="2"/>
  <c r="L12" i="2"/>
  <c r="L11" i="2"/>
  <c r="L10" i="2"/>
  <c r="L9" i="2"/>
  <c r="L8" i="2"/>
  <c r="L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<sst xmlns="http://schemas.openxmlformats.org/spreadsheetml/2006/main" count="160" uniqueCount="121">
  <si>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</si>
  <si>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</si>
  <si>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</si>
  <si>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</si>
  <si>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</si>
  <si>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</si>
  <si>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</si>
  <si>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</si>
  <si>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</si>
  <si>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</si>
  <si>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</si>
  <si>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</si>
  <si>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</si>
  <si>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</si>
  <si>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</si>
  <si>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</si>
  <si>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</si>
  <si>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</si>
  <si>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</si>
  <si>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</si>
  <si>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</si>
  <si>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</si>
  <si>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</si>
  <si>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</si>
  <si>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</si>
  <si>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</si>
  <si>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</si>
  <si>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</si>
  <si>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</si>
  <si>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</si>
  <si>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</si>
  <si>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</si>
  <si>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</si>
  <si>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</si>
  <si>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</si>
  <si>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</si>
  <si>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</si>
  <si>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</si>
  <si>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</si>
  <si>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</si>
  <si>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</si>
  <si>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</si>
  <si>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</si>
  <si>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</si>
  <si>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</si>
  <si>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</si>
  <si>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</si>
  <si>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</si>
  <si>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</si>
  <si>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</si>
  <si>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</si>
  <si>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</si>
  <si>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</si>
  <si>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</si>
  <si>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</si>
  <si>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</si>
  <si>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</si>
  <si>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</si>
  <si>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</si>
  <si>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</si>
  <si>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</si>
  <si>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</si>
  <si>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</si>
  <si>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</si>
  <si>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</si>
  <si>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</si>
  <si>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</si>
  <si>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</si>
  <si>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</si>
  <si>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</si>
  <si>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</si>
  <si>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</si>
  <si>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</si>
  <si>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</si>
  <si>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</si>
  <si>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</si>
  <si>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</si>
  <si>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</si>
  <si>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</si>
  <si>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</si>
  <si>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</si>
  <si>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</si>
  <si>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</si>
  <si>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</si>
  <si>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</si>
  <si>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</si>
  <si>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</si>
  <si>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</si>
  <si>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</si>
  <si>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</si>
  <si>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</si>
  <si>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</si>
  <si>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</si>
  <si>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</si>
  <si>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</si>
  <si>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</si>
  <si>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</si>
  <si>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</si>
  <si>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</si>
  <si>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</si>
  <si>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</si>
  <si>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</si>
  <si>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</si>
  <si>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</si>
  <si>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</si>
  <si>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</si>
  <si>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</si>
  <si>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</si>
  <si>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</si>
  <si>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</si>
  <si>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</si>
  <si>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</si>
  <si>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project types</t>
  </si>
  <si>
    <t>Proj_Less20%_progress</t>
  </si>
  <si>
    <t>Proj_50%_progress</t>
  </si>
  <si>
    <t>Total_task_per_project</t>
  </si>
  <si>
    <t>Proj_cent%_progress</t>
  </si>
  <si>
    <t>Total_employees</t>
  </si>
  <si>
    <t>Person_per_project</t>
  </si>
  <si>
    <t>COUNT_OF_HOLDING_PROJECTS</t>
  </si>
  <si>
    <t>Those who hold 2 projects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</si>
</sst>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8"/>
      <color theme="1"/>
      <name val="Calibri"/>
      <family val="2"/>
    </font>
    <font>
      <b/>
      <sz val="18"/>
      <color theme="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4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9" fontId="6" fillId="0" borderId="6" xfId="1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14" fontId="6" fillId="0" borderId="11" xfId="0" applyNumberFormat="1" applyFont="1" applyBorder="1" applyAlignment="1">
      <alignment vertical="center"/>
    </xf>
    <xf numFmtId="9" fontId="6" fillId="0" borderId="12" xfId="1" applyFont="1" applyBorder="1" applyAlignment="1">
      <alignment vertical="center"/>
    </xf>
    <xf numFmtId="0" fontId="8" fillId="0" borderId="4" xfId="3"/>
    <xf numFmtId="0" fontId="10" fillId="5" borderId="0" xfId="0" applyFont="1" applyFill="1"/>
    <xf numFmtId="0" fontId="11" fillId="6" borderId="4" xfId="3" applyFont="1" applyFill="1"/>
    <xf numFmtId="0" fontId="7" fillId="5" borderId="3" xfId="2" applyFill="1"/>
    <xf numFmtId="0" fontId="7" fillId="0" borderId="3" xfId="2"/>
    <xf numFmtId="0" fontId="9" fillId="4" borderId="0" xfId="4"/>
  </cellXfs>
  <cellStyles count="5">
    <cellStyle name="Good" xfId="4" builtinId="26"/>
    <cellStyle name="Heading 1" xfId="2" builtinId="16"/>
    <cellStyle name="Heading 3" xfId="3" builtinId="18"/>
    <cellStyle name="Normal" xfId="0" builtinId="0"/>
    <cellStyle name="Percent" xfId="1" builtinId="5"/>
  </cellStyles>
  <dxfs count="12">
    <dxf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2727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/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border outline="0">
        <top style="thin">
          <color rgb="FFD9D9D9"/>
        </top>
      </border>
    </dxf>
    <dxf>
      <border outline="0">
        <bottom style="thin">
          <color rgb="FFD9D9D9"/>
        </bottom>
      </border>
    </dxf>
    <dxf>
      <border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0D1D5-7CB9-48D4-9473-B3F4BFFCDFFD}" name="Table1" displayName="Table1" ref="B6:H52" totalsRowShown="0" headerRowDxfId="1" headerRowBorderDxfId="10" tableBorderDxfId="11" totalsRowBorderDxfId="9">
  <autoFilter ref="B6:H52" xr:uid="{3FC7BEC1-BD91-4F4F-8985-8014BC582418}"/>
  <tableColumns count="7">
    <tableColumn id="1" xr3:uid="{0D357532-C9BA-455E-8FEF-1045BD723C98}" name="Project Name" dataDxfId="8"/>
    <tableColumn id="2" xr3:uid="{06304A45-919F-4256-B527-A6B8DC795F8F}" name="Task Name" dataDxfId="7"/>
    <tableColumn id="3" xr3:uid="{6B91B150-DA88-4A9C-8764-AB4F24540A5B}" name="Assigned to" dataDxfId="6"/>
    <tableColumn id="4" xr3:uid="{94F22B1C-64A1-4555-91BA-09589EF736BC}" name="Start Date" dataDxfId="5"/>
    <tableColumn id="5" xr3:uid="{6651E6A7-DFCF-4B05-9A80-D5932E19E348}" name="Days Required" dataDxfId="4"/>
    <tableColumn id="6" xr3:uid="{81347034-C73B-48F1-B75C-2D4EEE9FDD0F}" name="End Date" dataDxfId="3"/>
    <tableColumn id="7" xr3:uid="{A9F54ABB-8129-41C1-A372-DE047F2430B3}" name="Progress" dataDxfId="2" dataCellStyle="Perc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P66"/>
  <sheetViews>
    <sheetView tabSelected="1" topLeftCell="E1" zoomScale="70" zoomScaleNormal="70" workbookViewId="0">
      <selection activeCell="O34" sqref="O34"/>
    </sheetView>
  </sheetViews>
  <sheetFormatPr defaultColWidth="9.109375" defaultRowHeight="18" customHeight="1" x14ac:dyDescent="0.3"/>
  <cols>
    <col min="1" max="1" width="4.33203125" style="2" customWidth="1"/>
    <col min="2" max="2" width="15.6640625" style="2" customWidth="1"/>
    <col min="3" max="3" width="25" style="2" bestFit="1" customWidth="1"/>
    <col min="4" max="4" width="14" style="2" customWidth="1"/>
    <col min="5" max="5" width="13.5546875" style="2" customWidth="1"/>
    <col min="6" max="7" width="16.5546875" style="2" customWidth="1"/>
    <col min="8" max="8" width="17" style="2" customWidth="1"/>
    <col min="9" max="10" width="9.109375" style="2"/>
    <col min="11" max="11" width="19.77734375" style="2" bestFit="1" customWidth="1"/>
    <col min="12" max="12" width="31.21875" style="2" bestFit="1" customWidth="1"/>
    <col min="13" max="13" width="35.21875" style="2" bestFit="1" customWidth="1"/>
    <col min="14" max="14" width="41.109375" style="2" bestFit="1" customWidth="1"/>
    <col min="15" max="15" width="33.5546875" style="2" bestFit="1" customWidth="1"/>
    <col min="16" max="16" width="45.77734375" style="2" bestFit="1" customWidth="1"/>
    <col min="17" max="17" width="13.6640625" style="2" customWidth="1"/>
    <col min="18" max="16384" width="9.109375" style="2"/>
  </cols>
  <sheetData>
    <row r="2" spans="2:15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15" ht="18" customHeight="1" thickBot="1" x14ac:dyDescent="0.5">
      <c r="B4" s="3" t="s">
        <v>1</v>
      </c>
      <c r="C4" s="1"/>
      <c r="D4" s="1"/>
      <c r="E4" s="1"/>
      <c r="F4" s="1"/>
      <c r="G4" s="1"/>
      <c r="H4" s="1"/>
      <c r="K4" s="17" t="s">
        <v>112</v>
      </c>
      <c r="L4" s="17" t="s">
        <v>116</v>
      </c>
      <c r="M4" s="17" t="s">
        <v>113</v>
      </c>
      <c r="N4" s="17" t="s">
        <v>114</v>
      </c>
      <c r="O4" s="17" t="s">
        <v>115</v>
      </c>
    </row>
    <row r="5" spans="2:15" ht="18" customHeight="1" thickBot="1" x14ac:dyDescent="0.35">
      <c r="K5" s="15" t="str" cm="1">
        <f t="array" ref="K5:K19">_xlfn.UNIQUE(B7:B52)</f>
        <v>Marketing</v>
      </c>
      <c r="L5" s="15">
        <f>COUNTIFS(Table1[Project Name],"="&amp;K5,Table1[Progress],"="&amp;100%)</f>
        <v>1</v>
      </c>
      <c r="M5" s="15">
        <f>COUNTIFS(Table1[Project Name],"="&amp;K5,Table1[Progress],"&lt;="&amp;20%)</f>
        <v>1</v>
      </c>
      <c r="N5" s="15">
        <f>COUNTIFS(Table1[Project Name],"="&amp;K5,Table1[Progress],"="&amp;50%)</f>
        <v>0</v>
      </c>
      <c r="O5" s="15">
        <f>COUNTIF(Table1[],K5)</f>
        <v>4</v>
      </c>
    </row>
    <row r="6" spans="2:15" ht="18" customHeight="1" thickBot="1" x14ac:dyDescent="0.35">
      <c r="B6" s="8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10" t="s">
        <v>8</v>
      </c>
      <c r="K6" s="15" t="str">
        <v>Product Dev</v>
      </c>
      <c r="L6" s="15">
        <f>COUNTIFS(Table1[Project Name],"="&amp;K6,Table1[Progress],"="&amp;100%)</f>
        <v>1</v>
      </c>
      <c r="M6" s="15">
        <f>COUNTIFS(Table1[Project Name],"="&amp;K6,Table1[Progress],"&lt;="&amp;20%)</f>
        <v>1</v>
      </c>
      <c r="N6" s="15">
        <f>COUNTIFS(Table1[Project Name],"="&amp;K6,Table1[Progress],"="&amp;50%)</f>
        <v>0</v>
      </c>
      <c r="O6" s="15">
        <f>COUNTIF(Table1[],K6)</f>
        <v>3</v>
      </c>
    </row>
    <row r="7" spans="2:15" ht="18" customHeight="1" thickBot="1" x14ac:dyDescent="0.35">
      <c r="B7" s="6" t="s">
        <v>9</v>
      </c>
      <c r="C7" s="4" t="s">
        <v>10</v>
      </c>
      <c r="D7" s="4" t="s">
        <v>11</v>
      </c>
      <c r="E7" s="5">
        <v>45292</v>
      </c>
      <c r="F7" s="4">
        <v>13</v>
      </c>
      <c r="G7" s="5">
        <v>45305</v>
      </c>
      <c r="H7" s="7">
        <v>0.78</v>
      </c>
      <c r="K7" s="15" t="str">
        <v>Customer Svc</v>
      </c>
      <c r="L7" s="15">
        <f>COUNTIFS(Table1[Project Name],"="&amp;K7,Table1[Progress],"="&amp;100%)</f>
        <v>2</v>
      </c>
      <c r="M7" s="15">
        <f>COUNTIFS(Table1[Project Name],"="&amp;K7,Table1[Progress],"&lt;="&amp;20%)</f>
        <v>1</v>
      </c>
      <c r="N7" s="15">
        <f>COUNTIFS(Table1[Project Name],"="&amp;K7,Table1[Progress],"="&amp;50%)</f>
        <v>0</v>
      </c>
      <c r="O7" s="15">
        <f>COUNTIF(Table1[],K7)</f>
        <v>3</v>
      </c>
    </row>
    <row r="8" spans="2:15" ht="18" customHeight="1" thickBot="1" x14ac:dyDescent="0.35">
      <c r="B8" s="6" t="s">
        <v>9</v>
      </c>
      <c r="C8" s="4" t="s">
        <v>12</v>
      </c>
      <c r="D8" s="4" t="s">
        <v>13</v>
      </c>
      <c r="E8" s="5">
        <v>45305</v>
      </c>
      <c r="F8" s="4">
        <v>14</v>
      </c>
      <c r="G8" s="5">
        <v>45319</v>
      </c>
      <c r="H8" s="7">
        <v>1</v>
      </c>
      <c r="K8" s="15" t="str">
        <v>Financial</v>
      </c>
      <c r="L8" s="15">
        <f>COUNTIFS(Table1[Project Name],"="&amp;K8,Table1[Progress],"="&amp;100%)</f>
        <v>1</v>
      </c>
      <c r="M8" s="15">
        <f>COUNTIFS(Table1[Project Name],"="&amp;K8,Table1[Progress],"&lt;="&amp;20%)</f>
        <v>1</v>
      </c>
      <c r="N8" s="15">
        <f>COUNTIFS(Table1[Project Name],"="&amp;K8,Table1[Progress],"="&amp;50%)</f>
        <v>0</v>
      </c>
      <c r="O8" s="15">
        <f>COUNTIF(Table1[],K8)</f>
        <v>3</v>
      </c>
    </row>
    <row r="9" spans="2:15" ht="18" customHeight="1" thickBot="1" x14ac:dyDescent="0.35">
      <c r="B9" s="6" t="s">
        <v>9</v>
      </c>
      <c r="C9" s="4" t="s">
        <v>14</v>
      </c>
      <c r="D9" s="4" t="s">
        <v>15</v>
      </c>
      <c r="E9" s="5">
        <v>45319</v>
      </c>
      <c r="F9" s="4">
        <v>22</v>
      </c>
      <c r="G9" s="5">
        <v>45341</v>
      </c>
      <c r="H9" s="7">
        <v>0.45</v>
      </c>
      <c r="K9" s="15" t="str">
        <v>Research</v>
      </c>
      <c r="L9" s="15">
        <f>COUNTIFS(Table1[Project Name],"="&amp;K9,Table1[Progress],"="&amp;100%)</f>
        <v>0</v>
      </c>
      <c r="M9" s="15">
        <f>COUNTIFS(Table1[Project Name],"="&amp;K9,Table1[Progress],"&lt;="&amp;20%)</f>
        <v>2</v>
      </c>
      <c r="N9" s="15">
        <f>COUNTIFS(Table1[Project Name],"="&amp;K9,Table1[Progress],"="&amp;50%)</f>
        <v>1</v>
      </c>
      <c r="O9" s="15">
        <f>COUNTIF(Table1[],K9)</f>
        <v>3</v>
      </c>
    </row>
    <row r="10" spans="2:15" ht="18" customHeight="1" thickBot="1" x14ac:dyDescent="0.35">
      <c r="B10" s="6" t="s">
        <v>9</v>
      </c>
      <c r="C10" s="4" t="s">
        <v>16</v>
      </c>
      <c r="D10" s="4" t="s">
        <v>17</v>
      </c>
      <c r="E10" s="5">
        <v>45340</v>
      </c>
      <c r="F10" s="4">
        <v>25</v>
      </c>
      <c r="G10" s="5">
        <v>45365</v>
      </c>
      <c r="H10" s="7">
        <v>0</v>
      </c>
      <c r="K10" s="15" t="str">
        <v>Development</v>
      </c>
      <c r="L10" s="15">
        <f>COUNTIFS(Table1[Project Name],"="&amp;K10,Table1[Progress],"="&amp;100%)</f>
        <v>1</v>
      </c>
      <c r="M10" s="15">
        <f>COUNTIFS(Table1[Project Name],"="&amp;K10,Table1[Progress],"&lt;="&amp;20%)</f>
        <v>2</v>
      </c>
      <c r="N10" s="15">
        <f>COUNTIFS(Table1[Project Name],"="&amp;K10,Table1[Progress],"="&amp;50%)</f>
        <v>0</v>
      </c>
      <c r="O10" s="15">
        <f>COUNTIF(Table1[],K10)</f>
        <v>3</v>
      </c>
    </row>
    <row r="11" spans="2:15" ht="18" customHeight="1" thickBot="1" x14ac:dyDescent="0.35">
      <c r="B11" s="6" t="s">
        <v>18</v>
      </c>
      <c r="C11" s="4" t="s">
        <v>19</v>
      </c>
      <c r="D11" s="4" t="s">
        <v>20</v>
      </c>
      <c r="E11" s="5">
        <v>45293</v>
      </c>
      <c r="F11" s="4">
        <v>18</v>
      </c>
      <c r="G11" s="5">
        <v>45311</v>
      </c>
      <c r="H11" s="7">
        <v>1</v>
      </c>
      <c r="K11" s="15" t="str">
        <v>Production</v>
      </c>
      <c r="L11" s="15">
        <f>COUNTIFS(Table1[Project Name],"="&amp;K11,Table1[Progress],"="&amp;100%)</f>
        <v>0</v>
      </c>
      <c r="M11" s="15">
        <f>COUNTIFS(Table1[Project Name],"="&amp;K11,Table1[Progress],"&lt;="&amp;20%)</f>
        <v>2</v>
      </c>
      <c r="N11" s="15">
        <f>COUNTIFS(Table1[Project Name],"="&amp;K11,Table1[Progress],"="&amp;50%)</f>
        <v>0</v>
      </c>
      <c r="O11" s="15">
        <f>COUNTIF(Table1[],K11)</f>
        <v>3</v>
      </c>
    </row>
    <row r="12" spans="2:15" ht="18" customHeight="1" thickBot="1" x14ac:dyDescent="0.35">
      <c r="B12" s="6" t="s">
        <v>18</v>
      </c>
      <c r="C12" s="4" t="s">
        <v>21</v>
      </c>
      <c r="D12" s="4" t="s">
        <v>22</v>
      </c>
      <c r="E12" s="5">
        <v>45311</v>
      </c>
      <c r="F12" s="4">
        <v>10</v>
      </c>
      <c r="G12" s="5">
        <v>45321</v>
      </c>
      <c r="H12" s="7">
        <v>0.78</v>
      </c>
      <c r="K12" s="15" t="str">
        <v>Sales</v>
      </c>
      <c r="L12" s="15">
        <f>COUNTIFS(Table1[Project Name],"="&amp;K12,Table1[Progress],"="&amp;100%)</f>
        <v>0</v>
      </c>
      <c r="M12" s="15">
        <f>COUNTIFS(Table1[Project Name],"="&amp;K12,Table1[Progress],"&lt;="&amp;20%)</f>
        <v>1</v>
      </c>
      <c r="N12" s="15">
        <f>COUNTIFS(Table1[Project Name],"="&amp;K12,Table1[Progress],"="&amp;50%)</f>
        <v>0</v>
      </c>
      <c r="O12" s="15">
        <f>COUNTIF(Table1[],K12)</f>
        <v>3</v>
      </c>
    </row>
    <row r="13" spans="2:15" ht="18" customHeight="1" thickBot="1" x14ac:dyDescent="0.35">
      <c r="B13" s="6" t="s">
        <v>18</v>
      </c>
      <c r="C13" s="4" t="s">
        <v>23</v>
      </c>
      <c r="D13" s="4" t="s">
        <v>24</v>
      </c>
      <c r="E13" s="5">
        <v>45326</v>
      </c>
      <c r="F13" s="4">
        <v>25</v>
      </c>
      <c r="G13" s="5">
        <v>45351</v>
      </c>
      <c r="H13" s="7">
        <v>0</v>
      </c>
      <c r="K13" s="15" t="str">
        <v>Support</v>
      </c>
      <c r="L13" s="15">
        <f>COUNTIFS(Table1[Project Name],"="&amp;K13,Table1[Progress],"="&amp;100%)</f>
        <v>2</v>
      </c>
      <c r="M13" s="15">
        <f>COUNTIFS(Table1[Project Name],"="&amp;K13,Table1[Progress],"&lt;="&amp;20%)</f>
        <v>1</v>
      </c>
      <c r="N13" s="15">
        <f>COUNTIFS(Table1[Project Name],"="&amp;K13,Table1[Progress],"="&amp;50%)</f>
        <v>0</v>
      </c>
      <c r="O13" s="15">
        <f>COUNTIF(Table1[],K13)</f>
        <v>3</v>
      </c>
    </row>
    <row r="14" spans="2:15" ht="18" customHeight="1" thickBot="1" x14ac:dyDescent="0.35">
      <c r="B14" s="6" t="s">
        <v>25</v>
      </c>
      <c r="C14" s="4" t="s">
        <v>26</v>
      </c>
      <c r="D14" s="4" t="s">
        <v>27</v>
      </c>
      <c r="E14" s="5">
        <v>45323</v>
      </c>
      <c r="F14" s="4">
        <v>22</v>
      </c>
      <c r="G14" s="5">
        <v>45345</v>
      </c>
      <c r="H14" s="7">
        <v>1</v>
      </c>
      <c r="K14" s="15" t="str">
        <v>Operations</v>
      </c>
      <c r="L14" s="15">
        <f>COUNTIFS(Table1[Project Name],"="&amp;K14,Table1[Progress],"="&amp;100%)</f>
        <v>0</v>
      </c>
      <c r="M14" s="15">
        <f>COUNTIFS(Table1[Project Name],"="&amp;K14,Table1[Progress],"&lt;="&amp;20%)</f>
        <v>2</v>
      </c>
      <c r="N14" s="15">
        <f>COUNTIFS(Table1[Project Name],"="&amp;K14,Table1[Progress],"="&amp;50%)</f>
        <v>0</v>
      </c>
      <c r="O14" s="15">
        <f>COUNTIF(Table1[],K14)</f>
        <v>3</v>
      </c>
    </row>
    <row r="15" spans="2:15" ht="18" customHeight="1" thickBot="1" x14ac:dyDescent="0.35">
      <c r="B15" s="6" t="s">
        <v>25</v>
      </c>
      <c r="C15" s="4" t="s">
        <v>28</v>
      </c>
      <c r="D15" s="4" t="s">
        <v>29</v>
      </c>
      <c r="E15" s="5">
        <v>45346</v>
      </c>
      <c r="F15" s="4">
        <v>25</v>
      </c>
      <c r="G15" s="5">
        <v>45371</v>
      </c>
      <c r="H15" s="7">
        <v>1</v>
      </c>
      <c r="K15" s="15" t="str">
        <v>Consulting</v>
      </c>
      <c r="L15" s="15">
        <f>COUNTIFS(Table1[Project Name],"="&amp;K15,Table1[Progress],"="&amp;100%)</f>
        <v>0</v>
      </c>
      <c r="M15" s="15">
        <f>COUNTIFS(Table1[Project Name],"="&amp;K15,Table1[Progress],"&lt;="&amp;20%)</f>
        <v>2</v>
      </c>
      <c r="N15" s="15">
        <f>COUNTIFS(Table1[Project Name],"="&amp;K15,Table1[Progress],"="&amp;50%)</f>
        <v>0</v>
      </c>
      <c r="O15" s="15">
        <f>COUNTIF(Table1[],K15)</f>
        <v>3</v>
      </c>
    </row>
    <row r="16" spans="2:15" ht="18" customHeight="1" thickBot="1" x14ac:dyDescent="0.35">
      <c r="B16" s="6" t="s">
        <v>25</v>
      </c>
      <c r="C16" s="4" t="s">
        <v>30</v>
      </c>
      <c r="D16" s="4" t="s">
        <v>31</v>
      </c>
      <c r="E16" s="5">
        <v>45372</v>
      </c>
      <c r="F16" s="4">
        <v>30</v>
      </c>
      <c r="G16" s="5">
        <v>45402</v>
      </c>
      <c r="H16" s="7">
        <v>0</v>
      </c>
      <c r="K16" s="15" t="str">
        <v>Training</v>
      </c>
      <c r="L16" s="15">
        <f>COUNTIFS(Table1[Project Name],"="&amp;K16,Table1[Progress],"="&amp;100%)</f>
        <v>0</v>
      </c>
      <c r="M16" s="15">
        <f>COUNTIFS(Table1[Project Name],"="&amp;K16,Table1[Progress],"&lt;="&amp;20%)</f>
        <v>2</v>
      </c>
      <c r="N16" s="15">
        <f>COUNTIFS(Table1[Project Name],"="&amp;K16,Table1[Progress],"="&amp;50%)</f>
        <v>0</v>
      </c>
      <c r="O16" s="15">
        <f>COUNTIF(Table1[],K16)</f>
        <v>3</v>
      </c>
    </row>
    <row r="17" spans="2:16" ht="18" customHeight="1" thickBot="1" x14ac:dyDescent="0.35">
      <c r="B17" s="6" t="s">
        <v>32</v>
      </c>
      <c r="C17" s="4" t="s">
        <v>33</v>
      </c>
      <c r="D17" s="4" t="s">
        <v>34</v>
      </c>
      <c r="E17" s="5">
        <v>45324</v>
      </c>
      <c r="F17" s="4">
        <v>22</v>
      </c>
      <c r="G17" s="5">
        <v>45346</v>
      </c>
      <c r="H17" s="7">
        <v>0.1</v>
      </c>
      <c r="K17" s="15" t="str">
        <v>Events</v>
      </c>
      <c r="L17" s="15">
        <f>COUNTIFS(Table1[Project Name],"="&amp;K17,Table1[Progress],"="&amp;100%)</f>
        <v>0</v>
      </c>
      <c r="M17" s="15">
        <f>COUNTIFS(Table1[Project Name],"="&amp;K17,Table1[Progress],"&lt;="&amp;20%)</f>
        <v>2</v>
      </c>
      <c r="N17" s="15">
        <f>COUNTIFS(Table1[Project Name],"="&amp;K17,Table1[Progress],"="&amp;50%)</f>
        <v>0</v>
      </c>
      <c r="O17" s="15">
        <f>COUNTIF(Table1[],K17)</f>
        <v>3</v>
      </c>
    </row>
    <row r="18" spans="2:16" ht="18" customHeight="1" thickBot="1" x14ac:dyDescent="0.35">
      <c r="B18" s="6" t="s">
        <v>32</v>
      </c>
      <c r="C18" s="4" t="s">
        <v>35</v>
      </c>
      <c r="D18" s="4" t="s">
        <v>36</v>
      </c>
      <c r="E18" s="5">
        <v>45335</v>
      </c>
      <c r="F18" s="4">
        <v>21</v>
      </c>
      <c r="G18" s="5">
        <v>45331</v>
      </c>
      <c r="H18" s="7">
        <v>0.78</v>
      </c>
      <c r="K18" s="15" t="str">
        <v>Logistics</v>
      </c>
      <c r="L18" s="15">
        <f>COUNTIFS(Table1[Project Name],"="&amp;K18,Table1[Progress],"="&amp;100%)</f>
        <v>1</v>
      </c>
      <c r="M18" s="15">
        <f>COUNTIFS(Table1[Project Name],"="&amp;K18,Table1[Progress],"&lt;="&amp;20%)</f>
        <v>1</v>
      </c>
      <c r="N18" s="15">
        <f>COUNTIFS(Table1[Project Name],"="&amp;K18,Table1[Progress],"="&amp;50%)</f>
        <v>1</v>
      </c>
      <c r="O18" s="15">
        <f>COUNTIF(Table1[],K18)</f>
        <v>3</v>
      </c>
    </row>
    <row r="19" spans="2:16" ht="18" customHeight="1" thickBot="1" x14ac:dyDescent="0.35">
      <c r="B19" s="6" t="s">
        <v>32</v>
      </c>
      <c r="C19" s="4" t="s">
        <v>37</v>
      </c>
      <c r="D19" s="4" t="s">
        <v>36</v>
      </c>
      <c r="E19" s="5">
        <v>45370</v>
      </c>
      <c r="F19" s="4">
        <v>25</v>
      </c>
      <c r="G19" s="5">
        <v>45395</v>
      </c>
      <c r="H19" s="7">
        <v>1</v>
      </c>
      <c r="K19" s="15" t="str">
        <v>Engineering</v>
      </c>
      <c r="L19" s="15">
        <f>COUNTIFS(Table1[Project Name],"="&amp;K19,Table1[Progress],"="&amp;100%)</f>
        <v>0</v>
      </c>
      <c r="M19" s="15">
        <f>COUNTIFS(Table1[Project Name],"="&amp;K19,Table1[Progress],"&lt;="&amp;20%)</f>
        <v>3</v>
      </c>
      <c r="N19" s="15">
        <f>COUNTIFS(Table1[Project Name],"="&amp;K19,Table1[Progress],"="&amp;50%)</f>
        <v>0</v>
      </c>
      <c r="O19" s="15">
        <f>COUNTIF(Table1[],K19)</f>
        <v>3</v>
      </c>
    </row>
    <row r="20" spans="2:16" ht="18" customHeight="1" x14ac:dyDescent="0.3">
      <c r="B20" s="6" t="s">
        <v>38</v>
      </c>
      <c r="C20" s="4" t="s">
        <v>39</v>
      </c>
      <c r="D20" s="4" t="s">
        <v>40</v>
      </c>
      <c r="E20" s="5">
        <v>45293</v>
      </c>
      <c r="F20" s="4">
        <v>23</v>
      </c>
      <c r="G20" s="5">
        <v>45316</v>
      </c>
      <c r="H20" s="7">
        <v>0.5</v>
      </c>
    </row>
    <row r="21" spans="2:16" ht="18" customHeight="1" x14ac:dyDescent="0.3">
      <c r="B21" s="6" t="s">
        <v>38</v>
      </c>
      <c r="C21" s="4" t="s">
        <v>41</v>
      </c>
      <c r="D21" s="4" t="s">
        <v>42</v>
      </c>
      <c r="E21" s="5">
        <v>45317</v>
      </c>
      <c r="F21" s="4">
        <v>32</v>
      </c>
      <c r="G21" s="5">
        <v>45349</v>
      </c>
      <c r="H21" s="7">
        <v>0</v>
      </c>
    </row>
    <row r="22" spans="2:16" ht="18" customHeight="1" x14ac:dyDescent="0.3">
      <c r="B22" s="6" t="s">
        <v>38</v>
      </c>
      <c r="C22" s="4" t="s">
        <v>43</v>
      </c>
      <c r="D22" s="4" t="s">
        <v>44</v>
      </c>
      <c r="E22" s="5">
        <v>45350</v>
      </c>
      <c r="F22" s="4">
        <v>27</v>
      </c>
      <c r="G22" s="5">
        <v>45377</v>
      </c>
      <c r="H22" s="7">
        <v>0</v>
      </c>
    </row>
    <row r="23" spans="2:16" ht="18" customHeight="1" thickBot="1" x14ac:dyDescent="0.45">
      <c r="B23" s="6" t="s">
        <v>45</v>
      </c>
      <c r="C23" s="4" t="s">
        <v>46</v>
      </c>
      <c r="D23" s="4" t="s">
        <v>47</v>
      </c>
      <c r="E23" s="5">
        <v>45293</v>
      </c>
      <c r="F23" s="4">
        <v>36</v>
      </c>
      <c r="G23" s="5">
        <v>45329</v>
      </c>
      <c r="H23" s="7">
        <v>1</v>
      </c>
      <c r="L23" s="18" t="s">
        <v>117</v>
      </c>
      <c r="M23" s="18" t="s">
        <v>118</v>
      </c>
      <c r="N23" s="18" t="s">
        <v>119</v>
      </c>
    </row>
    <row r="24" spans="2:16" ht="18" customHeight="1" thickTop="1" thickBot="1" x14ac:dyDescent="0.45">
      <c r="B24" s="6" t="s">
        <v>45</v>
      </c>
      <c r="C24" s="4" t="s">
        <v>48</v>
      </c>
      <c r="D24" s="4" t="s">
        <v>49</v>
      </c>
      <c r="E24" s="5">
        <v>45330</v>
      </c>
      <c r="F24" s="4">
        <v>34</v>
      </c>
      <c r="G24" s="5">
        <v>45364</v>
      </c>
      <c r="H24" s="7">
        <v>0</v>
      </c>
      <c r="L24" s="19" t="str" cm="1">
        <f t="array" ref="L24:L65">_xlfn.UNIQUE(Table1[Assigned to])</f>
        <v>Alice</v>
      </c>
      <c r="M24" s="19" t="str">
        <f>_xlfn.XLOOKUP(L24,Table1[Assigned to],Table1[Project Name])</f>
        <v>Marketing</v>
      </c>
      <c r="N24" s="19">
        <f>COUNTIF(Table1[Assigned to],"="&amp;L24)</f>
        <v>1</v>
      </c>
    </row>
    <row r="25" spans="2:16" ht="18" customHeight="1" thickTop="1" thickBot="1" x14ac:dyDescent="0.45">
      <c r="B25" s="6" t="s">
        <v>45</v>
      </c>
      <c r="C25" s="4" t="s">
        <v>50</v>
      </c>
      <c r="D25" s="4" t="s">
        <v>51</v>
      </c>
      <c r="E25" s="5">
        <v>45365</v>
      </c>
      <c r="F25" s="4">
        <v>30</v>
      </c>
      <c r="G25" s="5">
        <v>45395</v>
      </c>
      <c r="H25" s="7">
        <v>0</v>
      </c>
      <c r="L25" s="19" t="str">
        <v>Bob</v>
      </c>
      <c r="M25" s="19" t="str">
        <f>_xlfn.XLOOKUP(L25,Table1[Assigned to],Table1[Project Name])</f>
        <v>Marketing</v>
      </c>
      <c r="N25" s="19">
        <f>COUNTIF(Table1[Assigned to],"="&amp;L25)</f>
        <v>1</v>
      </c>
    </row>
    <row r="26" spans="2:16" ht="18" customHeight="1" thickTop="1" thickBot="1" x14ac:dyDescent="0.45">
      <c r="B26" s="6" t="s">
        <v>52</v>
      </c>
      <c r="C26" s="4" t="s">
        <v>53</v>
      </c>
      <c r="D26" s="4" t="s">
        <v>54</v>
      </c>
      <c r="E26" s="5">
        <v>45294</v>
      </c>
      <c r="F26" s="4">
        <v>47</v>
      </c>
      <c r="G26" s="5">
        <v>45341</v>
      </c>
      <c r="H26" s="7">
        <v>0.3</v>
      </c>
      <c r="L26" s="19" t="str">
        <v>Charlie</v>
      </c>
      <c r="M26" s="19" t="str">
        <f>_xlfn.XLOOKUP(L26,Table1[Assigned to],Table1[Project Name])</f>
        <v>Marketing</v>
      </c>
      <c r="N26" s="19">
        <f>COUNTIF(Table1[Assigned to],"="&amp;L26)</f>
        <v>1</v>
      </c>
    </row>
    <row r="27" spans="2:16" ht="18" customHeight="1" thickTop="1" thickBot="1" x14ac:dyDescent="0.45">
      <c r="B27" s="6" t="s">
        <v>52</v>
      </c>
      <c r="C27" s="4" t="s">
        <v>55</v>
      </c>
      <c r="D27" s="4" t="s">
        <v>56</v>
      </c>
      <c r="E27" s="5">
        <v>45339</v>
      </c>
      <c r="F27" s="4">
        <v>27</v>
      </c>
      <c r="G27" s="5">
        <v>45366</v>
      </c>
      <c r="H27" s="7">
        <v>0</v>
      </c>
      <c r="L27" s="19" t="str">
        <v>Daisy</v>
      </c>
      <c r="M27" s="19" t="str">
        <f>_xlfn.XLOOKUP(L27,Table1[Assigned to],Table1[Project Name])</f>
        <v>Marketing</v>
      </c>
      <c r="N27" s="19">
        <f>COUNTIF(Table1[Assigned to],"="&amp;L27)</f>
        <v>1</v>
      </c>
    </row>
    <row r="28" spans="2:16" ht="18" customHeight="1" thickTop="1" thickBot="1" x14ac:dyDescent="0.5">
      <c r="B28" s="6" t="s">
        <v>52</v>
      </c>
      <c r="C28" s="4" t="s">
        <v>57</v>
      </c>
      <c r="D28" s="4" t="s">
        <v>58</v>
      </c>
      <c r="E28" s="5">
        <v>45365</v>
      </c>
      <c r="F28" s="4">
        <v>22</v>
      </c>
      <c r="G28" s="5">
        <v>45387</v>
      </c>
      <c r="H28" s="7">
        <v>0</v>
      </c>
      <c r="L28" s="19" t="str">
        <v>Ethan</v>
      </c>
      <c r="M28" s="19" t="str">
        <f>_xlfn.XLOOKUP(L28,Table1[Assigned to],Table1[Project Name])</f>
        <v>Product Dev</v>
      </c>
      <c r="N28" s="19">
        <f>COUNTIF(Table1[Assigned to],"="&amp;L28)</f>
        <v>1</v>
      </c>
      <c r="P28" s="16" t="s">
        <v>120</v>
      </c>
    </row>
    <row r="29" spans="2:16" ht="18" customHeight="1" thickTop="1" thickBot="1" x14ac:dyDescent="0.45">
      <c r="B29" s="6" t="s">
        <v>59</v>
      </c>
      <c r="C29" s="4" t="s">
        <v>60</v>
      </c>
      <c r="D29" s="4" t="s">
        <v>61</v>
      </c>
      <c r="E29" s="5">
        <v>45294</v>
      </c>
      <c r="F29" s="4">
        <v>60</v>
      </c>
      <c r="G29" s="5">
        <v>45354</v>
      </c>
      <c r="H29" s="7">
        <v>0.7</v>
      </c>
      <c r="L29" s="19" t="str">
        <v>Fiona</v>
      </c>
      <c r="M29" s="19" t="str">
        <f>_xlfn.XLOOKUP(L29,Table1[Assigned to],Table1[Project Name])</f>
        <v>Product Dev</v>
      </c>
      <c r="N29" s="19">
        <f>COUNTIF(Table1[Assigned to],"="&amp;L29)</f>
        <v>2</v>
      </c>
      <c r="P29" s="20" t="s">
        <v>22</v>
      </c>
    </row>
    <row r="30" spans="2:16" ht="18" customHeight="1" thickTop="1" thickBot="1" x14ac:dyDescent="0.45">
      <c r="B30" s="6" t="s">
        <v>59</v>
      </c>
      <c r="C30" s="4" t="s">
        <v>62</v>
      </c>
      <c r="D30" s="4" t="s">
        <v>63</v>
      </c>
      <c r="E30" s="5">
        <v>45297</v>
      </c>
      <c r="F30" s="4">
        <v>20</v>
      </c>
      <c r="G30" s="5">
        <v>45317</v>
      </c>
      <c r="H30" s="7">
        <v>0.78</v>
      </c>
      <c r="L30" s="19" t="str">
        <v>Gabriel</v>
      </c>
      <c r="M30" s="19" t="str">
        <f>_xlfn.XLOOKUP(L30,Table1[Assigned to],Table1[Project Name])</f>
        <v>Product Dev</v>
      </c>
      <c r="N30" s="19">
        <f>COUNTIF(Table1[Assigned to],"="&amp;L30)</f>
        <v>1</v>
      </c>
      <c r="P30" s="20" t="s">
        <v>36</v>
      </c>
    </row>
    <row r="31" spans="2:16" ht="18" customHeight="1" thickTop="1" thickBot="1" x14ac:dyDescent="0.45">
      <c r="B31" s="6" t="s">
        <v>59</v>
      </c>
      <c r="C31" s="4" t="s">
        <v>64</v>
      </c>
      <c r="D31" s="4" t="s">
        <v>65</v>
      </c>
      <c r="E31" s="5">
        <v>45325</v>
      </c>
      <c r="F31" s="4">
        <v>35</v>
      </c>
      <c r="G31" s="5">
        <v>45360</v>
      </c>
      <c r="H31" s="7">
        <v>0</v>
      </c>
      <c r="L31" s="19" t="str">
        <v>Hannah</v>
      </c>
      <c r="M31" s="19" t="str">
        <f>_xlfn.XLOOKUP(L31,Table1[Assigned to],Table1[Project Name])</f>
        <v>Customer Svc</v>
      </c>
      <c r="N31" s="19">
        <f>COUNTIF(Table1[Assigned to],"="&amp;L31)</f>
        <v>1</v>
      </c>
      <c r="P31" s="20" t="s">
        <v>47</v>
      </c>
    </row>
    <row r="32" spans="2:16" ht="18" customHeight="1" thickTop="1" thickBot="1" x14ac:dyDescent="0.45">
      <c r="B32" s="6" t="s">
        <v>66</v>
      </c>
      <c r="C32" s="4" t="s">
        <v>67</v>
      </c>
      <c r="D32" s="4" t="s">
        <v>68</v>
      </c>
      <c r="E32" s="5">
        <v>45292</v>
      </c>
      <c r="F32" s="4">
        <v>25</v>
      </c>
      <c r="G32" s="5">
        <v>45317</v>
      </c>
      <c r="H32" s="7">
        <v>1</v>
      </c>
      <c r="L32" s="19" t="str">
        <v>Ian</v>
      </c>
      <c r="M32" s="19" t="str">
        <f>_xlfn.XLOOKUP(L32,Table1[Assigned to],Table1[Project Name])</f>
        <v>Customer Svc</v>
      </c>
      <c r="N32" s="19">
        <f>COUNTIF(Table1[Assigned to],"="&amp;L32)</f>
        <v>1</v>
      </c>
      <c r="P32" s="20" t="s">
        <v>49</v>
      </c>
    </row>
    <row r="33" spans="2:14" ht="18" customHeight="1" thickTop="1" thickBot="1" x14ac:dyDescent="0.45">
      <c r="B33" s="6" t="s">
        <v>66</v>
      </c>
      <c r="C33" s="4" t="s">
        <v>69</v>
      </c>
      <c r="D33" s="4" t="s">
        <v>70</v>
      </c>
      <c r="E33" s="5">
        <v>45318</v>
      </c>
      <c r="F33" s="4">
        <v>31</v>
      </c>
      <c r="G33" s="5">
        <v>45349</v>
      </c>
      <c r="H33" s="7">
        <v>1</v>
      </c>
      <c r="L33" s="19" t="str">
        <v>Julia</v>
      </c>
      <c r="M33" s="19" t="str">
        <f>_xlfn.XLOOKUP(L33,Table1[Assigned to],Table1[Project Name])</f>
        <v>Customer Svc</v>
      </c>
      <c r="N33" s="19">
        <f>COUNTIF(Table1[Assigned to],"="&amp;L33)</f>
        <v>1</v>
      </c>
    </row>
    <row r="34" spans="2:14" ht="18" customHeight="1" thickTop="1" thickBot="1" x14ac:dyDescent="0.45">
      <c r="B34" s="6" t="s">
        <v>66</v>
      </c>
      <c r="C34" s="4" t="s">
        <v>71</v>
      </c>
      <c r="D34" s="4" t="s">
        <v>72</v>
      </c>
      <c r="E34" s="5">
        <v>45353</v>
      </c>
      <c r="F34" s="4">
        <v>22</v>
      </c>
      <c r="G34" s="5">
        <v>45375</v>
      </c>
      <c r="H34" s="7">
        <v>0</v>
      </c>
      <c r="L34" s="19" t="str">
        <v>Kevin</v>
      </c>
      <c r="M34" s="19" t="str">
        <f>_xlfn.XLOOKUP(L34,Table1[Assigned to],Table1[Project Name])</f>
        <v>Financial</v>
      </c>
      <c r="N34" s="19">
        <f>COUNTIF(Table1[Assigned to],"="&amp;L34)</f>
        <v>1</v>
      </c>
    </row>
    <row r="35" spans="2:14" ht="18" customHeight="1" thickTop="1" thickBot="1" x14ac:dyDescent="0.45">
      <c r="B35" s="6" t="s">
        <v>73</v>
      </c>
      <c r="C35" s="4" t="s">
        <v>74</v>
      </c>
      <c r="D35" s="4" t="s">
        <v>75</v>
      </c>
      <c r="E35" s="5">
        <v>45294</v>
      </c>
      <c r="F35" s="4">
        <v>30</v>
      </c>
      <c r="G35" s="5">
        <v>45324</v>
      </c>
      <c r="H35" s="7">
        <v>0.4</v>
      </c>
      <c r="L35" s="19" t="str">
        <v>Mark</v>
      </c>
      <c r="M35" s="19" t="str">
        <f>_xlfn.XLOOKUP(L35,Table1[Assigned to],Table1[Project Name])</f>
        <v>Financial</v>
      </c>
      <c r="N35" s="19">
        <f>COUNTIF(Table1[Assigned to],"="&amp;L35)</f>
        <v>2</v>
      </c>
    </row>
    <row r="36" spans="2:14" ht="18" customHeight="1" thickTop="1" thickBot="1" x14ac:dyDescent="0.45">
      <c r="B36" s="6" t="s">
        <v>73</v>
      </c>
      <c r="C36" s="4" t="s">
        <v>76</v>
      </c>
      <c r="D36" s="4" t="s">
        <v>77</v>
      </c>
      <c r="E36" s="5">
        <v>45325</v>
      </c>
      <c r="F36" s="4">
        <v>25</v>
      </c>
      <c r="G36" s="5">
        <v>45350</v>
      </c>
      <c r="H36" s="7">
        <v>0</v>
      </c>
      <c r="L36" s="19" t="str">
        <v>Nathan</v>
      </c>
      <c r="M36" s="19" t="str">
        <f>_xlfn.XLOOKUP(L36,Table1[Assigned to],Table1[Project Name])</f>
        <v>Research</v>
      </c>
      <c r="N36" s="19">
        <f>COUNTIF(Table1[Assigned to],"="&amp;L36)</f>
        <v>1</v>
      </c>
    </row>
    <row r="37" spans="2:14" ht="18" customHeight="1" thickTop="1" thickBot="1" x14ac:dyDescent="0.45">
      <c r="B37" s="6" t="s">
        <v>73</v>
      </c>
      <c r="C37" s="4" t="s">
        <v>78</v>
      </c>
      <c r="D37" s="4" t="s">
        <v>79</v>
      </c>
      <c r="E37" s="5">
        <v>45351</v>
      </c>
      <c r="F37" s="4">
        <v>20</v>
      </c>
      <c r="G37" s="5">
        <v>45371</v>
      </c>
      <c r="H37" s="7">
        <v>0</v>
      </c>
      <c r="L37" s="19" t="str">
        <v>Olivia</v>
      </c>
      <c r="M37" s="19" t="str">
        <f>_xlfn.XLOOKUP(L37,Table1[Assigned to],Table1[Project Name])</f>
        <v>Research</v>
      </c>
      <c r="N37" s="19">
        <f>COUNTIF(Table1[Assigned to],"="&amp;L37)</f>
        <v>1</v>
      </c>
    </row>
    <row r="38" spans="2:14" ht="18" customHeight="1" thickTop="1" thickBot="1" x14ac:dyDescent="0.45">
      <c r="B38" s="6" t="s">
        <v>80</v>
      </c>
      <c r="C38" s="4" t="s">
        <v>81</v>
      </c>
      <c r="D38" s="4" t="s">
        <v>22</v>
      </c>
      <c r="E38" s="5">
        <v>45293</v>
      </c>
      <c r="F38" s="4">
        <v>35</v>
      </c>
      <c r="G38" s="5">
        <v>45328</v>
      </c>
      <c r="H38" s="7">
        <v>0.6</v>
      </c>
      <c r="L38" s="19" t="str">
        <v>Peter</v>
      </c>
      <c r="M38" s="19" t="str">
        <f>_xlfn.XLOOKUP(L38,Table1[Assigned to],Table1[Project Name])</f>
        <v>Research</v>
      </c>
      <c r="N38" s="19">
        <f>COUNTIF(Table1[Assigned to],"="&amp;L38)</f>
        <v>1</v>
      </c>
    </row>
    <row r="39" spans="2:14" ht="18" customHeight="1" thickTop="1" thickBot="1" x14ac:dyDescent="0.45">
      <c r="B39" s="6" t="s">
        <v>80</v>
      </c>
      <c r="C39" s="4" t="s">
        <v>82</v>
      </c>
      <c r="D39" s="4" t="s">
        <v>83</v>
      </c>
      <c r="E39" s="5">
        <v>45324</v>
      </c>
      <c r="F39" s="4">
        <v>32</v>
      </c>
      <c r="G39" s="5">
        <v>45356</v>
      </c>
      <c r="H39" s="7">
        <v>0</v>
      </c>
      <c r="L39" s="19" t="str">
        <v>Quinn</v>
      </c>
      <c r="M39" s="19" t="str">
        <f>_xlfn.XLOOKUP(L39,Table1[Assigned to],Table1[Project Name])</f>
        <v>Development</v>
      </c>
      <c r="N39" s="19">
        <f>COUNTIF(Table1[Assigned to],"="&amp;L39)</f>
        <v>1</v>
      </c>
    </row>
    <row r="40" spans="2:14" ht="18" customHeight="1" thickTop="1" thickBot="1" x14ac:dyDescent="0.45">
      <c r="B40" s="6" t="s">
        <v>80</v>
      </c>
      <c r="C40" s="4" t="s">
        <v>84</v>
      </c>
      <c r="D40" s="4" t="s">
        <v>85</v>
      </c>
      <c r="E40" s="5">
        <v>45357</v>
      </c>
      <c r="F40" s="4">
        <v>25</v>
      </c>
      <c r="G40" s="5">
        <v>45382</v>
      </c>
      <c r="H40" s="7">
        <v>0</v>
      </c>
      <c r="L40" s="19" t="str">
        <v>Rachel</v>
      </c>
      <c r="M40" s="19" t="str">
        <f>_xlfn.XLOOKUP(L40,Table1[Assigned to],Table1[Project Name])</f>
        <v>Development</v>
      </c>
      <c r="N40" s="19">
        <f>COUNTIF(Table1[Assigned to],"="&amp;L40)</f>
        <v>2</v>
      </c>
    </row>
    <row r="41" spans="2:14" ht="18" customHeight="1" thickTop="1" thickBot="1" x14ac:dyDescent="0.45">
      <c r="B41" s="6" t="s">
        <v>86</v>
      </c>
      <c r="C41" s="4" t="s">
        <v>87</v>
      </c>
      <c r="D41" s="4" t="s">
        <v>88</v>
      </c>
      <c r="E41" s="5">
        <v>45295</v>
      </c>
      <c r="F41" s="4">
        <v>27</v>
      </c>
      <c r="G41" s="5">
        <v>45322</v>
      </c>
      <c r="H41" s="7">
        <v>0.8</v>
      </c>
      <c r="L41" s="19" t="str">
        <v>Sam</v>
      </c>
      <c r="M41" s="19" t="str">
        <f>_xlfn.XLOOKUP(L41,Table1[Assigned to],Table1[Project Name])</f>
        <v>Development</v>
      </c>
      <c r="N41" s="19">
        <f>COUNTIF(Table1[Assigned to],"="&amp;L41)</f>
        <v>2</v>
      </c>
    </row>
    <row r="42" spans="2:14" ht="18" customHeight="1" thickTop="1" thickBot="1" x14ac:dyDescent="0.45">
      <c r="B42" s="6" t="s">
        <v>86</v>
      </c>
      <c r="C42" s="4" t="s">
        <v>89</v>
      </c>
      <c r="D42" s="4" t="s">
        <v>90</v>
      </c>
      <c r="E42" s="5">
        <v>45319</v>
      </c>
      <c r="F42" s="4">
        <v>30</v>
      </c>
      <c r="G42" s="5">
        <v>45349</v>
      </c>
      <c r="H42" s="7">
        <v>0</v>
      </c>
      <c r="L42" s="19" t="str">
        <v>Tim</v>
      </c>
      <c r="M42" s="19" t="str">
        <f>_xlfn.XLOOKUP(L42,Table1[Assigned to],Table1[Project Name])</f>
        <v>Production</v>
      </c>
      <c r="N42" s="19">
        <f>COUNTIF(Table1[Assigned to],"="&amp;L42)</f>
        <v>1</v>
      </c>
    </row>
    <row r="43" spans="2:14" ht="18" customHeight="1" thickTop="1" thickBot="1" x14ac:dyDescent="0.45">
      <c r="B43" s="6" t="s">
        <v>86</v>
      </c>
      <c r="C43" s="4" t="s">
        <v>91</v>
      </c>
      <c r="D43" s="4" t="s">
        <v>92</v>
      </c>
      <c r="E43" s="5">
        <v>45350</v>
      </c>
      <c r="F43" s="4">
        <v>22</v>
      </c>
      <c r="G43" s="5">
        <v>45372</v>
      </c>
      <c r="H43" s="7">
        <v>0</v>
      </c>
      <c r="L43" s="19" t="str">
        <v>Ursula</v>
      </c>
      <c r="M43" s="19" t="str">
        <f>_xlfn.XLOOKUP(L43,Table1[Assigned to],Table1[Project Name])</f>
        <v>Production</v>
      </c>
      <c r="N43" s="19">
        <f>COUNTIF(Table1[Assigned to],"="&amp;L43)</f>
        <v>1</v>
      </c>
    </row>
    <row r="44" spans="2:14" ht="18" customHeight="1" thickTop="1" thickBot="1" x14ac:dyDescent="0.45">
      <c r="B44" s="6" t="s">
        <v>93</v>
      </c>
      <c r="C44" s="4" t="s">
        <v>94</v>
      </c>
      <c r="D44" s="4" t="s">
        <v>95</v>
      </c>
      <c r="E44" s="5">
        <v>45294</v>
      </c>
      <c r="F44" s="4">
        <v>25</v>
      </c>
      <c r="G44" s="5">
        <v>45319</v>
      </c>
      <c r="H44" s="7">
        <v>0.3</v>
      </c>
      <c r="L44" s="19" t="str">
        <v>Victor</v>
      </c>
      <c r="M44" s="19" t="str">
        <f>_xlfn.XLOOKUP(L44,Table1[Assigned to],Table1[Project Name])</f>
        <v>Production</v>
      </c>
      <c r="N44" s="19">
        <f>COUNTIF(Table1[Assigned to],"="&amp;L44)</f>
        <v>1</v>
      </c>
    </row>
    <row r="45" spans="2:14" ht="18" customHeight="1" thickTop="1" thickBot="1" x14ac:dyDescent="0.45">
      <c r="B45" s="6" t="s">
        <v>93</v>
      </c>
      <c r="C45" s="4" t="s">
        <v>96</v>
      </c>
      <c r="D45" s="4" t="s">
        <v>97</v>
      </c>
      <c r="E45" s="5">
        <v>45325</v>
      </c>
      <c r="F45" s="4">
        <v>20</v>
      </c>
      <c r="G45" s="5">
        <v>45345</v>
      </c>
      <c r="H45" s="7">
        <v>0</v>
      </c>
      <c r="L45" s="19" t="str">
        <v>Wendy</v>
      </c>
      <c r="M45" s="19" t="str">
        <f>_xlfn.XLOOKUP(L45,Table1[Assigned to],Table1[Project Name])</f>
        <v>Sales</v>
      </c>
      <c r="N45" s="19">
        <f>COUNTIF(Table1[Assigned to],"="&amp;L45)</f>
        <v>1</v>
      </c>
    </row>
    <row r="46" spans="2:14" ht="18" customHeight="1" thickTop="1" thickBot="1" x14ac:dyDescent="0.45">
      <c r="B46" s="6" t="s">
        <v>93</v>
      </c>
      <c r="C46" s="4" t="s">
        <v>98</v>
      </c>
      <c r="D46" s="4" t="s">
        <v>99</v>
      </c>
      <c r="E46" s="5">
        <v>45346</v>
      </c>
      <c r="F46" s="4">
        <v>35</v>
      </c>
      <c r="G46" s="5">
        <v>45381</v>
      </c>
      <c r="H46" s="7">
        <v>0</v>
      </c>
      <c r="L46" s="19" t="str">
        <v>Xavier</v>
      </c>
      <c r="M46" s="19" t="str">
        <f>_xlfn.XLOOKUP(L46,Table1[Assigned to],Table1[Project Name])</f>
        <v>Sales</v>
      </c>
      <c r="N46" s="19">
        <f>COUNTIF(Table1[Assigned to],"="&amp;L46)</f>
        <v>1</v>
      </c>
    </row>
    <row r="47" spans="2:14" ht="18" customHeight="1" thickTop="1" thickBot="1" x14ac:dyDescent="0.45">
      <c r="B47" s="6" t="s">
        <v>100</v>
      </c>
      <c r="C47" s="4" t="s">
        <v>101</v>
      </c>
      <c r="D47" s="4" t="s">
        <v>102</v>
      </c>
      <c r="E47" s="5">
        <v>45294</v>
      </c>
      <c r="F47" s="4">
        <v>25</v>
      </c>
      <c r="G47" s="5">
        <v>45319</v>
      </c>
      <c r="H47" s="7">
        <v>0.5</v>
      </c>
      <c r="L47" s="19" t="str">
        <v>Yvette</v>
      </c>
      <c r="M47" s="19" t="str">
        <f>_xlfn.XLOOKUP(L47,Table1[Assigned to],Table1[Project Name])</f>
        <v>Sales</v>
      </c>
      <c r="N47" s="19">
        <f>COUNTIF(Table1[Assigned to],"="&amp;L47)</f>
        <v>1</v>
      </c>
    </row>
    <row r="48" spans="2:14" ht="18" customHeight="1" thickTop="1" thickBot="1" x14ac:dyDescent="0.45">
      <c r="B48" s="6" t="s">
        <v>100</v>
      </c>
      <c r="C48" s="4" t="s">
        <v>103</v>
      </c>
      <c r="D48" s="4" t="s">
        <v>104</v>
      </c>
      <c r="E48" s="5">
        <v>45320</v>
      </c>
      <c r="F48" s="4">
        <v>30</v>
      </c>
      <c r="G48" s="5">
        <v>45350</v>
      </c>
      <c r="H48" s="7">
        <v>1</v>
      </c>
      <c r="L48" s="19" t="str">
        <v>Zoe</v>
      </c>
      <c r="M48" s="19" t="str">
        <f>_xlfn.XLOOKUP(L48,Table1[Assigned to],Table1[Project Name])</f>
        <v>Support</v>
      </c>
      <c r="N48" s="19">
        <f>COUNTIF(Table1[Assigned to],"="&amp;L48)</f>
        <v>1</v>
      </c>
    </row>
    <row r="49" spans="2:14" ht="18" customHeight="1" thickTop="1" thickBot="1" x14ac:dyDescent="0.45">
      <c r="B49" s="6" t="s">
        <v>100</v>
      </c>
      <c r="C49" s="4" t="s">
        <v>105</v>
      </c>
      <c r="D49" s="4" t="s">
        <v>106</v>
      </c>
      <c r="E49" s="5">
        <v>45380</v>
      </c>
      <c r="F49" s="4">
        <v>20</v>
      </c>
      <c r="G49" s="5">
        <v>45400</v>
      </c>
      <c r="H49" s="7">
        <v>0</v>
      </c>
      <c r="L49" s="19" t="str">
        <v>Aaron</v>
      </c>
      <c r="M49" s="19" t="str">
        <f>_xlfn.XLOOKUP(L49,Table1[Assigned to],Table1[Project Name])</f>
        <v>Support</v>
      </c>
      <c r="N49" s="19">
        <f>COUNTIF(Table1[Assigned to],"="&amp;L49)</f>
        <v>1</v>
      </c>
    </row>
    <row r="50" spans="2:14" ht="18" customHeight="1" thickTop="1" thickBot="1" x14ac:dyDescent="0.45">
      <c r="B50" s="6" t="s">
        <v>107</v>
      </c>
      <c r="C50" s="4" t="s">
        <v>108</v>
      </c>
      <c r="D50" s="4" t="s">
        <v>49</v>
      </c>
      <c r="E50" s="5">
        <v>45293</v>
      </c>
      <c r="F50" s="4">
        <v>25</v>
      </c>
      <c r="G50" s="5">
        <v>45318</v>
      </c>
      <c r="H50" s="7">
        <v>0.2</v>
      </c>
      <c r="L50" s="19" t="str">
        <v>Bella</v>
      </c>
      <c r="M50" s="19" t="str">
        <f>_xlfn.XLOOKUP(L50,Table1[Assigned to],Table1[Project Name])</f>
        <v>Support</v>
      </c>
      <c r="N50" s="19">
        <f>COUNTIF(Table1[Assigned to],"="&amp;L50)</f>
        <v>1</v>
      </c>
    </row>
    <row r="51" spans="2:14" ht="18" customHeight="1" thickTop="1" thickBot="1" x14ac:dyDescent="0.45">
      <c r="B51" s="6" t="s">
        <v>107</v>
      </c>
      <c r="C51" s="4" t="s">
        <v>109</v>
      </c>
      <c r="D51" s="4" t="s">
        <v>51</v>
      </c>
      <c r="E51" s="5">
        <v>45324</v>
      </c>
      <c r="F51" s="4">
        <v>22</v>
      </c>
      <c r="G51" s="5">
        <v>45346</v>
      </c>
      <c r="H51" s="7">
        <v>0</v>
      </c>
      <c r="L51" s="19" t="str">
        <v>Calvin</v>
      </c>
      <c r="M51" s="19" t="str">
        <f>_xlfn.XLOOKUP(L51,Table1[Assigned to],Table1[Project Name])</f>
        <v>Operations</v>
      </c>
      <c r="N51" s="19">
        <f>COUNTIF(Table1[Assigned to],"="&amp;L51)</f>
        <v>1</v>
      </c>
    </row>
    <row r="52" spans="2:14" ht="18" customHeight="1" thickTop="1" thickBot="1" x14ac:dyDescent="0.45">
      <c r="B52" s="11" t="s">
        <v>107</v>
      </c>
      <c r="C52" s="12" t="s">
        <v>110</v>
      </c>
      <c r="D52" s="12" t="s">
        <v>111</v>
      </c>
      <c r="E52" s="13">
        <v>45345</v>
      </c>
      <c r="F52" s="12">
        <v>27</v>
      </c>
      <c r="G52" s="13">
        <v>45372</v>
      </c>
      <c r="H52" s="14">
        <v>0</v>
      </c>
      <c r="L52" s="19" t="str">
        <v>Diane</v>
      </c>
      <c r="M52" s="19" t="str">
        <f>_xlfn.XLOOKUP(L52,Table1[Assigned to],Table1[Project Name])</f>
        <v>Operations</v>
      </c>
      <c r="N52" s="19">
        <f>COUNTIF(Table1[Assigned to],"="&amp;L52)</f>
        <v>1</v>
      </c>
    </row>
    <row r="53" spans="2:14" ht="18" customHeight="1" thickTop="1" thickBot="1" x14ac:dyDescent="0.45">
      <c r="L53" s="19" t="str">
        <v>Edward</v>
      </c>
      <c r="M53" s="19" t="str">
        <f>_xlfn.XLOOKUP(L53,Table1[Assigned to],Table1[Project Name])</f>
        <v>Operations</v>
      </c>
      <c r="N53" s="19">
        <f>COUNTIF(Table1[Assigned to],"="&amp;L53)</f>
        <v>1</v>
      </c>
    </row>
    <row r="54" spans="2:14" ht="18" customHeight="1" thickTop="1" thickBot="1" x14ac:dyDescent="0.45">
      <c r="L54" s="19" t="str">
        <v>Gary</v>
      </c>
      <c r="M54" s="19" t="str">
        <f>_xlfn.XLOOKUP(L54,Table1[Assigned to],Table1[Project Name])</f>
        <v>Consulting</v>
      </c>
      <c r="N54" s="19">
        <f>COUNTIF(Table1[Assigned to],"="&amp;L54)</f>
        <v>1</v>
      </c>
    </row>
    <row r="55" spans="2:14" ht="18" customHeight="1" thickTop="1" thickBot="1" x14ac:dyDescent="0.45">
      <c r="L55" s="19" t="str">
        <v>Helen</v>
      </c>
      <c r="M55" s="19" t="str">
        <f>_xlfn.XLOOKUP(L55,Table1[Assigned to],Table1[Project Name])</f>
        <v>Consulting</v>
      </c>
      <c r="N55" s="19">
        <f>COUNTIF(Table1[Assigned to],"="&amp;L55)</f>
        <v>1</v>
      </c>
    </row>
    <row r="56" spans="2:14" ht="18" customHeight="1" thickTop="1" thickBot="1" x14ac:dyDescent="0.45">
      <c r="L56" s="19" t="str">
        <v>Isaac</v>
      </c>
      <c r="M56" s="19" t="str">
        <f>_xlfn.XLOOKUP(L56,Table1[Assigned to],Table1[Project Name])</f>
        <v>Training</v>
      </c>
      <c r="N56" s="19">
        <f>COUNTIF(Table1[Assigned to],"="&amp;L56)</f>
        <v>1</v>
      </c>
    </row>
    <row r="57" spans="2:14" ht="18" customHeight="1" thickTop="1" thickBot="1" x14ac:dyDescent="0.45">
      <c r="L57" s="19" t="str">
        <v>Jane</v>
      </c>
      <c r="M57" s="19" t="str">
        <f>_xlfn.XLOOKUP(L57,Table1[Assigned to],Table1[Project Name])</f>
        <v>Training</v>
      </c>
      <c r="N57" s="19">
        <f>COUNTIF(Table1[Assigned to],"="&amp;L57)</f>
        <v>1</v>
      </c>
    </row>
    <row r="58" spans="2:14" ht="18" customHeight="1" thickTop="1" thickBot="1" x14ac:dyDescent="0.45">
      <c r="L58" s="19" t="str">
        <v>Kyle</v>
      </c>
      <c r="M58" s="19" t="str">
        <f>_xlfn.XLOOKUP(L58,Table1[Assigned to],Table1[Project Name])</f>
        <v>Training</v>
      </c>
      <c r="N58" s="19">
        <f>COUNTIF(Table1[Assigned to],"="&amp;L58)</f>
        <v>1</v>
      </c>
    </row>
    <row r="59" spans="2:14" ht="18" customHeight="1" thickTop="1" thickBot="1" x14ac:dyDescent="0.45">
      <c r="L59" s="19" t="str">
        <v>Laura</v>
      </c>
      <c r="M59" s="19" t="str">
        <f>_xlfn.XLOOKUP(L59,Table1[Assigned to],Table1[Project Name])</f>
        <v>Events</v>
      </c>
      <c r="N59" s="19">
        <f>COUNTIF(Table1[Assigned to],"="&amp;L59)</f>
        <v>1</v>
      </c>
    </row>
    <row r="60" spans="2:14" ht="18" customHeight="1" thickTop="1" thickBot="1" x14ac:dyDescent="0.45">
      <c r="L60" s="19" t="str">
        <v>Mike</v>
      </c>
      <c r="M60" s="19" t="str">
        <f>_xlfn.XLOOKUP(L60,Table1[Assigned to],Table1[Project Name])</f>
        <v>Events</v>
      </c>
      <c r="N60" s="19">
        <f>COUNTIF(Table1[Assigned to],"="&amp;L60)</f>
        <v>1</v>
      </c>
    </row>
    <row r="61" spans="2:14" ht="18" customHeight="1" thickTop="1" thickBot="1" x14ac:dyDescent="0.45">
      <c r="L61" s="19" t="str">
        <v>n Nancy</v>
      </c>
      <c r="M61" s="19" t="str">
        <f>_xlfn.XLOOKUP(L61,Table1[Assigned to],Table1[Project Name])</f>
        <v>Events</v>
      </c>
      <c r="N61" s="19">
        <f>COUNTIF(Table1[Assigned to],"="&amp;L61)</f>
        <v>1</v>
      </c>
    </row>
    <row r="62" spans="2:14" ht="18" customHeight="1" thickTop="1" thickBot="1" x14ac:dyDescent="0.45">
      <c r="L62" s="19" t="str">
        <v>Oscar</v>
      </c>
      <c r="M62" s="19" t="str">
        <f>_xlfn.XLOOKUP(L62,Table1[Assigned to],Table1[Project Name])</f>
        <v>Logistics</v>
      </c>
      <c r="N62" s="19">
        <f>COUNTIF(Table1[Assigned to],"="&amp;L62)</f>
        <v>1</v>
      </c>
    </row>
    <row r="63" spans="2:14" ht="18" customHeight="1" thickTop="1" thickBot="1" x14ac:dyDescent="0.45">
      <c r="L63" s="19" t="str">
        <v>Patricia</v>
      </c>
      <c r="M63" s="19" t="str">
        <f>_xlfn.XLOOKUP(L63,Table1[Assigned to],Table1[Project Name])</f>
        <v>Logistics</v>
      </c>
      <c r="N63" s="19">
        <f>COUNTIF(Table1[Assigned to],"="&amp;L63)</f>
        <v>1</v>
      </c>
    </row>
    <row r="64" spans="2:14" ht="18" customHeight="1" thickTop="1" thickBot="1" x14ac:dyDescent="0.45">
      <c r="L64" s="19" t="str">
        <v>Quentin</v>
      </c>
      <c r="M64" s="19" t="str">
        <f>_xlfn.XLOOKUP(L64,Table1[Assigned to],Table1[Project Name])</f>
        <v>Logistics</v>
      </c>
      <c r="N64" s="19">
        <f>COUNTIF(Table1[Assigned to],"="&amp;L64)</f>
        <v>1</v>
      </c>
    </row>
    <row r="65" spans="12:14" ht="18" customHeight="1" thickTop="1" thickBot="1" x14ac:dyDescent="0.45">
      <c r="L65" s="19" t="str">
        <v>Tom</v>
      </c>
      <c r="M65" s="19" t="str">
        <f>_xlfn.XLOOKUP(L65,Table1[Assigned to],Table1[Project Name])</f>
        <v>Engineering</v>
      </c>
      <c r="N65" s="19">
        <f>COUNTIF(Table1[Assigned to],"="&amp;L65)</f>
        <v>1</v>
      </c>
    </row>
    <row r="66" spans="12:14" ht="18" customHeight="1" thickTop="1" x14ac:dyDescent="0.3"/>
  </sheetData>
  <conditionalFormatting sqref="N24:N65">
    <cfRule type="cellIs" dxfId="0" priority="1" operator="greaterThan">
      <formula>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Gowri R</cp:lastModifiedBy>
  <dcterms:created xsi:type="dcterms:W3CDTF">2024-02-19T11:44:19Z</dcterms:created>
  <dcterms:modified xsi:type="dcterms:W3CDTF">2024-10-20T18:46:16Z</dcterms:modified>
</cp:coreProperties>
</file>