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filterPrivacy="1"/>
  <xr:revisionPtr revIDLastSave="0" documentId="13_ncr:1_{97B8BC99-E797-3549-9EC2-D25885E9F4C8}" xr6:coauthVersionLast="47" xr6:coauthVersionMax="47" xr10:uidLastSave="{00000000-0000-0000-0000-000000000000}"/>
  <bookViews>
    <workbookView xWindow="0" yWindow="500" windowWidth="27260" windowHeight="15500" tabRatio="750" firstSheet="1" activeTab="10" xr2:uid="{00000000-000D-0000-FFFF-FFFF00000000}"/>
  </bookViews>
  <sheets>
    <sheet name="linguistic variables" sheetId="1" r:id="rId1"/>
    <sheet name="DM1" sheetId="2" r:id="rId2"/>
    <sheet name="DM2" sheetId="3" r:id="rId3"/>
    <sheet name="DM3" sheetId="4" r:id="rId4"/>
    <sheet name="DM4" sheetId="5" r:id="rId5"/>
    <sheet name="DM's weights" sheetId="6" r:id="rId6"/>
    <sheet name="weights of the criteria" sheetId="7" r:id="rId7"/>
    <sheet name="Alternatif-criteria weights" sheetId="8" r:id="rId8"/>
    <sheet name="MARCOS" sheetId="9" r:id="rId9"/>
    <sheet name="MARCOS(Present)" sheetId="11" r:id="rId10"/>
    <sheet name="MARCOS(Future)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8" l="1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2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C16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C10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C4" i="8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24" i="7"/>
  <c r="E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24" i="7"/>
  <c r="D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2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24" i="7"/>
  <c r="B4" i="7"/>
  <c r="B18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7" i="6"/>
  <c r="C4" i="6" s="1"/>
  <c r="C6" i="6" l="1"/>
  <c r="C3" i="6"/>
  <c r="C5" i="6"/>
  <c r="BJ4" i="8"/>
  <c r="BM4" i="8"/>
  <c r="BL4" i="8"/>
  <c r="BK4" i="8"/>
  <c r="AE4" i="8"/>
  <c r="AD4" i="8"/>
  <c r="AG4" i="8"/>
  <c r="AF4" i="8"/>
  <c r="BR9" i="8"/>
  <c r="BS9" i="8"/>
  <c r="BT9" i="8"/>
  <c r="BU9" i="8"/>
  <c r="AL9" i="8"/>
  <c r="AM9" i="8"/>
  <c r="AN9" i="8"/>
  <c r="AO9" i="8"/>
  <c r="BN8" i="8"/>
  <c r="BP8" i="8"/>
  <c r="BO8" i="8"/>
  <c r="BQ8" i="8"/>
  <c r="AI8" i="8"/>
  <c r="AH8" i="8"/>
  <c r="AJ8" i="8"/>
  <c r="AK8" i="8"/>
  <c r="U8" i="8"/>
  <c r="R8" i="8"/>
  <c r="S8" i="8"/>
  <c r="T8" i="8"/>
  <c r="AT7" i="8"/>
  <c r="AU7" i="8"/>
  <c r="AV7" i="8"/>
  <c r="AW7" i="8"/>
  <c r="BI6" i="8"/>
  <c r="BF6" i="8"/>
  <c r="BG6" i="8"/>
  <c r="BH6" i="8"/>
  <c r="AB6" i="8"/>
  <c r="AC6" i="8"/>
  <c r="Z6" i="8"/>
  <c r="AA6" i="8"/>
  <c r="BB5" i="8"/>
  <c r="BE5" i="8"/>
  <c r="BC5" i="8"/>
  <c r="BD5" i="8"/>
  <c r="AL5" i="8"/>
  <c r="AM5" i="8"/>
  <c r="AN5" i="8"/>
  <c r="AO5" i="8"/>
  <c r="BR10" i="8"/>
  <c r="BS10" i="8"/>
  <c r="BT10" i="8"/>
  <c r="BU10" i="8"/>
  <c r="BB10" i="8"/>
  <c r="BC10" i="8"/>
  <c r="BD10" i="8"/>
  <c r="BE10" i="8"/>
  <c r="X10" i="8"/>
  <c r="Y10" i="8"/>
  <c r="V10" i="8"/>
  <c r="W10" i="8"/>
  <c r="AT15" i="8"/>
  <c r="AU15" i="8"/>
  <c r="AV15" i="8"/>
  <c r="AW15" i="8"/>
  <c r="BF14" i="8"/>
  <c r="BG14" i="8"/>
  <c r="BH14" i="8"/>
  <c r="BI14" i="8"/>
  <c r="AB14" i="8"/>
  <c r="AC14" i="8"/>
  <c r="Z14" i="8"/>
  <c r="AA14" i="8"/>
  <c r="BB13" i="8"/>
  <c r="BE13" i="8"/>
  <c r="BC13" i="8"/>
  <c r="BD13" i="8"/>
  <c r="X13" i="8"/>
  <c r="Y13" i="8"/>
  <c r="W13" i="8"/>
  <c r="V13" i="8"/>
  <c r="BN12" i="8"/>
  <c r="BP12" i="8"/>
  <c r="BO12" i="8"/>
  <c r="BQ12" i="8"/>
  <c r="AI12" i="8"/>
  <c r="AH12" i="8"/>
  <c r="AJ12" i="8"/>
  <c r="AK12" i="8"/>
  <c r="BJ11" i="8"/>
  <c r="BL11" i="8"/>
  <c r="BM11" i="8"/>
  <c r="BK11" i="8"/>
  <c r="AT11" i="8"/>
  <c r="AU11" i="8"/>
  <c r="AV11" i="8"/>
  <c r="AW11" i="8"/>
  <c r="U16" i="8"/>
  <c r="S16" i="8"/>
  <c r="T16" i="8"/>
  <c r="R16" i="8"/>
  <c r="AT16" i="8"/>
  <c r="AU16" i="8"/>
  <c r="AV16" i="8"/>
  <c r="AW16" i="8"/>
  <c r="AF16" i="8"/>
  <c r="AG16" i="8"/>
  <c r="AD16" i="8"/>
  <c r="AE16" i="8"/>
  <c r="BB21" i="8"/>
  <c r="BE21" i="8"/>
  <c r="BC21" i="8"/>
  <c r="BD21" i="8"/>
  <c r="AM21" i="8"/>
  <c r="AN21" i="8"/>
  <c r="AO21" i="8"/>
  <c r="AL21" i="8"/>
  <c r="BN20" i="8"/>
  <c r="BP20" i="8"/>
  <c r="BO20" i="8"/>
  <c r="BQ20" i="8"/>
  <c r="AX20" i="8"/>
  <c r="AY20" i="8"/>
  <c r="AZ20" i="8"/>
  <c r="BA20" i="8"/>
  <c r="U20" i="8"/>
  <c r="S20" i="8"/>
  <c r="T20" i="8"/>
  <c r="R20" i="8"/>
  <c r="AT19" i="8"/>
  <c r="AU19" i="8"/>
  <c r="AV19" i="8"/>
  <c r="AW19" i="8"/>
  <c r="BV18" i="8"/>
  <c r="BW18" i="8"/>
  <c r="BX18" i="8"/>
  <c r="BY18" i="8"/>
  <c r="BF18" i="8"/>
  <c r="BG18" i="8"/>
  <c r="BH18" i="8"/>
  <c r="BI18" i="8"/>
  <c r="AB18" i="8"/>
  <c r="AC18" i="8"/>
  <c r="Z18" i="8"/>
  <c r="AA18" i="8"/>
  <c r="BR17" i="8"/>
  <c r="BS17" i="8"/>
  <c r="BT17" i="8"/>
  <c r="BU17" i="8"/>
  <c r="AM17" i="8"/>
  <c r="AN17" i="8"/>
  <c r="AO17" i="8"/>
  <c r="AL17" i="8"/>
  <c r="BB22" i="8"/>
  <c r="BC22" i="8"/>
  <c r="BD22" i="8"/>
  <c r="BE22" i="8"/>
  <c r="X22" i="8"/>
  <c r="Y22" i="8"/>
  <c r="V22" i="8"/>
  <c r="W22" i="8"/>
  <c r="AT27" i="8"/>
  <c r="AU27" i="8"/>
  <c r="AV27" i="8"/>
  <c r="AW27" i="8"/>
  <c r="BF26" i="8"/>
  <c r="BG26" i="8"/>
  <c r="BH26" i="8"/>
  <c r="BI26" i="8"/>
  <c r="AB26" i="8"/>
  <c r="AC26" i="8"/>
  <c r="Z26" i="8"/>
  <c r="AA26" i="8"/>
  <c r="BB25" i="8"/>
  <c r="BC25" i="8"/>
  <c r="BD25" i="8"/>
  <c r="BE25" i="8"/>
  <c r="X25" i="8"/>
  <c r="Y25" i="8"/>
  <c r="V25" i="8"/>
  <c r="W25" i="8"/>
  <c r="BN24" i="8"/>
  <c r="BP24" i="8"/>
  <c r="BO24" i="8"/>
  <c r="BQ24" i="8"/>
  <c r="AJ24" i="8"/>
  <c r="AK24" i="8"/>
  <c r="AH24" i="8"/>
  <c r="AI24" i="8"/>
  <c r="U24" i="8"/>
  <c r="S24" i="8"/>
  <c r="T24" i="8"/>
  <c r="R24" i="8"/>
  <c r="BM23" i="8"/>
  <c r="BJ23" i="8"/>
  <c r="BK23" i="8"/>
  <c r="BL23" i="8"/>
  <c r="AT23" i="8"/>
  <c r="AU23" i="8"/>
  <c r="AV23" i="8"/>
  <c r="AW23" i="8"/>
  <c r="BI4" i="8"/>
  <c r="BG4" i="8"/>
  <c r="BF4" i="8"/>
  <c r="BH4" i="8"/>
  <c r="BN9" i="8"/>
  <c r="BP9" i="8"/>
  <c r="BQ9" i="8"/>
  <c r="BO9" i="8"/>
  <c r="U9" i="8"/>
  <c r="R9" i="8"/>
  <c r="S9" i="8"/>
  <c r="T9" i="8"/>
  <c r="AT8" i="8"/>
  <c r="AU8" i="8"/>
  <c r="AV8" i="8"/>
  <c r="AW8" i="8"/>
  <c r="BI7" i="8"/>
  <c r="BF7" i="8"/>
  <c r="BG7" i="8"/>
  <c r="BH7" i="8"/>
  <c r="AB7" i="8"/>
  <c r="AC7" i="8"/>
  <c r="AA7" i="8"/>
  <c r="Z7" i="8"/>
  <c r="BR6" i="8"/>
  <c r="BS6" i="8"/>
  <c r="BT6" i="8"/>
  <c r="BU6" i="8"/>
  <c r="AL6" i="8"/>
  <c r="AM6" i="8"/>
  <c r="AN6" i="8"/>
  <c r="AO6" i="8"/>
  <c r="X6" i="8"/>
  <c r="Y6" i="8"/>
  <c r="W6" i="8"/>
  <c r="V6" i="8"/>
  <c r="BN5" i="8"/>
  <c r="BP5" i="8"/>
  <c r="BQ5" i="8"/>
  <c r="BO5" i="8"/>
  <c r="AX5" i="8"/>
  <c r="AY5" i="8"/>
  <c r="AZ5" i="8"/>
  <c r="BA5" i="8"/>
  <c r="AI5" i="8"/>
  <c r="AJ5" i="8"/>
  <c r="AK5" i="8"/>
  <c r="AH5" i="8"/>
  <c r="U5" i="8"/>
  <c r="R5" i="8"/>
  <c r="S5" i="8"/>
  <c r="T5" i="8"/>
  <c r="BN10" i="8"/>
  <c r="BP10" i="8"/>
  <c r="BO10" i="8"/>
  <c r="BQ10" i="8"/>
  <c r="AX10" i="8"/>
  <c r="AY10" i="8"/>
  <c r="AZ10" i="8"/>
  <c r="BA10" i="8"/>
  <c r="AI10" i="8"/>
  <c r="AK10" i="8"/>
  <c r="AJ10" i="8"/>
  <c r="AH10" i="8"/>
  <c r="BV15" i="8"/>
  <c r="BW15" i="8"/>
  <c r="BX15" i="8"/>
  <c r="BY15" i="8"/>
  <c r="BF15" i="8"/>
  <c r="BG15" i="8"/>
  <c r="BH15" i="8"/>
  <c r="BI15" i="8"/>
  <c r="AP15" i="8"/>
  <c r="AQ15" i="8"/>
  <c r="AR15" i="8"/>
  <c r="AS15" i="8"/>
  <c r="AB15" i="8"/>
  <c r="AC15" i="8"/>
  <c r="AA15" i="8"/>
  <c r="Z15" i="8"/>
  <c r="BR14" i="8"/>
  <c r="BS14" i="8"/>
  <c r="BT14" i="8"/>
  <c r="BU14" i="8"/>
  <c r="BB14" i="8"/>
  <c r="BC14" i="8"/>
  <c r="BD14" i="8"/>
  <c r="BE14" i="8"/>
  <c r="AL14" i="8"/>
  <c r="AM14" i="8"/>
  <c r="AN14" i="8"/>
  <c r="AO14" i="8"/>
  <c r="X14" i="8"/>
  <c r="Y14" i="8"/>
  <c r="V14" i="8"/>
  <c r="W14" i="8"/>
  <c r="BN13" i="8"/>
  <c r="BP13" i="8"/>
  <c r="BQ13" i="8"/>
  <c r="BO13" i="8"/>
  <c r="AX13" i="8"/>
  <c r="AY13" i="8"/>
  <c r="AZ13" i="8"/>
  <c r="BA13" i="8"/>
  <c r="AI13" i="8"/>
  <c r="AJ13" i="8"/>
  <c r="AK13" i="8"/>
  <c r="AH13" i="8"/>
  <c r="BJ12" i="8"/>
  <c r="BL12" i="8"/>
  <c r="BK12" i="8"/>
  <c r="BM12" i="8"/>
  <c r="AT12" i="8"/>
  <c r="AU12" i="8"/>
  <c r="AV12" i="8"/>
  <c r="AW12" i="8"/>
  <c r="AF12" i="8"/>
  <c r="AG12" i="8"/>
  <c r="AD12" i="8"/>
  <c r="AE12" i="8"/>
  <c r="BV11" i="8"/>
  <c r="BW11" i="8"/>
  <c r="BX11" i="8"/>
  <c r="BY11" i="8"/>
  <c r="BI11" i="8"/>
  <c r="BF11" i="8"/>
  <c r="BG11" i="8"/>
  <c r="BH11" i="8"/>
  <c r="AP11" i="8"/>
  <c r="AQ11" i="8"/>
  <c r="AR11" i="8"/>
  <c r="AS11" i="8"/>
  <c r="AB11" i="8"/>
  <c r="AC11" i="8"/>
  <c r="AA11" i="8"/>
  <c r="Z11" i="8"/>
  <c r="BV16" i="8"/>
  <c r="BW16" i="8"/>
  <c r="BX16" i="8"/>
  <c r="BY16" i="8"/>
  <c r="BF16" i="8"/>
  <c r="BH16" i="8"/>
  <c r="BI16" i="8"/>
  <c r="BG16" i="8"/>
  <c r="AP16" i="8"/>
  <c r="AQ16" i="8"/>
  <c r="AR16" i="8"/>
  <c r="AS16" i="8"/>
  <c r="AB16" i="8"/>
  <c r="AC16" i="8"/>
  <c r="Z16" i="8"/>
  <c r="AA16" i="8"/>
  <c r="BN21" i="8"/>
  <c r="BP21" i="8"/>
  <c r="BQ21" i="8"/>
  <c r="BO21" i="8"/>
  <c r="AX21" i="8"/>
  <c r="AY21" i="8"/>
  <c r="AZ21" i="8"/>
  <c r="BA21" i="8"/>
  <c r="AI21" i="8"/>
  <c r="AJ21" i="8"/>
  <c r="AK21" i="8"/>
  <c r="AH21" i="8"/>
  <c r="U21" i="8"/>
  <c r="T21" i="8"/>
  <c r="R21" i="8"/>
  <c r="S21" i="8"/>
  <c r="BM20" i="8"/>
  <c r="BJ20" i="8"/>
  <c r="BK20" i="8"/>
  <c r="BL20" i="8"/>
  <c r="AT20" i="8"/>
  <c r="AU20" i="8"/>
  <c r="AV20" i="8"/>
  <c r="AW20" i="8"/>
  <c r="AF20" i="8"/>
  <c r="AG20" i="8"/>
  <c r="AD20" i="8"/>
  <c r="AE20" i="8"/>
  <c r="BV19" i="8"/>
  <c r="BW19" i="8"/>
  <c r="BX19" i="8"/>
  <c r="BY19" i="8"/>
  <c r="BF19" i="8"/>
  <c r="BG19" i="8"/>
  <c r="BH19" i="8"/>
  <c r="BI19" i="8"/>
  <c r="AP19" i="8"/>
  <c r="AQ19" i="8"/>
  <c r="AR19" i="8"/>
  <c r="AS19" i="8"/>
  <c r="AB19" i="8"/>
  <c r="AC19" i="8"/>
  <c r="AA19" i="8"/>
  <c r="Z19" i="8"/>
  <c r="BR18" i="8"/>
  <c r="BS18" i="8"/>
  <c r="BT18" i="8"/>
  <c r="BU18" i="8"/>
  <c r="BB18" i="8"/>
  <c r="BC18" i="8"/>
  <c r="BD18" i="8"/>
  <c r="BE18" i="8"/>
  <c r="AM18" i="8"/>
  <c r="AO18" i="8"/>
  <c r="AL18" i="8"/>
  <c r="AN18" i="8"/>
  <c r="X18" i="8"/>
  <c r="Y18" i="8"/>
  <c r="V18" i="8"/>
  <c r="W18" i="8"/>
  <c r="BN17" i="8"/>
  <c r="BP17" i="8"/>
  <c r="BQ17" i="8"/>
  <c r="BO17" i="8"/>
  <c r="AX17" i="8"/>
  <c r="AY17" i="8"/>
  <c r="AZ17" i="8"/>
  <c r="BA17" i="8"/>
  <c r="AI17" i="8"/>
  <c r="AJ17" i="8"/>
  <c r="AK17" i="8"/>
  <c r="AH17" i="8"/>
  <c r="U17" i="8"/>
  <c r="T17" i="8"/>
  <c r="R17" i="8"/>
  <c r="S17" i="8"/>
  <c r="BN22" i="8"/>
  <c r="BP22" i="8"/>
  <c r="BO22" i="8"/>
  <c r="BQ22" i="8"/>
  <c r="AX22" i="8"/>
  <c r="AY22" i="8"/>
  <c r="AZ22" i="8"/>
  <c r="BA22" i="8"/>
  <c r="AJ22" i="8"/>
  <c r="AK22" i="8"/>
  <c r="AH22" i="8"/>
  <c r="AI22" i="8"/>
  <c r="BV27" i="8"/>
  <c r="BW27" i="8"/>
  <c r="BX27" i="8"/>
  <c r="BY27" i="8"/>
  <c r="BF27" i="8"/>
  <c r="BG27" i="8"/>
  <c r="BH27" i="8"/>
  <c r="BI27" i="8"/>
  <c r="AP27" i="8"/>
  <c r="AQ27" i="8"/>
  <c r="AR27" i="8"/>
  <c r="AS27" i="8"/>
  <c r="AB27" i="8"/>
  <c r="AC27" i="8"/>
  <c r="AA27" i="8"/>
  <c r="Z27" i="8"/>
  <c r="BR26" i="8"/>
  <c r="BT26" i="8"/>
  <c r="BS26" i="8"/>
  <c r="BU26" i="8"/>
  <c r="BB26" i="8"/>
  <c r="BC26" i="8"/>
  <c r="BD26" i="8"/>
  <c r="BE26" i="8"/>
  <c r="AM26" i="8"/>
  <c r="AO26" i="8"/>
  <c r="AL26" i="8"/>
  <c r="AN26" i="8"/>
  <c r="X26" i="8"/>
  <c r="Y26" i="8"/>
  <c r="V26" i="8"/>
  <c r="W26" i="8"/>
  <c r="BN25" i="8"/>
  <c r="BP25" i="8"/>
  <c r="BQ25" i="8"/>
  <c r="BO25" i="8"/>
  <c r="AX25" i="8"/>
  <c r="AY25" i="8"/>
  <c r="AZ25" i="8"/>
  <c r="BA25" i="8"/>
  <c r="AJ25" i="8"/>
  <c r="AK25" i="8"/>
  <c r="AI25" i="8"/>
  <c r="AH25" i="8"/>
  <c r="U25" i="8"/>
  <c r="T25" i="8"/>
  <c r="R25" i="8"/>
  <c r="S25" i="8"/>
  <c r="BM24" i="8"/>
  <c r="BJ24" i="8"/>
  <c r="BK24" i="8"/>
  <c r="BL24" i="8"/>
  <c r="AT24" i="8"/>
  <c r="AU24" i="8"/>
  <c r="AV24" i="8"/>
  <c r="AW24" i="8"/>
  <c r="AF24" i="8"/>
  <c r="AG24" i="8"/>
  <c r="AD24" i="8"/>
  <c r="AE24" i="8"/>
  <c r="BV23" i="8"/>
  <c r="BW23" i="8"/>
  <c r="BX23" i="8"/>
  <c r="BY23" i="8"/>
  <c r="BF23" i="8"/>
  <c r="BG23" i="8"/>
  <c r="BH23" i="8"/>
  <c r="BI23" i="8"/>
  <c r="AP23" i="8"/>
  <c r="AQ23" i="8"/>
  <c r="AR23" i="8"/>
  <c r="AS23" i="8"/>
  <c r="AB23" i="8"/>
  <c r="AC23" i="8"/>
  <c r="AA23" i="8"/>
  <c r="Z23" i="8"/>
  <c r="R4" i="8"/>
  <c r="T4" i="8"/>
  <c r="S4" i="8"/>
  <c r="U4" i="8"/>
  <c r="AW4" i="8"/>
  <c r="AV4" i="8"/>
  <c r="AU4" i="8"/>
  <c r="AT4" i="8"/>
  <c r="BB9" i="8"/>
  <c r="BE9" i="8"/>
  <c r="BC9" i="8"/>
  <c r="BD9" i="8"/>
  <c r="X9" i="8"/>
  <c r="Y9" i="8"/>
  <c r="V9" i="8"/>
  <c r="W9" i="8"/>
  <c r="AX8" i="8"/>
  <c r="AY8" i="8"/>
  <c r="AZ8" i="8"/>
  <c r="BA8" i="8"/>
  <c r="BJ7" i="8"/>
  <c r="BL7" i="8"/>
  <c r="BM7" i="8"/>
  <c r="BK7" i="8"/>
  <c r="AF7" i="8"/>
  <c r="AG7" i="8"/>
  <c r="AE7" i="8"/>
  <c r="AD7" i="8"/>
  <c r="BV6" i="8"/>
  <c r="BW6" i="8"/>
  <c r="BX6" i="8"/>
  <c r="BY6" i="8"/>
  <c r="AP6" i="8"/>
  <c r="AQ6" i="8"/>
  <c r="AR6" i="8"/>
  <c r="AS6" i="8"/>
  <c r="BR5" i="8"/>
  <c r="BS5" i="8"/>
  <c r="BT5" i="8"/>
  <c r="BU5" i="8"/>
  <c r="X5" i="8"/>
  <c r="Y5" i="8"/>
  <c r="V5" i="8"/>
  <c r="W5" i="8"/>
  <c r="AL10" i="8"/>
  <c r="AM10" i="8"/>
  <c r="AN10" i="8"/>
  <c r="AO10" i="8"/>
  <c r="BJ15" i="8"/>
  <c r="BL15" i="8"/>
  <c r="BM15" i="8"/>
  <c r="BK15" i="8"/>
  <c r="AF15" i="8"/>
  <c r="AG15" i="8"/>
  <c r="AE15" i="8"/>
  <c r="AD15" i="8"/>
  <c r="BV14" i="8"/>
  <c r="BW14" i="8"/>
  <c r="BX14" i="8"/>
  <c r="BY14" i="8"/>
  <c r="AP14" i="8"/>
  <c r="AQ14" i="8"/>
  <c r="AR14" i="8"/>
  <c r="AS14" i="8"/>
  <c r="BR13" i="8"/>
  <c r="BS13" i="8"/>
  <c r="BT13" i="8"/>
  <c r="BU13" i="8"/>
  <c r="AL13" i="8"/>
  <c r="AM13" i="8"/>
  <c r="AN13" i="8"/>
  <c r="AO13" i="8"/>
  <c r="AX12" i="8"/>
  <c r="AY12" i="8"/>
  <c r="AZ12" i="8"/>
  <c r="BA12" i="8"/>
  <c r="AF11" i="8"/>
  <c r="AG11" i="8"/>
  <c r="AE11" i="8"/>
  <c r="AD11" i="8"/>
  <c r="BJ16" i="8"/>
  <c r="BL16" i="8"/>
  <c r="BK16" i="8"/>
  <c r="BM16" i="8"/>
  <c r="BR21" i="8"/>
  <c r="BS21" i="8"/>
  <c r="BT21" i="8"/>
  <c r="BU21" i="8"/>
  <c r="X21" i="8"/>
  <c r="Y21" i="8"/>
  <c r="V21" i="8"/>
  <c r="W21" i="8"/>
  <c r="AI20" i="8"/>
  <c r="AH20" i="8"/>
  <c r="AJ20" i="8"/>
  <c r="AK20" i="8"/>
  <c r="BM19" i="8"/>
  <c r="BJ19" i="8"/>
  <c r="BK19" i="8"/>
  <c r="BL19" i="8"/>
  <c r="AF19" i="8"/>
  <c r="AG19" i="8"/>
  <c r="AE19" i="8"/>
  <c r="AD19" i="8"/>
  <c r="AP18" i="8"/>
  <c r="AQ18" i="8"/>
  <c r="AR18" i="8"/>
  <c r="AS18" i="8"/>
  <c r="BB17" i="8"/>
  <c r="BE17" i="8"/>
  <c r="BC17" i="8"/>
  <c r="BD17" i="8"/>
  <c r="X17" i="8"/>
  <c r="Y17" i="8"/>
  <c r="V17" i="8"/>
  <c r="W17" i="8"/>
  <c r="BR22" i="8"/>
  <c r="BT22" i="8"/>
  <c r="BS22" i="8"/>
  <c r="BU22" i="8"/>
  <c r="AM22" i="8"/>
  <c r="AO22" i="8"/>
  <c r="AL22" i="8"/>
  <c r="AN22" i="8"/>
  <c r="BM27" i="8"/>
  <c r="BJ27" i="8"/>
  <c r="BK27" i="8"/>
  <c r="BL27" i="8"/>
  <c r="AF27" i="8"/>
  <c r="AG27" i="8"/>
  <c r="AE27" i="8"/>
  <c r="AD27" i="8"/>
  <c r="BV26" i="8"/>
  <c r="BW26" i="8"/>
  <c r="BX26" i="8"/>
  <c r="BY26" i="8"/>
  <c r="AP26" i="8"/>
  <c r="AQ26" i="8"/>
  <c r="AR26" i="8"/>
  <c r="AS26" i="8"/>
  <c r="BR25" i="8"/>
  <c r="BT25" i="8"/>
  <c r="BU25" i="8"/>
  <c r="BS25" i="8"/>
  <c r="AM25" i="8"/>
  <c r="AN25" i="8"/>
  <c r="AO25" i="8"/>
  <c r="AL25" i="8"/>
  <c r="AX24" i="8"/>
  <c r="AY24" i="8"/>
  <c r="AZ24" i="8"/>
  <c r="BA24" i="8"/>
  <c r="AF23" i="8"/>
  <c r="AG23" i="8"/>
  <c r="AE23" i="8"/>
  <c r="AD23" i="8"/>
  <c r="BY4" i="8"/>
  <c r="BX4" i="8"/>
  <c r="BW4" i="8"/>
  <c r="BV4" i="8"/>
  <c r="AS4" i="8"/>
  <c r="AR4" i="8"/>
  <c r="AQ4" i="8"/>
  <c r="AP4" i="8"/>
  <c r="AA4" i="8"/>
  <c r="Z4" i="8"/>
  <c r="AC4" i="8"/>
  <c r="AB4" i="8"/>
  <c r="AX9" i="8"/>
  <c r="AY9" i="8"/>
  <c r="AZ9" i="8"/>
  <c r="BA9" i="8"/>
  <c r="AI9" i="8"/>
  <c r="AJ9" i="8"/>
  <c r="AK9" i="8"/>
  <c r="AH9" i="8"/>
  <c r="BJ8" i="8"/>
  <c r="BL8" i="8"/>
  <c r="BK8" i="8"/>
  <c r="BM8" i="8"/>
  <c r="AF8" i="8"/>
  <c r="AG8" i="8"/>
  <c r="AD8" i="8"/>
  <c r="AE8" i="8"/>
  <c r="BV7" i="8"/>
  <c r="BW7" i="8"/>
  <c r="BX7" i="8"/>
  <c r="BY7" i="8"/>
  <c r="AP7" i="8"/>
  <c r="AQ7" i="8"/>
  <c r="AR7" i="8"/>
  <c r="AS7" i="8"/>
  <c r="BB6" i="8"/>
  <c r="BC6" i="8"/>
  <c r="BD6" i="8"/>
  <c r="BE6" i="8"/>
  <c r="BU4" i="8"/>
  <c r="BS4" i="8"/>
  <c r="BT4" i="8"/>
  <c r="BR4" i="8"/>
  <c r="BE4" i="8"/>
  <c r="BD4" i="8"/>
  <c r="BC4" i="8"/>
  <c r="BB4" i="8"/>
  <c r="AN4" i="8"/>
  <c r="AO4" i="8"/>
  <c r="AM4" i="8"/>
  <c r="AL4" i="8"/>
  <c r="V4" i="8"/>
  <c r="Y4" i="8"/>
  <c r="X4" i="8"/>
  <c r="W4" i="8"/>
  <c r="BJ9" i="8"/>
  <c r="BL9" i="8"/>
  <c r="BM9" i="8"/>
  <c r="BK9" i="8"/>
  <c r="AT9" i="8"/>
  <c r="AU9" i="8"/>
  <c r="AV9" i="8"/>
  <c r="AW9" i="8"/>
  <c r="AF9" i="8"/>
  <c r="AG9" i="8"/>
  <c r="AE9" i="8"/>
  <c r="AD9" i="8"/>
  <c r="BV8" i="8"/>
  <c r="BW8" i="8"/>
  <c r="BX8" i="8"/>
  <c r="BY8" i="8"/>
  <c r="BI8" i="8"/>
  <c r="BF8" i="8"/>
  <c r="BG8" i="8"/>
  <c r="BH8" i="8"/>
  <c r="AP8" i="8"/>
  <c r="AQ8" i="8"/>
  <c r="AR8" i="8"/>
  <c r="AS8" i="8"/>
  <c r="AB8" i="8"/>
  <c r="AC8" i="8"/>
  <c r="Z8" i="8"/>
  <c r="AA8" i="8"/>
  <c r="BR7" i="8"/>
  <c r="BS7" i="8"/>
  <c r="BT7" i="8"/>
  <c r="BU7" i="8"/>
  <c r="BB7" i="8"/>
  <c r="BC7" i="8"/>
  <c r="BD7" i="8"/>
  <c r="BE7" i="8"/>
  <c r="AL7" i="8"/>
  <c r="AM7" i="8"/>
  <c r="AN7" i="8"/>
  <c r="AO7" i="8"/>
  <c r="X7" i="8"/>
  <c r="Y7" i="8"/>
  <c r="V7" i="8"/>
  <c r="W7" i="8"/>
  <c r="BN6" i="8"/>
  <c r="BP6" i="8"/>
  <c r="BO6" i="8"/>
  <c r="BQ6" i="8"/>
  <c r="AX6" i="8"/>
  <c r="AY6" i="8"/>
  <c r="AZ6" i="8"/>
  <c r="BA6" i="8"/>
  <c r="AI6" i="8"/>
  <c r="AK6" i="8"/>
  <c r="AH6" i="8"/>
  <c r="AJ6" i="8"/>
  <c r="U6" i="8"/>
  <c r="S6" i="8"/>
  <c r="T6" i="8"/>
  <c r="R6" i="8"/>
  <c r="BJ5" i="8"/>
  <c r="BL5" i="8"/>
  <c r="BM5" i="8"/>
  <c r="BK5" i="8"/>
  <c r="AT5" i="8"/>
  <c r="AU5" i="8"/>
  <c r="AV5" i="8"/>
  <c r="AW5" i="8"/>
  <c r="AF5" i="8"/>
  <c r="AG5" i="8"/>
  <c r="AE5" i="8"/>
  <c r="AD5" i="8"/>
  <c r="BJ10" i="8"/>
  <c r="BL10" i="8"/>
  <c r="BK10" i="8"/>
  <c r="BM10" i="8"/>
  <c r="AT10" i="8"/>
  <c r="AU10" i="8"/>
  <c r="AV10" i="8"/>
  <c r="AW10" i="8"/>
  <c r="AF10" i="8"/>
  <c r="AG10" i="8"/>
  <c r="AD10" i="8"/>
  <c r="AE10" i="8"/>
  <c r="BR15" i="8"/>
  <c r="BS15" i="8"/>
  <c r="BT15" i="8"/>
  <c r="BU15" i="8"/>
  <c r="BB15" i="8"/>
  <c r="BC15" i="8"/>
  <c r="BD15" i="8"/>
  <c r="BE15" i="8"/>
  <c r="AL15" i="8"/>
  <c r="AM15" i="8"/>
  <c r="AN15" i="8"/>
  <c r="AO15" i="8"/>
  <c r="X15" i="8"/>
  <c r="Y15" i="8"/>
  <c r="V15" i="8"/>
  <c r="W15" i="8"/>
  <c r="BN14" i="8"/>
  <c r="BP14" i="8"/>
  <c r="BO14" i="8"/>
  <c r="BQ14" i="8"/>
  <c r="AX14" i="8"/>
  <c r="AY14" i="8"/>
  <c r="AZ14" i="8"/>
  <c r="BA14" i="8"/>
  <c r="AI14" i="8"/>
  <c r="AK14" i="8"/>
  <c r="AH14" i="8"/>
  <c r="AJ14" i="8"/>
  <c r="BJ13" i="8"/>
  <c r="BL13" i="8"/>
  <c r="BM13" i="8"/>
  <c r="BK13" i="8"/>
  <c r="AT13" i="8"/>
  <c r="AU13" i="8"/>
  <c r="AV13" i="8"/>
  <c r="AW13" i="8"/>
  <c r="AF13" i="8"/>
  <c r="AG13" i="8"/>
  <c r="AE13" i="8"/>
  <c r="AD13" i="8"/>
  <c r="BV12" i="8"/>
  <c r="BW12" i="8"/>
  <c r="BX12" i="8"/>
  <c r="BY12" i="8"/>
  <c r="BI12" i="8"/>
  <c r="BF12" i="8"/>
  <c r="BG12" i="8"/>
  <c r="BH12" i="8"/>
  <c r="AP12" i="8"/>
  <c r="AQ12" i="8"/>
  <c r="AR12" i="8"/>
  <c r="AS12" i="8"/>
  <c r="AB12" i="8"/>
  <c r="AC12" i="8"/>
  <c r="Z12" i="8"/>
  <c r="AA12" i="8"/>
  <c r="BR11" i="8"/>
  <c r="BS11" i="8"/>
  <c r="BT11" i="8"/>
  <c r="BU11" i="8"/>
  <c r="BB11" i="8"/>
  <c r="BC11" i="8"/>
  <c r="BD11" i="8"/>
  <c r="BE11" i="8"/>
  <c r="AL11" i="8"/>
  <c r="AM11" i="8"/>
  <c r="AN11" i="8"/>
  <c r="AO11" i="8"/>
  <c r="X11" i="8"/>
  <c r="Y11" i="8"/>
  <c r="V11" i="8"/>
  <c r="W11" i="8"/>
  <c r="BR16" i="8"/>
  <c r="BS16" i="8"/>
  <c r="BT16" i="8"/>
  <c r="BU16" i="8"/>
  <c r="BB16" i="8"/>
  <c r="BD16" i="8"/>
  <c r="BE16" i="8"/>
  <c r="BC16" i="8"/>
  <c r="AM16" i="8"/>
  <c r="AL16" i="8"/>
  <c r="AN16" i="8"/>
  <c r="AO16" i="8"/>
  <c r="X16" i="8"/>
  <c r="Y16" i="8"/>
  <c r="V16" i="8"/>
  <c r="W16" i="8"/>
  <c r="BM21" i="8"/>
  <c r="BJ21" i="8"/>
  <c r="BK21" i="8"/>
  <c r="BL21" i="8"/>
  <c r="AT21" i="8"/>
  <c r="AU21" i="8"/>
  <c r="AV21" i="8"/>
  <c r="AW21" i="8"/>
  <c r="AF21" i="8"/>
  <c r="AG21" i="8"/>
  <c r="AE21" i="8"/>
  <c r="AD21" i="8"/>
  <c r="BV20" i="8"/>
  <c r="BW20" i="8"/>
  <c r="BX20" i="8"/>
  <c r="BY20" i="8"/>
  <c r="BF20" i="8"/>
  <c r="BH20" i="8"/>
  <c r="BI20" i="8"/>
  <c r="BG20" i="8"/>
  <c r="AP20" i="8"/>
  <c r="AQ20" i="8"/>
  <c r="AR20" i="8"/>
  <c r="AS20" i="8"/>
  <c r="AB20" i="8"/>
  <c r="AC20" i="8"/>
  <c r="Z20" i="8"/>
  <c r="AA20" i="8"/>
  <c r="BR19" i="8"/>
  <c r="BS19" i="8"/>
  <c r="BT19" i="8"/>
  <c r="BU19" i="8"/>
  <c r="BB19" i="8"/>
  <c r="BC19" i="8"/>
  <c r="BD19" i="8"/>
  <c r="BE19" i="8"/>
  <c r="AM19" i="8"/>
  <c r="AL19" i="8"/>
  <c r="AN19" i="8"/>
  <c r="AO19" i="8"/>
  <c r="X19" i="8"/>
  <c r="Y19" i="8"/>
  <c r="V19" i="8"/>
  <c r="W19" i="8"/>
  <c r="BN18" i="8"/>
  <c r="BP18" i="8"/>
  <c r="BO18" i="8"/>
  <c r="BQ18" i="8"/>
  <c r="AX18" i="8"/>
  <c r="AY18" i="8"/>
  <c r="AZ18" i="8"/>
  <c r="BA18" i="8"/>
  <c r="AI18" i="8"/>
  <c r="AK18" i="8"/>
  <c r="AJ18" i="8"/>
  <c r="AH18" i="8"/>
  <c r="U18" i="8"/>
  <c r="R18" i="8"/>
  <c r="S18" i="8"/>
  <c r="T18" i="8"/>
  <c r="BJ17" i="8"/>
  <c r="BL17" i="8"/>
  <c r="BM17" i="8"/>
  <c r="BK17" i="8"/>
  <c r="AT17" i="8"/>
  <c r="AU17" i="8"/>
  <c r="AV17" i="8"/>
  <c r="AW17" i="8"/>
  <c r="AF17" i="8"/>
  <c r="AG17" i="8"/>
  <c r="AE17" i="8"/>
  <c r="AD17" i="8"/>
  <c r="U22" i="8"/>
  <c r="R22" i="8"/>
  <c r="S22" i="8"/>
  <c r="T22" i="8"/>
  <c r="BM22" i="8"/>
  <c r="BJ22" i="8"/>
  <c r="BK22" i="8"/>
  <c r="BL22" i="8"/>
  <c r="AT22" i="8"/>
  <c r="AU22" i="8"/>
  <c r="AV22" i="8"/>
  <c r="AW22" i="8"/>
  <c r="AF22" i="8"/>
  <c r="AG22" i="8"/>
  <c r="AD22" i="8"/>
  <c r="AE22" i="8"/>
  <c r="BR27" i="8"/>
  <c r="BT27" i="8"/>
  <c r="BU27" i="8"/>
  <c r="BS27" i="8"/>
  <c r="BB27" i="8"/>
  <c r="BC27" i="8"/>
  <c r="BD27" i="8"/>
  <c r="BE27" i="8"/>
  <c r="AM27" i="8"/>
  <c r="AL27" i="8"/>
  <c r="AN27" i="8"/>
  <c r="AO27" i="8"/>
  <c r="X27" i="8"/>
  <c r="Y27" i="8"/>
  <c r="V27" i="8"/>
  <c r="W27" i="8"/>
  <c r="BN26" i="8"/>
  <c r="BP26" i="8"/>
  <c r="BO26" i="8"/>
  <c r="BQ26" i="8"/>
  <c r="AX26" i="8"/>
  <c r="AY26" i="8"/>
  <c r="AZ26" i="8"/>
  <c r="BA26" i="8"/>
  <c r="AJ26" i="8"/>
  <c r="AK26" i="8"/>
  <c r="AH26" i="8"/>
  <c r="AI26" i="8"/>
  <c r="U26" i="8"/>
  <c r="R26" i="8"/>
  <c r="S26" i="8"/>
  <c r="T26" i="8"/>
  <c r="BM25" i="8"/>
  <c r="BJ25" i="8"/>
  <c r="BK25" i="8"/>
  <c r="BL25" i="8"/>
  <c r="AT25" i="8"/>
  <c r="AU25" i="8"/>
  <c r="AV25" i="8"/>
  <c r="AW25" i="8"/>
  <c r="AF25" i="8"/>
  <c r="AG25" i="8"/>
  <c r="AE25" i="8"/>
  <c r="AD25" i="8"/>
  <c r="BV24" i="8"/>
  <c r="BW24" i="8"/>
  <c r="BX24" i="8"/>
  <c r="BY24" i="8"/>
  <c r="BF24" i="8"/>
  <c r="BH24" i="8"/>
  <c r="BI24" i="8"/>
  <c r="BG24" i="8"/>
  <c r="AP24" i="8"/>
  <c r="AQ24" i="8"/>
  <c r="AR24" i="8"/>
  <c r="AS24" i="8"/>
  <c r="AB24" i="8"/>
  <c r="AC24" i="8"/>
  <c r="Z24" i="8"/>
  <c r="AA24" i="8"/>
  <c r="BR23" i="8"/>
  <c r="BT23" i="8"/>
  <c r="BU23" i="8"/>
  <c r="BS23" i="8"/>
  <c r="BB23" i="8"/>
  <c r="BC23" i="8"/>
  <c r="BD23" i="8"/>
  <c r="BE23" i="8"/>
  <c r="AM23" i="8"/>
  <c r="AL23" i="8"/>
  <c r="AN23" i="8"/>
  <c r="AO23" i="8"/>
  <c r="X23" i="8"/>
  <c r="Y23" i="8"/>
  <c r="V23" i="8"/>
  <c r="W23" i="8"/>
  <c r="BQ4" i="8"/>
  <c r="BO4" i="8"/>
  <c r="BP4" i="8"/>
  <c r="BN4" i="8"/>
  <c r="BA4" i="8"/>
  <c r="AZ4" i="8"/>
  <c r="AY4" i="8"/>
  <c r="AX4" i="8"/>
  <c r="AI4" i="8"/>
  <c r="AH4" i="8"/>
  <c r="AK4" i="8"/>
  <c r="AJ4" i="8"/>
  <c r="BV9" i="8"/>
  <c r="BW9" i="8"/>
  <c r="BX9" i="8"/>
  <c r="BY9" i="8"/>
  <c r="BI9" i="8"/>
  <c r="BF9" i="8"/>
  <c r="BG9" i="8"/>
  <c r="BH9" i="8"/>
  <c r="AP9" i="8"/>
  <c r="AQ9" i="8"/>
  <c r="AR9" i="8"/>
  <c r="AS9" i="8"/>
  <c r="AB9" i="8"/>
  <c r="AC9" i="8"/>
  <c r="AA9" i="8"/>
  <c r="Z9" i="8"/>
  <c r="BR8" i="8"/>
  <c r="BS8" i="8"/>
  <c r="BT8" i="8"/>
  <c r="BU8" i="8"/>
  <c r="BB8" i="8"/>
  <c r="BD8" i="8"/>
  <c r="BE8" i="8"/>
  <c r="BC8" i="8"/>
  <c r="AL8" i="8"/>
  <c r="AM8" i="8"/>
  <c r="AN8" i="8"/>
  <c r="AO8" i="8"/>
  <c r="Y8" i="8"/>
  <c r="X8" i="8"/>
  <c r="V8" i="8"/>
  <c r="W8" i="8"/>
  <c r="BN7" i="8"/>
  <c r="BP7" i="8"/>
  <c r="BQ7" i="8"/>
  <c r="BO7" i="8"/>
  <c r="AX7" i="8"/>
  <c r="AY7" i="8"/>
  <c r="AZ7" i="8"/>
  <c r="BA7" i="8"/>
  <c r="AI7" i="8"/>
  <c r="AH7" i="8"/>
  <c r="AJ7" i="8"/>
  <c r="AK7" i="8"/>
  <c r="U7" i="8"/>
  <c r="T7" i="8"/>
  <c r="R7" i="8"/>
  <c r="S7" i="8"/>
  <c r="BJ6" i="8"/>
  <c r="BL6" i="8"/>
  <c r="BK6" i="8"/>
  <c r="BM6" i="8"/>
  <c r="AT6" i="8"/>
  <c r="AU6" i="8"/>
  <c r="AV6" i="8"/>
  <c r="AW6" i="8"/>
  <c r="AF6" i="8"/>
  <c r="AG6" i="8"/>
  <c r="AD6" i="8"/>
  <c r="AE6" i="8"/>
  <c r="BV5" i="8"/>
  <c r="BW5" i="8"/>
  <c r="BX5" i="8"/>
  <c r="BY5" i="8"/>
  <c r="BI5" i="8"/>
  <c r="BF5" i="8"/>
  <c r="BG5" i="8"/>
  <c r="BH5" i="8"/>
  <c r="AP5" i="8"/>
  <c r="AQ5" i="8"/>
  <c r="AR5" i="8"/>
  <c r="AS5" i="8"/>
  <c r="AB5" i="8"/>
  <c r="AC5" i="8"/>
  <c r="AA5" i="8"/>
  <c r="Z5" i="8"/>
  <c r="BV10" i="8"/>
  <c r="BW10" i="8"/>
  <c r="BX10" i="8"/>
  <c r="BY10" i="8"/>
  <c r="BI10" i="8"/>
  <c r="BF10" i="8"/>
  <c r="BG10" i="8"/>
  <c r="BH10" i="8"/>
  <c r="AP10" i="8"/>
  <c r="AQ10" i="8"/>
  <c r="AR10" i="8"/>
  <c r="AS10" i="8"/>
  <c r="AB10" i="8"/>
  <c r="AC10" i="8"/>
  <c r="Z10" i="8"/>
  <c r="AA10" i="8"/>
  <c r="BN15" i="8"/>
  <c r="BP15" i="8"/>
  <c r="BQ15" i="8"/>
  <c r="BO15" i="8"/>
  <c r="AX15" i="8"/>
  <c r="AY15" i="8"/>
  <c r="AZ15" i="8"/>
  <c r="BA15" i="8"/>
  <c r="AI15" i="8"/>
  <c r="AH15" i="8"/>
  <c r="AK15" i="8"/>
  <c r="AJ15" i="8"/>
  <c r="BJ14" i="8"/>
  <c r="BL14" i="8"/>
  <c r="BK14" i="8"/>
  <c r="BM14" i="8"/>
  <c r="AT14" i="8"/>
  <c r="AU14" i="8"/>
  <c r="AV14" i="8"/>
  <c r="AW14" i="8"/>
  <c r="AF14" i="8"/>
  <c r="AG14" i="8"/>
  <c r="AD14" i="8"/>
  <c r="AE14" i="8"/>
  <c r="BV13" i="8"/>
  <c r="BW13" i="8"/>
  <c r="BX13" i="8"/>
  <c r="BY13" i="8"/>
  <c r="BF13" i="8"/>
  <c r="BI13" i="8"/>
  <c r="BG13" i="8"/>
  <c r="BH13" i="8"/>
  <c r="AP13" i="8"/>
  <c r="AQ13" i="8"/>
  <c r="AR13" i="8"/>
  <c r="AS13" i="8"/>
  <c r="AB13" i="8"/>
  <c r="AC13" i="8"/>
  <c r="AA13" i="8"/>
  <c r="Z13" i="8"/>
  <c r="BR12" i="8"/>
  <c r="BS12" i="8"/>
  <c r="BT12" i="8"/>
  <c r="BU12" i="8"/>
  <c r="BB12" i="8"/>
  <c r="BD12" i="8"/>
  <c r="BE12" i="8"/>
  <c r="BC12" i="8"/>
  <c r="AL12" i="8"/>
  <c r="AM12" i="8"/>
  <c r="AN12" i="8"/>
  <c r="AO12" i="8"/>
  <c r="X12" i="8"/>
  <c r="Y12" i="8"/>
  <c r="V12" i="8"/>
  <c r="W12" i="8"/>
  <c r="BN11" i="8"/>
  <c r="BP11" i="8"/>
  <c r="BQ11" i="8"/>
  <c r="BO11" i="8"/>
  <c r="AX11" i="8"/>
  <c r="AY11" i="8"/>
  <c r="AZ11" i="8"/>
  <c r="BA11" i="8"/>
  <c r="AI11" i="8"/>
  <c r="AH11" i="8"/>
  <c r="AJ11" i="8"/>
  <c r="AK11" i="8"/>
  <c r="BN16" i="8"/>
  <c r="BP16" i="8"/>
  <c r="BO16" i="8"/>
  <c r="BQ16" i="8"/>
  <c r="AX16" i="8"/>
  <c r="AY16" i="8"/>
  <c r="AZ16" i="8"/>
  <c r="BA16" i="8"/>
  <c r="AI16" i="8"/>
  <c r="AH16" i="8"/>
  <c r="AJ16" i="8"/>
  <c r="AK16" i="8"/>
  <c r="BV21" i="8"/>
  <c r="BW21" i="8"/>
  <c r="BX21" i="8"/>
  <c r="BY21" i="8"/>
  <c r="BF21" i="8"/>
  <c r="BI21" i="8"/>
  <c r="BG21" i="8"/>
  <c r="BH21" i="8"/>
  <c r="AP21" i="8"/>
  <c r="AQ21" i="8"/>
  <c r="AR21" i="8"/>
  <c r="AS21" i="8"/>
  <c r="AB21" i="8"/>
  <c r="AC21" i="8"/>
  <c r="AA21" i="8"/>
  <c r="Z21" i="8"/>
  <c r="BR20" i="8"/>
  <c r="BS20" i="8"/>
  <c r="BT20" i="8"/>
  <c r="BU20" i="8"/>
  <c r="BB20" i="8"/>
  <c r="BD20" i="8"/>
  <c r="BE20" i="8"/>
  <c r="BC20" i="8"/>
  <c r="AM20" i="8"/>
  <c r="AL20" i="8"/>
  <c r="AN20" i="8"/>
  <c r="AO20" i="8"/>
  <c r="X20" i="8"/>
  <c r="Y20" i="8"/>
  <c r="V20" i="8"/>
  <c r="W20" i="8"/>
  <c r="BN19" i="8"/>
  <c r="BP19" i="8"/>
  <c r="BQ19" i="8"/>
  <c r="BO19" i="8"/>
  <c r="AX19" i="8"/>
  <c r="AY19" i="8"/>
  <c r="AZ19" i="8"/>
  <c r="BA19" i="8"/>
  <c r="AI19" i="8"/>
  <c r="AH19" i="8"/>
  <c r="AJ19" i="8"/>
  <c r="AK19" i="8"/>
  <c r="U19" i="8"/>
  <c r="R19" i="8"/>
  <c r="S19" i="8"/>
  <c r="T19" i="8"/>
  <c r="BM18" i="8"/>
  <c r="BJ18" i="8"/>
  <c r="BK18" i="8"/>
  <c r="BL18" i="8"/>
  <c r="AT18" i="8"/>
  <c r="AU18" i="8"/>
  <c r="AV18" i="8"/>
  <c r="AW18" i="8"/>
  <c r="AF18" i="8"/>
  <c r="AG18" i="8"/>
  <c r="AD18" i="8"/>
  <c r="AE18" i="8"/>
  <c r="BV17" i="8"/>
  <c r="BW17" i="8"/>
  <c r="BX17" i="8"/>
  <c r="BY17" i="8"/>
  <c r="BF17" i="8"/>
  <c r="BI17" i="8"/>
  <c r="BG17" i="8"/>
  <c r="BH17" i="8"/>
  <c r="AP17" i="8"/>
  <c r="AQ17" i="8"/>
  <c r="AR17" i="8"/>
  <c r="AS17" i="8"/>
  <c r="AB17" i="8"/>
  <c r="AC17" i="8"/>
  <c r="AA17" i="8"/>
  <c r="Z17" i="8"/>
  <c r="BV22" i="8"/>
  <c r="BW22" i="8"/>
  <c r="BX22" i="8"/>
  <c r="BY22" i="8"/>
  <c r="BF22" i="8"/>
  <c r="BG22" i="8"/>
  <c r="BH22" i="8"/>
  <c r="BI22" i="8"/>
  <c r="AP22" i="8"/>
  <c r="AQ22" i="8"/>
  <c r="AR22" i="8"/>
  <c r="AS22" i="8"/>
  <c r="AB22" i="8"/>
  <c r="AC22" i="8"/>
  <c r="Z22" i="8"/>
  <c r="AA22" i="8"/>
  <c r="BN27" i="8"/>
  <c r="BP27" i="8"/>
  <c r="BQ27" i="8"/>
  <c r="BO27" i="8"/>
  <c r="AX27" i="8"/>
  <c r="AY27" i="8"/>
  <c r="AZ27" i="8"/>
  <c r="BA27" i="8"/>
  <c r="AJ27" i="8"/>
  <c r="AK27" i="8"/>
  <c r="AI27" i="8"/>
  <c r="AH27" i="8"/>
  <c r="U27" i="8"/>
  <c r="R27" i="8"/>
  <c r="S27" i="8"/>
  <c r="T27" i="8"/>
  <c r="BM26" i="8"/>
  <c r="BJ26" i="8"/>
  <c r="BK26" i="8"/>
  <c r="BL26" i="8"/>
  <c r="AT26" i="8"/>
  <c r="AU26" i="8"/>
  <c r="AV26" i="8"/>
  <c r="AW26" i="8"/>
  <c r="AF26" i="8"/>
  <c r="AG26" i="8"/>
  <c r="AD26" i="8"/>
  <c r="AE26" i="8"/>
  <c r="BV25" i="8"/>
  <c r="BW25" i="8"/>
  <c r="BX25" i="8"/>
  <c r="BY25" i="8"/>
  <c r="BF25" i="8"/>
  <c r="BI25" i="8"/>
  <c r="BG25" i="8"/>
  <c r="BH25" i="8"/>
  <c r="AP25" i="8"/>
  <c r="AQ25" i="8"/>
  <c r="AR25" i="8"/>
  <c r="AS25" i="8"/>
  <c r="AB25" i="8"/>
  <c r="AC25" i="8"/>
  <c r="Z25" i="8"/>
  <c r="AA25" i="8"/>
  <c r="BR24" i="8"/>
  <c r="BT24" i="8"/>
  <c r="BS24" i="8"/>
  <c r="BU24" i="8"/>
  <c r="BB24" i="8"/>
  <c r="BC24" i="8"/>
  <c r="BD24" i="8"/>
  <c r="BE24" i="8"/>
  <c r="AM24" i="8"/>
  <c r="AL24" i="8"/>
  <c r="AN24" i="8"/>
  <c r="AO24" i="8"/>
  <c r="X24" i="8"/>
  <c r="Y24" i="8"/>
  <c r="V24" i="8"/>
  <c r="W24" i="8"/>
  <c r="BN23" i="8"/>
  <c r="BP23" i="8"/>
  <c r="BQ23" i="8"/>
  <c r="BO23" i="8"/>
  <c r="AX23" i="8"/>
  <c r="AY23" i="8"/>
  <c r="AZ23" i="8"/>
  <c r="BA23" i="8"/>
  <c r="AJ23" i="8"/>
  <c r="AK23" i="8"/>
  <c r="AI23" i="8"/>
  <c r="AH23" i="8"/>
  <c r="U23" i="8"/>
  <c r="R23" i="8"/>
  <c r="S23" i="8"/>
  <c r="T23" i="8"/>
  <c r="T12" i="8"/>
  <c r="U12" i="8"/>
  <c r="R12" i="8"/>
  <c r="S12" i="8"/>
  <c r="S10" i="8"/>
  <c r="T10" i="8"/>
  <c r="U10" i="8"/>
  <c r="R10" i="8"/>
  <c r="T14" i="8"/>
  <c r="U14" i="8"/>
  <c r="R14" i="8"/>
  <c r="S14" i="8"/>
  <c r="T15" i="8"/>
  <c r="U15" i="8"/>
  <c r="R15" i="8"/>
  <c r="S15" i="8"/>
  <c r="T11" i="8"/>
  <c r="U11" i="8"/>
  <c r="R11" i="8"/>
  <c r="S11" i="8"/>
  <c r="T13" i="8"/>
  <c r="U13" i="8"/>
  <c r="R13" i="8"/>
  <c r="S13" i="8"/>
  <c r="E19" i="7"/>
  <c r="I14" i="7" s="1"/>
  <c r="E39" i="7"/>
  <c r="I32" i="7" s="1"/>
  <c r="B39" i="7"/>
  <c r="F24" i="7" s="1"/>
  <c r="D19" i="7"/>
  <c r="H12" i="7" s="1"/>
  <c r="D39" i="7"/>
  <c r="B19" i="7"/>
  <c r="F4" i="7" s="1"/>
  <c r="C19" i="7"/>
  <c r="G7" i="7" s="1"/>
  <c r="C39" i="7"/>
  <c r="G27" i="7" s="1"/>
  <c r="G12" i="7" l="1"/>
  <c r="S28" i="8"/>
  <c r="T28" i="8"/>
  <c r="R28" i="8"/>
  <c r="C3" i="9" s="1"/>
  <c r="C7" i="6"/>
  <c r="I5" i="7"/>
  <c r="F8" i="7"/>
  <c r="F35" i="7"/>
  <c r="I31" i="7"/>
  <c r="I26" i="7"/>
  <c r="I37" i="7"/>
  <c r="I38" i="7"/>
  <c r="G14" i="7"/>
  <c r="I33" i="7"/>
  <c r="I25" i="7"/>
  <c r="I30" i="7"/>
  <c r="I9" i="7"/>
  <c r="I36" i="7"/>
  <c r="AC29" i="8"/>
  <c r="AQ29" i="8"/>
  <c r="BF29" i="8"/>
  <c r="BW29" i="8"/>
  <c r="AG30" i="8"/>
  <c r="AU30" i="8"/>
  <c r="BL30" i="8"/>
  <c r="T31" i="8"/>
  <c r="AH31" i="8"/>
  <c r="AY31" i="8"/>
  <c r="BP31" i="8"/>
  <c r="X32" i="8"/>
  <c r="AM32" i="8"/>
  <c r="BD32" i="8"/>
  <c r="I29" i="7"/>
  <c r="AB29" i="8"/>
  <c r="AP29" i="8"/>
  <c r="BI29" i="8"/>
  <c r="BV29" i="8"/>
  <c r="AF30" i="8"/>
  <c r="AT30" i="8"/>
  <c r="BJ30" i="8"/>
  <c r="U31" i="8"/>
  <c r="AI31" i="8"/>
  <c r="AX31" i="8"/>
  <c r="BN31" i="8"/>
  <c r="Y32" i="8"/>
  <c r="AL32" i="8"/>
  <c r="BB32" i="8"/>
  <c r="I24" i="7"/>
  <c r="I35" i="7"/>
  <c r="I27" i="7"/>
  <c r="I34" i="7"/>
  <c r="I16" i="7"/>
  <c r="I28" i="7"/>
  <c r="BS32" i="8"/>
  <c r="AC33" i="8"/>
  <c r="AQ33" i="8"/>
  <c r="BF33" i="8"/>
  <c r="BW33" i="8"/>
  <c r="AH28" i="8"/>
  <c r="AZ28" i="8"/>
  <c r="BO28" i="8"/>
  <c r="AG29" i="8"/>
  <c r="AU29" i="8"/>
  <c r="BL29" i="8"/>
  <c r="S30" i="8"/>
  <c r="AK30" i="8"/>
  <c r="AY30" i="8"/>
  <c r="BP30" i="8"/>
  <c r="Y31" i="8"/>
  <c r="AM31" i="8"/>
  <c r="BC31" i="8"/>
  <c r="BS31" i="8"/>
  <c r="AC32" i="8"/>
  <c r="AQ32" i="8"/>
  <c r="BF32" i="8"/>
  <c r="BW32" i="8"/>
  <c r="AG33" i="8"/>
  <c r="AU33" i="8"/>
  <c r="BL33" i="8"/>
  <c r="Y28" i="8"/>
  <c r="AO28" i="8"/>
  <c r="BD28" i="8"/>
  <c r="BS28" i="8"/>
  <c r="BC30" i="8"/>
  <c r="AQ31" i="8"/>
  <c r="BW31" i="8"/>
  <c r="AG32" i="8"/>
  <c r="BL32" i="8"/>
  <c r="AJ33" i="8"/>
  <c r="AY33" i="8"/>
  <c r="Z28" i="8"/>
  <c r="AR28" i="8"/>
  <c r="BX28" i="8"/>
  <c r="Y29" i="8"/>
  <c r="BS29" i="8"/>
  <c r="AQ30" i="8"/>
  <c r="BW30" i="8"/>
  <c r="AG31" i="8"/>
  <c r="BL31" i="8"/>
  <c r="AY32" i="8"/>
  <c r="Y33" i="8"/>
  <c r="BE33" i="8"/>
  <c r="AV28" i="8"/>
  <c r="R29" i="8"/>
  <c r="AJ29" i="8"/>
  <c r="AY29" i="8"/>
  <c r="BP29" i="8"/>
  <c r="Y30" i="8"/>
  <c r="AM30" i="8"/>
  <c r="BS30" i="8"/>
  <c r="AC31" i="8"/>
  <c r="BF31" i="8"/>
  <c r="AU32" i="8"/>
  <c r="R33" i="8"/>
  <c r="BP33" i="8"/>
  <c r="BG28" i="8"/>
  <c r="AM29" i="8"/>
  <c r="BE29" i="8"/>
  <c r="AC30" i="8"/>
  <c r="BF30" i="8"/>
  <c r="AU31" i="8"/>
  <c r="R32" i="8"/>
  <c r="AH32" i="8"/>
  <c r="BP32" i="8"/>
  <c r="AM33" i="8"/>
  <c r="BS33" i="8"/>
  <c r="AD28" i="8"/>
  <c r="BM28" i="8"/>
  <c r="BR32" i="8"/>
  <c r="AB33" i="8"/>
  <c r="AP33" i="8"/>
  <c r="BI33" i="8"/>
  <c r="BV33" i="8"/>
  <c r="AI28" i="8"/>
  <c r="BA28" i="8"/>
  <c r="BQ28" i="8"/>
  <c r="AF29" i="8"/>
  <c r="AT29" i="8"/>
  <c r="BJ29" i="8"/>
  <c r="U30" i="8"/>
  <c r="AI30" i="8"/>
  <c r="AX30" i="8"/>
  <c r="BN30" i="8"/>
  <c r="X31" i="8"/>
  <c r="AL31" i="8"/>
  <c r="BB31" i="8"/>
  <c r="BR31" i="8"/>
  <c r="AB32" i="8"/>
  <c r="AP32" i="8"/>
  <c r="BI32" i="8"/>
  <c r="BV32" i="8"/>
  <c r="AF33" i="8"/>
  <c r="AT33" i="8"/>
  <c r="BJ33" i="8"/>
  <c r="V28" i="8"/>
  <c r="AN28" i="8"/>
  <c r="BE28" i="8"/>
  <c r="BU28" i="8"/>
  <c r="BB30" i="8"/>
  <c r="AP31" i="8"/>
  <c r="BV31" i="8"/>
  <c r="AF32" i="8"/>
  <c r="BJ32" i="8"/>
  <c r="AI33" i="8"/>
  <c r="AX33" i="8"/>
  <c r="AA28" i="8"/>
  <c r="AS28" i="8"/>
  <c r="BY28" i="8"/>
  <c r="X29" i="8"/>
  <c r="BR29" i="8"/>
  <c r="AP30" i="8"/>
  <c r="BV30" i="8"/>
  <c r="AF31" i="8"/>
  <c r="BJ31" i="8"/>
  <c r="AX32" i="8"/>
  <c r="X33" i="8"/>
  <c r="BB33" i="8"/>
  <c r="AW28" i="8"/>
  <c r="U29" i="8"/>
  <c r="AI29" i="8"/>
  <c r="AX29" i="8"/>
  <c r="BN29" i="8"/>
  <c r="X30" i="8"/>
  <c r="AL30" i="8"/>
  <c r="BR30" i="8"/>
  <c r="AB31" i="8"/>
  <c r="BI31" i="8"/>
  <c r="AT32" i="8"/>
  <c r="U33" i="8"/>
  <c r="BN33" i="8"/>
  <c r="BI28" i="8"/>
  <c r="AL29" i="8"/>
  <c r="BB29" i="8"/>
  <c r="AB30" i="8"/>
  <c r="BI30" i="8"/>
  <c r="AT31" i="8"/>
  <c r="U32" i="8"/>
  <c r="AI32" i="8"/>
  <c r="BN32" i="8"/>
  <c r="AL33" i="8"/>
  <c r="BR33" i="8"/>
  <c r="AE28" i="8"/>
  <c r="BJ28" i="8"/>
  <c r="Z29" i="8"/>
  <c r="AS29" i="8"/>
  <c r="BH29" i="8"/>
  <c r="BY29" i="8"/>
  <c r="AE30" i="8"/>
  <c r="AW30" i="8"/>
  <c r="BM30" i="8"/>
  <c r="S31" i="8"/>
  <c r="AK31" i="8"/>
  <c r="BA31" i="8"/>
  <c r="BO31" i="8"/>
  <c r="W32" i="8"/>
  <c r="AO32" i="8"/>
  <c r="BC32" i="8"/>
  <c r="BU32" i="8"/>
  <c r="Z33" i="8"/>
  <c r="AS33" i="8"/>
  <c r="BH33" i="8"/>
  <c r="BY33" i="8"/>
  <c r="AJ28" i="8"/>
  <c r="AX28" i="8"/>
  <c r="BN28" i="8"/>
  <c r="AD29" i="8"/>
  <c r="AW29" i="8"/>
  <c r="BK29" i="8"/>
  <c r="R30" i="8"/>
  <c r="AJ30" i="8"/>
  <c r="BA30" i="8"/>
  <c r="BQ30" i="8"/>
  <c r="W31" i="8"/>
  <c r="AO31" i="8"/>
  <c r="BE31" i="8"/>
  <c r="BU31" i="8"/>
  <c r="AA32" i="8"/>
  <c r="AS32" i="8"/>
  <c r="BH32" i="8"/>
  <c r="BY32" i="8"/>
  <c r="AD33" i="8"/>
  <c r="AW33" i="8"/>
  <c r="BK33" i="8"/>
  <c r="W28" i="8"/>
  <c r="AL28" i="8"/>
  <c r="BB28" i="8"/>
  <c r="BR28" i="8"/>
  <c r="BE30" i="8"/>
  <c r="AS31" i="8"/>
  <c r="BY31" i="8"/>
  <c r="AE32" i="8"/>
  <c r="BM32" i="8"/>
  <c r="AH33" i="8"/>
  <c r="BA33" i="8"/>
  <c r="AB28" i="8"/>
  <c r="AP28" i="8"/>
  <c r="BV28" i="8"/>
  <c r="W29" i="8"/>
  <c r="BU29" i="8"/>
  <c r="AS30" i="8"/>
  <c r="BY30" i="8"/>
  <c r="AD31" i="8"/>
  <c r="BK31" i="8"/>
  <c r="BA32" i="8"/>
  <c r="W33" i="8"/>
  <c r="BD33" i="8"/>
  <c r="AT28" i="8"/>
  <c r="U28" i="8"/>
  <c r="T29" i="8"/>
  <c r="AH29" i="8"/>
  <c r="BA29" i="8"/>
  <c r="BO29" i="8"/>
  <c r="V30" i="8"/>
  <c r="AO30" i="8"/>
  <c r="BU30" i="8"/>
  <c r="Z31" i="8"/>
  <c r="BH31" i="8"/>
  <c r="AW32" i="8"/>
  <c r="T33" i="8"/>
  <c r="BO33" i="8"/>
  <c r="BH28" i="8"/>
  <c r="AO29" i="8"/>
  <c r="BD29" i="8"/>
  <c r="AA30" i="8"/>
  <c r="BH30" i="8"/>
  <c r="AW31" i="8"/>
  <c r="T32" i="8"/>
  <c r="AK32" i="8"/>
  <c r="BQ32" i="8"/>
  <c r="AO33" i="8"/>
  <c r="BU33" i="8"/>
  <c r="AF28" i="8"/>
  <c r="BK28" i="8"/>
  <c r="AA29" i="8"/>
  <c r="AR29" i="8"/>
  <c r="BG29" i="8"/>
  <c r="BX29" i="8"/>
  <c r="AD30" i="8"/>
  <c r="AV30" i="8"/>
  <c r="BK30" i="8"/>
  <c r="R31" i="8"/>
  <c r="AJ31" i="8"/>
  <c r="AZ31" i="8"/>
  <c r="BQ31" i="8"/>
  <c r="V32" i="8"/>
  <c r="AN32" i="8"/>
  <c r="BE32" i="8"/>
  <c r="BT32" i="8"/>
  <c r="AA33" i="8"/>
  <c r="AR33" i="8"/>
  <c r="BG33" i="8"/>
  <c r="BX33" i="8"/>
  <c r="AK28" i="8"/>
  <c r="AY28" i="8"/>
  <c r="BP28" i="8"/>
  <c r="AE29" i="8"/>
  <c r="AV29" i="8"/>
  <c r="BM29" i="8"/>
  <c r="T30" i="8"/>
  <c r="AH30" i="8"/>
  <c r="AZ30" i="8"/>
  <c r="BO30" i="8"/>
  <c r="V31" i="8"/>
  <c r="AN31" i="8"/>
  <c r="BD31" i="8"/>
  <c r="BT31" i="8"/>
  <c r="Z32" i="8"/>
  <c r="AR32" i="8"/>
  <c r="BG32" i="8"/>
  <c r="BX32" i="8"/>
  <c r="AE33" i="8"/>
  <c r="AV33" i="8"/>
  <c r="BM33" i="8"/>
  <c r="X28" i="8"/>
  <c r="AM28" i="8"/>
  <c r="BC28" i="8"/>
  <c r="BT28" i="8"/>
  <c r="BD30" i="8"/>
  <c r="AR31" i="8"/>
  <c r="BX31" i="8"/>
  <c r="AD32" i="8"/>
  <c r="BK32" i="8"/>
  <c r="AK33" i="8"/>
  <c r="AZ33" i="8"/>
  <c r="AC28" i="8"/>
  <c r="AQ28" i="8"/>
  <c r="BW28" i="8"/>
  <c r="V29" i="8"/>
  <c r="BT29" i="8"/>
  <c r="AR30" i="8"/>
  <c r="BX30" i="8"/>
  <c r="AE31" i="8"/>
  <c r="BM31" i="8"/>
  <c r="AZ32" i="8"/>
  <c r="V33" i="8"/>
  <c r="BC33" i="8"/>
  <c r="AU28" i="8"/>
  <c r="S29" i="8"/>
  <c r="AK29" i="8"/>
  <c r="AZ29" i="8"/>
  <c r="BQ29" i="8"/>
  <c r="W30" i="8"/>
  <c r="AN30" i="8"/>
  <c r="BT30" i="8"/>
  <c r="AA31" i="8"/>
  <c r="BG31" i="8"/>
  <c r="AV32" i="8"/>
  <c r="S33" i="8"/>
  <c r="BQ33" i="8"/>
  <c r="BF28" i="8"/>
  <c r="AN29" i="8"/>
  <c r="BC29" i="8"/>
  <c r="Z30" i="8"/>
  <c r="BG30" i="8"/>
  <c r="AV31" i="8"/>
  <c r="S32" i="8"/>
  <c r="AJ32" i="8"/>
  <c r="BO32" i="8"/>
  <c r="AN33" i="8"/>
  <c r="BT33" i="8"/>
  <c r="AG28" i="8"/>
  <c r="BL28" i="8"/>
  <c r="G15" i="7"/>
  <c r="G28" i="7"/>
  <c r="F14" i="7"/>
  <c r="F30" i="7"/>
  <c r="F34" i="7"/>
  <c r="G10" i="7"/>
  <c r="H15" i="7"/>
  <c r="G11" i="7"/>
  <c r="F5" i="7"/>
  <c r="F37" i="7"/>
  <c r="I15" i="7"/>
  <c r="I10" i="7"/>
  <c r="F27" i="7"/>
  <c r="J27" i="7" s="1"/>
  <c r="G4" i="7"/>
  <c r="F29" i="7"/>
  <c r="J29" i="7" s="1"/>
  <c r="F38" i="7"/>
  <c r="J38" i="7" s="1"/>
  <c r="F11" i="7"/>
  <c r="I13" i="7"/>
  <c r="I8" i="7"/>
  <c r="G35" i="7"/>
  <c r="G32" i="7"/>
  <c r="I18" i="7"/>
  <c r="I6" i="7"/>
  <c r="I12" i="7"/>
  <c r="I4" i="7"/>
  <c r="G29" i="7"/>
  <c r="F31" i="7"/>
  <c r="F15" i="7"/>
  <c r="F12" i="7"/>
  <c r="G30" i="7"/>
  <c r="I17" i="7"/>
  <c r="I11" i="7"/>
  <c r="I7" i="7"/>
  <c r="G8" i="7"/>
  <c r="G5" i="7"/>
  <c r="H28" i="7"/>
  <c r="H32" i="7"/>
  <c r="H36" i="7"/>
  <c r="H27" i="7"/>
  <c r="H31" i="7"/>
  <c r="H35" i="7"/>
  <c r="H29" i="7"/>
  <c r="H25" i="7"/>
  <c r="H30" i="7"/>
  <c r="G37" i="7"/>
  <c r="G18" i="7"/>
  <c r="F6" i="7"/>
  <c r="F32" i="7"/>
  <c r="J32" i="7" s="1"/>
  <c r="H33" i="7"/>
  <c r="G31" i="7"/>
  <c r="F33" i="7"/>
  <c r="H8" i="7"/>
  <c r="G9" i="7"/>
  <c r="F9" i="7"/>
  <c r="G38" i="7"/>
  <c r="F28" i="7"/>
  <c r="J28" i="7" s="1"/>
  <c r="H11" i="7"/>
  <c r="G16" i="7"/>
  <c r="F16" i="7"/>
  <c r="G13" i="7"/>
  <c r="F13" i="7"/>
  <c r="H34" i="7"/>
  <c r="H5" i="7"/>
  <c r="H9" i="7"/>
  <c r="H10" i="7"/>
  <c r="H13" i="7"/>
  <c r="H17" i="7"/>
  <c r="H6" i="7"/>
  <c r="H14" i="7"/>
  <c r="H18" i="7"/>
  <c r="G33" i="7"/>
  <c r="H24" i="7"/>
  <c r="G36" i="7"/>
  <c r="G34" i="7"/>
  <c r="H37" i="7"/>
  <c r="H38" i="7"/>
  <c r="G25" i="7"/>
  <c r="G6" i="7"/>
  <c r="F10" i="7"/>
  <c r="F7" i="7"/>
  <c r="H7" i="7"/>
  <c r="G24" i="7"/>
  <c r="F18" i="7"/>
  <c r="H16" i="7"/>
  <c r="G17" i="7"/>
  <c r="G26" i="7"/>
  <c r="F36" i="7"/>
  <c r="F25" i="7"/>
  <c r="H26" i="7"/>
  <c r="H4" i="7"/>
  <c r="F26" i="7"/>
  <c r="F17" i="7"/>
  <c r="J25" i="7" l="1"/>
  <c r="J36" i="7"/>
  <c r="J4" i="7"/>
  <c r="S34" i="8" s="1"/>
  <c r="D3" i="11" s="1"/>
  <c r="J35" i="7"/>
  <c r="BK44" i="8" s="1"/>
  <c r="BG7" i="12" s="1"/>
  <c r="J30" i="7"/>
  <c r="J26" i="7"/>
  <c r="I39" i="7"/>
  <c r="J18" i="7"/>
  <c r="BV36" i="8" s="1"/>
  <c r="BU5" i="11" s="1"/>
  <c r="J33" i="7"/>
  <c r="J31" i="7"/>
  <c r="J24" i="7"/>
  <c r="T41" i="8" s="1"/>
  <c r="E4" i="12" s="1"/>
  <c r="J34" i="7"/>
  <c r="J37" i="7"/>
  <c r="BU45" i="8" s="1"/>
  <c r="BS8" i="12" s="1"/>
  <c r="T34" i="8"/>
  <c r="E3" i="11" s="1"/>
  <c r="U34" i="8"/>
  <c r="F3" i="11" s="1"/>
  <c r="R35" i="8"/>
  <c r="C4" i="11" s="1"/>
  <c r="T35" i="8"/>
  <c r="R34" i="8"/>
  <c r="Y7" i="9"/>
  <c r="AJ44" i="8"/>
  <c r="Y7" i="12" s="1"/>
  <c r="N6" i="9"/>
  <c r="AS7" i="9"/>
  <c r="BG7" i="9"/>
  <c r="BR6" i="9"/>
  <c r="AR3" i="9"/>
  <c r="Y6" i="9"/>
  <c r="AJ43" i="8"/>
  <c r="Y6" i="12" s="1"/>
  <c r="AE8" i="9"/>
  <c r="AO7" i="9"/>
  <c r="CO7" i="9" s="1"/>
  <c r="I4" i="9"/>
  <c r="AV3" i="9"/>
  <c r="AE6" i="9"/>
  <c r="AO43" i="8"/>
  <c r="AE6" i="12" s="1"/>
  <c r="BX8" i="9"/>
  <c r="DE8" i="9" s="1"/>
  <c r="BI5" i="9"/>
  <c r="BM42" i="8"/>
  <c r="BI5" i="12" s="1"/>
  <c r="X7" i="9"/>
  <c r="AI44" i="8"/>
  <c r="X7" i="12" s="1"/>
  <c r="BK4" i="9"/>
  <c r="AG5" i="9"/>
  <c r="AV5" i="9"/>
  <c r="BP6" i="9"/>
  <c r="CX6" i="9" s="1"/>
  <c r="AG8" i="9"/>
  <c r="BM8" i="9"/>
  <c r="CZ8" i="9" s="1"/>
  <c r="DT8" i="9" s="1"/>
  <c r="T40" i="8"/>
  <c r="E3" i="12" s="1"/>
  <c r="AI3" i="9"/>
  <c r="CN3" i="9" s="1"/>
  <c r="K3" i="9"/>
  <c r="BM5" i="9"/>
  <c r="AH8" i="9"/>
  <c r="BD4" i="9"/>
  <c r="AH4" i="9"/>
  <c r="S44" i="8"/>
  <c r="D7" i="12" s="1"/>
  <c r="BR5" i="9"/>
  <c r="CZ5" i="9" s="1"/>
  <c r="DT5" i="9" s="1"/>
  <c r="BR4" i="9"/>
  <c r="BR3" i="9"/>
  <c r="AX6" i="9"/>
  <c r="Z3" i="9"/>
  <c r="AK40" i="8"/>
  <c r="Z3" i="12" s="1"/>
  <c r="R43" i="8"/>
  <c r="C6" i="12" s="1"/>
  <c r="BN7" i="9"/>
  <c r="BC6" i="9"/>
  <c r="H5" i="9"/>
  <c r="I8" i="9"/>
  <c r="BX5" i="9"/>
  <c r="DE5" i="9" s="1"/>
  <c r="BU3" i="9"/>
  <c r="DB3" i="9" s="1"/>
  <c r="W8" i="9"/>
  <c r="AH45" i="8"/>
  <c r="W8" i="12" s="1"/>
  <c r="AJ6" i="9"/>
  <c r="AB3" i="9"/>
  <c r="R8" i="9"/>
  <c r="N7" i="9"/>
  <c r="I6" i="9"/>
  <c r="R42" i="8"/>
  <c r="C5" i="12" s="1"/>
  <c r="BK3" i="9"/>
  <c r="BC8" i="9"/>
  <c r="AW7" i="9"/>
  <c r="AT6" i="9"/>
  <c r="AO5" i="9"/>
  <c r="AJ4" i="9"/>
  <c r="BP8" i="9"/>
  <c r="U44" i="8"/>
  <c r="F7" i="12" s="1"/>
  <c r="AV4" i="9"/>
  <c r="U45" i="8"/>
  <c r="F8" i="12" s="1"/>
  <c r="BP5" i="9"/>
  <c r="CX5" i="9" s="1"/>
  <c r="AQ4" i="9"/>
  <c r="AO3" i="9"/>
  <c r="BF6" i="9"/>
  <c r="BP4" i="9"/>
  <c r="N3" i="9"/>
  <c r="T7" i="9"/>
  <c r="BS3" i="9"/>
  <c r="BF8" i="9"/>
  <c r="BD7" i="9"/>
  <c r="AV6" i="9"/>
  <c r="AQ5" i="9"/>
  <c r="CP5" i="9" s="1"/>
  <c r="AL4" i="9"/>
  <c r="X3" i="9"/>
  <c r="AI40" i="8"/>
  <c r="X3" i="12" s="1"/>
  <c r="O8" i="9"/>
  <c r="BQ8" i="9"/>
  <c r="R44" i="8"/>
  <c r="C7" i="12" s="1"/>
  <c r="AY4" i="9"/>
  <c r="R45" i="8"/>
  <c r="C8" i="12" s="1"/>
  <c r="BQ5" i="9"/>
  <c r="AR4" i="9"/>
  <c r="AN3" i="9"/>
  <c r="BH6" i="9"/>
  <c r="BQ4" i="9"/>
  <c r="M3" i="9"/>
  <c r="U7" i="9"/>
  <c r="BQ3" i="9"/>
  <c r="BH8" i="9"/>
  <c r="BL45" i="8"/>
  <c r="BH8" i="12" s="1"/>
  <c r="BA7" i="9"/>
  <c r="CT7" i="9" s="1"/>
  <c r="AW6" i="9"/>
  <c r="AR5" i="9"/>
  <c r="AM4" i="9"/>
  <c r="W3" i="9"/>
  <c r="AH40" i="8"/>
  <c r="W3" i="12" s="1"/>
  <c r="P8" i="9"/>
  <c r="AV7" i="9"/>
  <c r="AQ6" i="9"/>
  <c r="AU6" i="9" s="1"/>
  <c r="AL5" i="9"/>
  <c r="AG4" i="9"/>
  <c r="AK4" i="9" s="1"/>
  <c r="AC7" i="9"/>
  <c r="W6" i="9"/>
  <c r="AH43" i="8"/>
  <c r="W6" i="12" s="1"/>
  <c r="U5" i="9"/>
  <c r="P4" i="9"/>
  <c r="U3" i="9"/>
  <c r="BN8" i="9"/>
  <c r="BN4" i="9"/>
  <c r="AI5" i="9"/>
  <c r="AX5" i="9"/>
  <c r="BW7" i="9"/>
  <c r="DD7" i="9" s="1"/>
  <c r="BI4" i="9"/>
  <c r="BM41" i="8"/>
  <c r="BI4" i="12" s="1"/>
  <c r="AD7" i="9"/>
  <c r="N4" i="9"/>
  <c r="AE4" i="9"/>
  <c r="AE5" i="9"/>
  <c r="R6" i="9"/>
  <c r="BX6" i="9"/>
  <c r="DE6" i="9" s="1"/>
  <c r="AJ7" i="9"/>
  <c r="Y5" i="9"/>
  <c r="AJ42" i="8"/>
  <c r="Y5" i="12" s="1"/>
  <c r="BS7" i="9"/>
  <c r="S3" i="9"/>
  <c r="O5" i="9"/>
  <c r="O6" i="9"/>
  <c r="BF7" i="9"/>
  <c r="BJ44" i="8"/>
  <c r="BF7" i="12" s="1"/>
  <c r="BU7" i="9"/>
  <c r="DB7" i="9" s="1"/>
  <c r="BF4" i="9"/>
  <c r="BJ4" i="9" s="1"/>
  <c r="R3" i="9"/>
  <c r="P5" i="9"/>
  <c r="BM4" i="9"/>
  <c r="BO4" i="9" s="1"/>
  <c r="AH5" i="9"/>
  <c r="BH7" i="9"/>
  <c r="BJ7" i="9" s="1"/>
  <c r="BL44" i="8"/>
  <c r="BH7" i="12" s="1"/>
  <c r="BV7" i="9"/>
  <c r="DC7" i="9" s="1"/>
  <c r="BH4" i="9"/>
  <c r="BK6" i="9"/>
  <c r="AR6" i="9"/>
  <c r="CQ6" i="9" s="1"/>
  <c r="C3" i="11"/>
  <c r="R40" i="8"/>
  <c r="C3" i="12" s="1"/>
  <c r="BR8" i="9"/>
  <c r="S45" i="8"/>
  <c r="D8" i="12" s="1"/>
  <c r="AM3" i="9"/>
  <c r="P3" i="9"/>
  <c r="BB7" i="9"/>
  <c r="AN4" i="9"/>
  <c r="H7" i="9"/>
  <c r="BZ7" i="9" s="1"/>
  <c r="BG3" i="9"/>
  <c r="BK40" i="8"/>
  <c r="BG3" i="12" s="1"/>
  <c r="BC5" i="9"/>
  <c r="AD8" i="9"/>
  <c r="AN6" i="9"/>
  <c r="AD4" i="9"/>
  <c r="AN7" i="9"/>
  <c r="AD5" i="9"/>
  <c r="Z4" i="9"/>
  <c r="CK4" i="9" s="1"/>
  <c r="AK41" i="8"/>
  <c r="Z4" i="12" s="1"/>
  <c r="AW8" i="9"/>
  <c r="S6" i="9"/>
  <c r="H4" i="9"/>
  <c r="AS8" i="9"/>
  <c r="BW6" i="9"/>
  <c r="DD6" i="9" s="1"/>
  <c r="AW3" i="9"/>
  <c r="AN8" i="9"/>
  <c r="CN8" i="9" s="1"/>
  <c r="AI7" i="9"/>
  <c r="AD6" i="9"/>
  <c r="W5" i="9"/>
  <c r="AH42" i="8"/>
  <c r="W5" i="12" s="1"/>
  <c r="S4" i="9"/>
  <c r="CE4" i="9" s="1"/>
  <c r="BW8" i="9"/>
  <c r="DD8" i="9" s="1"/>
  <c r="BR7" i="9"/>
  <c r="BN6" i="9"/>
  <c r="BG5" i="9"/>
  <c r="BB4" i="9"/>
  <c r="T3" i="9"/>
  <c r="Z7" i="9"/>
  <c r="AK44" i="8"/>
  <c r="Z7" i="12" s="1"/>
  <c r="N5" i="9"/>
  <c r="BL8" i="9"/>
  <c r="CY8" i="9" s="1"/>
  <c r="M6" i="9"/>
  <c r="Q6" i="9" s="1"/>
  <c r="BL4" i="9"/>
  <c r="U40" i="8"/>
  <c r="F3" i="12" s="1"/>
  <c r="AT7" i="9"/>
  <c r="AJ5" i="9"/>
  <c r="AG3" i="9"/>
  <c r="BI7" i="9"/>
  <c r="BM44" i="8"/>
  <c r="BI7" i="12" s="1"/>
  <c r="AY5" i="9"/>
  <c r="I3" i="9"/>
  <c r="BX7" i="9"/>
  <c r="DE7" i="9" s="1"/>
  <c r="BS6" i="9"/>
  <c r="BN5" i="9"/>
  <c r="BG4" i="9"/>
  <c r="BK41" i="8"/>
  <c r="BG4" i="12" s="1"/>
  <c r="AQ3" i="9"/>
  <c r="AJ8" i="9"/>
  <c r="AE7" i="9"/>
  <c r="Z6" i="9"/>
  <c r="AK43" i="8"/>
  <c r="Z6" i="12" s="1"/>
  <c r="S5" i="9"/>
  <c r="AE42" i="8"/>
  <c r="S5" i="12" s="1"/>
  <c r="M4" i="9"/>
  <c r="AB8" i="9"/>
  <c r="CH8" i="9" s="1"/>
  <c r="AL6" i="9"/>
  <c r="AB4" i="9"/>
  <c r="AL41" i="8"/>
  <c r="AB4" i="12" s="1"/>
  <c r="AL7" i="9"/>
  <c r="AB5" i="9"/>
  <c r="AF5" i="9" s="1"/>
  <c r="X4" i="9"/>
  <c r="AI41" i="8"/>
  <c r="X4" i="12" s="1"/>
  <c r="AV8" i="9"/>
  <c r="CP8" i="9" s="1"/>
  <c r="T6" i="9"/>
  <c r="J4" i="9"/>
  <c r="AQ8" i="9"/>
  <c r="BU6" i="9"/>
  <c r="AY3" i="9"/>
  <c r="AL8" i="9"/>
  <c r="AG7" i="9"/>
  <c r="CL7" i="9" s="1"/>
  <c r="AB6" i="9"/>
  <c r="AL43" i="8"/>
  <c r="AB6" i="12" s="1"/>
  <c r="X5" i="9"/>
  <c r="AI42" i="8"/>
  <c r="X5" i="12" s="1"/>
  <c r="T4" i="9"/>
  <c r="BU8" i="9"/>
  <c r="BP7" i="9"/>
  <c r="AC8" i="9"/>
  <c r="AM45" i="8"/>
  <c r="AC8" i="12" s="1"/>
  <c r="AM6" i="9"/>
  <c r="AC4" i="9"/>
  <c r="AM7" i="9"/>
  <c r="AC5" i="9"/>
  <c r="Y4" i="9"/>
  <c r="AJ41" i="8"/>
  <c r="Y4" i="12" s="1"/>
  <c r="AY8" i="9"/>
  <c r="U6" i="9"/>
  <c r="K4" i="9"/>
  <c r="AR8" i="9"/>
  <c r="BV6" i="9"/>
  <c r="DC6" i="9" s="1"/>
  <c r="AX3" i="9"/>
  <c r="AM8" i="9"/>
  <c r="AH7" i="9"/>
  <c r="CM7" i="9" s="1"/>
  <c r="AC6" i="9"/>
  <c r="Z5" i="9"/>
  <c r="CK5" i="9" s="1"/>
  <c r="AK42" i="8"/>
  <c r="Z5" i="12" s="1"/>
  <c r="U4" i="9"/>
  <c r="BV8" i="9"/>
  <c r="DC8" i="9" s="1"/>
  <c r="BQ7" i="9"/>
  <c r="AB7" i="9"/>
  <c r="X6" i="9"/>
  <c r="AI43" i="8"/>
  <c r="X6" i="12" s="1"/>
  <c r="T5" i="9"/>
  <c r="O4" i="9"/>
  <c r="CF4" i="9" s="1"/>
  <c r="J7" i="9"/>
  <c r="T43" i="8"/>
  <c r="E6" i="12" s="1"/>
  <c r="BV4" i="9"/>
  <c r="DC4" i="9" s="1"/>
  <c r="M5" i="9"/>
  <c r="S40" i="8"/>
  <c r="D3" i="12" s="1"/>
  <c r="AH3" i="9"/>
  <c r="CM3" i="9" s="1"/>
  <c r="J3" i="9"/>
  <c r="BL5" i="9"/>
  <c r="AI8" i="9"/>
  <c r="R5" i="9"/>
  <c r="AD42" i="8"/>
  <c r="R5" i="12" s="1"/>
  <c r="AO6" i="9"/>
  <c r="W4" i="9"/>
  <c r="CH4" i="9" s="1"/>
  <c r="AH41" i="8"/>
  <c r="W4" i="12" s="1"/>
  <c r="AX8" i="9"/>
  <c r="AT8" i="9"/>
  <c r="AO8" i="9"/>
  <c r="R4" i="9"/>
  <c r="V4" i="9" s="1"/>
  <c r="BL6" i="9"/>
  <c r="BC4" i="9"/>
  <c r="CV4" i="9" s="1"/>
  <c r="BK8" i="9"/>
  <c r="CX8" i="9" s="1"/>
  <c r="AQ7" i="9"/>
  <c r="AJ3" i="9"/>
  <c r="H3" i="9"/>
  <c r="BZ3" i="9" s="1"/>
  <c r="BK5" i="9"/>
  <c r="AT3" i="9"/>
  <c r="W7" i="9"/>
  <c r="AH44" i="8"/>
  <c r="W7" i="12" s="1"/>
  <c r="P6" i="9"/>
  <c r="AR7" i="9"/>
  <c r="CQ7" i="9" s="1"/>
  <c r="AW5" i="9"/>
  <c r="CQ5" i="9" s="1"/>
  <c r="BQ6" i="9"/>
  <c r="AS3" i="9"/>
  <c r="BF5" i="9"/>
  <c r="BJ42" i="8"/>
  <c r="BF5" i="12" s="1"/>
  <c r="AX7" i="9"/>
  <c r="BD44" i="8"/>
  <c r="AX7" i="12" s="1"/>
  <c r="AM5" i="9"/>
  <c r="AU36" i="8"/>
  <c r="AM5" i="11" s="1"/>
  <c r="AW4" i="9"/>
  <c r="AS4" i="9"/>
  <c r="BI6" i="9"/>
  <c r="BM43" i="8"/>
  <c r="BI6" i="12" s="1"/>
  <c r="R7" i="9"/>
  <c r="BI8" i="9"/>
  <c r="BM45" i="8"/>
  <c r="BI8" i="12" s="1"/>
  <c r="AS5" i="9"/>
  <c r="N8" i="9"/>
  <c r="BW4" i="9"/>
  <c r="DD4" i="9" s="1"/>
  <c r="BC3" i="9"/>
  <c r="BH3" i="9"/>
  <c r="BL40" i="8"/>
  <c r="BH3" i="12" s="1"/>
  <c r="BL7" i="9"/>
  <c r="BB5" i="9"/>
  <c r="CU5" i="9" s="1"/>
  <c r="BA3" i="9"/>
  <c r="BB6" i="9"/>
  <c r="I5" i="9"/>
  <c r="S41" i="8"/>
  <c r="D4" i="12" s="1"/>
  <c r="H8" i="9"/>
  <c r="BZ8" i="9" s="1"/>
  <c r="BW5" i="9"/>
  <c r="DD5" i="9" s="1"/>
  <c r="BV3" i="9"/>
  <c r="DC3" i="9" s="1"/>
  <c r="Z8" i="9"/>
  <c r="AK45" i="8"/>
  <c r="Z8" i="12" s="1"/>
  <c r="AI6" i="9"/>
  <c r="AC3" i="9"/>
  <c r="AM40" i="8"/>
  <c r="AC3" i="12" s="1"/>
  <c r="S8" i="9"/>
  <c r="M7" i="9"/>
  <c r="CD7" i="9" s="1"/>
  <c r="H6" i="9"/>
  <c r="T42" i="8"/>
  <c r="E5" i="12" s="1"/>
  <c r="BM3" i="9"/>
  <c r="BO3" i="9" s="1"/>
  <c r="BB8" i="9"/>
  <c r="AY7" i="9"/>
  <c r="CS7" i="9" s="1"/>
  <c r="AS6" i="9"/>
  <c r="CR6" i="9" s="1"/>
  <c r="AN5" i="9"/>
  <c r="AV42" i="8"/>
  <c r="AN5" i="12" s="1"/>
  <c r="AI4" i="9"/>
  <c r="CN4" i="9" s="1"/>
  <c r="BS8" i="9"/>
  <c r="BT8" i="9" s="1"/>
  <c r="T44" i="8"/>
  <c r="E7" i="12" s="1"/>
  <c r="AX4" i="9"/>
  <c r="AZ4" i="9" s="1"/>
  <c r="BD41" i="8"/>
  <c r="AX4" i="12" s="1"/>
  <c r="T45" i="8"/>
  <c r="E8" i="12" s="1"/>
  <c r="BS5" i="9"/>
  <c r="BU42" i="8"/>
  <c r="BS5" i="12" s="1"/>
  <c r="AT4" i="9"/>
  <c r="CS4" i="9" s="1"/>
  <c r="AL3" i="9"/>
  <c r="BG6" i="9"/>
  <c r="BK43" i="8"/>
  <c r="BG6" i="12" s="1"/>
  <c r="BS4" i="9"/>
  <c r="O3" i="9"/>
  <c r="S7" i="9"/>
  <c r="BP3" i="9"/>
  <c r="BG8" i="9"/>
  <c r="BC7" i="9"/>
  <c r="AY6" i="9"/>
  <c r="BE43" i="8"/>
  <c r="AY6" i="12" s="1"/>
  <c r="AT5" i="9"/>
  <c r="AO4" i="9"/>
  <c r="CO4" i="9" s="1"/>
  <c r="DM4" i="9" s="1"/>
  <c r="Y3" i="9"/>
  <c r="AJ40" i="8"/>
  <c r="Y3" i="12" s="1"/>
  <c r="M8" i="9"/>
  <c r="CD8" i="9" s="1"/>
  <c r="I7" i="9"/>
  <c r="S43" i="8"/>
  <c r="D6" i="12" s="1"/>
  <c r="BX4" i="9"/>
  <c r="DE4" i="9" s="1"/>
  <c r="BF3" i="9"/>
  <c r="BJ3" i="9" s="1"/>
  <c r="BJ40" i="8"/>
  <c r="BF3" i="12" s="1"/>
  <c r="BK7" i="9"/>
  <c r="BD5" i="9"/>
  <c r="BD3" i="9"/>
  <c r="BD6" i="9"/>
  <c r="J5" i="9"/>
  <c r="U41" i="8"/>
  <c r="F4" i="12" s="1"/>
  <c r="J8" i="9"/>
  <c r="BU5" i="9"/>
  <c r="BY5" i="9" s="1"/>
  <c r="BX3" i="9"/>
  <c r="DE3" i="9" s="1"/>
  <c r="X8" i="9"/>
  <c r="AI45" i="8"/>
  <c r="X8" i="12" s="1"/>
  <c r="AG6" i="9"/>
  <c r="AP37" i="8"/>
  <c r="AG6" i="11" s="1"/>
  <c r="AD3" i="9"/>
  <c r="T8" i="9"/>
  <c r="O7" i="9"/>
  <c r="J6" i="9"/>
  <c r="U42" i="8"/>
  <c r="F5" i="12" s="1"/>
  <c r="BN3" i="9"/>
  <c r="BD8" i="9"/>
  <c r="BI3" i="9"/>
  <c r="BM40" i="8"/>
  <c r="BI3" i="12" s="1"/>
  <c r="BM7" i="9"/>
  <c r="BA5" i="9"/>
  <c r="BB3" i="9"/>
  <c r="BA6" i="9"/>
  <c r="K5" i="9"/>
  <c r="R41" i="8"/>
  <c r="C4" i="12" s="1"/>
  <c r="K8" i="9"/>
  <c r="BV5" i="9"/>
  <c r="DC5" i="9" s="1"/>
  <c r="BW3" i="9"/>
  <c r="DD3" i="9" s="1"/>
  <c r="Y8" i="9"/>
  <c r="CJ8" i="9" s="1"/>
  <c r="AJ45" i="8"/>
  <c r="Y8" i="12" s="1"/>
  <c r="AH6" i="9"/>
  <c r="AE3" i="9"/>
  <c r="U8" i="9"/>
  <c r="CG8" i="9" s="1"/>
  <c r="P7" i="9"/>
  <c r="K6" i="9"/>
  <c r="S42" i="8"/>
  <c r="D5" i="12" s="1"/>
  <c r="BL3" i="9"/>
  <c r="BA8" i="9"/>
  <c r="K7" i="9"/>
  <c r="U43" i="8"/>
  <c r="F6" i="12" s="1"/>
  <c r="BU4" i="9"/>
  <c r="DB4" i="9" s="1"/>
  <c r="BM6" i="9"/>
  <c r="BH5" i="9"/>
  <c r="BA4" i="9"/>
  <c r="D8" i="9"/>
  <c r="S39" i="8"/>
  <c r="D8" i="11" s="1"/>
  <c r="C6" i="9"/>
  <c r="BZ6" i="9" s="1"/>
  <c r="R37" i="8"/>
  <c r="C6" i="11" s="1"/>
  <c r="E4" i="9"/>
  <c r="CB4" i="9" s="1"/>
  <c r="E4" i="11"/>
  <c r="C5" i="9"/>
  <c r="R36" i="8"/>
  <c r="C5" i="11" s="1"/>
  <c r="F7" i="9"/>
  <c r="U38" i="8"/>
  <c r="F7" i="11" s="1"/>
  <c r="F8" i="9"/>
  <c r="U39" i="8"/>
  <c r="F8" i="11" s="1"/>
  <c r="C7" i="9"/>
  <c r="R38" i="8"/>
  <c r="C7" i="11" s="1"/>
  <c r="C8" i="9"/>
  <c r="R39" i="8"/>
  <c r="C8" i="11" s="1"/>
  <c r="F3" i="9"/>
  <c r="E6" i="9"/>
  <c r="T37" i="8"/>
  <c r="E6" i="11" s="1"/>
  <c r="D7" i="9"/>
  <c r="S38" i="8"/>
  <c r="D7" i="11" s="1"/>
  <c r="D4" i="9"/>
  <c r="S35" i="8"/>
  <c r="D4" i="11" s="1"/>
  <c r="E5" i="9"/>
  <c r="CB5" i="9" s="1"/>
  <c r="T36" i="8"/>
  <c r="E5" i="11" s="1"/>
  <c r="E7" i="9"/>
  <c r="T38" i="8"/>
  <c r="E7" i="11" s="1"/>
  <c r="E8" i="9"/>
  <c r="T39" i="8"/>
  <c r="E8" i="11" s="1"/>
  <c r="D6" i="9"/>
  <c r="S37" i="8"/>
  <c r="D6" i="11" s="1"/>
  <c r="F4" i="9"/>
  <c r="U35" i="8"/>
  <c r="F4" i="11" s="1"/>
  <c r="F5" i="9"/>
  <c r="U36" i="8"/>
  <c r="F5" i="11" s="1"/>
  <c r="C4" i="9"/>
  <c r="D5" i="9"/>
  <c r="CA5" i="9" s="1"/>
  <c r="S36" i="8"/>
  <c r="D5" i="11" s="1"/>
  <c r="F6" i="9"/>
  <c r="U37" i="8"/>
  <c r="F6" i="11" s="1"/>
  <c r="CE6" i="9"/>
  <c r="D3" i="9"/>
  <c r="E3" i="9"/>
  <c r="AA4" i="9"/>
  <c r="CJ5" i="9"/>
  <c r="CL5" i="9"/>
  <c r="AK5" i="9"/>
  <c r="CH7" i="9"/>
  <c r="AA7" i="9"/>
  <c r="CW4" i="9"/>
  <c r="CM4" i="9"/>
  <c r="CW7" i="9"/>
  <c r="CD3" i="9"/>
  <c r="CL4" i="9"/>
  <c r="J8" i="7"/>
  <c r="AK36" i="8" s="1"/>
  <c r="Z5" i="11" s="1"/>
  <c r="J14" i="7"/>
  <c r="BH35" i="8" s="1"/>
  <c r="BC4" i="11" s="1"/>
  <c r="I19" i="7"/>
  <c r="J12" i="7"/>
  <c r="BA35" i="8" s="1"/>
  <c r="AT4" i="11" s="1"/>
  <c r="CH5" i="9"/>
  <c r="CO8" i="9"/>
  <c r="DB6" i="9"/>
  <c r="DB8" i="9"/>
  <c r="CB6" i="9"/>
  <c r="CN6" i="9"/>
  <c r="CX7" i="9"/>
  <c r="CT5" i="9"/>
  <c r="CT6" i="9"/>
  <c r="J13" i="7"/>
  <c r="AP44" i="8"/>
  <c r="AG7" i="12" s="1"/>
  <c r="J17" i="7"/>
  <c r="BU39" i="8" s="1"/>
  <c r="BS8" i="11" s="1"/>
  <c r="F39" i="7"/>
  <c r="X41" i="8"/>
  <c r="J4" i="12" s="1"/>
  <c r="AY45" i="8"/>
  <c r="AR8" i="12" s="1"/>
  <c r="J5" i="7"/>
  <c r="Y36" i="8" s="1"/>
  <c r="K5" i="11" s="1"/>
  <c r="J15" i="7"/>
  <c r="BK37" i="8" s="1"/>
  <c r="BG6" i="11" s="1"/>
  <c r="AF42" i="8"/>
  <c r="T5" i="12" s="1"/>
  <c r="J11" i="7"/>
  <c r="AW37" i="8" s="1"/>
  <c r="AO6" i="11" s="1"/>
  <c r="J7" i="7"/>
  <c r="AE37" i="8" s="1"/>
  <c r="S6" i="11" s="1"/>
  <c r="J16" i="7"/>
  <c r="BQ37" i="8" s="1"/>
  <c r="BN6" i="11" s="1"/>
  <c r="J6" i="7"/>
  <c r="J10" i="7"/>
  <c r="AQ37" i="8" s="1"/>
  <c r="AH6" i="11" s="1"/>
  <c r="G19" i="7"/>
  <c r="J9" i="7"/>
  <c r="G39" i="7"/>
  <c r="H39" i="7"/>
  <c r="F19" i="7"/>
  <c r="H19" i="7"/>
  <c r="CA3" i="9" l="1"/>
  <c r="CC3" i="9"/>
  <c r="CY3" i="9"/>
  <c r="CZ3" i="9"/>
  <c r="CP3" i="9"/>
  <c r="AF3" i="9"/>
  <c r="AF9" i="9" s="1"/>
  <c r="CG3" i="9"/>
  <c r="CI3" i="9"/>
  <c r="CQ3" i="9"/>
  <c r="AU4" i="9"/>
  <c r="CS5" i="9"/>
  <c r="CG6" i="9"/>
  <c r="DB5" i="9"/>
  <c r="BE7" i="9"/>
  <c r="CC4" i="9"/>
  <c r="CC7" i="9"/>
  <c r="DI7" i="9" s="1"/>
  <c r="DY7" i="9" s="1"/>
  <c r="CT8" i="9"/>
  <c r="DN8" i="9" s="1"/>
  <c r="DA3" i="9"/>
  <c r="CL6" i="9"/>
  <c r="AP6" i="9"/>
  <c r="Q5" i="9"/>
  <c r="BX37" i="8"/>
  <c r="BW6" i="11" s="1"/>
  <c r="DD6" i="11" s="1"/>
  <c r="BJ43" i="8"/>
  <c r="BF6" i="12" s="1"/>
  <c r="BT5" i="9"/>
  <c r="AK7" i="9"/>
  <c r="DQ4" i="9"/>
  <c r="DS3" i="9"/>
  <c r="CH6" i="9"/>
  <c r="CB3" i="9"/>
  <c r="BL42" i="8"/>
  <c r="BH5" i="12" s="1"/>
  <c r="BX34" i="8"/>
  <c r="BW3" i="11" s="1"/>
  <c r="DD3" i="11" s="1"/>
  <c r="CV7" i="9"/>
  <c r="BY35" i="8"/>
  <c r="BX4" i="11" s="1"/>
  <c r="DE4" i="11" s="1"/>
  <c r="BW35" i="8"/>
  <c r="BV4" i="11" s="1"/>
  <c r="DC4" i="11" s="1"/>
  <c r="CN7" i="9"/>
  <c r="AP4" i="9"/>
  <c r="V6" i="9"/>
  <c r="AA3" i="9"/>
  <c r="BX35" i="8"/>
  <c r="BW4" i="11" s="1"/>
  <c r="DD4" i="11" s="1"/>
  <c r="CW6" i="9"/>
  <c r="V3" i="9"/>
  <c r="V9" i="9" s="1"/>
  <c r="BY38" i="8"/>
  <c r="BX7" i="11" s="1"/>
  <c r="DE7" i="11" s="1"/>
  <c r="BY4" i="9"/>
  <c r="BE5" i="9"/>
  <c r="CW5" i="9"/>
  <c r="DQ5" i="9" s="1"/>
  <c r="BK45" i="8"/>
  <c r="BG8" i="12" s="1"/>
  <c r="AT34" i="8"/>
  <c r="AL3" i="11" s="1"/>
  <c r="CR3" i="9"/>
  <c r="AU8" i="9"/>
  <c r="BL41" i="8"/>
  <c r="BH4" i="12" s="1"/>
  <c r="CE3" i="9"/>
  <c r="BS43" i="8"/>
  <c r="BQ6" i="12" s="1"/>
  <c r="BZ4" i="9"/>
  <c r="CB8" i="9"/>
  <c r="CA7" i="9"/>
  <c r="BO6" i="9"/>
  <c r="CG7" i="9"/>
  <c r="BW36" i="8"/>
  <c r="BV5" i="11" s="1"/>
  <c r="DC5" i="11" s="1"/>
  <c r="AF39" i="8"/>
  <c r="T8" i="11" s="1"/>
  <c r="CL3" i="9"/>
  <c r="CQ4" i="9"/>
  <c r="CS8" i="9"/>
  <c r="CY5" i="9"/>
  <c r="CG4" i="9"/>
  <c r="CY4" i="9"/>
  <c r="BK42" i="8"/>
  <c r="BG5" i="12" s="1"/>
  <c r="BJ41" i="8"/>
  <c r="BF4" i="12" s="1"/>
  <c r="BL43" i="8"/>
  <c r="BH6" i="12" s="1"/>
  <c r="BJ45" i="8"/>
  <c r="BF8" i="12" s="1"/>
  <c r="BJ8" i="9"/>
  <c r="BT4" i="9"/>
  <c r="AU39" i="8"/>
  <c r="AM8" i="11" s="1"/>
  <c r="CO6" i="9"/>
  <c r="DM6" i="9" s="1"/>
  <c r="AW38" i="8"/>
  <c r="AO7" i="11" s="1"/>
  <c r="DL8" i="9"/>
  <c r="G7" i="9"/>
  <c r="G5" i="9"/>
  <c r="CZ4" i="9"/>
  <c r="BY7" i="9"/>
  <c r="CT4" i="9"/>
  <c r="DU3" i="9"/>
  <c r="BY8" i="9"/>
  <c r="AK3" i="9"/>
  <c r="CH3" i="9"/>
  <c r="CP4" i="9"/>
  <c r="BO8" i="9"/>
  <c r="CB7" i="9"/>
  <c r="CA4" i="9"/>
  <c r="V8" i="9"/>
  <c r="CS6" i="9"/>
  <c r="AE39" i="8"/>
  <c r="S8" i="11" s="1"/>
  <c r="AU7" i="9"/>
  <c r="AZ3" i="9"/>
  <c r="CF6" i="9"/>
  <c r="BE8" i="9"/>
  <c r="DJ5" i="9"/>
  <c r="CZ6" i="9"/>
  <c r="AF8" i="9"/>
  <c r="AZ7" i="9"/>
  <c r="BO5" i="9"/>
  <c r="G6" i="9"/>
  <c r="CI8" i="9"/>
  <c r="BJ6" i="9"/>
  <c r="CT3" i="9"/>
  <c r="BS37" i="8"/>
  <c r="BQ6" i="11" s="1"/>
  <c r="AT38" i="8"/>
  <c r="AL7" i="11" s="1"/>
  <c r="G3" i="9"/>
  <c r="CI8" i="12"/>
  <c r="AB39" i="8"/>
  <c r="O8" i="11" s="1"/>
  <c r="CF8" i="11" s="1"/>
  <c r="Z34" i="8"/>
  <c r="M3" i="11" s="1"/>
  <c r="AC36" i="8"/>
  <c r="P5" i="11" s="1"/>
  <c r="AA34" i="8"/>
  <c r="N3" i="11" s="1"/>
  <c r="AC35" i="8"/>
  <c r="P4" i="11" s="1"/>
  <c r="AC34" i="8"/>
  <c r="P3" i="11" s="1"/>
  <c r="AA38" i="8"/>
  <c r="N7" i="11" s="1"/>
  <c r="AB37" i="8"/>
  <c r="O6" i="11" s="1"/>
  <c r="AC39" i="8"/>
  <c r="P8" i="11" s="1"/>
  <c r="AA36" i="8"/>
  <c r="N5" i="11" s="1"/>
  <c r="Z37" i="8"/>
  <c r="M6" i="11" s="1"/>
  <c r="AA37" i="8"/>
  <c r="N6" i="11" s="1"/>
  <c r="CE6" i="11" s="1"/>
  <c r="Z35" i="8"/>
  <c r="M4" i="11" s="1"/>
  <c r="AB35" i="8"/>
  <c r="O4" i="11" s="1"/>
  <c r="BH45" i="8"/>
  <c r="BC8" i="12" s="1"/>
  <c r="CV8" i="12" s="1"/>
  <c r="BI44" i="8"/>
  <c r="BD7" i="12" s="1"/>
  <c r="BH42" i="8"/>
  <c r="BC5" i="12" s="1"/>
  <c r="CV5" i="12" s="1"/>
  <c r="BF44" i="8"/>
  <c r="BA7" i="12" s="1"/>
  <c r="BG44" i="8"/>
  <c r="BB7" i="12" s="1"/>
  <c r="CU7" i="12" s="1"/>
  <c r="BI41" i="8"/>
  <c r="BD4" i="12" s="1"/>
  <c r="CW4" i="12" s="1"/>
  <c r="BH41" i="8"/>
  <c r="BC4" i="12" s="1"/>
  <c r="CV4" i="12" s="1"/>
  <c r="BP42" i="8"/>
  <c r="BM5" i="12" s="1"/>
  <c r="BP45" i="8"/>
  <c r="BM8" i="12" s="1"/>
  <c r="BN40" i="8"/>
  <c r="BK3" i="12" s="1"/>
  <c r="BN41" i="8"/>
  <c r="BK4" i="12" s="1"/>
  <c r="CX4" i="12" s="1"/>
  <c r="BP41" i="8"/>
  <c r="BM4" i="12" s="1"/>
  <c r="BQ45" i="8"/>
  <c r="BN8" i="12" s="1"/>
  <c r="BN43" i="8"/>
  <c r="BK6" i="12" s="1"/>
  <c r="BQ43" i="8"/>
  <c r="BN6" i="12" s="1"/>
  <c r="BO45" i="8"/>
  <c r="BL8" i="12" s="1"/>
  <c r="BQ44" i="8"/>
  <c r="BN7" i="12" s="1"/>
  <c r="BQ42" i="8"/>
  <c r="BN5" i="12" s="1"/>
  <c r="BO42" i="8"/>
  <c r="BL5" i="12" s="1"/>
  <c r="BO43" i="8"/>
  <c r="BL6" i="12" s="1"/>
  <c r="BN45" i="8"/>
  <c r="BK8" i="12" s="1"/>
  <c r="BQ41" i="8"/>
  <c r="BN4" i="12" s="1"/>
  <c r="BO41" i="8"/>
  <c r="BL4" i="12" s="1"/>
  <c r="AO39" i="8"/>
  <c r="AE8" i="11" s="1"/>
  <c r="AO37" i="8"/>
  <c r="AE6" i="11" s="1"/>
  <c r="AL34" i="8"/>
  <c r="AB3" i="11" s="1"/>
  <c r="AN38" i="8"/>
  <c r="AD7" i="11" s="1"/>
  <c r="AN39" i="8"/>
  <c r="AD8" i="11" s="1"/>
  <c r="AN36" i="8"/>
  <c r="AD5" i="11" s="1"/>
  <c r="AO36" i="8"/>
  <c r="AE5" i="11" s="1"/>
  <c r="CK5" i="11" s="1"/>
  <c r="AM38" i="8"/>
  <c r="AC7" i="11" s="1"/>
  <c r="AO35" i="8"/>
  <c r="AE4" i="11" s="1"/>
  <c r="AL39" i="8"/>
  <c r="AB8" i="11" s="1"/>
  <c r="AF8" i="11" s="1"/>
  <c r="AN35" i="8"/>
  <c r="AD4" i="11" s="1"/>
  <c r="AM35" i="8"/>
  <c r="AC4" i="11" s="1"/>
  <c r="AM37" i="8"/>
  <c r="AC6" i="11" s="1"/>
  <c r="AL38" i="8"/>
  <c r="AB7" i="11" s="1"/>
  <c r="BX44" i="8"/>
  <c r="BW7" i="12" s="1"/>
  <c r="DD7" i="12" s="1"/>
  <c r="BV44" i="8"/>
  <c r="BU7" i="12" s="1"/>
  <c r="DB7" i="12" s="1"/>
  <c r="BY45" i="8"/>
  <c r="BX8" i="12" s="1"/>
  <c r="DE8" i="12" s="1"/>
  <c r="BY43" i="8"/>
  <c r="BX6" i="12" s="1"/>
  <c r="DE6" i="12" s="1"/>
  <c r="BW44" i="8"/>
  <c r="BV7" i="12" s="1"/>
  <c r="DC7" i="12" s="1"/>
  <c r="BY42" i="8"/>
  <c r="BX5" i="12" s="1"/>
  <c r="DE5" i="12" s="1"/>
  <c r="BV40" i="8"/>
  <c r="BU3" i="12" s="1"/>
  <c r="DB3" i="12" s="1"/>
  <c r="BX45" i="8"/>
  <c r="BW8" i="12" s="1"/>
  <c r="DD8" i="12" s="1"/>
  <c r="BX43" i="8"/>
  <c r="BW6" i="12" s="1"/>
  <c r="DD6" i="12" s="1"/>
  <c r="BW45" i="8"/>
  <c r="BV8" i="12" s="1"/>
  <c r="DC8" i="12" s="1"/>
  <c r="BW41" i="8"/>
  <c r="BV4" i="12" s="1"/>
  <c r="DC4" i="12" s="1"/>
  <c r="AA40" i="8"/>
  <c r="N3" i="12" s="1"/>
  <c r="AC41" i="8"/>
  <c r="P4" i="12" s="1"/>
  <c r="AA41" i="8"/>
  <c r="N4" i="12" s="1"/>
  <c r="AC40" i="8"/>
  <c r="P3" i="12" s="1"/>
  <c r="AB43" i="8"/>
  <c r="O6" i="12" s="1"/>
  <c r="CF6" i="12" s="1"/>
  <c r="AA43" i="8"/>
  <c r="N6" i="12" s="1"/>
  <c r="AC45" i="8"/>
  <c r="P8" i="12" s="1"/>
  <c r="AB42" i="8"/>
  <c r="O5" i="12" s="1"/>
  <c r="CF5" i="12" s="1"/>
  <c r="Z40" i="8"/>
  <c r="M3" i="12" s="1"/>
  <c r="AA44" i="8"/>
  <c r="N7" i="12" s="1"/>
  <c r="AB45" i="8"/>
  <c r="O8" i="12" s="1"/>
  <c r="AC42" i="8"/>
  <c r="P5" i="12" s="1"/>
  <c r="Z41" i="8"/>
  <c r="M4" i="12" s="1"/>
  <c r="AB41" i="8"/>
  <c r="O4" i="12" s="1"/>
  <c r="Z42" i="8"/>
  <c r="M5" i="12" s="1"/>
  <c r="CD5" i="12" s="1"/>
  <c r="BB35" i="8"/>
  <c r="AV4" i="11" s="1"/>
  <c r="BB37" i="8"/>
  <c r="AV6" i="11" s="1"/>
  <c r="BC39" i="8"/>
  <c r="AW8" i="11" s="1"/>
  <c r="BB34" i="8"/>
  <c r="AV3" i="11" s="1"/>
  <c r="CP3" i="11" s="1"/>
  <c r="BB36" i="8"/>
  <c r="AV5" i="11" s="1"/>
  <c r="BC38" i="8"/>
  <c r="AW7" i="11" s="1"/>
  <c r="BC37" i="8"/>
  <c r="AW6" i="11" s="1"/>
  <c r="BD36" i="8"/>
  <c r="AX5" i="11" s="1"/>
  <c r="BB38" i="8"/>
  <c r="AV7" i="11" s="1"/>
  <c r="BD37" i="8"/>
  <c r="AX6" i="11" s="1"/>
  <c r="BE36" i="8"/>
  <c r="AY5" i="11" s="1"/>
  <c r="BE39" i="8"/>
  <c r="AY8" i="11" s="1"/>
  <c r="BE35" i="8"/>
  <c r="AY4" i="11" s="1"/>
  <c r="CS4" i="11" s="1"/>
  <c r="BC34" i="8"/>
  <c r="AW3" i="11" s="1"/>
  <c r="BE34" i="8"/>
  <c r="AY3" i="11" s="1"/>
  <c r="BF45" i="8"/>
  <c r="BA8" i="12" s="1"/>
  <c r="BO40" i="8"/>
  <c r="BL3" i="12" s="1"/>
  <c r="AJ39" i="8"/>
  <c r="Y8" i="11" s="1"/>
  <c r="CJ8" i="11" s="1"/>
  <c r="BX40" i="8"/>
  <c r="BW3" i="12" s="1"/>
  <c r="DD3" i="12" s="1"/>
  <c r="BF37" i="8"/>
  <c r="BA6" i="11" s="1"/>
  <c r="BE6" i="11" s="1"/>
  <c r="BM34" i="8"/>
  <c r="BI3" i="11" s="1"/>
  <c r="BQ34" i="8"/>
  <c r="BN3" i="11" s="1"/>
  <c r="X43" i="8"/>
  <c r="J6" i="12" s="1"/>
  <c r="CB6" i="12" s="1"/>
  <c r="BY40" i="8"/>
  <c r="BX3" i="12" s="1"/>
  <c r="DE3" i="12" s="1"/>
  <c r="BI43" i="8"/>
  <c r="BD6" i="12" s="1"/>
  <c r="CW6" i="12" s="1"/>
  <c r="BA41" i="8"/>
  <c r="AT4" i="12" s="1"/>
  <c r="CS4" i="12" s="1"/>
  <c r="BX42" i="8"/>
  <c r="BW5" i="12" s="1"/>
  <c r="DD5" i="12" s="1"/>
  <c r="V39" i="8"/>
  <c r="H8" i="11" s="1"/>
  <c r="BZ8" i="11" s="1"/>
  <c r="W42" i="8"/>
  <c r="I5" i="12" s="1"/>
  <c r="CA5" i="12" s="1"/>
  <c r="BL34" i="8"/>
  <c r="BH3" i="11" s="1"/>
  <c r="BM39" i="8"/>
  <c r="BI8" i="11" s="1"/>
  <c r="AY44" i="8"/>
  <c r="AR7" i="12" s="1"/>
  <c r="AC43" i="8"/>
  <c r="P6" i="12" s="1"/>
  <c r="BD39" i="8"/>
  <c r="AX8" i="11" s="1"/>
  <c r="Y35" i="8"/>
  <c r="K4" i="11" s="1"/>
  <c r="CC4" i="11" s="1"/>
  <c r="BV43" i="8"/>
  <c r="BU6" i="12" s="1"/>
  <c r="DB6" i="12" s="1"/>
  <c r="W34" i="8"/>
  <c r="I3" i="11" s="1"/>
  <c r="CA3" i="11" s="1"/>
  <c r="BG41" i="8"/>
  <c r="BB4" i="12" s="1"/>
  <c r="CU4" i="12" s="1"/>
  <c r="AJ38" i="8"/>
  <c r="Y7" i="11" s="1"/>
  <c r="CJ7" i="11" s="1"/>
  <c r="AF38" i="8"/>
  <c r="T7" i="11" s="1"/>
  <c r="AG34" i="8"/>
  <c r="U3" i="11" s="1"/>
  <c r="AE34" i="8"/>
  <c r="S3" i="11" s="1"/>
  <c r="AD34" i="8"/>
  <c r="R3" i="11" s="1"/>
  <c r="V3" i="11" s="1"/>
  <c r="AD37" i="8"/>
  <c r="R6" i="11" s="1"/>
  <c r="CD6" i="11" s="1"/>
  <c r="AG36" i="8"/>
  <c r="U5" i="11" s="1"/>
  <c r="AE35" i="8"/>
  <c r="S4" i="11" s="1"/>
  <c r="AF36" i="8"/>
  <c r="T5" i="11" s="1"/>
  <c r="AG38" i="8"/>
  <c r="U7" i="11" s="1"/>
  <c r="AF34" i="8"/>
  <c r="T3" i="11" s="1"/>
  <c r="AE36" i="8"/>
  <c r="S5" i="11" s="1"/>
  <c r="CE5" i="11" s="1"/>
  <c r="AF37" i="8"/>
  <c r="T6" i="11" s="1"/>
  <c r="AF35" i="8"/>
  <c r="T4" i="11" s="1"/>
  <c r="AG35" i="8"/>
  <c r="U4" i="11" s="1"/>
  <c r="AV40" i="8"/>
  <c r="AN3" i="12" s="1"/>
  <c r="AV45" i="8"/>
  <c r="AN8" i="12" s="1"/>
  <c r="AT41" i="8"/>
  <c r="AL4" i="12" s="1"/>
  <c r="AV44" i="8"/>
  <c r="AN7" i="12" s="1"/>
  <c r="AW44" i="8"/>
  <c r="AO7" i="12" s="1"/>
  <c r="AW40" i="8"/>
  <c r="AO3" i="12" s="1"/>
  <c r="AU41" i="8"/>
  <c r="AM4" i="12" s="1"/>
  <c r="AT42" i="8"/>
  <c r="AL5" i="12" s="1"/>
  <c r="AV43" i="8"/>
  <c r="AN6" i="12" s="1"/>
  <c r="AU40" i="8"/>
  <c r="AM3" i="12" s="1"/>
  <c r="AW45" i="8"/>
  <c r="AO8" i="12" s="1"/>
  <c r="AW43" i="8"/>
  <c r="AO6" i="12" s="1"/>
  <c r="BB40" i="8"/>
  <c r="AV3" i="12" s="1"/>
  <c r="BB42" i="8"/>
  <c r="AV5" i="12" s="1"/>
  <c r="BC44" i="8"/>
  <c r="AW7" i="12" s="1"/>
  <c r="BC43" i="8"/>
  <c r="AW6" i="12" s="1"/>
  <c r="BD42" i="8"/>
  <c r="AX5" i="12" s="1"/>
  <c r="BB44" i="8"/>
  <c r="AV7" i="12" s="1"/>
  <c r="BD43" i="8"/>
  <c r="AX6" i="12" s="1"/>
  <c r="BE41" i="8"/>
  <c r="AY4" i="12" s="1"/>
  <c r="BC45" i="8"/>
  <c r="AW8" i="12" s="1"/>
  <c r="CQ8" i="12" s="1"/>
  <c r="BC40" i="8"/>
  <c r="AW3" i="12" s="1"/>
  <c r="BE40" i="8"/>
  <c r="AY3" i="12" s="1"/>
  <c r="BD40" i="8"/>
  <c r="AX3" i="12" s="1"/>
  <c r="BB41" i="8"/>
  <c r="AV4" i="12" s="1"/>
  <c r="AZ4" i="12" s="1"/>
  <c r="BB43" i="8"/>
  <c r="AV6" i="12" s="1"/>
  <c r="BB45" i="8"/>
  <c r="AV8" i="12" s="1"/>
  <c r="BD45" i="8"/>
  <c r="AX8" i="12" s="1"/>
  <c r="AN44" i="8"/>
  <c r="AD7" i="12" s="1"/>
  <c r="CJ7" i="12" s="1"/>
  <c r="DL7" i="12" s="1"/>
  <c r="AN45" i="8"/>
  <c r="AD8" i="12" s="1"/>
  <c r="AN42" i="8"/>
  <c r="AD5" i="12" s="1"/>
  <c r="CJ5" i="12" s="1"/>
  <c r="AO42" i="8"/>
  <c r="AE5" i="12" s="1"/>
  <c r="CK5" i="12" s="1"/>
  <c r="AM44" i="8"/>
  <c r="AC7" i="12" s="1"/>
  <c r="AO41" i="8"/>
  <c r="AE4" i="12" s="1"/>
  <c r="CK4" i="12" s="1"/>
  <c r="AN41" i="8"/>
  <c r="AD4" i="12" s="1"/>
  <c r="CJ4" i="12" s="1"/>
  <c r="AO45" i="8"/>
  <c r="AE8" i="12" s="1"/>
  <c r="CK8" i="12" s="1"/>
  <c r="AL40" i="8"/>
  <c r="AB3" i="12" s="1"/>
  <c r="AM41" i="8"/>
  <c r="AC4" i="12" s="1"/>
  <c r="AM42" i="8"/>
  <c r="AC5" i="12" s="1"/>
  <c r="CI5" i="12" s="1"/>
  <c r="AM43" i="8"/>
  <c r="AC6" i="12" s="1"/>
  <c r="AL44" i="8"/>
  <c r="AB7" i="12" s="1"/>
  <c r="CH7" i="12" s="1"/>
  <c r="AN43" i="8"/>
  <c r="AD6" i="12" s="1"/>
  <c r="CJ6" i="12" s="1"/>
  <c r="AO44" i="8"/>
  <c r="AE7" i="12" s="1"/>
  <c r="BE4" i="9"/>
  <c r="G4" i="9"/>
  <c r="DH4" i="9"/>
  <c r="AX35" i="8"/>
  <c r="AQ4" i="11" s="1"/>
  <c r="AU4" i="11" s="1"/>
  <c r="AY35" i="8"/>
  <c r="AR4" i="11" s="1"/>
  <c r="AY36" i="8"/>
  <c r="AR5" i="11" s="1"/>
  <c r="AY37" i="8"/>
  <c r="AR6" i="11" s="1"/>
  <c r="AY34" i="8"/>
  <c r="AR3" i="11" s="1"/>
  <c r="BA37" i="8"/>
  <c r="AT6" i="11" s="1"/>
  <c r="AX37" i="8"/>
  <c r="AQ6" i="11" s="1"/>
  <c r="AX36" i="8"/>
  <c r="AQ5" i="11" s="1"/>
  <c r="AZ39" i="8"/>
  <c r="AS8" i="11" s="1"/>
  <c r="CR8" i="11" s="1"/>
  <c r="AX38" i="8"/>
  <c r="AQ7" i="11" s="1"/>
  <c r="DI3" i="9"/>
  <c r="BF35" i="8"/>
  <c r="BA4" i="11" s="1"/>
  <c r="BE4" i="11" s="1"/>
  <c r="BP43" i="8"/>
  <c r="BM6" i="12" s="1"/>
  <c r="BV35" i="8"/>
  <c r="BU4" i="11" s="1"/>
  <c r="AC38" i="8"/>
  <c r="P7" i="11" s="1"/>
  <c r="AG39" i="8"/>
  <c r="U8" i="11" s="1"/>
  <c r="AO40" i="8"/>
  <c r="AE3" i="12" s="1"/>
  <c r="CK3" i="12" s="1"/>
  <c r="AQ43" i="8"/>
  <c r="AH6" i="12" s="1"/>
  <c r="Y39" i="8"/>
  <c r="K8" i="11" s="1"/>
  <c r="CC8" i="11" s="1"/>
  <c r="BF43" i="8"/>
  <c r="BA6" i="12" s="1"/>
  <c r="CT6" i="12" s="1"/>
  <c r="BF42" i="8"/>
  <c r="BA5" i="12" s="1"/>
  <c r="BP44" i="8"/>
  <c r="BM7" i="12" s="1"/>
  <c r="BQ40" i="8"/>
  <c r="BN3" i="12" s="1"/>
  <c r="AB44" i="8"/>
  <c r="O7" i="12" s="1"/>
  <c r="AF45" i="8"/>
  <c r="T8" i="12" s="1"/>
  <c r="AN40" i="8"/>
  <c r="AD3" i="12" s="1"/>
  <c r="CJ3" i="12" s="1"/>
  <c r="AI39" i="8"/>
  <c r="X8" i="11" s="1"/>
  <c r="X42" i="8"/>
  <c r="J5" i="12" s="1"/>
  <c r="CB5" i="12" s="1"/>
  <c r="DH5" i="12" s="1"/>
  <c r="BJ34" i="8"/>
  <c r="BF3" i="11" s="1"/>
  <c r="BY41" i="8"/>
  <c r="BX4" i="12" s="1"/>
  <c r="DE4" i="12" s="1"/>
  <c r="AW35" i="8"/>
  <c r="AO4" i="11" s="1"/>
  <c r="BA36" i="8"/>
  <c r="AT5" i="11" s="1"/>
  <c r="CS5" i="11" s="1"/>
  <c r="BH38" i="8"/>
  <c r="BC7" i="11" s="1"/>
  <c r="BR34" i="8"/>
  <c r="BP3" i="11" s="1"/>
  <c r="BU41" i="8"/>
  <c r="BS4" i="12" s="1"/>
  <c r="AT40" i="8"/>
  <c r="AL3" i="12" s="1"/>
  <c r="DQ7" i="9"/>
  <c r="Z38" i="8"/>
  <c r="M7" i="11" s="1"/>
  <c r="AE45" i="8"/>
  <c r="S8" i="12" s="1"/>
  <c r="V45" i="8"/>
  <c r="H8" i="12" s="1"/>
  <c r="BZ8" i="12" s="1"/>
  <c r="BG36" i="8"/>
  <c r="BB5" i="11" s="1"/>
  <c r="CU5" i="11" s="1"/>
  <c r="BO38" i="8"/>
  <c r="BL7" i="11" s="1"/>
  <c r="BH34" i="8"/>
  <c r="BC3" i="11" s="1"/>
  <c r="CV3" i="11" s="1"/>
  <c r="AA45" i="8"/>
  <c r="N8" i="12" s="1"/>
  <c r="CW8" i="9"/>
  <c r="AZ35" i="8"/>
  <c r="AS4" i="11" s="1"/>
  <c r="BC41" i="8"/>
  <c r="AW4" i="12" s="1"/>
  <c r="AZ34" i="8"/>
  <c r="AS3" i="11" s="1"/>
  <c r="AQ40" i="8"/>
  <c r="AH3" i="12" s="1"/>
  <c r="AA6" i="9"/>
  <c r="BW39" i="8"/>
  <c r="BV8" i="11" s="1"/>
  <c r="DC8" i="11" s="1"/>
  <c r="AU45" i="8"/>
  <c r="AM8" i="12" s="1"/>
  <c r="BE45" i="8"/>
  <c r="AY8" i="12" s="1"/>
  <c r="AU43" i="8"/>
  <c r="AM6" i="12" s="1"/>
  <c r="BV45" i="8"/>
  <c r="BU8" i="12" s="1"/>
  <c r="DB8" i="12" s="1"/>
  <c r="AT45" i="8"/>
  <c r="AL8" i="12" s="1"/>
  <c r="AP8" i="12" s="1"/>
  <c r="AL36" i="8"/>
  <c r="AB5" i="11" s="1"/>
  <c r="AT44" i="8"/>
  <c r="AL7" i="12" s="1"/>
  <c r="AL45" i="8"/>
  <c r="AB8" i="12" s="1"/>
  <c r="CH8" i="12" s="1"/>
  <c r="AO38" i="8"/>
  <c r="AE7" i="11" s="1"/>
  <c r="AX34" i="8"/>
  <c r="AQ3" i="11" s="1"/>
  <c r="BA38" i="8"/>
  <c r="AT7" i="11" s="1"/>
  <c r="AW42" i="8"/>
  <c r="AO5" i="12" s="1"/>
  <c r="AZ38" i="8"/>
  <c r="AS7" i="11" s="1"/>
  <c r="BJ35" i="8"/>
  <c r="BF4" i="11" s="1"/>
  <c r="BM36" i="8"/>
  <c r="BI5" i="11" s="1"/>
  <c r="BL37" i="8"/>
  <c r="BH6" i="11" s="1"/>
  <c r="BM35" i="8"/>
  <c r="BI4" i="11" s="1"/>
  <c r="BL38" i="8"/>
  <c r="BH7" i="11" s="1"/>
  <c r="BL35" i="8"/>
  <c r="BH4" i="11" s="1"/>
  <c r="CV4" i="11" s="1"/>
  <c r="BK38" i="8"/>
  <c r="BG7" i="11" s="1"/>
  <c r="BJ37" i="8"/>
  <c r="BF6" i="11" s="1"/>
  <c r="BJ39" i="8"/>
  <c r="BF8" i="11" s="1"/>
  <c r="CT8" i="11" s="1"/>
  <c r="BJ38" i="8"/>
  <c r="BF7" i="11" s="1"/>
  <c r="BK34" i="8"/>
  <c r="BG3" i="11" s="1"/>
  <c r="BM38" i="8"/>
  <c r="BI7" i="11" s="1"/>
  <c r="BK35" i="8"/>
  <c r="BG4" i="11" s="1"/>
  <c r="BL39" i="8"/>
  <c r="BH8" i="11" s="1"/>
  <c r="AY40" i="8"/>
  <c r="AR3" i="12" s="1"/>
  <c r="BA43" i="8"/>
  <c r="AT6" i="12" s="1"/>
  <c r="CS6" i="12" s="1"/>
  <c r="AX43" i="8"/>
  <c r="AQ6" i="12" s="1"/>
  <c r="AZ45" i="8"/>
  <c r="AS8" i="12" s="1"/>
  <c r="AZ44" i="8"/>
  <c r="AS7" i="12" s="1"/>
  <c r="CR7" i="12" s="1"/>
  <c r="AX42" i="8"/>
  <c r="AQ5" i="12" s="1"/>
  <c r="CP5" i="12" s="1"/>
  <c r="AX41" i="8"/>
  <c r="AQ4" i="12" s="1"/>
  <c r="AY42" i="8"/>
  <c r="AR5" i="12" s="1"/>
  <c r="AY43" i="8"/>
  <c r="AR6" i="12" s="1"/>
  <c r="BA44" i="8"/>
  <c r="AT7" i="12" s="1"/>
  <c r="BA45" i="8"/>
  <c r="AT8" i="12" s="1"/>
  <c r="BQ38" i="8"/>
  <c r="BN7" i="11" s="1"/>
  <c r="BN37" i="8"/>
  <c r="BK6" i="11" s="1"/>
  <c r="BP36" i="8"/>
  <c r="BM5" i="11" s="1"/>
  <c r="BP39" i="8"/>
  <c r="BM8" i="11" s="1"/>
  <c r="BN34" i="8"/>
  <c r="BK3" i="11" s="1"/>
  <c r="BQ39" i="8"/>
  <c r="BN8" i="11" s="1"/>
  <c r="DA8" i="11" s="1"/>
  <c r="BQ35" i="8"/>
  <c r="BN4" i="11" s="1"/>
  <c r="BN35" i="8"/>
  <c r="BK4" i="11" s="1"/>
  <c r="BO4" i="11" s="1"/>
  <c r="BO39" i="8"/>
  <c r="BL8" i="11" s="1"/>
  <c r="BO35" i="8"/>
  <c r="BL4" i="11" s="1"/>
  <c r="BQ36" i="8"/>
  <c r="BN5" i="11" s="1"/>
  <c r="DA5" i="11" s="1"/>
  <c r="DU5" i="11" s="1"/>
  <c r="BO36" i="8"/>
  <c r="BL5" i="11" s="1"/>
  <c r="BO37" i="8"/>
  <c r="BL6" i="11" s="1"/>
  <c r="BN39" i="8"/>
  <c r="BK8" i="11" s="1"/>
  <c r="Y34" i="8"/>
  <c r="K3" i="11" s="1"/>
  <c r="CC3" i="11" s="1"/>
  <c r="W35" i="8"/>
  <c r="I4" i="11" s="1"/>
  <c r="CA4" i="11" s="1"/>
  <c r="W37" i="8"/>
  <c r="I6" i="11" s="1"/>
  <c r="W39" i="8"/>
  <c r="I8" i="11" s="1"/>
  <c r="CA8" i="11" s="1"/>
  <c r="V36" i="8"/>
  <c r="H5" i="11" s="1"/>
  <c r="BZ5" i="11" s="1"/>
  <c r="V38" i="8"/>
  <c r="H7" i="11" s="1"/>
  <c r="X35" i="8"/>
  <c r="J4" i="11" s="1"/>
  <c r="X38" i="8"/>
  <c r="J7" i="11" s="1"/>
  <c r="CB7" i="11" s="1"/>
  <c r="X34" i="8"/>
  <c r="J3" i="11" s="1"/>
  <c r="CB3" i="11" s="1"/>
  <c r="V34" i="8"/>
  <c r="H3" i="11" s="1"/>
  <c r="L3" i="11" s="1"/>
  <c r="V35" i="8"/>
  <c r="H4" i="11" s="1"/>
  <c r="Y40" i="8"/>
  <c r="K3" i="12" s="1"/>
  <c r="W41" i="8"/>
  <c r="I4" i="12" s="1"/>
  <c r="CA4" i="12" s="1"/>
  <c r="W43" i="8"/>
  <c r="I6" i="12" s="1"/>
  <c r="CA6" i="12" s="1"/>
  <c r="V42" i="8"/>
  <c r="H5" i="12" s="1"/>
  <c r="W45" i="8"/>
  <c r="I8" i="12" s="1"/>
  <c r="CA8" i="12" s="1"/>
  <c r="V44" i="8"/>
  <c r="H7" i="12" s="1"/>
  <c r="BZ7" i="12" s="1"/>
  <c r="V41" i="8"/>
  <c r="H4" i="12" s="1"/>
  <c r="BZ4" i="12" s="1"/>
  <c r="W40" i="8"/>
  <c r="I3" i="12" s="1"/>
  <c r="CA3" i="12" s="1"/>
  <c r="Y41" i="8"/>
  <c r="K4" i="12" s="1"/>
  <c r="X40" i="8"/>
  <c r="J3" i="12" s="1"/>
  <c r="CB3" i="12" s="1"/>
  <c r="AI38" i="8"/>
  <c r="X7" i="11" s="1"/>
  <c r="CI7" i="11" s="1"/>
  <c r="AJ37" i="8"/>
  <c r="Y6" i="11" s="1"/>
  <c r="AH39" i="8"/>
  <c r="W8" i="11" s="1"/>
  <c r="AI34" i="8"/>
  <c r="X3" i="11" s="1"/>
  <c r="AJ36" i="8"/>
  <c r="Y5" i="11" s="1"/>
  <c r="CJ5" i="11" s="1"/>
  <c r="AK35" i="8"/>
  <c r="Z4" i="11" s="1"/>
  <c r="CK4" i="11" s="1"/>
  <c r="AK34" i="8"/>
  <c r="Z3" i="11" s="1"/>
  <c r="CK3" i="11" s="1"/>
  <c r="AH34" i="8"/>
  <c r="W3" i="11" s="1"/>
  <c r="AH37" i="8"/>
  <c r="W6" i="11" s="1"/>
  <c r="AK38" i="8"/>
  <c r="Z7" i="11" s="1"/>
  <c r="AI37" i="8"/>
  <c r="X6" i="11" s="1"/>
  <c r="AH35" i="8"/>
  <c r="W4" i="11" s="1"/>
  <c r="AH36" i="8"/>
  <c r="W5" i="11" s="1"/>
  <c r="CH5" i="11" s="1"/>
  <c r="AJ35" i="8"/>
  <c r="Y4" i="11" s="1"/>
  <c r="BL36" i="8"/>
  <c r="BH5" i="11" s="1"/>
  <c r="BP37" i="8"/>
  <c r="BM6" i="11" s="1"/>
  <c r="Y44" i="8"/>
  <c r="K7" i="12" s="1"/>
  <c r="CC7" i="12" s="1"/>
  <c r="AO34" i="8"/>
  <c r="AE3" i="11" s="1"/>
  <c r="BG40" i="8"/>
  <c r="BB3" i="12" s="1"/>
  <c r="CU3" i="12" s="1"/>
  <c r="BF36" i="8"/>
  <c r="BA5" i="11" s="1"/>
  <c r="BI45" i="8"/>
  <c r="BD8" i="12" s="1"/>
  <c r="CW8" i="12" s="1"/>
  <c r="BV42" i="8"/>
  <c r="BU5" i="12" s="1"/>
  <c r="DB5" i="12" s="1"/>
  <c r="X36" i="8"/>
  <c r="J5" i="11" s="1"/>
  <c r="CB5" i="11" s="1"/>
  <c r="BI40" i="8"/>
  <c r="BD3" i="12" s="1"/>
  <c r="CW3" i="12" s="1"/>
  <c r="W44" i="8"/>
  <c r="I7" i="12" s="1"/>
  <c r="CA7" i="12" s="1"/>
  <c r="AR41" i="8"/>
  <c r="AI4" i="12" s="1"/>
  <c r="BG43" i="8"/>
  <c r="BB6" i="12" s="1"/>
  <c r="CU6" i="12" s="1"/>
  <c r="BC35" i="8"/>
  <c r="AW4" i="11" s="1"/>
  <c r="BC36" i="8"/>
  <c r="AW5" i="11" s="1"/>
  <c r="BN42" i="8"/>
  <c r="BK5" i="12" s="1"/>
  <c r="X44" i="8"/>
  <c r="J7" i="12" s="1"/>
  <c r="CB7" i="12" s="1"/>
  <c r="AI36" i="8"/>
  <c r="X5" i="11" s="1"/>
  <c r="BB39" i="8"/>
  <c r="AV8" i="11" s="1"/>
  <c r="BP35" i="8"/>
  <c r="BM4" i="11" s="1"/>
  <c r="AY41" i="8"/>
  <c r="AR4" i="12" s="1"/>
  <c r="AQ39" i="8"/>
  <c r="AH8" i="11" s="1"/>
  <c r="AS37" i="8"/>
  <c r="AJ6" i="11" s="1"/>
  <c r="AS38" i="8"/>
  <c r="AJ7" i="11" s="1"/>
  <c r="CO7" i="11" s="1"/>
  <c r="AP36" i="8"/>
  <c r="AG5" i="11" s="1"/>
  <c r="AP39" i="8"/>
  <c r="AG8" i="11" s="1"/>
  <c r="AR34" i="8"/>
  <c r="AI3" i="11" s="1"/>
  <c r="AQ35" i="8"/>
  <c r="AH4" i="11" s="1"/>
  <c r="AS35" i="8"/>
  <c r="AJ4" i="11" s="1"/>
  <c r="AP35" i="8"/>
  <c r="AG4" i="11" s="1"/>
  <c r="AR36" i="8"/>
  <c r="AI5" i="11" s="1"/>
  <c r="CN5" i="11" s="1"/>
  <c r="AQ36" i="8"/>
  <c r="AH5" i="11" s="1"/>
  <c r="CM5" i="11" s="1"/>
  <c r="AR38" i="8"/>
  <c r="AI7" i="11" s="1"/>
  <c r="AQ34" i="8"/>
  <c r="AH3" i="11" s="1"/>
  <c r="AR39" i="8"/>
  <c r="AI8" i="11" s="1"/>
  <c r="AS36" i="8"/>
  <c r="AJ5" i="11" s="1"/>
  <c r="AP34" i="8"/>
  <c r="AG3" i="11" s="1"/>
  <c r="AS39" i="8"/>
  <c r="AJ8" i="11" s="1"/>
  <c r="CO8" i="11" s="1"/>
  <c r="DM8" i="11" s="1"/>
  <c r="AS34" i="8"/>
  <c r="AJ3" i="11" s="1"/>
  <c r="AW36" i="8"/>
  <c r="AO5" i="11" s="1"/>
  <c r="AU35" i="8"/>
  <c r="AM4" i="11" s="1"/>
  <c r="AT36" i="8"/>
  <c r="AL5" i="11" s="1"/>
  <c r="CL5" i="11" s="1"/>
  <c r="AU34" i="8"/>
  <c r="AM3" i="11" s="1"/>
  <c r="AV35" i="8"/>
  <c r="AN4" i="11" s="1"/>
  <c r="AV37" i="8"/>
  <c r="AN6" i="11" s="1"/>
  <c r="AV34" i="8"/>
  <c r="AN3" i="11" s="1"/>
  <c r="AT35" i="8"/>
  <c r="AL4" i="11" s="1"/>
  <c r="CL4" i="11" s="1"/>
  <c r="AV38" i="8"/>
  <c r="AN7" i="11" s="1"/>
  <c r="AW34" i="8"/>
  <c r="AO3" i="11" s="1"/>
  <c r="AV39" i="8"/>
  <c r="AN8" i="11" s="1"/>
  <c r="AT39" i="8"/>
  <c r="AL8" i="11" s="1"/>
  <c r="AU38" i="8"/>
  <c r="AM7" i="11" s="1"/>
  <c r="AU37" i="8"/>
  <c r="AM6" i="11" s="1"/>
  <c r="CM6" i="11" s="1"/>
  <c r="AW39" i="8"/>
  <c r="AO8" i="11" s="1"/>
  <c r="AD43" i="8"/>
  <c r="R6" i="12" s="1"/>
  <c r="AE41" i="8"/>
  <c r="S4" i="12" s="1"/>
  <c r="AG42" i="8"/>
  <c r="U5" i="12" s="1"/>
  <c r="AD45" i="8"/>
  <c r="R8" i="12" s="1"/>
  <c r="AG44" i="8"/>
  <c r="U7" i="12" s="1"/>
  <c r="AE43" i="8"/>
  <c r="S6" i="12" s="1"/>
  <c r="AE40" i="8"/>
  <c r="S3" i="12" s="1"/>
  <c r="AF40" i="8"/>
  <c r="T3" i="12" s="1"/>
  <c r="AF43" i="8"/>
  <c r="T6" i="12" s="1"/>
  <c r="AF41" i="8"/>
  <c r="T4" i="12" s="1"/>
  <c r="AG41" i="8"/>
  <c r="U4" i="12" s="1"/>
  <c r="AG40" i="8"/>
  <c r="U3" i="12" s="1"/>
  <c r="AD41" i="8"/>
  <c r="R4" i="12" s="1"/>
  <c r="BY39" i="8"/>
  <c r="BX8" i="11" s="1"/>
  <c r="DE8" i="11" s="1"/>
  <c r="BX38" i="8"/>
  <c r="BW7" i="11" s="1"/>
  <c r="DD7" i="11" s="1"/>
  <c r="BV38" i="8"/>
  <c r="BU7" i="11" s="1"/>
  <c r="DB7" i="11" s="1"/>
  <c r="BY37" i="8"/>
  <c r="BX6" i="11" s="1"/>
  <c r="DE6" i="11" s="1"/>
  <c r="BW38" i="8"/>
  <c r="BV7" i="11" s="1"/>
  <c r="DC7" i="11" s="1"/>
  <c r="BV34" i="8"/>
  <c r="BU3" i="11" s="1"/>
  <c r="DB3" i="11" s="1"/>
  <c r="BX39" i="8"/>
  <c r="BW8" i="11" s="1"/>
  <c r="DD8" i="11" s="1"/>
  <c r="BV39" i="8"/>
  <c r="BU8" i="11" s="1"/>
  <c r="DB8" i="11" s="1"/>
  <c r="BW37" i="8"/>
  <c r="BV6" i="11" s="1"/>
  <c r="DC6" i="11" s="1"/>
  <c r="BY36" i="8"/>
  <c r="BX5" i="11" s="1"/>
  <c r="DE5" i="11" s="1"/>
  <c r="BV37" i="8"/>
  <c r="BU6" i="11" s="1"/>
  <c r="DB6" i="11" s="1"/>
  <c r="BT43" i="8"/>
  <c r="BR6" i="12" s="1"/>
  <c r="BT41" i="8"/>
  <c r="BR4" i="12" s="1"/>
  <c r="CZ4" i="12" s="1"/>
  <c r="BR42" i="8"/>
  <c r="BP5" i="12" s="1"/>
  <c r="BR41" i="8"/>
  <c r="BP4" i="12" s="1"/>
  <c r="BU44" i="8"/>
  <c r="BS7" i="12" s="1"/>
  <c r="BT42" i="8"/>
  <c r="BR5" i="12" s="1"/>
  <c r="BS40" i="8"/>
  <c r="BQ3" i="12" s="1"/>
  <c r="BT45" i="8"/>
  <c r="BR8" i="12" s="1"/>
  <c r="BR45" i="8"/>
  <c r="BP8" i="12" s="1"/>
  <c r="CX8" i="12" s="1"/>
  <c r="BU40" i="8"/>
  <c r="BS3" i="12" s="1"/>
  <c r="BS45" i="8"/>
  <c r="BQ8" i="12" s="1"/>
  <c r="BS42" i="8"/>
  <c r="BQ5" i="12" s="1"/>
  <c r="BR43" i="8"/>
  <c r="BP6" i="12" s="1"/>
  <c r="BS44" i="8"/>
  <c r="BQ7" i="12" s="1"/>
  <c r="BT40" i="8"/>
  <c r="BR3" i="12" s="1"/>
  <c r="BS41" i="8"/>
  <c r="BQ4" i="12" s="1"/>
  <c r="BR37" i="8"/>
  <c r="BP6" i="11" s="1"/>
  <c r="BT6" i="11" s="1"/>
  <c r="BT34" i="8"/>
  <c r="BR3" i="11" s="1"/>
  <c r="BS36" i="8"/>
  <c r="BQ5" i="11" s="1"/>
  <c r="BS35" i="8"/>
  <c r="BQ4" i="11" s="1"/>
  <c r="BT37" i="8"/>
  <c r="BR6" i="11" s="1"/>
  <c r="BT35" i="8"/>
  <c r="BR4" i="11" s="1"/>
  <c r="BR36" i="8"/>
  <c r="BP5" i="11" s="1"/>
  <c r="BR35" i="8"/>
  <c r="BP4" i="11" s="1"/>
  <c r="BU38" i="8"/>
  <c r="BS7" i="11" s="1"/>
  <c r="BT36" i="8"/>
  <c r="BR5" i="11" s="1"/>
  <c r="BS34" i="8"/>
  <c r="BQ3" i="11" s="1"/>
  <c r="BT39" i="8"/>
  <c r="BR8" i="11" s="1"/>
  <c r="BT38" i="8"/>
  <c r="BR7" i="11" s="1"/>
  <c r="BU34" i="8"/>
  <c r="BS3" i="11" s="1"/>
  <c r="BR38" i="8"/>
  <c r="BP7" i="11" s="1"/>
  <c r="BU37" i="8"/>
  <c r="BS6" i="11" s="1"/>
  <c r="DA6" i="11" s="1"/>
  <c r="BS38" i="8"/>
  <c r="BQ7" i="11" s="1"/>
  <c r="CY7" i="11" s="1"/>
  <c r="DO5" i="9"/>
  <c r="G8" i="9"/>
  <c r="DT4" i="9"/>
  <c r="BF41" i="8"/>
  <c r="BA4" i="12" s="1"/>
  <c r="CT4" i="12" s="1"/>
  <c r="BV41" i="8"/>
  <c r="BU4" i="12" s="1"/>
  <c r="DB4" i="12" s="1"/>
  <c r="Y37" i="8"/>
  <c r="K6" i="11" s="1"/>
  <c r="CC6" i="11" s="1"/>
  <c r="AC44" i="8"/>
  <c r="P7" i="12" s="1"/>
  <c r="AG45" i="8"/>
  <c r="U8" i="12" s="1"/>
  <c r="BW42" i="8"/>
  <c r="BV5" i="12" s="1"/>
  <c r="DC5" i="12" s="1"/>
  <c r="Y45" i="8"/>
  <c r="K8" i="12" s="1"/>
  <c r="CC8" i="12" s="1"/>
  <c r="Y42" i="8"/>
  <c r="K5" i="12" s="1"/>
  <c r="CC5" i="12" s="1"/>
  <c r="AN34" i="8"/>
  <c r="AD3" i="11" s="1"/>
  <c r="AP43" i="8"/>
  <c r="AG6" i="12" s="1"/>
  <c r="BY34" i="8"/>
  <c r="BX3" i="11" s="1"/>
  <c r="DE3" i="11" s="1"/>
  <c r="X39" i="8"/>
  <c r="J8" i="11" s="1"/>
  <c r="BE6" i="9"/>
  <c r="BE9" i="9" s="1"/>
  <c r="BI36" i="8"/>
  <c r="BD5" i="11" s="1"/>
  <c r="CW5" i="11" s="1"/>
  <c r="BN38" i="8"/>
  <c r="BK7" i="11" s="1"/>
  <c r="CX7" i="11" s="1"/>
  <c r="Z39" i="8"/>
  <c r="M8" i="11" s="1"/>
  <c r="CD8" i="11" s="1"/>
  <c r="AJ34" i="8"/>
  <c r="Y3" i="11" s="1"/>
  <c r="CJ3" i="11" s="1"/>
  <c r="AW41" i="8"/>
  <c r="AO4" i="12" s="1"/>
  <c r="BA42" i="8"/>
  <c r="AT5" i="12" s="1"/>
  <c r="BE37" i="8"/>
  <c r="AY6" i="11" s="1"/>
  <c r="BK39" i="8"/>
  <c r="BG8" i="11" s="1"/>
  <c r="BR40" i="8"/>
  <c r="BP3" i="12" s="1"/>
  <c r="AE38" i="8"/>
  <c r="S7" i="11" s="1"/>
  <c r="V7" i="11" s="1"/>
  <c r="AB34" i="8"/>
  <c r="O3" i="11" s="1"/>
  <c r="CF3" i="11" s="1"/>
  <c r="BU35" i="8"/>
  <c r="BS4" i="11" s="1"/>
  <c r="AZ37" i="8"/>
  <c r="AS6" i="11" s="1"/>
  <c r="BE38" i="8"/>
  <c r="AY7" i="11" s="1"/>
  <c r="CS7" i="11" s="1"/>
  <c r="BG45" i="8"/>
  <c r="BB8" i="12" s="1"/>
  <c r="BP34" i="8"/>
  <c r="BM3" i="11" s="1"/>
  <c r="BO3" i="11" s="1"/>
  <c r="V43" i="8"/>
  <c r="H6" i="12" s="1"/>
  <c r="Z44" i="8"/>
  <c r="M7" i="12" s="1"/>
  <c r="Q7" i="12" s="1"/>
  <c r="AR37" i="8"/>
  <c r="AI6" i="11" s="1"/>
  <c r="CN6" i="11" s="1"/>
  <c r="AK39" i="8"/>
  <c r="Z8" i="11" s="1"/>
  <c r="CK8" i="11" s="1"/>
  <c r="BW34" i="8"/>
  <c r="BV3" i="11" s="1"/>
  <c r="DC3" i="11" s="1"/>
  <c r="BF34" i="8"/>
  <c r="BA3" i="11" s="1"/>
  <c r="BG42" i="8"/>
  <c r="BB5" i="12" s="1"/>
  <c r="CU5" i="12" s="1"/>
  <c r="BO44" i="8"/>
  <c r="BL7" i="12" s="1"/>
  <c r="BH40" i="8"/>
  <c r="BC3" i="12" s="1"/>
  <c r="CV3" i="12" s="1"/>
  <c r="BX41" i="8"/>
  <c r="BW4" i="12" s="1"/>
  <c r="DD4" i="12" s="1"/>
  <c r="AA39" i="8"/>
  <c r="N8" i="11" s="1"/>
  <c r="CE8" i="11" s="1"/>
  <c r="AZ36" i="8"/>
  <c r="AS5" i="11" s="1"/>
  <c r="CR5" i="11" s="1"/>
  <c r="AD38" i="8"/>
  <c r="R7" i="11" s="1"/>
  <c r="AZ41" i="8"/>
  <c r="AS4" i="12" s="1"/>
  <c r="CR4" i="12" s="1"/>
  <c r="DP4" i="12" s="1"/>
  <c r="BJ36" i="8"/>
  <c r="BF5" i="11" s="1"/>
  <c r="BJ5" i="11" s="1"/>
  <c r="AZ40" i="8"/>
  <c r="AS3" i="12" s="1"/>
  <c r="CR3" i="12" s="1"/>
  <c r="BA34" i="8"/>
  <c r="AT3" i="11" s="1"/>
  <c r="V40" i="8"/>
  <c r="H3" i="12" s="1"/>
  <c r="BZ3" i="12" s="1"/>
  <c r="AD35" i="8"/>
  <c r="R4" i="11" s="1"/>
  <c r="BA39" i="8"/>
  <c r="AT8" i="11" s="1"/>
  <c r="AR45" i="8"/>
  <c r="AI8" i="12" s="1"/>
  <c r="Z36" i="8"/>
  <c r="M5" i="11" s="1"/>
  <c r="Q5" i="11" s="1"/>
  <c r="AQ38" i="8"/>
  <c r="AH7" i="11" s="1"/>
  <c r="AY39" i="8"/>
  <c r="AR8" i="11" s="1"/>
  <c r="AG37" i="8"/>
  <c r="U6" i="11" s="1"/>
  <c r="AU44" i="8"/>
  <c r="AM7" i="12" s="1"/>
  <c r="AP7" i="12" s="1"/>
  <c r="BR44" i="8"/>
  <c r="BP7" i="12" s="1"/>
  <c r="AX39" i="8"/>
  <c r="AQ8" i="11" s="1"/>
  <c r="CP8" i="11" s="1"/>
  <c r="AI35" i="8"/>
  <c r="X4" i="11" s="1"/>
  <c r="AL42" i="8"/>
  <c r="AB5" i="12" s="1"/>
  <c r="CH5" i="12" s="1"/>
  <c r="AT37" i="8"/>
  <c r="AL6" i="11" s="1"/>
  <c r="CL6" i="11" s="1"/>
  <c r="AK37" i="8"/>
  <c r="Z6" i="11" s="1"/>
  <c r="CK6" i="11" s="1"/>
  <c r="AX40" i="8"/>
  <c r="AQ3" i="12" s="1"/>
  <c r="BY44" i="8"/>
  <c r="BX7" i="12" s="1"/>
  <c r="DE7" i="12" s="1"/>
  <c r="BE42" i="8"/>
  <c r="AY5" i="12" s="1"/>
  <c r="AZ5" i="12" s="1"/>
  <c r="BK36" i="8"/>
  <c r="BG5" i="11" s="1"/>
  <c r="AN37" i="8"/>
  <c r="AD6" i="11" s="1"/>
  <c r="AV41" i="8"/>
  <c r="AN4" i="12" s="1"/>
  <c r="BS39" i="8"/>
  <c r="BQ8" i="11" s="1"/>
  <c r="AF44" i="8"/>
  <c r="T7" i="12" s="1"/>
  <c r="BR39" i="8"/>
  <c r="BP8" i="11" s="1"/>
  <c r="BH43" i="8"/>
  <c r="BC6" i="12" s="1"/>
  <c r="CV6" i="12" s="1"/>
  <c r="AR44" i="8"/>
  <c r="AI7" i="12" s="1"/>
  <c r="CN7" i="12" s="1"/>
  <c r="AR40" i="8"/>
  <c r="AI3" i="12" s="1"/>
  <c r="AQ41" i="8"/>
  <c r="AH4" i="12" s="1"/>
  <c r="AS43" i="8"/>
  <c r="AJ6" i="12" s="1"/>
  <c r="CO6" i="12" s="1"/>
  <c r="DM6" i="12" s="1"/>
  <c r="AR42" i="8"/>
  <c r="AI5" i="12" s="1"/>
  <c r="CN5" i="12" s="1"/>
  <c r="AS44" i="8"/>
  <c r="AJ7" i="12" s="1"/>
  <c r="CO7" i="12" s="1"/>
  <c r="AQ42" i="8"/>
  <c r="AH5" i="12" s="1"/>
  <c r="AP42" i="8"/>
  <c r="AG5" i="12" s="1"/>
  <c r="AS41" i="8"/>
  <c r="AJ4" i="12" s="1"/>
  <c r="AP40" i="8"/>
  <c r="AG3" i="12" s="1"/>
  <c r="AS40" i="8"/>
  <c r="AJ3" i="12" s="1"/>
  <c r="AP45" i="8"/>
  <c r="AG8" i="12" s="1"/>
  <c r="AQ45" i="8"/>
  <c r="AH8" i="12" s="1"/>
  <c r="AP41" i="8"/>
  <c r="AG4" i="12" s="1"/>
  <c r="CL4" i="12" s="1"/>
  <c r="AQ44" i="8"/>
  <c r="AH7" i="12" s="1"/>
  <c r="BH37" i="8"/>
  <c r="BC6" i="11" s="1"/>
  <c r="BG38" i="8"/>
  <c r="BB7" i="11" s="1"/>
  <c r="CU7" i="11" s="1"/>
  <c r="DO7" i="11" s="1"/>
  <c r="BH39" i="8"/>
  <c r="BC8" i="11" s="1"/>
  <c r="CV8" i="11" s="1"/>
  <c r="BI38" i="8"/>
  <c r="BD7" i="11" s="1"/>
  <c r="BH36" i="8"/>
  <c r="BC5" i="11" s="1"/>
  <c r="BF38" i="8"/>
  <c r="BA7" i="11" s="1"/>
  <c r="BI35" i="8"/>
  <c r="BD4" i="11" s="1"/>
  <c r="BG35" i="8"/>
  <c r="BB4" i="11" s="1"/>
  <c r="DI4" i="9"/>
  <c r="DY4" i="9" s="1"/>
  <c r="BJ5" i="9"/>
  <c r="BJ10" i="9" s="1"/>
  <c r="Y38" i="8"/>
  <c r="K7" i="11" s="1"/>
  <c r="CC7" i="11" s="1"/>
  <c r="BF39" i="8"/>
  <c r="BA8" i="11" s="1"/>
  <c r="BO34" i="8"/>
  <c r="BL3" i="11" s="1"/>
  <c r="Y43" i="8"/>
  <c r="K6" i="12" s="1"/>
  <c r="CC6" i="12" s="1"/>
  <c r="AK6" i="9"/>
  <c r="AK10" i="9" s="1"/>
  <c r="BG34" i="8"/>
  <c r="BB3" i="11" s="1"/>
  <c r="BP38" i="8"/>
  <c r="BM7" i="11" s="1"/>
  <c r="BO7" i="9"/>
  <c r="BI39" i="8"/>
  <c r="BD8" i="11" s="1"/>
  <c r="X37" i="8"/>
  <c r="J6" i="11" s="1"/>
  <c r="CB6" i="11" s="1"/>
  <c r="AB38" i="8"/>
  <c r="O7" i="11" s="1"/>
  <c r="Q7" i="11" s="1"/>
  <c r="Q7" i="9"/>
  <c r="X45" i="8"/>
  <c r="J8" i="12" s="1"/>
  <c r="CB8" i="12" s="1"/>
  <c r="BI37" i="8"/>
  <c r="BD6" i="11" s="1"/>
  <c r="BI34" i="8"/>
  <c r="BD3" i="11" s="1"/>
  <c r="BI42" i="8"/>
  <c r="BD5" i="12" s="1"/>
  <c r="CW5" i="12" s="1"/>
  <c r="BN44" i="8"/>
  <c r="BK7" i="12" s="1"/>
  <c r="W38" i="8"/>
  <c r="I7" i="11" s="1"/>
  <c r="Z45" i="8"/>
  <c r="M8" i="12" s="1"/>
  <c r="BH44" i="8"/>
  <c r="BC7" i="12" s="1"/>
  <c r="CV7" i="12" s="1"/>
  <c r="AE44" i="8"/>
  <c r="S7" i="12" s="1"/>
  <c r="AB40" i="8"/>
  <c r="O3" i="12" s="1"/>
  <c r="CF3" i="12" s="1"/>
  <c r="BU36" i="8"/>
  <c r="BS5" i="11" s="1"/>
  <c r="BD35" i="8"/>
  <c r="AX4" i="11" s="1"/>
  <c r="CR4" i="11" s="1"/>
  <c r="DP4" i="11" s="1"/>
  <c r="AR35" i="8"/>
  <c r="AI4" i="11" s="1"/>
  <c r="AV36" i="8"/>
  <c r="AN5" i="11" s="1"/>
  <c r="AZ43" i="8"/>
  <c r="AS6" i="12" s="1"/>
  <c r="BE44" i="8"/>
  <c r="AY7" i="12" s="1"/>
  <c r="BG39" i="8"/>
  <c r="BB8" i="11" s="1"/>
  <c r="BP40" i="8"/>
  <c r="BM3" i="12" s="1"/>
  <c r="CZ3" i="12" s="1"/>
  <c r="V37" i="8"/>
  <c r="H6" i="11" s="1"/>
  <c r="L6" i="11" s="1"/>
  <c r="AM34" i="8"/>
  <c r="AC3" i="11" s="1"/>
  <c r="AR43" i="8"/>
  <c r="AI6" i="12" s="1"/>
  <c r="BW40" i="8"/>
  <c r="BV3" i="12" s="1"/>
  <c r="DC3" i="12" s="1"/>
  <c r="BX36" i="8"/>
  <c r="BW5" i="11" s="1"/>
  <c r="DD5" i="11" s="1"/>
  <c r="W36" i="8"/>
  <c r="I5" i="11" s="1"/>
  <c r="CA5" i="11" s="1"/>
  <c r="BG37" i="8"/>
  <c r="BB6" i="11" s="1"/>
  <c r="CU6" i="11" s="1"/>
  <c r="BF40" i="8"/>
  <c r="BA3" i="12" s="1"/>
  <c r="CT3" i="12" s="1"/>
  <c r="CY7" i="9"/>
  <c r="DS7" i="9" s="1"/>
  <c r="CV3" i="9"/>
  <c r="DP3" i="9" s="1"/>
  <c r="AZ42" i="8"/>
  <c r="AS5" i="12" s="1"/>
  <c r="AD44" i="8"/>
  <c r="R7" i="12" s="1"/>
  <c r="BM37" i="8"/>
  <c r="BI6" i="11" s="1"/>
  <c r="CW6" i="11" s="1"/>
  <c r="AU42" i="8"/>
  <c r="AM5" i="12" s="1"/>
  <c r="AP5" i="12" s="1"/>
  <c r="BD38" i="8"/>
  <c r="AX7" i="11" s="1"/>
  <c r="CR7" i="11" s="1"/>
  <c r="BC42" i="8"/>
  <c r="AW5" i="12" s="1"/>
  <c r="AY38" i="8"/>
  <c r="AR7" i="11" s="1"/>
  <c r="CQ7" i="11" s="1"/>
  <c r="AC37" i="8"/>
  <c r="P6" i="11" s="1"/>
  <c r="CG6" i="11" s="1"/>
  <c r="AH38" i="8"/>
  <c r="W7" i="11" s="1"/>
  <c r="BA40" i="8"/>
  <c r="AT3" i="12" s="1"/>
  <c r="BN36" i="8"/>
  <c r="BK5" i="11" s="1"/>
  <c r="CX5" i="11" s="1"/>
  <c r="AX44" i="8"/>
  <c r="AQ7" i="12" s="1"/>
  <c r="AD36" i="8"/>
  <c r="R5" i="11" s="1"/>
  <c r="CD5" i="11" s="1"/>
  <c r="BD34" i="8"/>
  <c r="AX3" i="11" s="1"/>
  <c r="BW43" i="8"/>
  <c r="BV6" i="12" s="1"/>
  <c r="DC6" i="12" s="1"/>
  <c r="AG43" i="8"/>
  <c r="U6" i="12" s="1"/>
  <c r="CG6" i="12" s="1"/>
  <c r="AM36" i="8"/>
  <c r="AC5" i="11" s="1"/>
  <c r="AM39" i="8"/>
  <c r="AC8" i="11" s="1"/>
  <c r="AL37" i="8"/>
  <c r="AB6" i="11" s="1"/>
  <c r="AF6" i="11" s="1"/>
  <c r="AP38" i="8"/>
  <c r="AG7" i="11" s="1"/>
  <c r="CL7" i="11" s="1"/>
  <c r="AX45" i="8"/>
  <c r="AQ8" i="12" s="1"/>
  <c r="AU8" i="12" s="1"/>
  <c r="AL35" i="8"/>
  <c r="AB4" i="11" s="1"/>
  <c r="AT43" i="8"/>
  <c r="AL6" i="12" s="1"/>
  <c r="AP6" i="12" s="1"/>
  <c r="CD4" i="9"/>
  <c r="DF4" i="9" s="1"/>
  <c r="CK6" i="12"/>
  <c r="AS45" i="8"/>
  <c r="AJ8" i="12" s="1"/>
  <c r="BU43" i="8"/>
  <c r="BS6" i="12" s="1"/>
  <c r="AS42" i="8"/>
  <c r="AJ5" i="12" s="1"/>
  <c r="Z43" i="8"/>
  <c r="M6" i="12" s="1"/>
  <c r="CD6" i="12" s="1"/>
  <c r="AA42" i="8"/>
  <c r="N5" i="12" s="1"/>
  <c r="CE5" i="12" s="1"/>
  <c r="DG5" i="12" s="1"/>
  <c r="BT44" i="8"/>
  <c r="BR7" i="12" s="1"/>
  <c r="AD40" i="8"/>
  <c r="R3" i="12" s="1"/>
  <c r="AB36" i="8"/>
  <c r="O5" i="11" s="1"/>
  <c r="AA35" i="8"/>
  <c r="N4" i="11" s="1"/>
  <c r="AD39" i="8"/>
  <c r="R8" i="11" s="1"/>
  <c r="V5" i="9"/>
  <c r="AP8" i="9"/>
  <c r="CD6" i="9"/>
  <c r="BT7" i="9"/>
  <c r="BJ7" i="12"/>
  <c r="CD5" i="9"/>
  <c r="AP7" i="9"/>
  <c r="BT6" i="9"/>
  <c r="AF6" i="9"/>
  <c r="CF3" i="9"/>
  <c r="DH3" i="9" s="1"/>
  <c r="AZ5" i="9"/>
  <c r="AZ8" i="9"/>
  <c r="DG3" i="9"/>
  <c r="AU5" i="9"/>
  <c r="CF8" i="9"/>
  <c r="DH8" i="9" s="1"/>
  <c r="AZ6" i="9"/>
  <c r="AP5" i="9"/>
  <c r="BT3" i="9"/>
  <c r="BT9" i="9" s="1"/>
  <c r="CM8" i="9"/>
  <c r="DK8" i="9" s="1"/>
  <c r="CK6" i="9"/>
  <c r="AF4" i="9"/>
  <c r="AF10" i="9" s="1"/>
  <c r="Q3" i="9"/>
  <c r="CG5" i="9"/>
  <c r="AP3" i="9"/>
  <c r="BZ5" i="9"/>
  <c r="CL8" i="9"/>
  <c r="DJ8" i="9" s="1"/>
  <c r="CX4" i="9"/>
  <c r="CU3" i="9"/>
  <c r="DO3" i="9" s="1"/>
  <c r="EA3" i="9" s="1"/>
  <c r="AF7" i="9"/>
  <c r="CP7" i="9"/>
  <c r="DN7" i="9" s="1"/>
  <c r="CX3" i="9"/>
  <c r="DR3" i="9" s="1"/>
  <c r="CA6" i="9"/>
  <c r="DG6" i="9" s="1"/>
  <c r="CU7" i="9"/>
  <c r="DQ6" i="12"/>
  <c r="DF5" i="9"/>
  <c r="DV5" i="9" s="1"/>
  <c r="G3" i="12"/>
  <c r="CT7" i="12"/>
  <c r="CI3" i="12"/>
  <c r="G6" i="12"/>
  <c r="CC6" i="9"/>
  <c r="DI6" i="9" s="1"/>
  <c r="BE3" i="9"/>
  <c r="CI6" i="9"/>
  <c r="CQ8" i="9"/>
  <c r="Q4" i="9"/>
  <c r="AU3" i="9"/>
  <c r="L5" i="9"/>
  <c r="AK8" i="9"/>
  <c r="CO3" i="9"/>
  <c r="CJ6" i="9"/>
  <c r="DL6" i="9" s="1"/>
  <c r="CA8" i="9"/>
  <c r="CT5" i="11"/>
  <c r="CC5" i="11"/>
  <c r="CW3" i="9"/>
  <c r="CU8" i="9"/>
  <c r="CD7" i="12"/>
  <c r="V7" i="9"/>
  <c r="CY6" i="9"/>
  <c r="DS6" i="9" s="1"/>
  <c r="CH4" i="12"/>
  <c r="AA4" i="12"/>
  <c r="AK7" i="11"/>
  <c r="CI4" i="12"/>
  <c r="DS8" i="9"/>
  <c r="CU4" i="9"/>
  <c r="DO4" i="9" s="1"/>
  <c r="CR8" i="9"/>
  <c r="CJ8" i="12"/>
  <c r="L7" i="9"/>
  <c r="CD3" i="11"/>
  <c r="CN5" i="9"/>
  <c r="DL5" i="9" s="1"/>
  <c r="CH6" i="12"/>
  <c r="AA6" i="12"/>
  <c r="CL5" i="12"/>
  <c r="AA3" i="12"/>
  <c r="CH3" i="12"/>
  <c r="CT7" i="11"/>
  <c r="CQ4" i="12"/>
  <c r="DO4" i="12" s="1"/>
  <c r="G8" i="11"/>
  <c r="BZ7" i="11"/>
  <c r="G7" i="11"/>
  <c r="CP5" i="11"/>
  <c r="BJ8" i="12"/>
  <c r="CO4" i="11"/>
  <c r="DM4" i="11" s="1"/>
  <c r="CE7" i="9"/>
  <c r="DG7" i="9" s="1"/>
  <c r="CV6" i="9"/>
  <c r="DP6" i="9" s="1"/>
  <c r="G6" i="11"/>
  <c r="CI7" i="9"/>
  <c r="DK7" i="9" s="1"/>
  <c r="CR7" i="9"/>
  <c r="DP7" i="9" s="1"/>
  <c r="DB4" i="11"/>
  <c r="BZ6" i="11"/>
  <c r="AA7" i="12"/>
  <c r="CY6" i="12"/>
  <c r="AA8" i="12"/>
  <c r="DT6" i="9"/>
  <c r="BY3" i="9"/>
  <c r="CZ7" i="9"/>
  <c r="DT7" i="9" s="1"/>
  <c r="CF7" i="9"/>
  <c r="DH7" i="9" s="1"/>
  <c r="Q8" i="9"/>
  <c r="CJ4" i="9"/>
  <c r="DL4" i="9" s="1"/>
  <c r="DX4" i="9" s="1"/>
  <c r="BY6" i="9"/>
  <c r="CR5" i="9"/>
  <c r="L3" i="9"/>
  <c r="CS3" i="9"/>
  <c r="CC5" i="9"/>
  <c r="BZ4" i="11"/>
  <c r="G4" i="11"/>
  <c r="CB8" i="11"/>
  <c r="DH8" i="11" s="1"/>
  <c r="L6" i="9"/>
  <c r="CD7" i="11"/>
  <c r="L8" i="9"/>
  <c r="CE8" i="9"/>
  <c r="CT5" i="12"/>
  <c r="BJ5" i="12"/>
  <c r="BO8" i="12"/>
  <c r="CY6" i="11"/>
  <c r="DS5" i="9"/>
  <c r="CI4" i="9"/>
  <c r="DK4" i="9" s="1"/>
  <c r="AF8" i="12"/>
  <c r="CO5" i="9"/>
  <c r="DM5" i="9" s="1"/>
  <c r="CE5" i="9"/>
  <c r="DG5" i="9" s="1"/>
  <c r="AA5" i="12"/>
  <c r="L4" i="9"/>
  <c r="BJ4" i="12"/>
  <c r="DA4" i="9"/>
  <c r="DU4" i="9" s="1"/>
  <c r="EC4" i="9" s="1"/>
  <c r="DA8" i="12"/>
  <c r="DU8" i="12" s="1"/>
  <c r="G8" i="12"/>
  <c r="G7" i="12"/>
  <c r="CP6" i="11"/>
  <c r="BJ6" i="12"/>
  <c r="CO5" i="11"/>
  <c r="CX3" i="11"/>
  <c r="G5" i="11"/>
  <c r="CB4" i="11"/>
  <c r="DA7" i="9"/>
  <c r="DU7" i="9" s="1"/>
  <c r="EC7" i="9" s="1"/>
  <c r="CK3" i="9"/>
  <c r="CZ4" i="11"/>
  <c r="DT4" i="11" s="1"/>
  <c r="DB5" i="11"/>
  <c r="CP7" i="11"/>
  <c r="CH4" i="11"/>
  <c r="CI5" i="9"/>
  <c r="CL7" i="12"/>
  <c r="CM6" i="9"/>
  <c r="DK6" i="9" s="1"/>
  <c r="DW6" i="9" s="1"/>
  <c r="DR7" i="9"/>
  <c r="DH6" i="9"/>
  <c r="DA5" i="9"/>
  <c r="DU5" i="9" s="1"/>
  <c r="EC5" i="9" s="1"/>
  <c r="AA5" i="9"/>
  <c r="CP6" i="9"/>
  <c r="DN6" i="9" s="1"/>
  <c r="DK3" i="9"/>
  <c r="AA8" i="9"/>
  <c r="CC8" i="9"/>
  <c r="DI8" i="9" s="1"/>
  <c r="G4" i="12"/>
  <c r="BJ3" i="12"/>
  <c r="CA6" i="11"/>
  <c r="CA7" i="11"/>
  <c r="CJ3" i="9"/>
  <c r="DL3" i="9" s="1"/>
  <c r="CU8" i="12"/>
  <c r="CK8" i="9"/>
  <c r="DM8" i="9" s="1"/>
  <c r="CU6" i="9"/>
  <c r="DO6" i="9" s="1"/>
  <c r="CR4" i="9"/>
  <c r="DP4" i="9" s="1"/>
  <c r="CH7" i="11"/>
  <c r="V5" i="12"/>
  <c r="CI6" i="12"/>
  <c r="CG4" i="12"/>
  <c r="CM7" i="11"/>
  <c r="CW7" i="12"/>
  <c r="DS4" i="9"/>
  <c r="CK7" i="9"/>
  <c r="DM7" i="9" s="1"/>
  <c r="DA6" i="9"/>
  <c r="DU6" i="9" s="1"/>
  <c r="CV5" i="9"/>
  <c r="G3" i="11"/>
  <c r="CM5" i="9"/>
  <c r="CF5" i="9"/>
  <c r="DH5" i="9" s="1"/>
  <c r="DX5" i="9" s="1"/>
  <c r="DA8" i="9"/>
  <c r="DU8" i="9" s="1"/>
  <c r="CI7" i="12"/>
  <c r="CQ5" i="12"/>
  <c r="DO5" i="12" s="1"/>
  <c r="CS6" i="11"/>
  <c r="CV8" i="9"/>
  <c r="G5" i="12"/>
  <c r="BZ5" i="12"/>
  <c r="CB4" i="12"/>
  <c r="CM8" i="11"/>
  <c r="CJ7" i="9"/>
  <c r="DL7" i="9" s="1"/>
  <c r="DG4" i="9"/>
  <c r="DW4" i="9" s="1"/>
  <c r="DJ3" i="9"/>
  <c r="DJ6" i="9"/>
  <c r="DN5" i="9"/>
  <c r="DN4" i="9"/>
  <c r="DR4" i="9"/>
  <c r="DF8" i="9"/>
  <c r="DF6" i="9"/>
  <c r="DV6" i="9" s="1"/>
  <c r="DR6" i="9"/>
  <c r="DO7" i="9"/>
  <c r="EA7" i="9" s="1"/>
  <c r="DR5" i="9"/>
  <c r="DF7" i="9"/>
  <c r="DJ7" i="9"/>
  <c r="DF3" i="9"/>
  <c r="DR8" i="9"/>
  <c r="DX8" i="9"/>
  <c r="DT3" i="9"/>
  <c r="DQ6" i="9"/>
  <c r="EC6" i="9" s="1"/>
  <c r="DJ4" i="9"/>
  <c r="J39" i="7"/>
  <c r="J19" i="7"/>
  <c r="CW3" i="11" l="1"/>
  <c r="AF3" i="11"/>
  <c r="DV3" i="9"/>
  <c r="CI3" i="11"/>
  <c r="CH3" i="11"/>
  <c r="AP3" i="12"/>
  <c r="AP10" i="12" s="1"/>
  <c r="CE3" i="11"/>
  <c r="DN3" i="9"/>
  <c r="DZ3" i="9" s="1"/>
  <c r="ED3" i="9" s="1"/>
  <c r="CL3" i="11"/>
  <c r="Q3" i="12"/>
  <c r="BZ3" i="11"/>
  <c r="BT5" i="12"/>
  <c r="DG8" i="11"/>
  <c r="CY4" i="11"/>
  <c r="DS4" i="11" s="1"/>
  <c r="CX5" i="12"/>
  <c r="L10" i="9"/>
  <c r="K10" i="9" s="1"/>
  <c r="AU10" i="9"/>
  <c r="AR10" i="9" s="1"/>
  <c r="CX4" i="11"/>
  <c r="BT8" i="11"/>
  <c r="CP3" i="12"/>
  <c r="DN3" i="12" s="1"/>
  <c r="CS3" i="11"/>
  <c r="DQ3" i="11" s="1"/>
  <c r="EC3" i="11" s="1"/>
  <c r="BE5" i="12"/>
  <c r="BJ4" i="11"/>
  <c r="CM3" i="12"/>
  <c r="DK3" i="12" s="1"/>
  <c r="V8" i="12"/>
  <c r="CT6" i="11"/>
  <c r="DN6" i="11" s="1"/>
  <c r="AZ10" i="9"/>
  <c r="AV10" i="9" s="1"/>
  <c r="G10" i="9"/>
  <c r="D10" i="9" s="1"/>
  <c r="L5" i="11"/>
  <c r="Q6" i="12"/>
  <c r="BY4" i="11"/>
  <c r="AK9" i="9"/>
  <c r="AG9" i="9" s="1"/>
  <c r="DR8" i="12"/>
  <c r="CP6" i="12"/>
  <c r="CP7" i="12"/>
  <c r="DN7" i="12" s="1"/>
  <c r="AF3" i="12"/>
  <c r="AP6" i="11"/>
  <c r="BT8" i="12"/>
  <c r="AP9" i="9"/>
  <c r="AO9" i="9" s="1"/>
  <c r="V8" i="11"/>
  <c r="CD8" i="12"/>
  <c r="CY3" i="11"/>
  <c r="DS3" i="11" s="1"/>
  <c r="DI6" i="11"/>
  <c r="CQ3" i="12"/>
  <c r="EB4" i="9"/>
  <c r="DG6" i="11"/>
  <c r="DW6" i="11" s="1"/>
  <c r="DW3" i="9"/>
  <c r="EE3" i="9" s="1"/>
  <c r="D17" i="9" s="1"/>
  <c r="AK7" i="12"/>
  <c r="CD3" i="12"/>
  <c r="DF3" i="12" s="1"/>
  <c r="CO3" i="12"/>
  <c r="DM3" i="12" s="1"/>
  <c r="CR6" i="11"/>
  <c r="CW4" i="11"/>
  <c r="DQ4" i="11" s="1"/>
  <c r="BJ8" i="11"/>
  <c r="AK6" i="11"/>
  <c r="AA5" i="11"/>
  <c r="CV5" i="11"/>
  <c r="DP5" i="11" s="1"/>
  <c r="EB5" i="11" s="1"/>
  <c r="BE3" i="11"/>
  <c r="V5" i="11"/>
  <c r="AZ8" i="12"/>
  <c r="Q10" i="9"/>
  <c r="CF5" i="11"/>
  <c r="AA7" i="11"/>
  <c r="CR5" i="12"/>
  <c r="DP5" i="12" s="1"/>
  <c r="EB5" i="12" s="1"/>
  <c r="CN6" i="12"/>
  <c r="DL6" i="12" s="1"/>
  <c r="DX6" i="12" s="1"/>
  <c r="BO7" i="12"/>
  <c r="CN3" i="12"/>
  <c r="DL3" i="12" s="1"/>
  <c r="CS8" i="11"/>
  <c r="BT4" i="11"/>
  <c r="CD4" i="12"/>
  <c r="CG7" i="12"/>
  <c r="DI7" i="12" s="1"/>
  <c r="CL8" i="11"/>
  <c r="AP3" i="11"/>
  <c r="AP10" i="11" s="1"/>
  <c r="CN8" i="11"/>
  <c r="DL8" i="11" s="1"/>
  <c r="AK3" i="11"/>
  <c r="L7" i="11"/>
  <c r="CZ8" i="11"/>
  <c r="DT8" i="11" s="1"/>
  <c r="CP4" i="12"/>
  <c r="CU4" i="11"/>
  <c r="BJ7" i="11"/>
  <c r="DQ8" i="9"/>
  <c r="EC8" i="9" s="1"/>
  <c r="EG8" i="9" s="1"/>
  <c r="F22" i="9" s="1"/>
  <c r="CT3" i="11"/>
  <c r="DN3" i="11" s="1"/>
  <c r="BO6" i="12"/>
  <c r="CQ3" i="11"/>
  <c r="AU7" i="12"/>
  <c r="CT8" i="12"/>
  <c r="CD4" i="11"/>
  <c r="CG4" i="11"/>
  <c r="DI4" i="11" s="1"/>
  <c r="DY4" i="11" s="1"/>
  <c r="CV7" i="11"/>
  <c r="DP7" i="11" s="1"/>
  <c r="EB7" i="11" s="1"/>
  <c r="DP8" i="11"/>
  <c r="DK7" i="11"/>
  <c r="AU3" i="12"/>
  <c r="AU7" i="11"/>
  <c r="AK8" i="11"/>
  <c r="BY9" i="9"/>
  <c r="BX9" i="9" s="1"/>
  <c r="DE9" i="9" s="1"/>
  <c r="V10" i="9"/>
  <c r="T10" i="9" s="1"/>
  <c r="BO7" i="11"/>
  <c r="BO9" i="9"/>
  <c r="BK9" i="9" s="1"/>
  <c r="CI5" i="11"/>
  <c r="DK5" i="11" s="1"/>
  <c r="CK7" i="11"/>
  <c r="CR3" i="11"/>
  <c r="DP3" i="11" s="1"/>
  <c r="CE8" i="12"/>
  <c r="DQ5" i="11"/>
  <c r="CG8" i="11"/>
  <c r="DI8" i="11" s="1"/>
  <c r="DY8" i="11" s="1"/>
  <c r="CT4" i="11"/>
  <c r="AZ3" i="11"/>
  <c r="AZ5" i="11"/>
  <c r="AZ6" i="11"/>
  <c r="AZ8" i="11"/>
  <c r="AF4" i="11"/>
  <c r="DM5" i="11"/>
  <c r="CF6" i="11"/>
  <c r="DH6" i="11" s="1"/>
  <c r="G9" i="9"/>
  <c r="C9" i="9" s="1"/>
  <c r="L9" i="9"/>
  <c r="H9" i="9" s="1"/>
  <c r="BT6" i="12"/>
  <c r="BE5" i="11"/>
  <c r="AA6" i="11"/>
  <c r="AA8" i="11"/>
  <c r="L4" i="12"/>
  <c r="DG8" i="12"/>
  <c r="BO8" i="11"/>
  <c r="CX6" i="11"/>
  <c r="DR6" i="11" s="1"/>
  <c r="DZ6" i="11" s="1"/>
  <c r="BJ3" i="11"/>
  <c r="BJ10" i="11" s="1"/>
  <c r="BJ6" i="11"/>
  <c r="DO8" i="12"/>
  <c r="DN8" i="11"/>
  <c r="BT10" i="9"/>
  <c r="BP10" i="9" s="1"/>
  <c r="AZ7" i="11"/>
  <c r="AU4" i="12"/>
  <c r="AU10" i="12" s="1"/>
  <c r="AK5" i="11"/>
  <c r="DU6" i="11"/>
  <c r="AP8" i="11"/>
  <c r="AU9" i="9"/>
  <c r="AQ9" i="9" s="1"/>
  <c r="BE10" i="9"/>
  <c r="BC10" i="9" s="1"/>
  <c r="CH6" i="11"/>
  <c r="DJ6" i="11" s="1"/>
  <c r="CZ7" i="11"/>
  <c r="DT7" i="11" s="1"/>
  <c r="AA9" i="9"/>
  <c r="Z9" i="9" s="1"/>
  <c r="CO6" i="11"/>
  <c r="DM6" i="11" s="1"/>
  <c r="AK6" i="12"/>
  <c r="DP5" i="9"/>
  <c r="EB5" i="9" s="1"/>
  <c r="EF5" i="9" s="1"/>
  <c r="E19" i="9" s="1"/>
  <c r="EA4" i="9"/>
  <c r="BY8" i="12"/>
  <c r="BE8" i="11"/>
  <c r="AZ9" i="9"/>
  <c r="AV9" i="9" s="1"/>
  <c r="AP10" i="9"/>
  <c r="AO10" i="9" s="1"/>
  <c r="Q4" i="11"/>
  <c r="BE7" i="11"/>
  <c r="CM7" i="12"/>
  <c r="DK7" i="12" s="1"/>
  <c r="CM5" i="12"/>
  <c r="CM4" i="12"/>
  <c r="DK4" i="12" s="1"/>
  <c r="CI4" i="11"/>
  <c r="AK8" i="12"/>
  <c r="L6" i="12"/>
  <c r="BT5" i="11"/>
  <c r="CZ3" i="11"/>
  <c r="DT3" i="11" s="1"/>
  <c r="AP7" i="11"/>
  <c r="CN4" i="11"/>
  <c r="AP5" i="11"/>
  <c r="AK4" i="11"/>
  <c r="DH3" i="12"/>
  <c r="DF5" i="12"/>
  <c r="CX7" i="12"/>
  <c r="DR7" i="12" s="1"/>
  <c r="BZ6" i="12"/>
  <c r="DF6" i="12" s="1"/>
  <c r="CS5" i="12"/>
  <c r="DQ5" i="12" s="1"/>
  <c r="L3" i="12"/>
  <c r="AU6" i="12"/>
  <c r="DP7" i="12"/>
  <c r="DO3" i="12"/>
  <c r="BT3" i="12"/>
  <c r="CL6" i="12"/>
  <c r="DJ6" i="12" s="1"/>
  <c r="BT7" i="12"/>
  <c r="DT4" i="12"/>
  <c r="V6" i="12"/>
  <c r="AF6" i="12"/>
  <c r="Q5" i="12"/>
  <c r="CZ6" i="12"/>
  <c r="DT6" i="12" s="1"/>
  <c r="AF7" i="12"/>
  <c r="CP8" i="12"/>
  <c r="AZ3" i="12"/>
  <c r="AZ6" i="12"/>
  <c r="AZ7" i="12"/>
  <c r="CO8" i="12"/>
  <c r="DM8" i="12" s="1"/>
  <c r="AP4" i="12"/>
  <c r="AU5" i="12"/>
  <c r="CN8" i="12"/>
  <c r="DL8" i="12" s="1"/>
  <c r="DX8" i="12" s="1"/>
  <c r="CL8" i="12"/>
  <c r="DJ8" i="12" s="1"/>
  <c r="CM8" i="12"/>
  <c r="DK8" i="12" s="1"/>
  <c r="CL3" i="12"/>
  <c r="L5" i="12"/>
  <c r="CF7" i="12"/>
  <c r="DH7" i="12" s="1"/>
  <c r="DX7" i="12" s="1"/>
  <c r="CE7" i="12"/>
  <c r="CE6" i="12"/>
  <c r="DG6" i="12" s="1"/>
  <c r="DA4" i="12"/>
  <c r="DU4" i="12" s="1"/>
  <c r="EC4" i="12" s="1"/>
  <c r="BO5" i="12"/>
  <c r="CX6" i="12"/>
  <c r="DR6" i="12" s="1"/>
  <c r="BO3" i="12"/>
  <c r="BO9" i="12" s="1"/>
  <c r="BY7" i="12"/>
  <c r="DR5" i="12"/>
  <c r="DZ5" i="12" s="1"/>
  <c r="EC5" i="11"/>
  <c r="BY5" i="11"/>
  <c r="DU8" i="11"/>
  <c r="BY8" i="11"/>
  <c r="CF4" i="12"/>
  <c r="DH4" i="12" s="1"/>
  <c r="CW7" i="11"/>
  <c r="DQ7" i="11" s="1"/>
  <c r="EC7" i="11" s="1"/>
  <c r="V6" i="11"/>
  <c r="Q4" i="12"/>
  <c r="CC4" i="12"/>
  <c r="DI4" i="12" s="1"/>
  <c r="DY4" i="12" s="1"/>
  <c r="EG4" i="12" s="1"/>
  <c r="DN7" i="11"/>
  <c r="AK5" i="12"/>
  <c r="DI5" i="9"/>
  <c r="DY5" i="9" s="1"/>
  <c r="EG5" i="9" s="1"/>
  <c r="F19" i="9" s="1"/>
  <c r="DS6" i="12"/>
  <c r="AU5" i="11"/>
  <c r="DH6" i="12"/>
  <c r="BO6" i="11"/>
  <c r="CY7" i="12"/>
  <c r="DS7" i="12" s="1"/>
  <c r="L8" i="12"/>
  <c r="DL5" i="12"/>
  <c r="Q8" i="12"/>
  <c r="Q9" i="9"/>
  <c r="P9" i="9" s="1"/>
  <c r="DR4" i="11"/>
  <c r="AA3" i="11"/>
  <c r="CR6" i="12"/>
  <c r="DP6" i="12" s="1"/>
  <c r="CF7" i="11"/>
  <c r="DH7" i="11" s="1"/>
  <c r="CQ8" i="11"/>
  <c r="DP3" i="12"/>
  <c r="V4" i="12"/>
  <c r="CO3" i="11"/>
  <c r="DM3" i="11" s="1"/>
  <c r="CN3" i="11"/>
  <c r="DL3" i="11" s="1"/>
  <c r="AF4" i="12"/>
  <c r="CN4" i="12"/>
  <c r="DL4" i="12" s="1"/>
  <c r="CJ4" i="11"/>
  <c r="CJ6" i="11"/>
  <c r="DL6" i="11" s="1"/>
  <c r="L4" i="11"/>
  <c r="CY8" i="11"/>
  <c r="DS8" i="11" s="1"/>
  <c r="DA7" i="11"/>
  <c r="DU7" i="11" s="1"/>
  <c r="CR8" i="12"/>
  <c r="DP8" i="12" s="1"/>
  <c r="CK7" i="12"/>
  <c r="DM7" i="12" s="1"/>
  <c r="DY7" i="12" s="1"/>
  <c r="CI8" i="11"/>
  <c r="DK8" i="11" s="1"/>
  <c r="DW8" i="11" s="1"/>
  <c r="DA3" i="12"/>
  <c r="DU3" i="12" s="1"/>
  <c r="CG7" i="11"/>
  <c r="DI7" i="11" s="1"/>
  <c r="CQ6" i="11"/>
  <c r="DO6" i="11" s="1"/>
  <c r="EA6" i="11" s="1"/>
  <c r="DA3" i="11"/>
  <c r="DU3" i="11" s="1"/>
  <c r="CE3" i="12"/>
  <c r="DG3" i="12" s="1"/>
  <c r="AF7" i="11"/>
  <c r="DA7" i="12"/>
  <c r="DU7" i="12" s="1"/>
  <c r="CZ8" i="12"/>
  <c r="DT8" i="12" s="1"/>
  <c r="CE7" i="11"/>
  <c r="CG5" i="11"/>
  <c r="DI5" i="11" s="1"/>
  <c r="DG5" i="11"/>
  <c r="EB6" i="9"/>
  <c r="CM4" i="11"/>
  <c r="CH8" i="11"/>
  <c r="DJ8" i="11" s="1"/>
  <c r="BY7" i="11"/>
  <c r="L7" i="12"/>
  <c r="DS7" i="11"/>
  <c r="EA7" i="11" s="1"/>
  <c r="BE3" i="12"/>
  <c r="BE9" i="12" s="1"/>
  <c r="BB9" i="12" s="1"/>
  <c r="DH3" i="11"/>
  <c r="DX3" i="11" s="1"/>
  <c r="DA5" i="12"/>
  <c r="DU5" i="12" s="1"/>
  <c r="DS6" i="11"/>
  <c r="AP4" i="11"/>
  <c r="AK3" i="12"/>
  <c r="AU8" i="11"/>
  <c r="DG7" i="12"/>
  <c r="BJ9" i="9"/>
  <c r="BI9" i="9" s="1"/>
  <c r="BO10" i="9"/>
  <c r="BK10" i="9" s="1"/>
  <c r="BO4" i="12"/>
  <c r="DT3" i="12"/>
  <c r="CX3" i="12"/>
  <c r="DR3" i="12" s="1"/>
  <c r="CP4" i="11"/>
  <c r="AU3" i="11"/>
  <c r="BY6" i="11"/>
  <c r="DI6" i="12"/>
  <c r="DY6" i="12" s="1"/>
  <c r="EA6" i="9"/>
  <c r="EE6" i="9" s="1"/>
  <c r="D20" i="9" s="1"/>
  <c r="AA10" i="9"/>
  <c r="Y10" i="9" s="1"/>
  <c r="BY6" i="12"/>
  <c r="BE6" i="12"/>
  <c r="DM3" i="9"/>
  <c r="DY3" i="9" s="1"/>
  <c r="DR3" i="11"/>
  <c r="AU6" i="11"/>
  <c r="CE4" i="11"/>
  <c r="DG4" i="11" s="1"/>
  <c r="CI6" i="11"/>
  <c r="DK6" i="11" s="1"/>
  <c r="EA5" i="9"/>
  <c r="BY10" i="9"/>
  <c r="BU10" i="9" s="1"/>
  <c r="DB10" i="9" s="1"/>
  <c r="BT4" i="12"/>
  <c r="CQ6" i="12"/>
  <c r="AF5" i="11"/>
  <c r="AF9" i="11" s="1"/>
  <c r="CX8" i="11"/>
  <c r="DR8" i="11" s="1"/>
  <c r="DZ8" i="11" s="1"/>
  <c r="BO5" i="11"/>
  <c r="BO9" i="11" s="1"/>
  <c r="BY5" i="12"/>
  <c r="BY4" i="12"/>
  <c r="DG8" i="9"/>
  <c r="DW8" i="9" s="1"/>
  <c r="BE7" i="12"/>
  <c r="V3" i="12"/>
  <c r="CC3" i="12"/>
  <c r="CS3" i="12"/>
  <c r="DQ3" i="12" s="1"/>
  <c r="V7" i="12"/>
  <c r="V9" i="12" s="1"/>
  <c r="CU3" i="11"/>
  <c r="CO4" i="12"/>
  <c r="DM4" i="12" s="1"/>
  <c r="V4" i="11"/>
  <c r="V10" i="11" s="1"/>
  <c r="Q8" i="11"/>
  <c r="CM3" i="11"/>
  <c r="DK3" i="11" s="1"/>
  <c r="CY5" i="11"/>
  <c r="DS5" i="11" s="1"/>
  <c r="CS8" i="12"/>
  <c r="DQ8" i="12" s="1"/>
  <c r="EC8" i="12" s="1"/>
  <c r="BT3" i="11"/>
  <c r="CZ7" i="12"/>
  <c r="DT7" i="12" s="1"/>
  <c r="CM6" i="12"/>
  <c r="DK6" i="12" s="1"/>
  <c r="DW6" i="12" s="1"/>
  <c r="CQ5" i="11"/>
  <c r="DO5" i="11" s="1"/>
  <c r="CY3" i="12"/>
  <c r="DS3" i="12" s="1"/>
  <c r="AZ4" i="11"/>
  <c r="CG5" i="12"/>
  <c r="DI5" i="12" s="1"/>
  <c r="CG3" i="12"/>
  <c r="CY8" i="12"/>
  <c r="DS8" i="12" s="1"/>
  <c r="CZ5" i="12"/>
  <c r="DT5" i="12" s="1"/>
  <c r="CF4" i="11"/>
  <c r="DH4" i="11" s="1"/>
  <c r="CG3" i="11"/>
  <c r="DI3" i="11" s="1"/>
  <c r="Q3" i="11"/>
  <c r="EB3" i="9"/>
  <c r="DR4" i="12"/>
  <c r="CZ5" i="11"/>
  <c r="DT5" i="11" s="1"/>
  <c r="DY8" i="9"/>
  <c r="DG7" i="11"/>
  <c r="AA4" i="11"/>
  <c r="DQ4" i="12"/>
  <c r="Q6" i="11"/>
  <c r="BE4" i="12"/>
  <c r="AK4" i="12"/>
  <c r="BY3" i="12"/>
  <c r="BY10" i="12" s="1"/>
  <c r="DX6" i="9"/>
  <c r="EF6" i="9" s="1"/>
  <c r="E20" i="9" s="1"/>
  <c r="BY3" i="11"/>
  <c r="CO5" i="12"/>
  <c r="DM5" i="12" s="1"/>
  <c r="CU8" i="11"/>
  <c r="CW8" i="11"/>
  <c r="CV6" i="11"/>
  <c r="AF5" i="12"/>
  <c r="BT7" i="11"/>
  <c r="CN7" i="11"/>
  <c r="DL7" i="11" s="1"/>
  <c r="CZ6" i="11"/>
  <c r="DT6" i="11" s="1"/>
  <c r="DA4" i="11"/>
  <c r="DU4" i="11" s="1"/>
  <c r="EC4" i="11" s="1"/>
  <c r="CS7" i="12"/>
  <c r="DQ7" i="12" s="1"/>
  <c r="CQ4" i="11"/>
  <c r="DO4" i="11" s="1"/>
  <c r="EA4" i="11" s="1"/>
  <c r="CQ7" i="12"/>
  <c r="DO7" i="12" s="1"/>
  <c r="L8" i="11"/>
  <c r="BE8" i="12"/>
  <c r="CF8" i="12"/>
  <c r="DH8" i="12" s="1"/>
  <c r="CG8" i="12"/>
  <c r="DI8" i="12" s="1"/>
  <c r="CE4" i="12"/>
  <c r="DG4" i="12" s="1"/>
  <c r="CY4" i="12"/>
  <c r="DS4" i="12" s="1"/>
  <c r="EA4" i="12" s="1"/>
  <c r="CY5" i="12"/>
  <c r="DS5" i="12" s="1"/>
  <c r="EA5" i="12" s="1"/>
  <c r="DA6" i="12"/>
  <c r="DU6" i="12" s="1"/>
  <c r="EC6" i="12" s="1"/>
  <c r="DN5" i="12"/>
  <c r="DJ4" i="12"/>
  <c r="DJ7" i="12"/>
  <c r="AA10" i="12"/>
  <c r="W10" i="12" s="1"/>
  <c r="DQ6" i="11"/>
  <c r="EC6" i="11" s="1"/>
  <c r="DN5" i="11"/>
  <c r="DJ5" i="11"/>
  <c r="DJ3" i="11"/>
  <c r="DF8" i="11"/>
  <c r="DF3" i="11"/>
  <c r="DX7" i="9"/>
  <c r="BJ9" i="12"/>
  <c r="BJ10" i="12"/>
  <c r="EB4" i="12"/>
  <c r="DW7" i="9"/>
  <c r="EE7" i="9" s="1"/>
  <c r="D21" i="9" s="1"/>
  <c r="AA9" i="12"/>
  <c r="DR5" i="11"/>
  <c r="DZ5" i="11" s="1"/>
  <c r="DV4" i="9"/>
  <c r="DJ7" i="11"/>
  <c r="DX5" i="12"/>
  <c r="DL5" i="11"/>
  <c r="DP8" i="9"/>
  <c r="EB8" i="9" s="1"/>
  <c r="DF8" i="12"/>
  <c r="DO8" i="9"/>
  <c r="EA8" i="9" s="1"/>
  <c r="EF4" i="9"/>
  <c r="E18" i="9" s="1"/>
  <c r="DZ7" i="9"/>
  <c r="EB8" i="11"/>
  <c r="G10" i="12"/>
  <c r="DJ4" i="11"/>
  <c r="DF5" i="11"/>
  <c r="DJ5" i="12"/>
  <c r="DV5" i="12" s="1"/>
  <c r="DG3" i="11"/>
  <c r="G10" i="11"/>
  <c r="EB7" i="9"/>
  <c r="DN6" i="12"/>
  <c r="DY6" i="9"/>
  <c r="EG6" i="9" s="1"/>
  <c r="F20" i="9" s="1"/>
  <c r="G9" i="12"/>
  <c r="EF8" i="9"/>
  <c r="E22" i="9" s="1"/>
  <c r="L9" i="12"/>
  <c r="AP9" i="12"/>
  <c r="EG7" i="9"/>
  <c r="F21" i="9" s="1"/>
  <c r="DO6" i="12"/>
  <c r="EE4" i="9"/>
  <c r="D18" i="9" s="1"/>
  <c r="DW8" i="12"/>
  <c r="DN4" i="12"/>
  <c r="DX3" i="9"/>
  <c r="EF3" i="9" s="1"/>
  <c r="E17" i="9" s="1"/>
  <c r="DV8" i="9"/>
  <c r="G9" i="11"/>
  <c r="DK5" i="12"/>
  <c r="DW5" i="12" s="1"/>
  <c r="DF4" i="12"/>
  <c r="DV4" i="12" s="1"/>
  <c r="DK5" i="9"/>
  <c r="DW5" i="9" s="1"/>
  <c r="DF7" i="12"/>
  <c r="DV7" i="12" s="1"/>
  <c r="DX8" i="11"/>
  <c r="DF4" i="11"/>
  <c r="DQ3" i="9"/>
  <c r="EC3" i="9" s="1"/>
  <c r="EG3" i="9" s="1"/>
  <c r="F17" i="9" s="1"/>
  <c r="AZ10" i="12"/>
  <c r="DF6" i="11"/>
  <c r="DF7" i="11"/>
  <c r="DJ3" i="12"/>
  <c r="DM7" i="11"/>
  <c r="EB4" i="11"/>
  <c r="DH5" i="11"/>
  <c r="DR7" i="11"/>
  <c r="DZ7" i="11" s="1"/>
  <c r="EG4" i="9"/>
  <c r="F18" i="9" s="1"/>
  <c r="DV7" i="9"/>
  <c r="F10" i="9"/>
  <c r="AB9" i="9"/>
  <c r="AE9" i="9"/>
  <c r="AC9" i="9"/>
  <c r="AD9" i="9"/>
  <c r="DZ6" i="9"/>
  <c r="DZ5" i="9"/>
  <c r="ED5" i="9" s="1"/>
  <c r="AR9" i="9"/>
  <c r="AS9" i="9"/>
  <c r="ED6" i="9"/>
  <c r="M10" i="9"/>
  <c r="P10" i="9"/>
  <c r="N10" i="9"/>
  <c r="O10" i="9"/>
  <c r="AG10" i="9"/>
  <c r="AJ10" i="9"/>
  <c r="AH10" i="9"/>
  <c r="AI10" i="9"/>
  <c r="BF10" i="9"/>
  <c r="BH10" i="9"/>
  <c r="BI10" i="9"/>
  <c r="BG10" i="9"/>
  <c r="W9" i="9"/>
  <c r="AX10" i="9"/>
  <c r="BP9" i="9"/>
  <c r="BR9" i="9"/>
  <c r="BS9" i="9"/>
  <c r="BQ9" i="9"/>
  <c r="AQ10" i="9"/>
  <c r="BA9" i="9"/>
  <c r="BD9" i="9"/>
  <c r="BB9" i="9"/>
  <c r="BC9" i="9"/>
  <c r="R9" i="9"/>
  <c r="T9" i="9"/>
  <c r="U9" i="9"/>
  <c r="S9" i="9"/>
  <c r="DZ8" i="9"/>
  <c r="AB10" i="9"/>
  <c r="AE10" i="9"/>
  <c r="AC10" i="9"/>
  <c r="AD10" i="9"/>
  <c r="O9" i="9"/>
  <c r="AN9" i="9"/>
  <c r="AM9" i="9"/>
  <c r="DZ4" i="9"/>
  <c r="ED4" i="9" s="1"/>
  <c r="BA10" i="9" l="1"/>
  <c r="DW3" i="12"/>
  <c r="C10" i="9"/>
  <c r="BR10" i="9"/>
  <c r="E10" i="9"/>
  <c r="BQ10" i="9"/>
  <c r="BB10" i="9"/>
  <c r="CU10" i="9" s="1"/>
  <c r="AM10" i="9"/>
  <c r="CM10" i="9" s="1"/>
  <c r="AA10" i="11"/>
  <c r="X9" i="9"/>
  <c r="CI9" i="9" s="1"/>
  <c r="BD10" i="9"/>
  <c r="V10" i="12"/>
  <c r="DZ3" i="11"/>
  <c r="BM9" i="9"/>
  <c r="W10" i="9"/>
  <c r="CH10" i="9" s="1"/>
  <c r="DJ10" i="9" s="1"/>
  <c r="AT10" i="9"/>
  <c r="Y9" i="9"/>
  <c r="CJ9" i="9" s="1"/>
  <c r="AY9" i="9"/>
  <c r="AI9" i="9"/>
  <c r="CN9" i="9" s="1"/>
  <c r="DL9" i="9" s="1"/>
  <c r="U10" i="9"/>
  <c r="CG10" i="9" s="1"/>
  <c r="EB3" i="12"/>
  <c r="DX3" i="12"/>
  <c r="BN10" i="9"/>
  <c r="BE10" i="12"/>
  <c r="BA10" i="12" s="1"/>
  <c r="AN10" i="9"/>
  <c r="CN10" i="9" s="1"/>
  <c r="BM10" i="9"/>
  <c r="CZ10" i="9" s="1"/>
  <c r="Q10" i="12"/>
  <c r="M10" i="12" s="1"/>
  <c r="BE9" i="11"/>
  <c r="BC9" i="11" s="1"/>
  <c r="AL9" i="9"/>
  <c r="AS10" i="9"/>
  <c r="BF9" i="9"/>
  <c r="CT9" i="9" s="1"/>
  <c r="EB3" i="11"/>
  <c r="D9" i="9"/>
  <c r="AL10" i="9"/>
  <c r="BW9" i="9"/>
  <c r="DD9" i="9" s="1"/>
  <c r="AX9" i="9"/>
  <c r="CR9" i="9" s="1"/>
  <c r="AH9" i="9"/>
  <c r="S10" i="9"/>
  <c r="CE10" i="9" s="1"/>
  <c r="DZ7" i="12"/>
  <c r="BN9" i="11"/>
  <c r="BM9" i="11"/>
  <c r="AW10" i="9"/>
  <c r="CQ10" i="9" s="1"/>
  <c r="BW10" i="9"/>
  <c r="DD10" i="9" s="1"/>
  <c r="DP6" i="11"/>
  <c r="EB6" i="11" s="1"/>
  <c r="DX4" i="11"/>
  <c r="EF3" i="12"/>
  <c r="E17" i="12" s="1"/>
  <c r="AF10" i="12"/>
  <c r="AB10" i="12" s="1"/>
  <c r="CH10" i="12" s="1"/>
  <c r="BO10" i="11"/>
  <c r="BK10" i="11" s="1"/>
  <c r="AY10" i="9"/>
  <c r="BL10" i="9"/>
  <c r="AJ9" i="9"/>
  <c r="CO9" i="9" s="1"/>
  <c r="R10" i="9"/>
  <c r="AU9" i="12"/>
  <c r="Y10" i="12"/>
  <c r="BV10" i="9"/>
  <c r="DC10" i="9" s="1"/>
  <c r="DQ8" i="11"/>
  <c r="EC8" i="11" s="1"/>
  <c r="EG8" i="11" s="1"/>
  <c r="F22" i="11" s="1"/>
  <c r="DW7" i="11"/>
  <c r="EE7" i="11" s="1"/>
  <c r="D21" i="11" s="1"/>
  <c r="DO3" i="11"/>
  <c r="EA3" i="11" s="1"/>
  <c r="BO10" i="12"/>
  <c r="BM10" i="12" s="1"/>
  <c r="DK4" i="11"/>
  <c r="DW4" i="11" s="1"/>
  <c r="V9" i="11"/>
  <c r="EE8" i="9"/>
  <c r="D22" i="9" s="1"/>
  <c r="AU9" i="11"/>
  <c r="AS9" i="11" s="1"/>
  <c r="DY6" i="11"/>
  <c r="BY9" i="12"/>
  <c r="BW9" i="12" s="1"/>
  <c r="DD9" i="12" s="1"/>
  <c r="BT10" i="11"/>
  <c r="BS10" i="11" s="1"/>
  <c r="AK10" i="11"/>
  <c r="AH10" i="11" s="1"/>
  <c r="M9" i="9"/>
  <c r="CD9" i="9" s="1"/>
  <c r="BL9" i="9"/>
  <c r="I10" i="9"/>
  <c r="CA10" i="9" s="1"/>
  <c r="L9" i="11"/>
  <c r="I9" i="11" s="1"/>
  <c r="BY10" i="11"/>
  <c r="BV10" i="11" s="1"/>
  <c r="DC10" i="11" s="1"/>
  <c r="CW9" i="9"/>
  <c r="BN9" i="9"/>
  <c r="DA9" i="9" s="1"/>
  <c r="DU9" i="9" s="1"/>
  <c r="I9" i="9"/>
  <c r="CA9" i="9" s="1"/>
  <c r="BX10" i="9"/>
  <c r="DE10" i="9" s="1"/>
  <c r="EG6" i="12"/>
  <c r="BE10" i="11"/>
  <c r="BB10" i="11" s="1"/>
  <c r="BV9" i="9"/>
  <c r="DC9" i="9" s="1"/>
  <c r="BS10" i="9"/>
  <c r="BH9" i="9"/>
  <c r="CV9" i="9" s="1"/>
  <c r="J9" i="9"/>
  <c r="DV3" i="11"/>
  <c r="ED3" i="11" s="1"/>
  <c r="AZ9" i="12"/>
  <c r="AV9" i="12" s="1"/>
  <c r="N9" i="9"/>
  <c r="J10" i="9"/>
  <c r="AT9" i="9"/>
  <c r="BG9" i="9"/>
  <c r="CU9" i="9" s="1"/>
  <c r="ED7" i="9"/>
  <c r="C21" i="9" s="1"/>
  <c r="EA6" i="12"/>
  <c r="BJ9" i="11"/>
  <c r="BI9" i="11" s="1"/>
  <c r="DY5" i="11"/>
  <c r="DX6" i="11"/>
  <c r="AP9" i="11"/>
  <c r="AN9" i="11" s="1"/>
  <c r="AZ10" i="11"/>
  <c r="AW10" i="11" s="1"/>
  <c r="BU9" i="9"/>
  <c r="DB9" i="9" s="1"/>
  <c r="H10" i="9"/>
  <c r="BZ10" i="9" s="1"/>
  <c r="K9" i="9"/>
  <c r="DV6" i="11"/>
  <c r="Q10" i="11"/>
  <c r="N10" i="11" s="1"/>
  <c r="EA3" i="12"/>
  <c r="EE3" i="12" s="1"/>
  <c r="D17" i="12" s="1"/>
  <c r="BT9" i="12"/>
  <c r="BP9" i="12" s="1"/>
  <c r="DN4" i="11"/>
  <c r="DZ4" i="11" s="1"/>
  <c r="AK10" i="12"/>
  <c r="AJ10" i="12" s="1"/>
  <c r="L10" i="12"/>
  <c r="J10" i="12" s="1"/>
  <c r="DL4" i="11"/>
  <c r="DN8" i="12"/>
  <c r="DZ8" i="12" s="1"/>
  <c r="W10" i="11"/>
  <c r="Z10" i="11"/>
  <c r="Y10" i="11"/>
  <c r="X10" i="11"/>
  <c r="AW9" i="12"/>
  <c r="AX9" i="12"/>
  <c r="AY9" i="12"/>
  <c r="C19" i="9"/>
  <c r="EH5" i="9"/>
  <c r="EB6" i="12"/>
  <c r="E9" i="9"/>
  <c r="CB9" i="9" s="1"/>
  <c r="CK9" i="9"/>
  <c r="AW9" i="9"/>
  <c r="X10" i="9"/>
  <c r="CI10" i="9" s="1"/>
  <c r="AZ9" i="11"/>
  <c r="AW9" i="11" s="1"/>
  <c r="BT9" i="11"/>
  <c r="BS9" i="11" s="1"/>
  <c r="BL9" i="11"/>
  <c r="L10" i="11"/>
  <c r="K10" i="11" s="1"/>
  <c r="DV5" i="11"/>
  <c r="ED5" i="11" s="1"/>
  <c r="AA9" i="11"/>
  <c r="Y9" i="11" s="1"/>
  <c r="Z10" i="12"/>
  <c r="Q9" i="12"/>
  <c r="EF6" i="12"/>
  <c r="E20" i="12" s="1"/>
  <c r="DY8" i="12"/>
  <c r="EG8" i="12" s="1"/>
  <c r="EB7" i="12"/>
  <c r="EF7" i="12" s="1"/>
  <c r="E21" i="12" s="1"/>
  <c r="EG5" i="11"/>
  <c r="F19" i="11" s="1"/>
  <c r="EA8" i="12"/>
  <c r="EE8" i="12" s="1"/>
  <c r="D22" i="12" s="1"/>
  <c r="BT10" i="12"/>
  <c r="BQ10" i="12" s="1"/>
  <c r="EF3" i="11"/>
  <c r="E17" i="11" s="1"/>
  <c r="C18" i="9"/>
  <c r="EH4" i="9"/>
  <c r="CL10" i="9"/>
  <c r="Z10" i="9"/>
  <c r="CK10" i="9" s="1"/>
  <c r="EE5" i="9"/>
  <c r="D19" i="9" s="1"/>
  <c r="AF9" i="12"/>
  <c r="AB9" i="12" s="1"/>
  <c r="BA9" i="12"/>
  <c r="BK9" i="11"/>
  <c r="AF10" i="11"/>
  <c r="AC10" i="11" s="1"/>
  <c r="DV8" i="11"/>
  <c r="BY9" i="11"/>
  <c r="BX9" i="11" s="1"/>
  <c r="DE9" i="11" s="1"/>
  <c r="F9" i="9"/>
  <c r="C20" i="9"/>
  <c r="EH6" i="9"/>
  <c r="AU10" i="11"/>
  <c r="AR10" i="11" s="1"/>
  <c r="DZ4" i="12"/>
  <c r="Q9" i="11"/>
  <c r="N9" i="11" s="1"/>
  <c r="AK9" i="11"/>
  <c r="AJ9" i="11" s="1"/>
  <c r="X10" i="12"/>
  <c r="EC7" i="12"/>
  <c r="EG7" i="12" s="1"/>
  <c r="F21" i="12" s="1"/>
  <c r="EA5" i="11"/>
  <c r="DW5" i="11"/>
  <c r="C17" i="9"/>
  <c r="EH3" i="9"/>
  <c r="AK9" i="12"/>
  <c r="EC3" i="12"/>
  <c r="DW7" i="12"/>
  <c r="DX4" i="12"/>
  <c r="EF4" i="12" s="1"/>
  <c r="E18" i="12" s="1"/>
  <c r="F22" i="12"/>
  <c r="EE5" i="12"/>
  <c r="D19" i="12" s="1"/>
  <c r="DX7" i="11"/>
  <c r="EF7" i="11" s="1"/>
  <c r="E21" i="11" s="1"/>
  <c r="EF6" i="11"/>
  <c r="E20" i="11" s="1"/>
  <c r="BL10" i="12"/>
  <c r="O10" i="11"/>
  <c r="U9" i="12"/>
  <c r="T9" i="12"/>
  <c r="S9" i="12"/>
  <c r="R9" i="12"/>
  <c r="DY3" i="11"/>
  <c r="EG3" i="11" s="1"/>
  <c r="F17" i="11" s="1"/>
  <c r="EE6" i="12"/>
  <c r="D20" i="12" s="1"/>
  <c r="BZ9" i="9"/>
  <c r="CF10" i="9"/>
  <c r="CP9" i="9"/>
  <c r="DY7" i="11"/>
  <c r="EG7" i="11" s="1"/>
  <c r="F21" i="11" s="1"/>
  <c r="F20" i="12"/>
  <c r="DO8" i="11"/>
  <c r="EA8" i="11" s="1"/>
  <c r="EE8" i="11" s="1"/>
  <c r="D22" i="11" s="1"/>
  <c r="DW3" i="11"/>
  <c r="EG4" i="11"/>
  <c r="F18" i="11" s="1"/>
  <c r="DW4" i="12"/>
  <c r="EE4" i="12" s="1"/>
  <c r="D18" i="12" s="1"/>
  <c r="EG6" i="11"/>
  <c r="F20" i="11" s="1"/>
  <c r="DY5" i="12"/>
  <c r="DI3" i="12"/>
  <c r="DY3" i="12" s="1"/>
  <c r="EB8" i="12"/>
  <c r="EF8" i="12" s="1"/>
  <c r="E22" i="12" s="1"/>
  <c r="CD10" i="9"/>
  <c r="EE4" i="11"/>
  <c r="D18" i="11" s="1"/>
  <c r="EC5" i="12"/>
  <c r="EA7" i="12"/>
  <c r="F18" i="12"/>
  <c r="ED7" i="12"/>
  <c r="DZ3" i="12"/>
  <c r="BC9" i="12"/>
  <c r="BD9" i="12"/>
  <c r="ED5" i="12"/>
  <c r="DV6" i="12"/>
  <c r="DV3" i="12"/>
  <c r="EE6" i="11"/>
  <c r="D20" i="11" s="1"/>
  <c r="DV4" i="11"/>
  <c r="DX5" i="11"/>
  <c r="ED8" i="11"/>
  <c r="U10" i="12"/>
  <c r="T10" i="12"/>
  <c r="R10" i="12"/>
  <c r="S10" i="12"/>
  <c r="BA10" i="11"/>
  <c r="D9" i="11"/>
  <c r="C9" i="11"/>
  <c r="E9" i="11"/>
  <c r="F9" i="11"/>
  <c r="J9" i="12"/>
  <c r="K9" i="12"/>
  <c r="I9" i="12"/>
  <c r="H9" i="12"/>
  <c r="C9" i="12"/>
  <c r="F9" i="12"/>
  <c r="D9" i="12"/>
  <c r="E9" i="12"/>
  <c r="BF10" i="11"/>
  <c r="BI10" i="11"/>
  <c r="BG10" i="11"/>
  <c r="BH10" i="11"/>
  <c r="E10" i="12"/>
  <c r="D10" i="12"/>
  <c r="F10" i="12"/>
  <c r="C10" i="12"/>
  <c r="U10" i="11"/>
  <c r="R10" i="11"/>
  <c r="T10" i="11"/>
  <c r="S10" i="11"/>
  <c r="X9" i="12"/>
  <c r="Z9" i="12"/>
  <c r="Y9" i="12"/>
  <c r="W9" i="12"/>
  <c r="BF10" i="12"/>
  <c r="BG10" i="12"/>
  <c r="BI10" i="12"/>
  <c r="BH10" i="12"/>
  <c r="ED8" i="9"/>
  <c r="BD9" i="11"/>
  <c r="BL10" i="11"/>
  <c r="AQ9" i="11"/>
  <c r="AR9" i="11"/>
  <c r="AS10" i="12"/>
  <c r="AR10" i="12"/>
  <c r="AT10" i="12"/>
  <c r="AQ10" i="12"/>
  <c r="AG9" i="11"/>
  <c r="DZ6" i="12"/>
  <c r="I10" i="11"/>
  <c r="I10" i="12"/>
  <c r="S9" i="11"/>
  <c r="T9" i="11"/>
  <c r="R9" i="11"/>
  <c r="U9" i="11"/>
  <c r="AE9" i="11"/>
  <c r="AC9" i="11"/>
  <c r="AB9" i="11"/>
  <c r="AD9" i="11"/>
  <c r="BH9" i="12"/>
  <c r="BF9" i="12"/>
  <c r="BG9" i="12"/>
  <c r="CU9" i="12" s="1"/>
  <c r="BI9" i="12"/>
  <c r="CE9" i="9"/>
  <c r="CP10" i="9"/>
  <c r="CO10" i="9"/>
  <c r="DV7" i="11"/>
  <c r="ED7" i="11" s="1"/>
  <c r="ED6" i="11"/>
  <c r="AC9" i="12"/>
  <c r="AD9" i="12"/>
  <c r="D10" i="11"/>
  <c r="F10" i="11"/>
  <c r="E10" i="11"/>
  <c r="C10" i="11"/>
  <c r="EF4" i="11"/>
  <c r="E18" i="11" s="1"/>
  <c r="W9" i="11"/>
  <c r="BU10" i="12"/>
  <c r="DB10" i="12" s="1"/>
  <c r="BX10" i="12"/>
  <c r="DE10" i="12" s="1"/>
  <c r="BV10" i="12"/>
  <c r="DC10" i="12" s="1"/>
  <c r="BW10" i="12"/>
  <c r="DD10" i="12" s="1"/>
  <c r="P10" i="12"/>
  <c r="O10" i="12"/>
  <c r="AN10" i="12"/>
  <c r="AM10" i="12"/>
  <c r="AO10" i="12"/>
  <c r="AL10" i="12"/>
  <c r="CH9" i="9"/>
  <c r="EF5" i="11"/>
  <c r="E19" i="11" s="1"/>
  <c r="AQ10" i="11"/>
  <c r="AX10" i="12"/>
  <c r="AY10" i="12"/>
  <c r="AW10" i="12"/>
  <c r="AV10" i="12"/>
  <c r="EF8" i="11"/>
  <c r="E22" i="11" s="1"/>
  <c r="ED4" i="12"/>
  <c r="BL9" i="12"/>
  <c r="BK9" i="12"/>
  <c r="BM9" i="12"/>
  <c r="BN9" i="12"/>
  <c r="BX10" i="11"/>
  <c r="DE10" i="11" s="1"/>
  <c r="BU10" i="11"/>
  <c r="DB10" i="11" s="1"/>
  <c r="AN10" i="11"/>
  <c r="AM10" i="11"/>
  <c r="AO10" i="11"/>
  <c r="AL10" i="11"/>
  <c r="AO9" i="12"/>
  <c r="AL9" i="12"/>
  <c r="AN9" i="12"/>
  <c r="AM9" i="12"/>
  <c r="DV8" i="12"/>
  <c r="AR9" i="12"/>
  <c r="CQ9" i="12" s="1"/>
  <c r="AQ9" i="12"/>
  <c r="AT9" i="12"/>
  <c r="AS9" i="12"/>
  <c r="CR9" i="12" s="1"/>
  <c r="EF5" i="12"/>
  <c r="E19" i="12" s="1"/>
  <c r="EF7" i="9"/>
  <c r="E21" i="9" s="1"/>
  <c r="CQ9" i="9"/>
  <c r="CT10" i="9"/>
  <c r="CY9" i="9"/>
  <c r="CF9" i="9"/>
  <c r="DF9" i="9"/>
  <c r="CZ9" i="9"/>
  <c r="DT9" i="9" s="1"/>
  <c r="CB10" i="9"/>
  <c r="CJ10" i="9"/>
  <c r="CW10" i="9"/>
  <c r="CX10" i="9"/>
  <c r="DR10" i="9" s="1"/>
  <c r="CL9" i="9"/>
  <c r="CC10" i="9"/>
  <c r="CG9" i="9"/>
  <c r="CR10" i="9"/>
  <c r="CX9" i="9"/>
  <c r="DR9" i="9" s="1"/>
  <c r="CV10" i="9"/>
  <c r="CM9" i="9"/>
  <c r="DK9" i="9" s="1"/>
  <c r="DN9" i="9" l="1"/>
  <c r="BR9" i="12"/>
  <c r="CS9" i="12"/>
  <c r="AL9" i="11"/>
  <c r="BQ9" i="12"/>
  <c r="CY9" i="12" s="1"/>
  <c r="AD10" i="12"/>
  <c r="CJ10" i="12" s="1"/>
  <c r="BC10" i="12"/>
  <c r="AO9" i="11"/>
  <c r="DS9" i="9"/>
  <c r="BB10" i="12"/>
  <c r="CU10" i="12" s="1"/>
  <c r="AM9" i="11"/>
  <c r="J10" i="11"/>
  <c r="CB10" i="11" s="1"/>
  <c r="DH10" i="11" s="1"/>
  <c r="BS10" i="12"/>
  <c r="P10" i="11"/>
  <c r="AJ10" i="11"/>
  <c r="AE10" i="12"/>
  <c r="CK10" i="12" s="1"/>
  <c r="CC9" i="9"/>
  <c r="CY10" i="9"/>
  <c r="DS10" i="9" s="1"/>
  <c r="AY10" i="11"/>
  <c r="BD10" i="12"/>
  <c r="CW10" i="12" s="1"/>
  <c r="K9" i="11"/>
  <c r="CC9" i="11" s="1"/>
  <c r="H10" i="11"/>
  <c r="BC10" i="11"/>
  <c r="BP10" i="12"/>
  <c r="M10" i="11"/>
  <c r="CD10" i="11" s="1"/>
  <c r="AC10" i="12"/>
  <c r="CI10" i="12" s="1"/>
  <c r="DF10" i="9"/>
  <c r="CS10" i="9"/>
  <c r="DQ10" i="9" s="1"/>
  <c r="EC10" i="9" s="1"/>
  <c r="AX10" i="11"/>
  <c r="CP10" i="12"/>
  <c r="BD10" i="11"/>
  <c r="BR10" i="12"/>
  <c r="CZ10" i="12" s="1"/>
  <c r="DT10" i="12" s="1"/>
  <c r="DA9" i="11"/>
  <c r="DA10" i="9"/>
  <c r="DU10" i="9" s="1"/>
  <c r="AI9" i="11"/>
  <c r="CN9" i="11" s="1"/>
  <c r="AH9" i="11"/>
  <c r="BF9" i="11"/>
  <c r="AV9" i="11"/>
  <c r="CP9" i="11" s="1"/>
  <c r="AT10" i="11"/>
  <c r="N10" i="12"/>
  <c r="CE10" i="12" s="1"/>
  <c r="BX9" i="12"/>
  <c r="DE9" i="12" s="1"/>
  <c r="AD10" i="11"/>
  <c r="BB9" i="11"/>
  <c r="CU9" i="11" s="1"/>
  <c r="BK10" i="12"/>
  <c r="CX10" i="12" s="1"/>
  <c r="BA9" i="11"/>
  <c r="CT9" i="11" s="1"/>
  <c r="BW9" i="11"/>
  <c r="DD9" i="11" s="1"/>
  <c r="DG10" i="9"/>
  <c r="CP9" i="12"/>
  <c r="CH9" i="11"/>
  <c r="AE10" i="11"/>
  <c r="CK10" i="11" s="1"/>
  <c r="DM10" i="11" s="1"/>
  <c r="BM10" i="11"/>
  <c r="CC9" i="12"/>
  <c r="CS9" i="9"/>
  <c r="DQ9" i="9" s="1"/>
  <c r="EC9" i="9" s="1"/>
  <c r="P9" i="11"/>
  <c r="AS10" i="11"/>
  <c r="BN10" i="11"/>
  <c r="DA10" i="11" s="1"/>
  <c r="DU10" i="11" s="1"/>
  <c r="AH10" i="12"/>
  <c r="CM10" i="12" s="1"/>
  <c r="BN10" i="12"/>
  <c r="DA10" i="12" s="1"/>
  <c r="DU10" i="12" s="1"/>
  <c r="AB10" i="11"/>
  <c r="CH10" i="11" s="1"/>
  <c r="DP9" i="9"/>
  <c r="EB9" i="9" s="1"/>
  <c r="BQ10" i="11"/>
  <c r="CY10" i="11" s="1"/>
  <c r="DS10" i="11" s="1"/>
  <c r="CM10" i="11"/>
  <c r="K10" i="12"/>
  <c r="CC10" i="12" s="1"/>
  <c r="DH10" i="9"/>
  <c r="DH9" i="9"/>
  <c r="DX9" i="9" s="1"/>
  <c r="BG9" i="11"/>
  <c r="DJ9" i="9"/>
  <c r="DV9" i="9" s="1"/>
  <c r="CD10" i="12"/>
  <c r="BV9" i="12"/>
  <c r="DC9" i="12" s="1"/>
  <c r="Z9" i="11"/>
  <c r="CK9" i="11" s="1"/>
  <c r="CT9" i="12"/>
  <c r="H10" i="12"/>
  <c r="BZ10" i="12" s="1"/>
  <c r="BP10" i="11"/>
  <c r="AI10" i="11"/>
  <c r="CN10" i="11" s="1"/>
  <c r="DL10" i="11" s="1"/>
  <c r="AG10" i="11"/>
  <c r="CL10" i="11" s="1"/>
  <c r="DJ10" i="11" s="1"/>
  <c r="BR10" i="11"/>
  <c r="CZ10" i="11" s="1"/>
  <c r="DT10" i="11" s="1"/>
  <c r="EE3" i="11"/>
  <c r="D17" i="11" s="1"/>
  <c r="EE5" i="11"/>
  <c r="D19" i="11" s="1"/>
  <c r="AX9" i="11"/>
  <c r="AI10" i="12"/>
  <c r="DO9" i="9"/>
  <c r="EA9" i="9" s="1"/>
  <c r="BW10" i="11"/>
  <c r="DD10" i="11" s="1"/>
  <c r="AV10" i="11"/>
  <c r="CP10" i="11" s="1"/>
  <c r="AY9" i="11"/>
  <c r="BU9" i="12"/>
  <c r="DB9" i="12" s="1"/>
  <c r="X9" i="11"/>
  <c r="CI9" i="11" s="1"/>
  <c r="H9" i="11"/>
  <c r="BZ9" i="11" s="1"/>
  <c r="AE9" i="12"/>
  <c r="BS9" i="12"/>
  <c r="DA9" i="12" s="1"/>
  <c r="AT9" i="11"/>
  <c r="CS9" i="11" s="1"/>
  <c r="AG10" i="12"/>
  <c r="CL10" i="12" s="1"/>
  <c r="DJ10" i="12" s="1"/>
  <c r="ED4" i="11"/>
  <c r="BP9" i="11"/>
  <c r="CX9" i="11" s="1"/>
  <c r="DR9" i="11" s="1"/>
  <c r="ED8" i="12"/>
  <c r="C22" i="12" s="1"/>
  <c r="DR10" i="12"/>
  <c r="J9" i="11"/>
  <c r="CB9" i="11" s="1"/>
  <c r="DL10" i="9"/>
  <c r="BH9" i="11"/>
  <c r="DT10" i="9"/>
  <c r="CO10" i="11"/>
  <c r="CJ10" i="11"/>
  <c r="CW9" i="12"/>
  <c r="DQ9" i="12" s="1"/>
  <c r="CE10" i="11"/>
  <c r="C21" i="12"/>
  <c r="EG3" i="12"/>
  <c r="F17" i="12" s="1"/>
  <c r="EH7" i="9"/>
  <c r="DM9" i="9"/>
  <c r="CV9" i="12"/>
  <c r="DP9" i="12" s="1"/>
  <c r="BR9" i="11"/>
  <c r="CZ9" i="11" s="1"/>
  <c r="C22" i="9"/>
  <c r="EH8" i="9"/>
  <c r="CG10" i="11"/>
  <c r="M9" i="11"/>
  <c r="EG5" i="12"/>
  <c r="EH5" i="12" s="1"/>
  <c r="BU9" i="11"/>
  <c r="DB9" i="11" s="1"/>
  <c r="N9" i="12"/>
  <c r="CE9" i="12" s="1"/>
  <c r="M9" i="12"/>
  <c r="CD9" i="12" s="1"/>
  <c r="O9" i="12"/>
  <c r="CF9" i="12" s="1"/>
  <c r="P9" i="12"/>
  <c r="CG9" i="12" s="1"/>
  <c r="BQ9" i="11"/>
  <c r="CY9" i="11" s="1"/>
  <c r="O9" i="11"/>
  <c r="CF9" i="11" s="1"/>
  <c r="C19" i="12"/>
  <c r="BV9" i="11"/>
  <c r="DC9" i="11" s="1"/>
  <c r="DK10" i="9"/>
  <c r="C18" i="12"/>
  <c r="EH4" i="12"/>
  <c r="CI10" i="11"/>
  <c r="DK10" i="11" s="1"/>
  <c r="EE7" i="12"/>
  <c r="D21" i="12" s="1"/>
  <c r="CY10" i="12"/>
  <c r="C21" i="11"/>
  <c r="EH7" i="11"/>
  <c r="C22" i="11"/>
  <c r="EH8" i="11"/>
  <c r="C19" i="11"/>
  <c r="C20" i="11"/>
  <c r="EH6" i="11"/>
  <c r="C18" i="11"/>
  <c r="EH4" i="11"/>
  <c r="C17" i="11"/>
  <c r="EH10" i="9"/>
  <c r="EH9" i="9"/>
  <c r="DI9" i="9"/>
  <c r="DY9" i="9" s="1"/>
  <c r="DG9" i="9"/>
  <c r="DW9" i="9" s="1"/>
  <c r="AH9" i="12"/>
  <c r="CM9" i="12" s="1"/>
  <c r="AG9" i="12"/>
  <c r="CL9" i="12" s="1"/>
  <c r="AJ9" i="12"/>
  <c r="CO9" i="12" s="1"/>
  <c r="AI9" i="12"/>
  <c r="CN9" i="12" s="1"/>
  <c r="DT9" i="11"/>
  <c r="DI10" i="9"/>
  <c r="DS10" i="12"/>
  <c r="CJ9" i="11"/>
  <c r="CA10" i="11"/>
  <c r="CG10" i="12"/>
  <c r="DU9" i="11"/>
  <c r="CX10" i="11"/>
  <c r="DR10" i="11" s="1"/>
  <c r="CF10" i="11"/>
  <c r="CE9" i="11"/>
  <c r="ED3" i="12"/>
  <c r="CX9" i="12"/>
  <c r="CT10" i="12"/>
  <c r="DN10" i="12" s="1"/>
  <c r="ED6" i="12"/>
  <c r="CR10" i="12"/>
  <c r="DO9" i="12"/>
  <c r="CO10" i="12"/>
  <c r="DM10" i="12" s="1"/>
  <c r="CK9" i="12"/>
  <c r="CF10" i="12"/>
  <c r="CB10" i="12"/>
  <c r="CA10" i="12"/>
  <c r="CV10" i="11"/>
  <c r="CU10" i="11"/>
  <c r="CR9" i="11"/>
  <c r="CO9" i="11"/>
  <c r="CZ9" i="12"/>
  <c r="DT9" i="12" s="1"/>
  <c r="CV9" i="11"/>
  <c r="CI9" i="12"/>
  <c r="BZ9" i="12"/>
  <c r="DM10" i="9"/>
  <c r="DN10" i="9"/>
  <c r="DZ10" i="9" s="1"/>
  <c r="CV10" i="12"/>
  <c r="CC10" i="11"/>
  <c r="CG9" i="11"/>
  <c r="CS10" i="11"/>
  <c r="CL9" i="11"/>
  <c r="DJ9" i="11" s="1"/>
  <c r="CQ9" i="11"/>
  <c r="CH9" i="12"/>
  <c r="CB9" i="12"/>
  <c r="CD9" i="11"/>
  <c r="CW10" i="11"/>
  <c r="BZ10" i="11"/>
  <c r="CM9" i="11"/>
  <c r="CS10" i="12"/>
  <c r="CQ10" i="12"/>
  <c r="CQ10" i="11"/>
  <c r="CW9" i="11"/>
  <c r="CJ9" i="12"/>
  <c r="CN10" i="12"/>
  <c r="DL10" i="12" s="1"/>
  <c r="CA9" i="12"/>
  <c r="CA9" i="11"/>
  <c r="CT10" i="11"/>
  <c r="DP10" i="9"/>
  <c r="EB10" i="9" s="1"/>
  <c r="DZ9" i="9"/>
  <c r="DO10" i="9"/>
  <c r="DV10" i="9"/>
  <c r="DS9" i="12" l="1"/>
  <c r="DO9" i="11"/>
  <c r="DI9" i="12"/>
  <c r="EA10" i="9"/>
  <c r="DN9" i="12"/>
  <c r="DZ9" i="12" s="1"/>
  <c r="DF10" i="11"/>
  <c r="DV10" i="11" s="1"/>
  <c r="DO10" i="12"/>
  <c r="EA10" i="12" s="1"/>
  <c r="DR9" i="12"/>
  <c r="CR10" i="11"/>
  <c r="DP10" i="11" s="1"/>
  <c r="DF10" i="12"/>
  <c r="DU9" i="12"/>
  <c r="DI10" i="11"/>
  <c r="DW10" i="9"/>
  <c r="DX10" i="9"/>
  <c r="DG9" i="12"/>
  <c r="DG10" i="11"/>
  <c r="DL9" i="11"/>
  <c r="EH8" i="12"/>
  <c r="DH9" i="12"/>
  <c r="DM9" i="11"/>
  <c r="EH5" i="11"/>
  <c r="DQ10" i="12"/>
  <c r="EC10" i="12" s="1"/>
  <c r="DK10" i="12"/>
  <c r="DF9" i="12"/>
  <c r="DZ10" i="12"/>
  <c r="EH3" i="11"/>
  <c r="EH10" i="11" s="1"/>
  <c r="DI10" i="12"/>
  <c r="DY10" i="12" s="1"/>
  <c r="DP10" i="12"/>
  <c r="EB10" i="12" s="1"/>
  <c r="F19" i="12"/>
  <c r="DS9" i="11"/>
  <c r="EA9" i="11" s="1"/>
  <c r="EH7" i="12"/>
  <c r="DG9" i="11"/>
  <c r="DO10" i="11"/>
  <c r="EA10" i="11" s="1"/>
  <c r="DH9" i="11"/>
  <c r="DP9" i="11"/>
  <c r="EB9" i="11" s="1"/>
  <c r="C20" i="12"/>
  <c r="EH6" i="12"/>
  <c r="DY10" i="9"/>
  <c r="EG9" i="9"/>
  <c r="F23" i="9" s="1"/>
  <c r="EF9" i="9"/>
  <c r="E23" i="9" s="1"/>
  <c r="EE9" i="9"/>
  <c r="D23" i="9" s="1"/>
  <c r="ED9" i="9"/>
  <c r="C23" i="9" s="1"/>
  <c r="C17" i="12"/>
  <c r="EH3" i="12"/>
  <c r="EE10" i="9"/>
  <c r="D24" i="9" s="1"/>
  <c r="EG10" i="9"/>
  <c r="F24" i="9" s="1"/>
  <c r="EF10" i="9"/>
  <c r="E24" i="9" s="1"/>
  <c r="ED10" i="9"/>
  <c r="C24" i="9" s="1"/>
  <c r="DJ9" i="12"/>
  <c r="EB9" i="12"/>
  <c r="DL9" i="12"/>
  <c r="DK9" i="12"/>
  <c r="DM9" i="12"/>
  <c r="DY9" i="12" s="1"/>
  <c r="EC9" i="12"/>
  <c r="DG10" i="12"/>
  <c r="DX10" i="11"/>
  <c r="DH10" i="12"/>
  <c r="DX10" i="12" s="1"/>
  <c r="EA9" i="12"/>
  <c r="DV10" i="12"/>
  <c r="DX9" i="12"/>
  <c r="DN9" i="11"/>
  <c r="DZ9" i="11" s="1"/>
  <c r="DQ10" i="11"/>
  <c r="EC10" i="11" s="1"/>
  <c r="DN10" i="11"/>
  <c r="DZ10" i="11" s="1"/>
  <c r="DW10" i="11"/>
  <c r="DY10" i="11"/>
  <c r="EB10" i="11"/>
  <c r="DI9" i="11"/>
  <c r="DY9" i="11" s="1"/>
  <c r="DQ9" i="11"/>
  <c r="EC9" i="11" s="1"/>
  <c r="DF9" i="11"/>
  <c r="DV9" i="11" s="1"/>
  <c r="DK9" i="11"/>
  <c r="DW9" i="11" l="1"/>
  <c r="DX9" i="11"/>
  <c r="DW9" i="12"/>
  <c r="DV9" i="12"/>
  <c r="EH9" i="11"/>
  <c r="EE9" i="11" s="1"/>
  <c r="D23" i="11" s="1"/>
  <c r="DW10" i="12"/>
  <c r="G17" i="9"/>
  <c r="I17" i="9" s="1"/>
  <c r="K17" i="9"/>
  <c r="EH10" i="12"/>
  <c r="EH9" i="12"/>
  <c r="EG10" i="11"/>
  <c r="F24" i="11" s="1"/>
  <c r="EE10" i="11"/>
  <c r="D24" i="11" s="1"/>
  <c r="EF10" i="11"/>
  <c r="E24" i="11" s="1"/>
  <c r="ED10" i="11"/>
  <c r="C24" i="11" s="1"/>
  <c r="G18" i="9"/>
  <c r="J18" i="9" s="1"/>
  <c r="G22" i="9"/>
  <c r="I22" i="9" s="1"/>
  <c r="K18" i="9"/>
  <c r="K20" i="9"/>
  <c r="K22" i="9"/>
  <c r="K21" i="9"/>
  <c r="K19" i="9"/>
  <c r="G19" i="9"/>
  <c r="G21" i="9"/>
  <c r="G20" i="9"/>
  <c r="EG9" i="11" l="1"/>
  <c r="F23" i="11" s="1"/>
  <c r="ED9" i="11"/>
  <c r="C23" i="11" s="1"/>
  <c r="EF9" i="11"/>
  <c r="E23" i="11" s="1"/>
  <c r="K22" i="11" s="1"/>
  <c r="N22" i="11" s="1"/>
  <c r="O17" i="9"/>
  <c r="K18" i="11"/>
  <c r="M18" i="11" s="1"/>
  <c r="EG10" i="12"/>
  <c r="F24" i="12" s="1"/>
  <c r="EE10" i="12"/>
  <c r="D24" i="12" s="1"/>
  <c r="EF10" i="12"/>
  <c r="E24" i="12" s="1"/>
  <c r="ED10" i="12"/>
  <c r="C24" i="12" s="1"/>
  <c r="EG9" i="12"/>
  <c r="F23" i="12" s="1"/>
  <c r="EE9" i="12"/>
  <c r="D23" i="12" s="1"/>
  <c r="EF9" i="12"/>
  <c r="E23" i="12" s="1"/>
  <c r="ED9" i="12"/>
  <c r="C23" i="12" s="1"/>
  <c r="G21" i="11"/>
  <c r="I21" i="11" s="1"/>
  <c r="G20" i="11"/>
  <c r="J20" i="11" s="1"/>
  <c r="G18" i="11"/>
  <c r="J18" i="11" s="1"/>
  <c r="G22" i="11"/>
  <c r="G17" i="11"/>
  <c r="G19" i="11"/>
  <c r="I19" i="11" s="1"/>
  <c r="K20" i="11"/>
  <c r="N20" i="11" s="1"/>
  <c r="K21" i="11"/>
  <c r="N21" i="11" s="1"/>
  <c r="K19" i="11"/>
  <c r="M19" i="11" s="1"/>
  <c r="K17" i="11"/>
  <c r="M17" i="11" s="1"/>
  <c r="O22" i="9"/>
  <c r="J22" i="9"/>
  <c r="H22" i="9"/>
  <c r="I18" i="9"/>
  <c r="H18" i="9"/>
  <c r="H17" i="9"/>
  <c r="J21" i="9"/>
  <c r="H21" i="9"/>
  <c r="I21" i="9"/>
  <c r="O21" i="9"/>
  <c r="M22" i="9"/>
  <c r="Q22" i="9" s="1"/>
  <c r="N22" i="9"/>
  <c r="L22" i="9"/>
  <c r="I19" i="9"/>
  <c r="O19" i="9"/>
  <c r="H19" i="9"/>
  <c r="J19" i="9"/>
  <c r="N17" i="9"/>
  <c r="M17" i="9"/>
  <c r="L17" i="9"/>
  <c r="L19" i="9"/>
  <c r="N19" i="9"/>
  <c r="M19" i="9"/>
  <c r="L20" i="9"/>
  <c r="M20" i="9"/>
  <c r="N20" i="9"/>
  <c r="I20" i="9"/>
  <c r="H20" i="9"/>
  <c r="J20" i="9"/>
  <c r="O20" i="9"/>
  <c r="J17" i="9"/>
  <c r="M21" i="9"/>
  <c r="L21" i="9"/>
  <c r="N21" i="9"/>
  <c r="M18" i="9"/>
  <c r="N18" i="9"/>
  <c r="R18" i="9" s="1"/>
  <c r="L18" i="9"/>
  <c r="O18" i="9"/>
  <c r="L18" i="11" l="1"/>
  <c r="L22" i="11"/>
  <c r="J19" i="11"/>
  <c r="H20" i="11"/>
  <c r="M22" i="11"/>
  <c r="H21" i="11"/>
  <c r="L17" i="11"/>
  <c r="N18" i="11"/>
  <c r="R18" i="11" s="1"/>
  <c r="H19" i="11"/>
  <c r="I20" i="11"/>
  <c r="J21" i="11"/>
  <c r="R21" i="11" s="1"/>
  <c r="O22" i="11"/>
  <c r="G17" i="12"/>
  <c r="G20" i="12"/>
  <c r="G22" i="12"/>
  <c r="G21" i="12"/>
  <c r="G18" i="12"/>
  <c r="G19" i="12"/>
  <c r="K19" i="12"/>
  <c r="K21" i="12"/>
  <c r="K22" i="12"/>
  <c r="K17" i="12"/>
  <c r="K20" i="12"/>
  <c r="K18" i="12"/>
  <c r="I18" i="11"/>
  <c r="Q18" i="11" s="1"/>
  <c r="H18" i="11"/>
  <c r="P20" i="9"/>
  <c r="H22" i="11"/>
  <c r="P22" i="11" s="1"/>
  <c r="O21" i="11"/>
  <c r="J22" i="11"/>
  <c r="R22" i="11" s="1"/>
  <c r="L21" i="11"/>
  <c r="P21" i="11" s="1"/>
  <c r="I22" i="11"/>
  <c r="O18" i="11"/>
  <c r="P22" i="9"/>
  <c r="R22" i="9"/>
  <c r="M21" i="11"/>
  <c r="Q21" i="11" s="1"/>
  <c r="O17" i="11"/>
  <c r="L19" i="11"/>
  <c r="J17" i="11"/>
  <c r="H17" i="11"/>
  <c r="N19" i="11"/>
  <c r="I17" i="11"/>
  <c r="Q17" i="11" s="1"/>
  <c r="L20" i="11"/>
  <c r="N17" i="11"/>
  <c r="O19" i="11"/>
  <c r="O20" i="11"/>
  <c r="M20" i="11"/>
  <c r="Q20" i="11" s="1"/>
  <c r="P18" i="9"/>
  <c r="R20" i="11"/>
  <c r="Q19" i="11"/>
  <c r="Q18" i="9"/>
  <c r="R17" i="9"/>
  <c r="P17" i="9"/>
  <c r="C31" i="9" s="1"/>
  <c r="P19" i="9"/>
  <c r="R20" i="9"/>
  <c r="Q21" i="9"/>
  <c r="Q19" i="9"/>
  <c r="P21" i="9"/>
  <c r="Q17" i="9"/>
  <c r="Q20" i="9"/>
  <c r="R19" i="9"/>
  <c r="R21" i="9"/>
  <c r="P19" i="11" l="1"/>
  <c r="P20" i="11"/>
  <c r="P18" i="11"/>
  <c r="C32" i="11" s="1"/>
  <c r="F32" i="11" s="1"/>
  <c r="Q22" i="11"/>
  <c r="G36" i="11" s="1"/>
  <c r="G31" i="9"/>
  <c r="P17" i="11"/>
  <c r="C32" i="9"/>
  <c r="D32" i="9" s="1"/>
  <c r="R19" i="11"/>
  <c r="G33" i="11" s="1"/>
  <c r="H33" i="11" s="1"/>
  <c r="L18" i="12"/>
  <c r="N18" i="12"/>
  <c r="M18" i="12"/>
  <c r="L17" i="12"/>
  <c r="N17" i="12"/>
  <c r="M17" i="12"/>
  <c r="L21" i="12"/>
  <c r="M21" i="12"/>
  <c r="N21" i="12"/>
  <c r="I19" i="12"/>
  <c r="J19" i="12"/>
  <c r="O19" i="12"/>
  <c r="H19" i="12"/>
  <c r="H21" i="12"/>
  <c r="J21" i="12"/>
  <c r="I21" i="12"/>
  <c r="Q21" i="12" s="1"/>
  <c r="O21" i="12"/>
  <c r="I20" i="12"/>
  <c r="J20" i="12"/>
  <c r="H20" i="12"/>
  <c r="O20" i="12"/>
  <c r="N20" i="12"/>
  <c r="M20" i="12"/>
  <c r="L20" i="12"/>
  <c r="N22" i="12"/>
  <c r="M22" i="12"/>
  <c r="L22" i="12"/>
  <c r="L19" i="12"/>
  <c r="N19" i="12"/>
  <c r="M19" i="12"/>
  <c r="I18" i="12"/>
  <c r="O18" i="12"/>
  <c r="H18" i="12"/>
  <c r="P18" i="12" s="1"/>
  <c r="J18" i="12"/>
  <c r="R18" i="12" s="1"/>
  <c r="I22" i="12"/>
  <c r="H22" i="12"/>
  <c r="O22" i="12"/>
  <c r="J22" i="12"/>
  <c r="I17" i="12"/>
  <c r="O17" i="12"/>
  <c r="J17" i="12"/>
  <c r="H17" i="12"/>
  <c r="G36" i="9"/>
  <c r="H36" i="9" s="1"/>
  <c r="C36" i="9"/>
  <c r="F36" i="9" s="1"/>
  <c r="D31" i="9"/>
  <c r="R17" i="11"/>
  <c r="G32" i="9"/>
  <c r="J32" i="9" s="1"/>
  <c r="G32" i="11"/>
  <c r="J32" i="11" s="1"/>
  <c r="G34" i="9"/>
  <c r="H34" i="9" s="1"/>
  <c r="C34" i="11"/>
  <c r="D34" i="11" s="1"/>
  <c r="C35" i="11"/>
  <c r="D35" i="11" s="1"/>
  <c r="G34" i="11"/>
  <c r="J34" i="11" s="1"/>
  <c r="G35" i="11"/>
  <c r="C35" i="9"/>
  <c r="E35" i="9" s="1"/>
  <c r="C36" i="11"/>
  <c r="C33" i="9"/>
  <c r="E33" i="9" s="1"/>
  <c r="C34" i="9"/>
  <c r="F34" i="9" s="1"/>
  <c r="G35" i="9"/>
  <c r="J35" i="9" s="1"/>
  <c r="G33" i="9"/>
  <c r="C31" i="11" l="1"/>
  <c r="E31" i="11" s="1"/>
  <c r="P17" i="12"/>
  <c r="R17" i="12"/>
  <c r="R21" i="12"/>
  <c r="F32" i="9"/>
  <c r="C33" i="11"/>
  <c r="F33" i="11" s="1"/>
  <c r="E32" i="9"/>
  <c r="J36" i="9"/>
  <c r="I36" i="9"/>
  <c r="R22" i="12"/>
  <c r="P22" i="12"/>
  <c r="E32" i="11"/>
  <c r="D32" i="11"/>
  <c r="Q22" i="12"/>
  <c r="P20" i="12"/>
  <c r="Q20" i="12"/>
  <c r="Q19" i="12"/>
  <c r="Q17" i="12"/>
  <c r="R20" i="12"/>
  <c r="P19" i="12"/>
  <c r="R19" i="12"/>
  <c r="P21" i="12"/>
  <c r="Q18" i="12"/>
  <c r="E36" i="9"/>
  <c r="D36" i="9"/>
  <c r="I32" i="11"/>
  <c r="G31" i="11"/>
  <c r="I31" i="11" s="1"/>
  <c r="D35" i="9"/>
  <c r="I34" i="9"/>
  <c r="J34" i="9"/>
  <c r="F31" i="9"/>
  <c r="I32" i="9"/>
  <c r="H32" i="9"/>
  <c r="E31" i="9"/>
  <c r="E34" i="9"/>
  <c r="F34" i="11"/>
  <c r="E34" i="11"/>
  <c r="F35" i="9"/>
  <c r="F33" i="9"/>
  <c r="F35" i="11"/>
  <c r="H32" i="11"/>
  <c r="D33" i="9"/>
  <c r="D34" i="9"/>
  <c r="H34" i="11"/>
  <c r="E35" i="11"/>
  <c r="I33" i="11"/>
  <c r="J33" i="11"/>
  <c r="I34" i="11"/>
  <c r="F31" i="11"/>
  <c r="D31" i="11"/>
  <c r="F36" i="11"/>
  <c r="D36" i="11"/>
  <c r="E36" i="11"/>
  <c r="I35" i="11"/>
  <c r="H35" i="11"/>
  <c r="J35" i="11"/>
  <c r="I36" i="11"/>
  <c r="H36" i="11"/>
  <c r="J36" i="11"/>
  <c r="I35" i="9"/>
  <c r="H35" i="9"/>
  <c r="H31" i="9"/>
  <c r="I31" i="9"/>
  <c r="J31" i="9"/>
  <c r="I33" i="9"/>
  <c r="J33" i="9"/>
  <c r="H33" i="9"/>
  <c r="O34" i="11" l="1"/>
  <c r="K32" i="9"/>
  <c r="L32" i="9" s="1"/>
  <c r="K31" i="9"/>
  <c r="E33" i="11"/>
  <c r="O32" i="11"/>
  <c r="R32" i="11" s="1"/>
  <c r="O36" i="9"/>
  <c r="R36" i="9" s="1"/>
  <c r="G36" i="12"/>
  <c r="H36" i="12" s="1"/>
  <c r="D33" i="11"/>
  <c r="O31" i="9"/>
  <c r="R31" i="9" s="1"/>
  <c r="K32" i="11"/>
  <c r="M32" i="11" s="1"/>
  <c r="K33" i="9"/>
  <c r="N33" i="9" s="1"/>
  <c r="N31" i="9"/>
  <c r="K36" i="9"/>
  <c r="N36" i="9" s="1"/>
  <c r="C36" i="12"/>
  <c r="K34" i="11"/>
  <c r="M34" i="11" s="1"/>
  <c r="G35" i="12"/>
  <c r="C35" i="12"/>
  <c r="C33" i="12"/>
  <c r="G33" i="12"/>
  <c r="C31" i="12"/>
  <c r="G31" i="12"/>
  <c r="G32" i="12"/>
  <c r="C32" i="12"/>
  <c r="C34" i="12"/>
  <c r="G34" i="12"/>
  <c r="H31" i="11"/>
  <c r="J31" i="11"/>
  <c r="O32" i="9"/>
  <c r="P32" i="9" s="1"/>
  <c r="K35" i="11"/>
  <c r="M35" i="11" s="1"/>
  <c r="O34" i="9"/>
  <c r="Q34" i="9" s="1"/>
  <c r="N32" i="9"/>
  <c r="K35" i="9"/>
  <c r="M35" i="9" s="1"/>
  <c r="M32" i="9"/>
  <c r="K34" i="9"/>
  <c r="M34" i="9" s="1"/>
  <c r="M31" i="9"/>
  <c r="O33" i="9"/>
  <c r="Q33" i="9" s="1"/>
  <c r="O33" i="11"/>
  <c r="P33" i="11" s="1"/>
  <c r="K31" i="11"/>
  <c r="L31" i="11" s="1"/>
  <c r="K36" i="11"/>
  <c r="L36" i="11" s="1"/>
  <c r="K33" i="11"/>
  <c r="N33" i="11" s="1"/>
  <c r="P34" i="11"/>
  <c r="Q34" i="11"/>
  <c r="R34" i="11"/>
  <c r="O36" i="11"/>
  <c r="O35" i="11"/>
  <c r="O35" i="9"/>
  <c r="Q36" i="9" l="1"/>
  <c r="P36" i="9"/>
  <c r="P32" i="11"/>
  <c r="Q32" i="11"/>
  <c r="M36" i="9"/>
  <c r="R32" i="9"/>
  <c r="N32" i="11"/>
  <c r="J36" i="12"/>
  <c r="I36" i="12"/>
  <c r="L31" i="9"/>
  <c r="S31" i="9" s="1"/>
  <c r="M33" i="9"/>
  <c r="N34" i="11"/>
  <c r="L32" i="11"/>
  <c r="W36" i="9"/>
  <c r="Y36" i="9" s="1"/>
  <c r="L35" i="11"/>
  <c r="O31" i="11"/>
  <c r="P31" i="11" s="1"/>
  <c r="N35" i="11"/>
  <c r="L33" i="9"/>
  <c r="S33" i="9" s="1"/>
  <c r="T33" i="9" s="1"/>
  <c r="L34" i="11"/>
  <c r="Q32" i="9"/>
  <c r="L36" i="9"/>
  <c r="S36" i="9" s="1"/>
  <c r="U36" i="9" s="1"/>
  <c r="E36" i="12"/>
  <c r="D36" i="12"/>
  <c r="F36" i="12"/>
  <c r="F34" i="12"/>
  <c r="E34" i="12"/>
  <c r="D34" i="12"/>
  <c r="H32" i="12"/>
  <c r="I32" i="12"/>
  <c r="J32" i="12"/>
  <c r="E31" i="12"/>
  <c r="F31" i="12"/>
  <c r="D31" i="12"/>
  <c r="F33" i="12"/>
  <c r="E33" i="12"/>
  <c r="D33" i="12"/>
  <c r="I35" i="12"/>
  <c r="J35" i="12"/>
  <c r="H35" i="12"/>
  <c r="H34" i="12"/>
  <c r="I34" i="12"/>
  <c r="J34" i="12"/>
  <c r="D32" i="12"/>
  <c r="E32" i="12"/>
  <c r="F32" i="12"/>
  <c r="I31" i="12"/>
  <c r="J31" i="12"/>
  <c r="H31" i="12"/>
  <c r="H33" i="12"/>
  <c r="J33" i="12"/>
  <c r="I33" i="12"/>
  <c r="F35" i="12"/>
  <c r="D35" i="12"/>
  <c r="E35" i="12"/>
  <c r="R34" i="9"/>
  <c r="P34" i="9"/>
  <c r="S32" i="9"/>
  <c r="T32" i="9" s="1"/>
  <c r="L35" i="9"/>
  <c r="N35" i="9"/>
  <c r="L34" i="9"/>
  <c r="P31" i="9"/>
  <c r="Q31" i="9"/>
  <c r="N34" i="9"/>
  <c r="R33" i="9"/>
  <c r="P33" i="9"/>
  <c r="N31" i="11"/>
  <c r="M31" i="11"/>
  <c r="Q33" i="11"/>
  <c r="R33" i="11"/>
  <c r="W32" i="11"/>
  <c r="X32" i="11" s="1"/>
  <c r="M36" i="11"/>
  <c r="N36" i="11"/>
  <c r="L33" i="11"/>
  <c r="M33" i="11"/>
  <c r="R35" i="11"/>
  <c r="P35" i="11"/>
  <c r="Q35" i="11"/>
  <c r="Q36" i="11"/>
  <c r="P36" i="11"/>
  <c r="R36" i="11"/>
  <c r="W34" i="11"/>
  <c r="R35" i="9"/>
  <c r="Q35" i="9"/>
  <c r="P35" i="9"/>
  <c r="S32" i="11" l="1"/>
  <c r="V32" i="11" s="1"/>
  <c r="R31" i="11"/>
  <c r="AC36" i="9"/>
  <c r="AG36" i="9" s="1"/>
  <c r="W32" i="9"/>
  <c r="X32" i="9" s="1"/>
  <c r="AB32" i="9" s="1"/>
  <c r="AF32" i="9" s="1"/>
  <c r="S34" i="11"/>
  <c r="T34" i="11" s="1"/>
  <c r="O36" i="12"/>
  <c r="P36" i="12" s="1"/>
  <c r="R36" i="12"/>
  <c r="W31" i="9"/>
  <c r="X31" i="9" s="1"/>
  <c r="Z36" i="9"/>
  <c r="K35" i="12"/>
  <c r="N35" i="12" s="1"/>
  <c r="Q31" i="11"/>
  <c r="W31" i="11" s="1"/>
  <c r="X31" i="11" s="1"/>
  <c r="O35" i="12"/>
  <c r="R35" i="12" s="1"/>
  <c r="K31" i="12"/>
  <c r="N31" i="12" s="1"/>
  <c r="K36" i="12"/>
  <c r="N36" i="12" s="1"/>
  <c r="S35" i="11"/>
  <c r="V35" i="11" s="1"/>
  <c r="X36" i="9"/>
  <c r="Z32" i="11"/>
  <c r="AD32" i="11" s="1"/>
  <c r="AH32" i="11" s="1"/>
  <c r="S31" i="11"/>
  <c r="T31" i="11" s="1"/>
  <c r="O31" i="12"/>
  <c r="Q31" i="12" s="1"/>
  <c r="O32" i="12"/>
  <c r="Q32" i="12" s="1"/>
  <c r="O33" i="12"/>
  <c r="O34" i="12"/>
  <c r="K32" i="12"/>
  <c r="K33" i="12"/>
  <c r="K34" i="12"/>
  <c r="W33" i="11"/>
  <c r="Z33" i="11" s="1"/>
  <c r="Y32" i="11"/>
  <c r="U32" i="9"/>
  <c r="W34" i="9"/>
  <c r="X34" i="9" s="1"/>
  <c r="V32" i="9"/>
  <c r="S34" i="9"/>
  <c r="U34" i="9" s="1"/>
  <c r="T31" i="9"/>
  <c r="S35" i="9"/>
  <c r="T35" i="9" s="1"/>
  <c r="AA36" i="9"/>
  <c r="AE36" i="9" s="1"/>
  <c r="V36" i="9"/>
  <c r="AD36" i="9" s="1"/>
  <c r="AH36" i="9" s="1"/>
  <c r="T36" i="9"/>
  <c r="W33" i="9"/>
  <c r="X33" i="9" s="1"/>
  <c r="AB33" i="9" s="1"/>
  <c r="AF33" i="9" s="1"/>
  <c r="Y32" i="9"/>
  <c r="Z32" i="9"/>
  <c r="U31" i="9"/>
  <c r="V31" i="9"/>
  <c r="AA32" i="11"/>
  <c r="AE32" i="11" s="1"/>
  <c r="U32" i="11"/>
  <c r="T32" i="11"/>
  <c r="AB32" i="11" s="1"/>
  <c r="AF32" i="11" s="1"/>
  <c r="U33" i="9"/>
  <c r="V33" i="9"/>
  <c r="W35" i="9"/>
  <c r="Z35" i="9" s="1"/>
  <c r="S33" i="11"/>
  <c r="U33" i="11" s="1"/>
  <c r="S36" i="11"/>
  <c r="T36" i="11" s="1"/>
  <c r="W36" i="11"/>
  <c r="Y34" i="11"/>
  <c r="X34" i="11"/>
  <c r="Z34" i="11"/>
  <c r="W35" i="11"/>
  <c r="V31" i="11" l="1"/>
  <c r="AA32" i="9"/>
  <c r="AE32" i="9" s="1"/>
  <c r="V34" i="11"/>
  <c r="AA34" i="11"/>
  <c r="AE34" i="11" s="1"/>
  <c r="AB36" i="9"/>
  <c r="AF36" i="9" s="1"/>
  <c r="U34" i="11"/>
  <c r="AC34" i="11" s="1"/>
  <c r="AG34" i="11" s="1"/>
  <c r="Q36" i="12"/>
  <c r="W36" i="12" s="1"/>
  <c r="L31" i="12"/>
  <c r="Q35" i="12"/>
  <c r="P35" i="12"/>
  <c r="W35" i="12" s="1"/>
  <c r="L35" i="12"/>
  <c r="M35" i="12"/>
  <c r="P31" i="12"/>
  <c r="W31" i="12" s="1"/>
  <c r="T35" i="11"/>
  <c r="U35" i="11"/>
  <c r="R31" i="12"/>
  <c r="M31" i="12"/>
  <c r="S31" i="12" s="1"/>
  <c r="M36" i="12"/>
  <c r="L36" i="12"/>
  <c r="R32" i="12"/>
  <c r="AB34" i="11"/>
  <c r="AF34" i="11" s="1"/>
  <c r="Y33" i="11"/>
  <c r="AC33" i="11" s="1"/>
  <c r="AG33" i="11" s="1"/>
  <c r="AD34" i="11"/>
  <c r="AH34" i="11" s="1"/>
  <c r="X33" i="11"/>
  <c r="AB31" i="11"/>
  <c r="AF31" i="11" s="1"/>
  <c r="U31" i="11"/>
  <c r="P32" i="12"/>
  <c r="N34" i="12"/>
  <c r="M34" i="12"/>
  <c r="L34" i="12"/>
  <c r="N32" i="12"/>
  <c r="L32" i="12"/>
  <c r="M32" i="12"/>
  <c r="R33" i="12"/>
  <c r="Q33" i="12"/>
  <c r="P33" i="12"/>
  <c r="L33" i="12"/>
  <c r="N33" i="12"/>
  <c r="M33" i="12"/>
  <c r="Q34" i="12"/>
  <c r="P34" i="12"/>
  <c r="R34" i="12"/>
  <c r="Y34" i="9"/>
  <c r="AC34" i="9" s="1"/>
  <c r="AG34" i="9" s="1"/>
  <c r="T34" i="9"/>
  <c r="AB34" i="9" s="1"/>
  <c r="AF34" i="9" s="1"/>
  <c r="V34" i="9"/>
  <c r="AC32" i="9"/>
  <c r="AG32" i="9" s="1"/>
  <c r="AC32" i="11"/>
  <c r="AG32" i="11" s="1"/>
  <c r="C43" i="11" s="1"/>
  <c r="E43" i="11" s="1"/>
  <c r="AA34" i="9"/>
  <c r="AE34" i="9" s="1"/>
  <c r="Z34" i="9"/>
  <c r="AD32" i="9"/>
  <c r="AH32" i="9" s="1"/>
  <c r="Y31" i="9"/>
  <c r="AC31" i="9" s="1"/>
  <c r="AG31" i="9" s="1"/>
  <c r="AB31" i="9"/>
  <c r="AF31" i="9" s="1"/>
  <c r="AA31" i="9"/>
  <c r="AE31" i="9" s="1"/>
  <c r="U35" i="9"/>
  <c r="Z31" i="9"/>
  <c r="AD31" i="9" s="1"/>
  <c r="AH31" i="9" s="1"/>
  <c r="Y33" i="9"/>
  <c r="AC33" i="9" s="1"/>
  <c r="AG33" i="9" s="1"/>
  <c r="AA33" i="9"/>
  <c r="AE33" i="9" s="1"/>
  <c r="V35" i="9"/>
  <c r="AD35" i="9" s="1"/>
  <c r="AH35" i="9" s="1"/>
  <c r="C47" i="9"/>
  <c r="D47" i="9" s="1"/>
  <c r="Z33" i="9"/>
  <c r="AD33" i="9" s="1"/>
  <c r="AH33" i="9" s="1"/>
  <c r="X35" i="9"/>
  <c r="AB35" i="9" s="1"/>
  <c r="AF35" i="9" s="1"/>
  <c r="Y35" i="9"/>
  <c r="Z31" i="11"/>
  <c r="AD31" i="11" s="1"/>
  <c r="AH31" i="11" s="1"/>
  <c r="AA33" i="11"/>
  <c r="AE33" i="11" s="1"/>
  <c r="Y31" i="11"/>
  <c r="AA31" i="11"/>
  <c r="AE31" i="11" s="1"/>
  <c r="AA35" i="9"/>
  <c r="AE35" i="9" s="1"/>
  <c r="V33" i="11"/>
  <c r="AD33" i="11" s="1"/>
  <c r="AH33" i="11" s="1"/>
  <c r="T33" i="11"/>
  <c r="V36" i="11"/>
  <c r="AA36" i="11"/>
  <c r="AE36" i="11" s="1"/>
  <c r="U36" i="11"/>
  <c r="Y35" i="11"/>
  <c r="X35" i="11"/>
  <c r="Z35" i="11"/>
  <c r="AD35" i="11" s="1"/>
  <c r="AH35" i="11" s="1"/>
  <c r="AA35" i="11"/>
  <c r="AE35" i="11" s="1"/>
  <c r="X36" i="11"/>
  <c r="AB36" i="11" s="1"/>
  <c r="AF36" i="11" s="1"/>
  <c r="Z36" i="11"/>
  <c r="Y36" i="11"/>
  <c r="S35" i="12" l="1"/>
  <c r="AD34" i="9"/>
  <c r="AH34" i="9" s="1"/>
  <c r="Z35" i="12"/>
  <c r="Y35" i="12"/>
  <c r="X35" i="12"/>
  <c r="Y36" i="12"/>
  <c r="X36" i="12"/>
  <c r="Z36" i="12"/>
  <c r="AB35" i="11"/>
  <c r="AF35" i="11" s="1"/>
  <c r="AC35" i="11"/>
  <c r="AG35" i="11" s="1"/>
  <c r="C46" i="11" s="1"/>
  <c r="D46" i="11" s="1"/>
  <c r="S36" i="12"/>
  <c r="T36" i="12" s="1"/>
  <c r="V31" i="12"/>
  <c r="U31" i="12"/>
  <c r="T31" i="12"/>
  <c r="W32" i="12"/>
  <c r="Y32" i="12" s="1"/>
  <c r="C45" i="11"/>
  <c r="E45" i="11" s="1"/>
  <c r="W33" i="12"/>
  <c r="X33" i="12" s="1"/>
  <c r="S34" i="12"/>
  <c r="T34" i="12" s="1"/>
  <c r="Z31" i="12"/>
  <c r="Y31" i="12"/>
  <c r="AA31" i="12"/>
  <c r="AE31" i="12" s="1"/>
  <c r="X31" i="12"/>
  <c r="AB31" i="12" s="1"/>
  <c r="AF31" i="12" s="1"/>
  <c r="AB33" i="11"/>
  <c r="AF33" i="11" s="1"/>
  <c r="C44" i="11" s="1"/>
  <c r="D44" i="11" s="1"/>
  <c r="AC31" i="11"/>
  <c r="AG31" i="11" s="1"/>
  <c r="C42" i="11" s="1"/>
  <c r="E42" i="11" s="1"/>
  <c r="W34" i="12"/>
  <c r="S32" i="12"/>
  <c r="AA35" i="12"/>
  <c r="AE35" i="12" s="1"/>
  <c r="V35" i="12"/>
  <c r="AD35" i="12" s="1"/>
  <c r="AH35" i="12" s="1"/>
  <c r="U35" i="12"/>
  <c r="AC35" i="12" s="1"/>
  <c r="AG35" i="12" s="1"/>
  <c r="T35" i="12"/>
  <c r="S33" i="12"/>
  <c r="C43" i="9"/>
  <c r="D43" i="9" s="1"/>
  <c r="D43" i="11"/>
  <c r="C45" i="9"/>
  <c r="E45" i="9" s="1"/>
  <c r="E47" i="9"/>
  <c r="C42" i="9"/>
  <c r="D42" i="9" s="1"/>
  <c r="F47" i="9"/>
  <c r="AC35" i="9"/>
  <c r="AG35" i="9" s="1"/>
  <c r="C46" i="9" s="1"/>
  <c r="D46" i="9" s="1"/>
  <c r="C44" i="9"/>
  <c r="E44" i="9" s="1"/>
  <c r="F43" i="11"/>
  <c r="AC36" i="11"/>
  <c r="AG36" i="11" s="1"/>
  <c r="AD36" i="11"/>
  <c r="AH36" i="11" s="1"/>
  <c r="AB35" i="12" l="1"/>
  <c r="AF35" i="12" s="1"/>
  <c r="Z32" i="12"/>
  <c r="AB36" i="12"/>
  <c r="AF36" i="12" s="1"/>
  <c r="X32" i="12"/>
  <c r="AA36" i="12"/>
  <c r="AE36" i="12" s="1"/>
  <c r="U36" i="12"/>
  <c r="AC36" i="12" s="1"/>
  <c r="AG36" i="12" s="1"/>
  <c r="D45" i="11"/>
  <c r="Z33" i="12"/>
  <c r="Y33" i="12"/>
  <c r="AC31" i="12"/>
  <c r="AG31" i="12" s="1"/>
  <c r="C42" i="12" s="1"/>
  <c r="E42" i="12" s="1"/>
  <c r="V36" i="12"/>
  <c r="AD36" i="12" s="1"/>
  <c r="AH36" i="12" s="1"/>
  <c r="F45" i="11"/>
  <c r="AD31" i="12"/>
  <c r="AH31" i="12" s="1"/>
  <c r="U34" i="12"/>
  <c r="V34" i="12"/>
  <c r="E43" i="9"/>
  <c r="G43" i="11"/>
  <c r="Y34" i="12"/>
  <c r="Z34" i="12"/>
  <c r="X34" i="12"/>
  <c r="AB34" i="12" s="1"/>
  <c r="AF34" i="12" s="1"/>
  <c r="AA34" i="12"/>
  <c r="AE34" i="12" s="1"/>
  <c r="V32" i="12"/>
  <c r="AD32" i="12" s="1"/>
  <c r="AH32" i="12" s="1"/>
  <c r="T32" i="12"/>
  <c r="AB32" i="12" s="1"/>
  <c r="AF32" i="12" s="1"/>
  <c r="U32" i="12"/>
  <c r="AC32" i="12" s="1"/>
  <c r="AG32" i="12" s="1"/>
  <c r="AA32" i="12"/>
  <c r="AE32" i="12" s="1"/>
  <c r="V33" i="12"/>
  <c r="AD33" i="12" s="1"/>
  <c r="AH33" i="12" s="1"/>
  <c r="T33" i="12"/>
  <c r="AB33" i="12" s="1"/>
  <c r="AF33" i="12" s="1"/>
  <c r="AA33" i="12"/>
  <c r="AE33" i="12" s="1"/>
  <c r="U33" i="12"/>
  <c r="C46" i="12"/>
  <c r="F43" i="9"/>
  <c r="D42" i="11"/>
  <c r="D45" i="9"/>
  <c r="F45" i="9"/>
  <c r="G47" i="9"/>
  <c r="F42" i="9"/>
  <c r="E42" i="9"/>
  <c r="D44" i="9"/>
  <c r="F44" i="9"/>
  <c r="E46" i="9"/>
  <c r="F46" i="9"/>
  <c r="C47" i="11"/>
  <c r="D47" i="11" s="1"/>
  <c r="F42" i="11"/>
  <c r="F44" i="11"/>
  <c r="E44" i="11"/>
  <c r="F46" i="11"/>
  <c r="E46" i="11"/>
  <c r="AC34" i="12" l="1"/>
  <c r="AG34" i="12" s="1"/>
  <c r="C47" i="12"/>
  <c r="G47" i="12" s="1"/>
  <c r="F42" i="12"/>
  <c r="D42" i="12"/>
  <c r="G42" i="12" s="1"/>
  <c r="G45" i="11"/>
  <c r="E47" i="12"/>
  <c r="D47" i="12"/>
  <c r="F47" i="12"/>
  <c r="G42" i="11"/>
  <c r="AC33" i="12"/>
  <c r="AG33" i="12" s="1"/>
  <c r="C44" i="12" s="1"/>
  <c r="F44" i="12" s="1"/>
  <c r="G43" i="9"/>
  <c r="AD34" i="12"/>
  <c r="AH34" i="12" s="1"/>
  <c r="C45" i="12" s="1"/>
  <c r="C43" i="12"/>
  <c r="D46" i="12"/>
  <c r="E46" i="12"/>
  <c r="F46" i="12"/>
  <c r="F47" i="11"/>
  <c r="E47" i="11"/>
  <c r="G45" i="9"/>
  <c r="G42" i="9"/>
  <c r="G44" i="9"/>
  <c r="G46" i="9"/>
  <c r="G46" i="11"/>
  <c r="G44" i="11"/>
  <c r="D44" i="12" l="1"/>
  <c r="E44" i="12"/>
  <c r="F45" i="12"/>
  <c r="E45" i="12"/>
  <c r="D45" i="12"/>
  <c r="D43" i="12"/>
  <c r="E43" i="12"/>
  <c r="F43" i="12"/>
  <c r="G46" i="12"/>
  <c r="G47" i="11"/>
  <c r="I47" i="11" s="1"/>
  <c r="I46" i="9"/>
  <c r="I43" i="9"/>
  <c r="I42" i="9"/>
  <c r="I44" i="9"/>
  <c r="I47" i="9"/>
  <c r="I45" i="9"/>
  <c r="G44" i="12" l="1"/>
  <c r="G43" i="12"/>
  <c r="I46" i="11"/>
  <c r="I43" i="11"/>
  <c r="I45" i="11"/>
  <c r="I44" i="11"/>
  <c r="I42" i="11"/>
  <c r="G45" i="12"/>
  <c r="I44" i="12" l="1"/>
  <c r="I42" i="12"/>
  <c r="I47" i="12"/>
  <c r="I43" i="12"/>
  <c r="I45" i="12"/>
  <c r="I46" i="12"/>
</calcChain>
</file>

<file path=xl/sharedStrings.xml><?xml version="1.0" encoding="utf-8"?>
<sst xmlns="http://schemas.openxmlformats.org/spreadsheetml/2006/main" count="1374" uniqueCount="131">
  <si>
    <t>Very important (VI) ([0.9, 0.9], [0.1, 0.1])</t>
  </si>
  <si>
    <t>Important (I) ([0.4, 0.7625], [0, 0.2115])</t>
  </si>
  <si>
    <t>Medium (M) ([0.15, 05125], [0.25, 0.4625])</t>
  </si>
  <si>
    <t>Unimportant (U) ([0, 0.3625], [0.4, 0.6125])</t>
  </si>
  <si>
    <t>Very unimportant (VU) ([0.1, 0.1], [0.9, 0.9])</t>
  </si>
  <si>
    <t>Çok İyi</t>
  </si>
  <si>
    <t>İyi</t>
  </si>
  <si>
    <t>Orta</t>
  </si>
  <si>
    <t>Kötü</t>
  </si>
  <si>
    <t>Çok Kötü</t>
  </si>
  <si>
    <t>Interval-Valued  Intuitionistic Fuzzy Numbers</t>
  </si>
  <si>
    <t>Artvin</t>
  </si>
  <si>
    <t>Giresun</t>
  </si>
  <si>
    <t>Gümüşhane</t>
  </si>
  <si>
    <t>Ordu</t>
  </si>
  <si>
    <t>Rize</t>
  </si>
  <si>
    <t>Trabzon</t>
  </si>
  <si>
    <t>Akarsu Turizmi</t>
  </si>
  <si>
    <t>Av Turizmi</t>
  </si>
  <si>
    <t>Dağcılık</t>
  </si>
  <si>
    <t>Golf Turizmi</t>
  </si>
  <si>
    <t>Hava Sporları</t>
  </si>
  <si>
    <t>İnanç Turizmi</t>
  </si>
  <si>
    <t>İpek Yolu</t>
  </si>
  <si>
    <t>Kış Sporları Turizmi</t>
  </si>
  <si>
    <t>Kongre Turizmi</t>
  </si>
  <si>
    <t>Kuş Gözlemciliği</t>
  </si>
  <si>
    <t>Mağara Turizmi</t>
  </si>
  <si>
    <t>Sağlık ve Termal Turizm</t>
  </si>
  <si>
    <t>Su Altı Dalış</t>
  </si>
  <si>
    <t>Deniz Turizmi</t>
  </si>
  <si>
    <t>Yayla Turizmi</t>
  </si>
  <si>
    <t>AI</t>
  </si>
  <si>
    <t>AAI</t>
  </si>
  <si>
    <t>Score Function</t>
  </si>
  <si>
    <t>1+2</t>
  </si>
  <si>
    <t>3+4</t>
  </si>
  <si>
    <t>5+6</t>
  </si>
  <si>
    <t>7+8</t>
  </si>
  <si>
    <t>9+10</t>
  </si>
  <si>
    <t>11+12</t>
  </si>
  <si>
    <t>13+14</t>
  </si>
  <si>
    <t>(1+2)+(3+4)</t>
  </si>
  <si>
    <t>(5+6)+(7+8)</t>
  </si>
  <si>
    <t>(9+10)+(11+12)</t>
  </si>
  <si>
    <t>(13+14)+(15)</t>
  </si>
  <si>
    <t>(1+2+3+4)+(5+6+7+8)</t>
  </si>
  <si>
    <t>(9+10+11+12)+(13+14+15)</t>
  </si>
  <si>
    <r>
      <t xml:space="preserve">NİHAİ TOPLAM(1-15)
</t>
    </r>
    <r>
      <rPr>
        <b/>
        <i/>
        <sz val="11"/>
        <color theme="1"/>
        <rFont val="Calibri"/>
        <family val="2"/>
        <charset val="162"/>
        <scheme val="minor"/>
      </rPr>
      <t>S</t>
    </r>
    <r>
      <rPr>
        <b/>
        <i/>
        <vertAlign val="subscript"/>
        <sz val="11"/>
        <color theme="1"/>
        <rFont val="Calibri"/>
        <family val="2"/>
        <charset val="162"/>
        <scheme val="minor"/>
      </rPr>
      <t>i</t>
    </r>
  </si>
  <si>
    <t>Si</t>
  </si>
  <si>
    <t>Ki-</t>
  </si>
  <si>
    <t>Ki+</t>
  </si>
  <si>
    <t>(Ki-)+(Ki+)</t>
  </si>
  <si>
    <t>f(Ki-)=(Ki-)/((Ki-)+(Ki+)</t>
  </si>
  <si>
    <t>f(Ki+)=(Ki+)/((Ki-)+(Ki+)</t>
  </si>
  <si>
    <t>1 - f(Ki-)</t>
  </si>
  <si>
    <t>1 - f(Ki+)</t>
  </si>
  <si>
    <t>[1 - f(Ki-)]/f(Ki-)</t>
  </si>
  <si>
    <t>[1 - f(Ki+)]/f(Ki+)</t>
  </si>
  <si>
    <t>A</t>
  </si>
  <si>
    <t>B</t>
  </si>
  <si>
    <t>A+B</t>
  </si>
  <si>
    <t>X</t>
  </si>
  <si>
    <t>f(Ki)</t>
  </si>
  <si>
    <t>X/(1+A+B)</t>
  </si>
  <si>
    <t>1+(A+B)</t>
  </si>
  <si>
    <t>f(Ki+)=(Ki-)/((Ki-)+(Ki+)</t>
  </si>
  <si>
    <t>f(Ki-)=(Ki+)/((Ki-)+(Ki+)</t>
  </si>
  <si>
    <t>weights</t>
  </si>
  <si>
    <t>DM1</t>
  </si>
  <si>
    <t>DM2</t>
  </si>
  <si>
    <t>DM3</t>
  </si>
  <si>
    <t>DM4</t>
  </si>
  <si>
    <t>TOTAL</t>
  </si>
  <si>
    <t>experience (year)</t>
  </si>
  <si>
    <t>NORMALIZED VALUES</t>
  </si>
  <si>
    <t>IMPORTANCE VALUES</t>
  </si>
  <si>
    <t>PRESENT</t>
  </si>
  <si>
    <t>FUTURE</t>
  </si>
  <si>
    <t>AGGREGATED VALUES</t>
  </si>
  <si>
    <t>Criteria</t>
  </si>
  <si>
    <t>River Tourism</t>
  </si>
  <si>
    <t>Hunting Tourism</t>
  </si>
  <si>
    <t>Mountaineering</t>
  </si>
  <si>
    <t>Golf Tourism</t>
  </si>
  <si>
    <t>Air Sports</t>
  </si>
  <si>
    <t>Religious Tourism</t>
  </si>
  <si>
    <t xml:space="preserve">Silk Road </t>
  </si>
  <si>
    <t>Winter Sports Tourism</t>
  </si>
  <si>
    <t>Cave Tourism</t>
  </si>
  <si>
    <t>Health and Thermal Tourism</t>
  </si>
  <si>
    <t>Underwater diving tourism</t>
  </si>
  <si>
    <t>Marine Tourism</t>
  </si>
  <si>
    <t>Highland Tourism</t>
  </si>
  <si>
    <t>Congress tourism</t>
  </si>
  <si>
    <t>Birdwatching tourism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</si>
  <si>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</si>
  <si>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</si>
  <si>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</si>
  <si>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</si>
  <si>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</si>
  <si>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</si>
  <si>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</si>
  <si>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</si>
  <si>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</si>
  <si>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</si>
  <si>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</si>
  <si>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</si>
  <si>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</si>
  <si>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</si>
  <si>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</si>
  <si>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Alternatives</t>
  </si>
  <si>
    <t>CRITERIA</t>
  </si>
  <si>
    <t>for present situation</t>
  </si>
  <si>
    <t>for future situation</t>
  </si>
  <si>
    <t>Agg. Values</t>
  </si>
  <si>
    <t>crisp "1"</t>
  </si>
  <si>
    <t>IVIF "1"</t>
  </si>
  <si>
    <t>rankings</t>
  </si>
  <si>
    <r>
      <t xml:space="preserve">total(1-15)
</t>
    </r>
    <r>
      <rPr>
        <b/>
        <i/>
        <sz val="11"/>
        <color theme="1"/>
        <rFont val="Calibri"/>
        <family val="2"/>
        <charset val="162"/>
        <scheme val="minor"/>
      </rPr>
      <t>S</t>
    </r>
    <r>
      <rPr>
        <b/>
        <i/>
        <vertAlign val="subscript"/>
        <sz val="11"/>
        <color theme="1"/>
        <rFont val="Calibri"/>
        <family val="2"/>
        <charset val="162"/>
        <scheme val="minor"/>
      </rPr>
      <t>i</t>
    </r>
  </si>
  <si>
    <t>decision matrix</t>
  </si>
  <si>
    <t>criteria weights</t>
  </si>
  <si>
    <t>alternatives</t>
  </si>
  <si>
    <t>total</t>
  </si>
  <si>
    <t>present</t>
  </si>
  <si>
    <t>future</t>
  </si>
  <si>
    <t>criteria</t>
  </si>
  <si>
    <t>In Turkish</t>
  </si>
  <si>
    <t>In English</t>
  </si>
  <si>
    <t>Note: The evaluations of the decision makers (DMs) have been carried out using Turkish linguistic variables.</t>
  </si>
  <si>
    <t>Rankings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</si>
</sst>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00"/>
    <numFmt numFmtId="166" formatCode="0.0000000"/>
    <numFmt numFmtId="167" formatCode="0.00000000"/>
    <numFmt numFmtId="168" formatCode="0.0000000000"/>
    <numFmt numFmtId="169" formatCode="0.0000000000000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8"/>
      <color theme="1"/>
      <name val="Calibri"/>
      <family val="2"/>
      <charset val="162"/>
      <scheme val="minor"/>
    </font>
    <font>
      <i/>
      <sz val="8"/>
      <color rgb="FF00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b/>
      <i/>
      <vertAlign val="subscript"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" fillId="0" borderId="5" xfId="0" applyFont="1" applyFill="1" applyBorder="1"/>
    <xf numFmtId="0" fontId="0" fillId="0" borderId="5" xfId="0" applyBorder="1"/>
    <xf numFmtId="0" fontId="0" fillId="0" borderId="6" xfId="0" applyBorder="1"/>
    <xf numFmtId="0" fontId="3" fillId="0" borderId="7" xfId="0" applyFont="1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5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164" fontId="0" fillId="2" borderId="0" xfId="0" applyNumberFormat="1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0" xfId="0" applyNumberFormat="1" applyBorder="1"/>
    <xf numFmtId="0" fontId="0" fillId="0" borderId="0" xfId="0" applyAlignment="1">
      <alignment horizontal="center" vertical="center" wrapText="1"/>
    </xf>
    <xf numFmtId="0" fontId="0" fillId="3" borderId="1" xfId="0" applyFill="1" applyBorder="1"/>
    <xf numFmtId="166" fontId="0" fillId="2" borderId="0" xfId="0" applyNumberFormat="1" applyFill="1"/>
    <xf numFmtId="167" fontId="0" fillId="2" borderId="0" xfId="0" applyNumberFormat="1" applyFill="1"/>
    <xf numFmtId="168" fontId="0" fillId="2" borderId="0" xfId="0" applyNumberFormat="1" applyFill="1"/>
    <xf numFmtId="169" fontId="0" fillId="2" borderId="0" xfId="0" applyNumberFormat="1" applyFill="1"/>
    <xf numFmtId="167" fontId="0" fillId="0" borderId="0" xfId="0" applyNumberFormat="1" applyFill="1"/>
    <xf numFmtId="168" fontId="0" fillId="0" borderId="0" xfId="0" applyNumberFormat="1" applyFill="1"/>
    <xf numFmtId="169" fontId="0" fillId="0" borderId="0" xfId="0" applyNumberFormat="1" applyFill="1"/>
    <xf numFmtId="165" fontId="0" fillId="0" borderId="14" xfId="0" applyNumberFormat="1" applyBorder="1"/>
    <xf numFmtId="165" fontId="0" fillId="0" borderId="1" xfId="0" applyNumberFormat="1" applyBorder="1"/>
    <xf numFmtId="165" fontId="0" fillId="0" borderId="13" xfId="0" applyNumberFormat="1" applyBorder="1"/>
    <xf numFmtId="164" fontId="0" fillId="0" borderId="1" xfId="0" applyNumberFormat="1" applyBorder="1"/>
    <xf numFmtId="0" fontId="0" fillId="3" borderId="0" xfId="0" applyFill="1"/>
    <xf numFmtId="0" fontId="13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10" xfId="0" applyFont="1" applyBorder="1" applyAlignment="1">
      <alignment horizontal="center" vertical="center" textRotation="90" wrapText="1"/>
    </xf>
    <xf numFmtId="0" fontId="4" fillId="0" borderId="11" xfId="0" applyFont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 textRotation="90" wrapText="1"/>
    </xf>
    <xf numFmtId="0" fontId="9" fillId="0" borderId="0" xfId="0" applyFont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0" fillId="0" borderId="10" xfId="0" applyBorder="1" applyAlignment="1">
      <alignment horizontal="center"/>
    </xf>
    <xf numFmtId="164" fontId="0" fillId="2" borderId="1" xfId="0" applyNumberFormat="1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571500</xdr:colOff>
      <xdr:row>81</xdr:row>
      <xdr:rowOff>152400</xdr:rowOff>
    </xdr:from>
    <xdr:to>
      <xdr:col>33</xdr:col>
      <xdr:colOff>1308</xdr:colOff>
      <xdr:row>89</xdr:row>
      <xdr:rowOff>4232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358" t="41148" r="14454" b="33230"/>
        <a:stretch/>
      </xdr:blipFill>
      <xdr:spPr>
        <a:xfrm>
          <a:off x="5505450" y="11391900"/>
          <a:ext cx="6011583" cy="1371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7"/>
  <sheetViews>
    <sheetView workbookViewId="0">
      <selection activeCell="D28" sqref="D28"/>
    </sheetView>
  </sheetViews>
  <sheetFormatPr baseColWidth="10" defaultColWidth="8.83203125" defaultRowHeight="15" x14ac:dyDescent="0.2"/>
  <cols>
    <col min="2" max="2" width="40.1640625" bestFit="1" customWidth="1"/>
  </cols>
  <sheetData>
    <row r="1" spans="2:8" x14ac:dyDescent="0.2">
      <c r="B1" s="42" t="s">
        <v>10</v>
      </c>
      <c r="C1" s="42"/>
      <c r="D1" s="42"/>
      <c r="E1" s="42"/>
      <c r="F1" s="42"/>
    </row>
    <row r="2" spans="2:8" x14ac:dyDescent="0.2">
      <c r="B2" s="2" t="s">
        <v>0</v>
      </c>
      <c r="C2" s="40">
        <v>0.9</v>
      </c>
      <c r="D2" s="40">
        <v>0.9</v>
      </c>
      <c r="E2" s="40">
        <v>0.1</v>
      </c>
      <c r="F2" s="40">
        <v>0.1</v>
      </c>
      <c r="H2" s="43" t="s">
        <v>128</v>
      </c>
    </row>
    <row r="3" spans="2:8" x14ac:dyDescent="0.2">
      <c r="B3" s="2" t="s">
        <v>1</v>
      </c>
      <c r="C3" s="40">
        <v>0.4</v>
      </c>
      <c r="D3" s="40">
        <v>0.76249999999999996</v>
      </c>
      <c r="E3" s="40">
        <v>0</v>
      </c>
      <c r="F3" s="40">
        <v>0.21149999999999999</v>
      </c>
      <c r="H3" s="43"/>
    </row>
    <row r="4" spans="2:8" x14ac:dyDescent="0.2">
      <c r="B4" s="2" t="s">
        <v>2</v>
      </c>
      <c r="C4" s="40">
        <v>0.15</v>
      </c>
      <c r="D4" s="40">
        <v>0.51249999999999996</v>
      </c>
      <c r="E4" s="40">
        <v>0.25</v>
      </c>
      <c r="F4" s="40">
        <v>0.46250000000000002</v>
      </c>
      <c r="H4" s="43"/>
    </row>
    <row r="5" spans="2:8" x14ac:dyDescent="0.2">
      <c r="B5" s="2" t="s">
        <v>3</v>
      </c>
      <c r="C5" s="40">
        <v>0</v>
      </c>
      <c r="D5" s="40">
        <v>0.36249999999999999</v>
      </c>
      <c r="E5" s="40">
        <v>0.4</v>
      </c>
      <c r="F5" s="40">
        <v>0.61250000000000004</v>
      </c>
      <c r="H5" s="43"/>
    </row>
    <row r="6" spans="2:8" x14ac:dyDescent="0.2">
      <c r="B6" s="2" t="s">
        <v>4</v>
      </c>
      <c r="C6" s="40">
        <v>0.1</v>
      </c>
      <c r="D6" s="40">
        <v>0.1</v>
      </c>
      <c r="E6" s="40">
        <v>0.9</v>
      </c>
      <c r="F6" s="40">
        <v>0.9</v>
      </c>
      <c r="H6" s="43"/>
    </row>
    <row r="8" spans="2:8" x14ac:dyDescent="0.2">
      <c r="B8" s="3" t="s">
        <v>5</v>
      </c>
      <c r="C8" s="40">
        <v>0.9</v>
      </c>
      <c r="D8" s="40">
        <v>0.9</v>
      </c>
      <c r="E8" s="40">
        <v>0.1</v>
      </c>
      <c r="F8" s="40">
        <v>0.1</v>
      </c>
      <c r="H8" s="43" t="s">
        <v>127</v>
      </c>
    </row>
    <row r="9" spans="2:8" x14ac:dyDescent="0.2">
      <c r="B9" s="3" t="s">
        <v>6</v>
      </c>
      <c r="C9" s="40">
        <v>0.4</v>
      </c>
      <c r="D9" s="40">
        <v>0.76249999999999996</v>
      </c>
      <c r="E9" s="40">
        <v>0</v>
      </c>
      <c r="F9" s="40">
        <v>0.21149999999999999</v>
      </c>
      <c r="H9" s="43"/>
    </row>
    <row r="10" spans="2:8" x14ac:dyDescent="0.2">
      <c r="B10" s="3" t="s">
        <v>7</v>
      </c>
      <c r="C10" s="40">
        <v>0.15</v>
      </c>
      <c r="D10" s="40">
        <v>0.51249999999999996</v>
      </c>
      <c r="E10" s="40">
        <v>0.25</v>
      </c>
      <c r="F10" s="40">
        <v>0.46250000000000002</v>
      </c>
      <c r="H10" s="43"/>
    </row>
    <row r="11" spans="2:8" x14ac:dyDescent="0.2">
      <c r="B11" s="3" t="s">
        <v>8</v>
      </c>
      <c r="C11" s="40">
        <v>0</v>
      </c>
      <c r="D11" s="40">
        <v>0.36249999999999999</v>
      </c>
      <c r="E11" s="40">
        <v>0.4</v>
      </c>
      <c r="F11" s="40">
        <v>0.61250000000000004</v>
      </c>
      <c r="H11" s="43"/>
    </row>
    <row r="12" spans="2:8" x14ac:dyDescent="0.2">
      <c r="B12" s="3" t="s">
        <v>9</v>
      </c>
      <c r="C12" s="40">
        <v>0.1</v>
      </c>
      <c r="D12" s="40">
        <v>0.1</v>
      </c>
      <c r="E12" s="40">
        <v>0.9</v>
      </c>
      <c r="F12" s="40">
        <v>0.9</v>
      </c>
      <c r="H12" s="43"/>
    </row>
    <row r="15" spans="2:8" x14ac:dyDescent="0.2">
      <c r="B15" s="44" t="s">
        <v>129</v>
      </c>
      <c r="C15" s="44"/>
      <c r="D15" s="44"/>
      <c r="E15" s="44"/>
      <c r="F15" s="44"/>
      <c r="G15" s="44"/>
      <c r="H15" s="44"/>
    </row>
    <row r="16" spans="2:8" x14ac:dyDescent="0.2">
      <c r="B16" s="44"/>
      <c r="C16" s="44"/>
      <c r="D16" s="44"/>
      <c r="E16" s="44"/>
      <c r="F16" s="44"/>
      <c r="G16" s="44"/>
      <c r="H16" s="44"/>
    </row>
    <row r="17" spans="2:8" x14ac:dyDescent="0.2">
      <c r="B17" s="44"/>
      <c r="C17" s="44"/>
      <c r="D17" s="44"/>
      <c r="E17" s="44"/>
      <c r="F17" s="44"/>
      <c r="G17" s="44"/>
      <c r="H17" s="44"/>
    </row>
  </sheetData>
  <mergeCells count="4">
    <mergeCell ref="B1:F1"/>
    <mergeCell ref="H8:H12"/>
    <mergeCell ref="H2:H6"/>
    <mergeCell ref="B15:H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H47"/>
  <sheetViews>
    <sheetView zoomScaleNormal="100" workbookViewId="0">
      <selection activeCell="N41" sqref="N41"/>
    </sheetView>
  </sheetViews>
  <sheetFormatPr baseColWidth="10" defaultColWidth="8.83203125" defaultRowHeight="15" x14ac:dyDescent="0.2"/>
  <cols>
    <col min="2" max="2" width="11.5" bestFit="1" customWidth="1"/>
    <col min="3" max="13" width="9.5" customWidth="1"/>
    <col min="14" max="14" width="11.83203125" customWidth="1"/>
    <col min="15" max="75" width="9.5" customWidth="1"/>
    <col min="76" max="77" width="9.1640625" customWidth="1"/>
    <col min="78" max="81" width="9.5" hidden="1" customWidth="1"/>
    <col min="82" max="125" width="9.1640625" hidden="1" customWidth="1"/>
    <col min="126" max="133" width="0" hidden="1" customWidth="1"/>
    <col min="138" max="138" width="16.6640625" bestFit="1" customWidth="1"/>
  </cols>
  <sheetData>
    <row r="1" spans="1:138" ht="24" x14ac:dyDescent="0.3">
      <c r="C1" s="71">
        <v>1</v>
      </c>
      <c r="D1" s="71"/>
      <c r="E1" s="71"/>
      <c r="F1" s="71"/>
      <c r="G1" s="71"/>
      <c r="H1" s="71">
        <v>2</v>
      </c>
      <c r="I1" s="71"/>
      <c r="J1" s="71"/>
      <c r="K1" s="71"/>
      <c r="L1" s="71"/>
      <c r="M1" s="71">
        <v>3</v>
      </c>
      <c r="N1" s="71"/>
      <c r="O1" s="71"/>
      <c r="P1" s="71"/>
      <c r="Q1" s="71"/>
      <c r="R1" s="71">
        <v>4</v>
      </c>
      <c r="S1" s="71"/>
      <c r="T1" s="71"/>
      <c r="U1" s="71"/>
      <c r="V1" s="71"/>
      <c r="W1" s="71">
        <v>5</v>
      </c>
      <c r="X1" s="71"/>
      <c r="Y1" s="71"/>
      <c r="Z1" s="71"/>
      <c r="AA1" s="71"/>
      <c r="AB1" s="71">
        <v>6</v>
      </c>
      <c r="AC1" s="71"/>
      <c r="AD1" s="71"/>
      <c r="AE1" s="71"/>
      <c r="AF1" s="71"/>
      <c r="AG1" s="71">
        <v>7</v>
      </c>
      <c r="AH1" s="71"/>
      <c r="AI1" s="71"/>
      <c r="AJ1" s="71"/>
      <c r="AK1" s="71"/>
      <c r="AL1" s="71">
        <v>8</v>
      </c>
      <c r="AM1" s="71"/>
      <c r="AN1" s="71"/>
      <c r="AO1" s="71"/>
      <c r="AP1" s="71"/>
      <c r="AQ1" s="71">
        <v>9</v>
      </c>
      <c r="AR1" s="71"/>
      <c r="AS1" s="71"/>
      <c r="AT1" s="71"/>
      <c r="AU1" s="71"/>
      <c r="AV1" s="71">
        <v>10</v>
      </c>
      <c r="AW1" s="71"/>
      <c r="AX1" s="71"/>
      <c r="AY1" s="71"/>
      <c r="AZ1" s="71"/>
      <c r="BA1" s="71">
        <v>11</v>
      </c>
      <c r="BB1" s="71"/>
      <c r="BC1" s="71"/>
      <c r="BD1" s="71"/>
      <c r="BE1" s="71"/>
      <c r="BF1" s="71">
        <v>12</v>
      </c>
      <c r="BG1" s="71"/>
      <c r="BH1" s="71"/>
      <c r="BI1" s="71"/>
      <c r="BJ1" s="71"/>
      <c r="BK1" s="71">
        <v>13</v>
      </c>
      <c r="BL1" s="71"/>
      <c r="BM1" s="71"/>
      <c r="BN1" s="71"/>
      <c r="BO1" s="71"/>
      <c r="BP1" s="71">
        <v>14</v>
      </c>
      <c r="BQ1" s="71"/>
      <c r="BR1" s="71"/>
      <c r="BS1" s="71"/>
      <c r="BT1" s="71"/>
      <c r="BU1" s="72">
        <v>15</v>
      </c>
      <c r="BV1" s="72"/>
      <c r="BW1" s="72"/>
      <c r="BX1" s="72"/>
      <c r="BY1" s="72"/>
    </row>
    <row r="2" spans="1:138" ht="32" x14ac:dyDescent="0.2">
      <c r="C2" s="69" t="s">
        <v>96</v>
      </c>
      <c r="D2" s="69"/>
      <c r="E2" s="69"/>
      <c r="F2" s="69"/>
      <c r="G2" s="16" t="s">
        <v>34</v>
      </c>
      <c r="H2" s="55" t="s">
        <v>97</v>
      </c>
      <c r="I2" s="55"/>
      <c r="J2" s="55"/>
      <c r="K2" s="55"/>
      <c r="L2" s="16" t="s">
        <v>34</v>
      </c>
      <c r="M2" s="54" t="s">
        <v>98</v>
      </c>
      <c r="N2" s="54"/>
      <c r="O2" s="54"/>
      <c r="P2" s="54"/>
      <c r="Q2" s="16" t="s">
        <v>34</v>
      </c>
      <c r="R2" s="55" t="s">
        <v>99</v>
      </c>
      <c r="S2" s="55"/>
      <c r="T2" s="55"/>
      <c r="U2" s="55"/>
      <c r="V2" s="16" t="s">
        <v>34</v>
      </c>
      <c r="W2" s="54" t="s">
        <v>100</v>
      </c>
      <c r="X2" s="54"/>
      <c r="Y2" s="54"/>
      <c r="Z2" s="54"/>
      <c r="AA2" s="16" t="s">
        <v>34</v>
      </c>
      <c r="AB2" s="54" t="s">
        <v>101</v>
      </c>
      <c r="AC2" s="54"/>
      <c r="AD2" s="54"/>
      <c r="AE2" s="54"/>
      <c r="AF2" s="16" t="s">
        <v>34</v>
      </c>
      <c r="AG2" s="54" t="s">
        <v>102</v>
      </c>
      <c r="AH2" s="54"/>
      <c r="AI2" s="54"/>
      <c r="AJ2" s="54"/>
      <c r="AK2" s="16" t="s">
        <v>34</v>
      </c>
      <c r="AL2" s="54" t="s">
        <v>103</v>
      </c>
      <c r="AM2" s="54"/>
      <c r="AN2" s="54"/>
      <c r="AO2" s="54"/>
      <c r="AP2" s="16" t="s">
        <v>34</v>
      </c>
      <c r="AQ2" s="54" t="s">
        <v>104</v>
      </c>
      <c r="AR2" s="54"/>
      <c r="AS2" s="54"/>
      <c r="AT2" s="54"/>
      <c r="AU2" s="16" t="s">
        <v>34</v>
      </c>
      <c r="AV2" s="54" t="s">
        <v>105</v>
      </c>
      <c r="AW2" s="54"/>
      <c r="AX2" s="54"/>
      <c r="AY2" s="54"/>
      <c r="AZ2" s="16" t="s">
        <v>34</v>
      </c>
      <c r="BA2" s="54" t="s">
        <v>106</v>
      </c>
      <c r="BB2" s="54"/>
      <c r="BC2" s="54"/>
      <c r="BD2" s="54"/>
      <c r="BE2" s="16" t="s">
        <v>34</v>
      </c>
      <c r="BF2" s="54" t="s">
        <v>107</v>
      </c>
      <c r="BG2" s="54"/>
      <c r="BH2" s="54"/>
      <c r="BI2" s="54"/>
      <c r="BJ2" s="16" t="s">
        <v>34</v>
      </c>
      <c r="BK2" s="54" t="s">
        <v>108</v>
      </c>
      <c r="BL2" s="54"/>
      <c r="BM2" s="54"/>
      <c r="BN2" s="54"/>
      <c r="BO2" s="16" t="s">
        <v>34</v>
      </c>
      <c r="BP2" s="54" t="s">
        <v>109</v>
      </c>
      <c r="BQ2" s="54"/>
      <c r="BR2" s="54"/>
      <c r="BS2" s="54"/>
      <c r="BT2" s="16" t="s">
        <v>34</v>
      </c>
      <c r="BU2" s="54" t="s">
        <v>110</v>
      </c>
      <c r="BV2" s="54"/>
      <c r="BW2" s="54"/>
      <c r="BX2" s="54"/>
      <c r="BY2" s="16" t="s">
        <v>34</v>
      </c>
      <c r="BZ2" s="75" t="s">
        <v>35</v>
      </c>
      <c r="CA2" s="72"/>
      <c r="CB2" s="72"/>
      <c r="CC2" s="72"/>
      <c r="CD2" s="75" t="s">
        <v>36</v>
      </c>
      <c r="CE2" s="72"/>
      <c r="CF2" s="72"/>
      <c r="CG2" s="72"/>
      <c r="CH2" s="75" t="s">
        <v>37</v>
      </c>
      <c r="CI2" s="72"/>
      <c r="CJ2" s="72"/>
      <c r="CK2" s="72"/>
      <c r="CL2" s="75" t="s">
        <v>38</v>
      </c>
      <c r="CM2" s="72"/>
      <c r="CN2" s="72"/>
      <c r="CO2" s="72"/>
      <c r="CP2" s="75" t="s">
        <v>39</v>
      </c>
      <c r="CQ2" s="72"/>
      <c r="CR2" s="72"/>
      <c r="CS2" s="72"/>
      <c r="CT2" s="75" t="s">
        <v>40</v>
      </c>
      <c r="CU2" s="72"/>
      <c r="CV2" s="72"/>
      <c r="CW2" s="72"/>
      <c r="CX2" s="75" t="s">
        <v>41</v>
      </c>
      <c r="CY2" s="72"/>
      <c r="CZ2" s="72"/>
      <c r="DA2" s="72"/>
      <c r="DB2" s="76">
        <v>15</v>
      </c>
      <c r="DC2" s="76"/>
      <c r="DD2" s="76"/>
      <c r="DE2" s="76"/>
      <c r="DF2" s="76" t="s">
        <v>42</v>
      </c>
      <c r="DG2" s="76"/>
      <c r="DH2" s="76"/>
      <c r="DI2" s="76"/>
      <c r="DJ2" s="76" t="s">
        <v>43</v>
      </c>
      <c r="DK2" s="76"/>
      <c r="DL2" s="76"/>
      <c r="DM2" s="76"/>
      <c r="DN2" s="76" t="s">
        <v>44</v>
      </c>
      <c r="DO2" s="76"/>
      <c r="DP2" s="76"/>
      <c r="DQ2" s="76"/>
      <c r="DR2" s="76" t="s">
        <v>45</v>
      </c>
      <c r="DS2" s="76"/>
      <c r="DT2" s="76"/>
      <c r="DU2" s="76"/>
      <c r="DV2" s="76" t="s">
        <v>46</v>
      </c>
      <c r="DW2" s="76"/>
      <c r="DX2" s="76"/>
      <c r="DY2" s="76"/>
      <c r="DZ2" s="76" t="s">
        <v>47</v>
      </c>
      <c r="EA2" s="76"/>
      <c r="EB2" s="76"/>
      <c r="EC2" s="76"/>
      <c r="ED2" s="73" t="s">
        <v>119</v>
      </c>
      <c r="EE2" s="74"/>
      <c r="EF2" s="74"/>
      <c r="EG2" s="74"/>
    </row>
    <row r="3" spans="1:138" x14ac:dyDescent="0.2">
      <c r="A3" s="59" t="s">
        <v>120</v>
      </c>
      <c r="B3" t="s">
        <v>11</v>
      </c>
      <c r="C3" s="17">
        <f>'Alternatif-criteria weights'!R34</f>
        <v>7.1529044535288078E-2</v>
      </c>
      <c r="D3" s="17">
        <f>'Alternatif-criteria weights'!S34</f>
        <v>0.10652803688769352</v>
      </c>
      <c r="E3" s="17">
        <f>'Alternatif-criteria weights'!T34</f>
        <v>0</v>
      </c>
      <c r="F3" s="17">
        <f>'Alternatif-criteria weights'!U34</f>
        <v>0.88918730076606722</v>
      </c>
      <c r="G3" s="18">
        <f>(C3+C3*(1-C3-E3)+D3+D3*(1-D3-F3))/2</f>
        <v>0.12246307920730497</v>
      </c>
      <c r="H3" s="15">
        <f>'Alternatif-criteria weights'!V34</f>
        <v>4.8165440453007413E-3</v>
      </c>
      <c r="I3" s="15">
        <f>'Alternatif-criteria weights'!W34</f>
        <v>2.634122052825183E-2</v>
      </c>
      <c r="J3" s="15">
        <f>'Alternatif-criteria weights'!X34</f>
        <v>0.94925934152556268</v>
      </c>
      <c r="K3" s="15">
        <f>'Alternatif-criteria weights'!Y34</f>
        <v>0.97167516164751067</v>
      </c>
      <c r="L3" s="18">
        <f>(H3+H3*(1-H3-J3)+I3+I3*(1-I3-K3))/2</f>
        <v>1.5715605503996977E-2</v>
      </c>
      <c r="M3" s="15">
        <f>'Alternatif-criteria weights'!Z34</f>
        <v>2.7134485112975226E-2</v>
      </c>
      <c r="N3" s="15">
        <f>'Alternatif-criteria weights'!AA34</f>
        <v>7.0900055215238122E-2</v>
      </c>
      <c r="O3" s="15">
        <f>'Alternatif-criteria weights'!AB34</f>
        <v>0</v>
      </c>
      <c r="P3" s="15">
        <f>'Alternatif-criteria weights'!AC34</f>
        <v>0.92406349792819042</v>
      </c>
      <c r="Q3" s="18">
        <f>(M3+M3*(1-M3-O3)+N3+N3*(1-N3-P3))/2</f>
        <v>6.2394914759530913E-2</v>
      </c>
      <c r="R3" s="15">
        <f>'Alternatif-criteria weights'!AD34</f>
        <v>1.2310479280218667E-3</v>
      </c>
      <c r="S3" s="15">
        <f>'Alternatif-criteria weights'!AE34</f>
        <v>3.7180929457196754E-3</v>
      </c>
      <c r="T3" s="15">
        <f>'Alternatif-criteria weights'!AF34</f>
        <v>0.99371361248316858</v>
      </c>
      <c r="U3" s="15">
        <f>'Alternatif-criteria weights'!AG34</f>
        <v>0.99606120545457855</v>
      </c>
      <c r="V3" s="18">
        <f>(R3+R3*(1-R3-T3)+S3+S3*(1-S3-U3))/2</f>
        <v>2.4780924140643764E-3</v>
      </c>
      <c r="W3" s="15">
        <f>'Alternatif-criteria weights'!AH34</f>
        <v>1.8634042321346023E-3</v>
      </c>
      <c r="X3" s="15">
        <f>'Alternatif-criteria weights'!AI34</f>
        <v>1.8970694817345701E-2</v>
      </c>
      <c r="Y3" s="15">
        <f>'Alternatif-criteria weights'!AJ34</f>
        <v>0.96260730826735541</v>
      </c>
      <c r="Z3" s="15">
        <f>'Alternatif-criteria weights'!AK34</f>
        <v>0.9794869510015366</v>
      </c>
      <c r="AA3" s="18">
        <f>(W3+W3*(1-W3-Y3)+X3+X3*(1-X3-Z3))/2</f>
        <v>1.046478200232186E-2</v>
      </c>
      <c r="AB3" s="15">
        <f>'Alternatif-criteria weights'!AL34</f>
        <v>1.8851866933776718E-2</v>
      </c>
      <c r="AC3" s="15">
        <f>'Alternatif-criteria weights'!AM34</f>
        <v>7.55935987536277E-2</v>
      </c>
      <c r="AD3" s="15">
        <f>'Alternatif-criteria weights'!AN34</f>
        <v>0</v>
      </c>
      <c r="AE3" s="15">
        <f>'Alternatif-criteria weights'!AO34</f>
        <v>0.91858693537505565</v>
      </c>
      <c r="AF3" s="18">
        <f>(AB3+AB3*(1-AB3-AD3)+AC3+AC3*(1-AC3-AE3))/2</f>
        <v>5.6690927051164526E-2</v>
      </c>
      <c r="AG3" s="15">
        <f>'Alternatif-criteria weights'!AP34</f>
        <v>1.8762470366802231E-2</v>
      </c>
      <c r="AH3" s="15">
        <f>'Alternatif-criteria weights'!AQ34</f>
        <v>5.5516455878011906E-2</v>
      </c>
      <c r="AI3" s="15">
        <f>'Alternatif-criteria weights'!AR34</f>
        <v>0</v>
      </c>
      <c r="AJ3" s="15">
        <f>'Alternatif-criteria weights'!AS34</f>
        <v>0.9404791423608595</v>
      </c>
      <c r="AK3" s="18">
        <f>(AG3+AG3*(1-AG3-AI3)+AH3+AH3*(1-AH3-AJ3))/2</f>
        <v>4.6455838255520382E-2</v>
      </c>
      <c r="AL3" s="15">
        <f>'Alternatif-criteria weights'!AT34</f>
        <v>1.0355905754408257E-2</v>
      </c>
      <c r="AM3" s="15">
        <f>'Alternatif-criteria weights'!AU34</f>
        <v>4.497730562792579E-2</v>
      </c>
      <c r="AN3" s="15">
        <f>'Alternatif-criteria weights'!AV34</f>
        <v>0.91503133973481465</v>
      </c>
      <c r="AO3" s="15">
        <f>'Alternatif-criteria weights'!AW34</f>
        <v>0.95180776813626222</v>
      </c>
      <c r="AP3" s="18">
        <f>(AL3+AL3*(1-AL3-AN3)+AM3+AM3*(1-AM3-AO3))/2</f>
        <v>2.8125246378001904E-2</v>
      </c>
      <c r="AQ3" s="15">
        <f>'Alternatif-criteria weights'!AX34</f>
        <v>3.7275573381838623E-3</v>
      </c>
      <c r="AR3" s="15">
        <f>'Alternatif-criteria weights'!AY34</f>
        <v>1.3961553912851477E-2</v>
      </c>
      <c r="AS3" s="15">
        <f>'Alternatif-criteria weights'!AZ34</f>
        <v>0.97555400985679663</v>
      </c>
      <c r="AT3" s="15">
        <f>'Alternatif-criteria weights'!BA34</f>
        <v>0.98513414421412693</v>
      </c>
      <c r="AU3" s="18">
        <f>(AQ3+AQ3*(1-AQ3-AS3)+AR3+AR3*(1-AR3-AT3))/2</f>
        <v>8.8894829283135204E-3</v>
      </c>
      <c r="AV3" s="15">
        <f>'Alternatif-criteria weights'!BB34</f>
        <v>5.1843290837420897E-2</v>
      </c>
      <c r="AW3" s="15">
        <f>'Alternatif-criteria weights'!BC34</f>
        <v>7.7871204170590125E-2</v>
      </c>
      <c r="AX3" s="15">
        <f>'Alternatif-criteria weights'!BD34</f>
        <v>0</v>
      </c>
      <c r="AY3" s="15">
        <f>'Alternatif-criteria weights'!BE34</f>
        <v>0.91919604161735169</v>
      </c>
      <c r="AZ3" s="18">
        <f>(AV3+AV3*(1-AV3-AX3)+AW3+AW3*(1-AW3-AY3))/2</f>
        <v>8.9549218071303921E-2</v>
      </c>
      <c r="BA3" s="15">
        <f>'Alternatif-criteria weights'!BF34</f>
        <v>5.2910351199630945E-4</v>
      </c>
      <c r="BB3" s="15">
        <f>'Alternatif-criteria weights'!BG34</f>
        <v>4.1057227814427999E-2</v>
      </c>
      <c r="BC3" s="15">
        <f>'Alternatif-criteria weights'!BH34</f>
        <v>0.91843890586307519</v>
      </c>
      <c r="BD3" s="15">
        <f>'Alternatif-criteria weights'!BI34</f>
        <v>0.9554118182112239</v>
      </c>
      <c r="BE3" s="18">
        <f>(BA3+BA3*(1-BA3-BC3)+BB3+BB3*(1-BB3-BD3))/2</f>
        <v>2.0887088409487539E-2</v>
      </c>
      <c r="BF3" s="15">
        <f>'Alternatif-criteria weights'!BJ34</f>
        <v>1.5780148156474771E-2</v>
      </c>
      <c r="BG3" s="15">
        <f>'Alternatif-criteria weights'!BK34</f>
        <v>6.2530684604790165E-2</v>
      </c>
      <c r="BH3" s="15">
        <f>'Alternatif-criteria weights'!BL34</f>
        <v>0</v>
      </c>
      <c r="BI3" s="15">
        <f>'Alternatif-criteria weights'!BM34</f>
        <v>0.93264160247903072</v>
      </c>
      <c r="BJ3" s="18">
        <f>(BF3+BF3*(1-BF3-BH3)+BG3+BG3*(1-BG3-BI3))/2</f>
        <v>4.7071924017811739E-2</v>
      </c>
      <c r="BK3" s="15">
        <f>'Alternatif-criteria weights'!BN34</f>
        <v>0</v>
      </c>
      <c r="BL3" s="15">
        <f>'Alternatif-criteria weights'!BO34</f>
        <v>1.0442795020225937E-2</v>
      </c>
      <c r="BM3" s="15">
        <f>'Alternatif-criteria weights'!BP34</f>
        <v>0.97886073621600311</v>
      </c>
      <c r="BN3" s="15">
        <f>'Alternatif-criteria weights'!BQ34</f>
        <v>0.98863453983501304</v>
      </c>
      <c r="BO3" s="18">
        <f>(BK3+BK3*(1-BK3-BM3)+BL3+BL3*(1-BL3-BN3))/2</f>
        <v>5.2262151116024913E-3</v>
      </c>
      <c r="BP3" s="15">
        <f>'Alternatif-criteria weights'!BR34</f>
        <v>4.1090149020280853E-3</v>
      </c>
      <c r="BQ3" s="15">
        <f>'Alternatif-criteria weights'!BS34</f>
        <v>3.5195771124518771E-2</v>
      </c>
      <c r="BR3" s="15">
        <f>'Alternatif-criteria weights'!BT34</f>
        <v>0.93146246500707075</v>
      </c>
      <c r="BS3" s="15">
        <f>'Alternatif-criteria weights'!BU34</f>
        <v>0.9620102093510764</v>
      </c>
      <c r="BT3" s="18">
        <f>(BP3+BP3*(1-BP3-BR3)+BQ3+BQ3*(1-BQ3-BS3))/2</f>
        <v>1.9833930723707188E-2</v>
      </c>
      <c r="BU3" s="15">
        <f>'Alternatif-criteria weights'!BV34</f>
        <v>8.4055779921565876E-2</v>
      </c>
      <c r="BV3" s="15">
        <f>'Alternatif-criteria weights'!BW34</f>
        <v>0.21892963878934102</v>
      </c>
      <c r="BW3" s="15">
        <f>'Alternatif-criteria weights'!BX34</f>
        <v>0</v>
      </c>
      <c r="BX3" s="15">
        <f>'Alternatif-criteria weights'!BY34</f>
        <v>0.76565924596536372</v>
      </c>
      <c r="BY3" s="18">
        <f>(BU3+BU3*(1-BU3-BW3)+BV3+BV3*(1-BV3-BX3))/2</f>
        <v>0.19167488719412173</v>
      </c>
      <c r="BZ3" s="15">
        <f>C3+H3-C3*H3</f>
        <v>7.6001065787066321E-2</v>
      </c>
      <c r="CA3" s="15">
        <f>D3+I3-D3*I3</f>
        <v>0.13006317890384486</v>
      </c>
      <c r="CB3" s="15">
        <f>E3*J3</f>
        <v>0</v>
      </c>
      <c r="CC3" s="15">
        <f>F3*K3</f>
        <v>0.86400121420678211</v>
      </c>
      <c r="CD3" s="15">
        <f>M3+R3-M3*R3</f>
        <v>2.8332129189320824E-2</v>
      </c>
      <c r="CE3" s="15">
        <f>N3+S3-N3*S3</f>
        <v>7.4354535165810892E-2</v>
      </c>
      <c r="CF3" s="15">
        <f>O3*T3</f>
        <v>0</v>
      </c>
      <c r="CG3" s="15">
        <f>P3*U3</f>
        <v>0.92042380166292781</v>
      </c>
      <c r="CH3" s="15">
        <f>W3+AB3-W3*AB3</f>
        <v>2.0680142517283281E-2</v>
      </c>
      <c r="CI3" s="15">
        <f>X3+AC3-X3*AC3</f>
        <v>9.3130230478873449E-2</v>
      </c>
      <c r="CJ3" s="15">
        <f>Y3*AD3</f>
        <v>0</v>
      </c>
      <c r="CK3" s="15">
        <f>Z3*AE3</f>
        <v>0.89974391656035879</v>
      </c>
      <c r="CL3" s="15">
        <f>AG3+AL3-AG3*AL3</f>
        <v>2.8924073746372007E-2</v>
      </c>
      <c r="CM3" s="15">
        <f>AH3+AM3-AH3*AM3</f>
        <v>9.7996780902533095E-2</v>
      </c>
      <c r="CN3" s="15">
        <f>AI3*AN3</f>
        <v>0</v>
      </c>
      <c r="CO3" s="15">
        <f>AJ3*AO3</f>
        <v>0.89515535346919572</v>
      </c>
      <c r="CP3" s="15">
        <f>AQ3+AV3-AQ3*AV3</f>
        <v>5.537759933640813E-2</v>
      </c>
      <c r="CQ3" s="15">
        <f>AR3+AW3-AR3*AW3</f>
        <v>9.0745555068155237E-2</v>
      </c>
      <c r="CR3" s="15">
        <f>AS3*AX3</f>
        <v>0</v>
      </c>
      <c r="CS3" s="15">
        <f>AT3*AY3</f>
        <v>0.90553140582372271</v>
      </c>
      <c r="CT3" s="15">
        <f>BA3+BF3-BA3*BF3</f>
        <v>1.6300902336661666E-2</v>
      </c>
      <c r="CU3" s="15">
        <f>BB3+BG3-BB3*BG3</f>
        <v>0.10102057585600716</v>
      </c>
      <c r="CV3" s="15">
        <f>BC3*BH3</f>
        <v>0</v>
      </c>
      <c r="CW3" s="15">
        <f>BD3*BI3</f>
        <v>0.89105680916392027</v>
      </c>
      <c r="CX3" s="15">
        <f>BK3+BP3-BK3*BP3</f>
        <v>4.1090149020280853E-3</v>
      </c>
      <c r="CY3" s="15">
        <f>BL3+BQ3-BL3*BQ3</f>
        <v>4.5271023921312568E-2</v>
      </c>
      <c r="CZ3" s="15">
        <f>BM3*BR3</f>
        <v>0.91177203425439435</v>
      </c>
      <c r="DA3" s="15">
        <f>BN3*BS3</f>
        <v>0.95107652063838599</v>
      </c>
      <c r="DB3" s="15">
        <f>BU3</f>
        <v>8.4055779921565876E-2</v>
      </c>
      <c r="DC3" s="15">
        <f t="shared" ref="DC3:DE10" si="0">BV3</f>
        <v>0.21892963878934102</v>
      </c>
      <c r="DD3" s="15">
        <f t="shared" si="0"/>
        <v>0</v>
      </c>
      <c r="DE3" s="15">
        <f t="shared" si="0"/>
        <v>0.76565924596536372</v>
      </c>
      <c r="DF3" s="15">
        <f>BZ3+CD3-BZ3*CD3</f>
        <v>0.1021799229619819</v>
      </c>
      <c r="DG3" s="15">
        <f>CA3+CE3-CA3*CE3</f>
        <v>0.19474692686007267</v>
      </c>
      <c r="DH3" s="15">
        <f>CB3*CF3</f>
        <v>0</v>
      </c>
      <c r="DI3" s="15">
        <f>CC3*CG3</f>
        <v>0.79524728222159202</v>
      </c>
      <c r="DJ3" s="15">
        <f>CH3+CL3-CH3*CL3</f>
        <v>4.9006062296399901E-2</v>
      </c>
      <c r="DK3" s="15">
        <f>CI3+CM3-CI3*CM3</f>
        <v>0.18200054858976597</v>
      </c>
      <c r="DL3" s="15">
        <f>CJ3*CN3</f>
        <v>0</v>
      </c>
      <c r="DM3" s="15">
        <f>CK3*CO3</f>
        <v>0.80541058366034657</v>
      </c>
      <c r="DN3" s="15">
        <f>CP3+CT3-CP3*CT3</f>
        <v>7.0775796834648227E-2</v>
      </c>
      <c r="DO3" s="15">
        <f>CQ3+CU3-CQ3*CU3</f>
        <v>0.18259896269480433</v>
      </c>
      <c r="DP3" s="15">
        <f>CR3*CV3</f>
        <v>0</v>
      </c>
      <c r="DQ3" s="15">
        <f>CS3*CW3</f>
        <v>0.80687992507100537</v>
      </c>
      <c r="DR3" s="15">
        <f>CX3+DB3-CX3*DB3</f>
        <v>8.7819408371294649E-2</v>
      </c>
      <c r="DS3" s="15">
        <f>CY3+DC3-CY3*DC3</f>
        <v>0.25428949379593702</v>
      </c>
      <c r="DT3" s="15">
        <f>CZ3*DD3</f>
        <v>0</v>
      </c>
      <c r="DU3" s="15">
        <f>DA3*DE3</f>
        <v>0.72820053164734833</v>
      </c>
      <c r="DV3" s="15">
        <f>DF3+DJ3-DF3*DJ3</f>
        <v>0.14617854958826559</v>
      </c>
      <c r="DW3" s="15">
        <f>DG3+DK3-DG3*DK3</f>
        <v>0.34130342792513441</v>
      </c>
      <c r="DX3" s="15">
        <f>DH3*DL3</f>
        <v>0</v>
      </c>
      <c r="DY3" s="15">
        <f>DI3*DM3</f>
        <v>0.64050057772839675</v>
      </c>
      <c r="DZ3" s="15">
        <f>DN3+DR3-DN3*DR3</f>
        <v>0.15237971660091715</v>
      </c>
      <c r="EA3" s="15">
        <f>DO3+DS3-DO3*DS3</f>
        <v>0.39045545869941639</v>
      </c>
      <c r="EB3" s="15">
        <f>DP3*DT3</f>
        <v>0</v>
      </c>
      <c r="EC3" s="15">
        <f>DQ3*DU3</f>
        <v>0.58757039041227865</v>
      </c>
      <c r="ED3" s="15">
        <f>DV3+DZ3-DV3*DZ3</f>
        <v>0.27628362022978969</v>
      </c>
      <c r="EE3" s="15">
        <f>DW3+EA3-DW3*EA3</f>
        <v>0.59849510011835927</v>
      </c>
      <c r="EF3" s="15">
        <f>DX3*EB3</f>
        <v>0</v>
      </c>
      <c r="EG3" s="15">
        <f>DY3*EC3</f>
        <v>0.37633917451516413</v>
      </c>
      <c r="EH3" s="28">
        <f>(ED3+ED3*(1-ED3-EF3)+EE3+EE3*(1-EE3-EG3))/2</f>
        <v>0.54489563254671025</v>
      </c>
    </row>
    <row r="4" spans="1:138" x14ac:dyDescent="0.2">
      <c r="A4" s="57"/>
      <c r="B4" t="s">
        <v>12</v>
      </c>
      <c r="C4" s="17">
        <f>'Alternatif-criteria weights'!R35</f>
        <v>6.7154879196306139E-3</v>
      </c>
      <c r="D4" s="17">
        <f>'Alternatif-criteria weights'!S35</f>
        <v>3.936216600631226E-2</v>
      </c>
      <c r="E4" s="17">
        <f>'Alternatif-criteria weights'!T35</f>
        <v>0.92442606844765085</v>
      </c>
      <c r="F4" s="17">
        <f>'Alternatif-criteria weights'!U35</f>
        <v>0.95766052888701447</v>
      </c>
      <c r="G4" s="18">
        <f t="shared" ref="G4:G8" si="1">(C4+C4*(1-C4-E4)+D4+D4*(1-D4-F4))/2</f>
        <v>2.3328632575091636E-2</v>
      </c>
      <c r="H4" s="15">
        <f>'Alternatif-criteria weights'!V35</f>
        <v>2.6519768163121293E-3</v>
      </c>
      <c r="I4" s="15">
        <f>'Alternatif-criteria weights'!W35</f>
        <v>2.2843055758525188E-2</v>
      </c>
      <c r="J4" s="15">
        <f>'Alternatif-criteria weights'!X35</f>
        <v>0.95524267661076723</v>
      </c>
      <c r="K4" s="15">
        <f>'Alternatif-criteria weights'!Y35</f>
        <v>0.97533097776704669</v>
      </c>
      <c r="L4" s="18">
        <f t="shared" ref="L4:L8" si="2">(H4+H4*(1-H4-J4)+I4+I4*(1-I4-K4))/2</f>
        <v>1.2824202815890024E-2</v>
      </c>
      <c r="M4" s="15">
        <f>'Alternatif-criteria weights'!Z35</f>
        <v>1.1035564589803704E-2</v>
      </c>
      <c r="N4" s="15">
        <f>'Alternatif-criteria weights'!AA35</f>
        <v>4.0111839912785996E-2</v>
      </c>
      <c r="O4" s="15">
        <f>'Alternatif-criteria weights'!AB35</f>
        <v>0.9274110677514682</v>
      </c>
      <c r="P4" s="15">
        <f>'Alternatif-criteria weights'!AC35</f>
        <v>0.95722757446817841</v>
      </c>
      <c r="Q4" s="18">
        <f t="shared" ref="Q4:Q8" si="3">(M4+M4*(1-M4-O4)+N4+N4*(1-N4-P4))/2</f>
        <v>2.5966700825766274E-2</v>
      </c>
      <c r="R4" s="15">
        <f>'Alternatif-criteria weights'!AD35</f>
        <v>1.2310479280218667E-3</v>
      </c>
      <c r="S4" s="15">
        <f>'Alternatif-criteria weights'!AE35</f>
        <v>3.7180929457196754E-3</v>
      </c>
      <c r="T4" s="15">
        <f>'Alternatif-criteria weights'!AF35</f>
        <v>0.99371361248316858</v>
      </c>
      <c r="U4" s="15">
        <f>'Alternatif-criteria weights'!AG35</f>
        <v>0.99606120545457855</v>
      </c>
      <c r="V4" s="18">
        <f t="shared" ref="V4:V8" si="4">(R4+R4*(1-R4-T4)+S4+S4*(1-S4-U4))/2</f>
        <v>2.4780924140643764E-3</v>
      </c>
      <c r="W4" s="15">
        <f>'Alternatif-criteria weights'!AH35</f>
        <v>2.0721658651789987E-4</v>
      </c>
      <c r="X4" s="15">
        <f>'Alternatif-criteria weights'!AI35</f>
        <v>1.6282292293970602E-2</v>
      </c>
      <c r="Y4" s="15">
        <f>'Alternatif-criteria weights'!AJ35</f>
        <v>0.96723375404305023</v>
      </c>
      <c r="Z4" s="15">
        <f>'Alternatif-criteria weights'!AK35</f>
        <v>0.98229776450142847</v>
      </c>
      <c r="AA4" s="18">
        <f t="shared" ref="AA4:AA8" si="5">(W4+W4*(1-W4-Y4)+X4+X4*(1-X4-Z4))/2</f>
        <v>8.2596877908565642E-3</v>
      </c>
      <c r="AB4" s="15">
        <f>'Alternatif-criteria weights'!AL35</f>
        <v>1.9398582894789129E-2</v>
      </c>
      <c r="AC4" s="15">
        <f>'Alternatif-criteria weights'!AM35</f>
        <v>7.6443698320401765E-2</v>
      </c>
      <c r="AD4" s="15">
        <f>'Alternatif-criteria weights'!AN35</f>
        <v>0</v>
      </c>
      <c r="AE4" s="15">
        <f>'Alternatif-criteria weights'!AO35</f>
        <v>0.91770240906098599</v>
      </c>
      <c r="AF4" s="18">
        <f t="shared" ref="AF4:AF8" si="6">(AB4+AB4*(1-AB4-AD4)+AC4+AC4*(1-AC4-AE4))/2</f>
        <v>5.765602614649562E-2</v>
      </c>
      <c r="AG4" s="15">
        <f>'Alternatif-criteria weights'!AP35</f>
        <v>1.141279306589138E-2</v>
      </c>
      <c r="AH4" s="15">
        <f>'Alternatif-criteria weights'!AQ35</f>
        <v>4.0668733575072502E-2</v>
      </c>
      <c r="AI4" s="15">
        <f>'Alternatif-criteria weights'!AR35</f>
        <v>0.92533000818011557</v>
      </c>
      <c r="AJ4" s="15">
        <f>'Alternatif-criteria weights'!AS35</f>
        <v>0.95660623811852064</v>
      </c>
      <c r="AK4" s="18">
        <f t="shared" ref="AK4:AK8" si="7">(AG4+AG4*(1-AG4-AI4)+AH4+AH4*(1-AH4-AJ4))/2</f>
        <v>2.6457145705224481E-2</v>
      </c>
      <c r="AL4" s="15">
        <f>'Alternatif-criteria weights'!AT35</f>
        <v>1.1144134872121736E-2</v>
      </c>
      <c r="AM4" s="15">
        <f>'Alternatif-criteria weights'!AU35</f>
        <v>4.6547104885542367E-2</v>
      </c>
      <c r="AN4" s="15">
        <f>'Alternatif-criteria weights'!AV35</f>
        <v>0</v>
      </c>
      <c r="AO4" s="15">
        <f>'Alternatif-criteria weights'!AW35</f>
        <v>0.95010566423230958</v>
      </c>
      <c r="AP4" s="18">
        <f t="shared" ref="AP4:AP8" si="8">(AL4+AL4*(1-AL4-AN4)+AM4+AM4*(1-AM4-AO4))/2</f>
        <v>3.4433493397342634E-2</v>
      </c>
      <c r="AQ4" s="15">
        <f>'Alternatif-criteria weights'!AX35</f>
        <v>2.313273775332747E-3</v>
      </c>
      <c r="AR4" s="15">
        <f>'Alternatif-criteria weights'!AY35</f>
        <v>2.0165142408428816E-2</v>
      </c>
      <c r="AS4" s="15">
        <f>'Alternatif-criteria weights'!AZ35</f>
        <v>0.96150443669737895</v>
      </c>
      <c r="AT4" s="15">
        <f>'Alternatif-criteria weights'!BA35</f>
        <v>0.97825744777057333</v>
      </c>
      <c r="AU4" s="18">
        <f t="shared" ref="AU4:AU8" si="9">(AQ4+AQ4*(1-AQ4-AS4)+AR4+AR4*(1-AR4-AT4))/2</f>
        <v>1.1296962209466707E-2</v>
      </c>
      <c r="AV4" s="15">
        <f>'Alternatif-criteria weights'!BB35</f>
        <v>1.3047269041460807E-2</v>
      </c>
      <c r="AW4" s="15">
        <f>'Alternatif-criteria weights'!BC35</f>
        <v>4.789223280413013E-2</v>
      </c>
      <c r="AX4" s="15">
        <f>'Alternatif-criteria weights'!BD35</f>
        <v>0</v>
      </c>
      <c r="AY4" s="15">
        <f>'Alternatif-criteria weights'!BE35</f>
        <v>0.94839003224526541</v>
      </c>
      <c r="AZ4" s="18">
        <f t="shared" ref="AZ4:AZ8" si="10">(AV4+AV4*(1-AV4-AX4)+AW4+AW4*(1-AW4-AY4))/2</f>
        <v>3.699729514268494E-2</v>
      </c>
      <c r="BA4" s="15">
        <f>'Alternatif-criteria weights'!BF35</f>
        <v>4.7518658214623644E-3</v>
      </c>
      <c r="BB4" s="15">
        <f>'Alternatif-criteria weights'!BG35</f>
        <v>4.7735743367973482E-2</v>
      </c>
      <c r="BC4" s="15">
        <f>'Alternatif-criteria weights'!BH35</f>
        <v>0.9072616054447934</v>
      </c>
      <c r="BD4" s="15">
        <f>'Alternatif-criteria weights'!BI35</f>
        <v>0.94844556105774791</v>
      </c>
      <c r="BE4" s="18">
        <f t="shared" ref="BE4:BE8" si="11">(BA4+BA4*(1-BA4-BC4)+BB4+BB4*(1-BB4-BD4))/2</f>
        <v>2.6543998820004511E-2</v>
      </c>
      <c r="BF4" s="15">
        <f>'Alternatif-criteria weights'!BJ35</f>
        <v>4.0649027671765259E-3</v>
      </c>
      <c r="BG4" s="15">
        <f>'Alternatif-criteria weights'!BK35</f>
        <v>4.0964432404679618E-2</v>
      </c>
      <c r="BH4" s="15">
        <f>'Alternatif-criteria weights'!BL35</f>
        <v>0.92014331831997442</v>
      </c>
      <c r="BI4" s="15">
        <f>'Alternatif-criteria weights'!BM35</f>
        <v>0.95574587847953407</v>
      </c>
      <c r="BJ4" s="18">
        <f t="shared" ref="BJ4:BJ8" si="12">(BF4+BF4*(1-BF4-BH4)+BG4+BG4*(1-BG4-BI4))/2</f>
        <v>2.2736090815552126E-2</v>
      </c>
      <c r="BK4" s="15">
        <f>'Alternatif-criteria weights'!BN35</f>
        <v>0</v>
      </c>
      <c r="BL4" s="15">
        <f>'Alternatif-criteria weights'!BO35</f>
        <v>1.0442795020225937E-2</v>
      </c>
      <c r="BM4" s="15">
        <f>'Alternatif-criteria weights'!BP35</f>
        <v>0.97886073621600311</v>
      </c>
      <c r="BN4" s="15">
        <f>'Alternatif-criteria weights'!BQ35</f>
        <v>0.98863453983501304</v>
      </c>
      <c r="BO4" s="18">
        <f t="shared" ref="BO4:BO8" si="13">(BK4+BK4*(1-BK4-BM4)+BL4+BL4*(1-BL4-BN4))/2</f>
        <v>5.2262151116024913E-3</v>
      </c>
      <c r="BP4" s="15">
        <f>'Alternatif-criteria weights'!BR35</f>
        <v>1.2066349983493097E-2</v>
      </c>
      <c r="BQ4" s="15">
        <f>'Alternatif-criteria weights'!BS35</f>
        <v>5.1044170662556843E-2</v>
      </c>
      <c r="BR4" s="15">
        <f>'Alternatif-criteria weights'!BT35</f>
        <v>0</v>
      </c>
      <c r="BS4" s="15">
        <f>'Alternatif-criteria weights'!BU35</f>
        <v>0.94482922449022266</v>
      </c>
      <c r="BT4" s="18">
        <f t="shared" ref="BT4:BT8" si="14">(BP4+BP4*(1-BP4-BR4)+BQ4+BQ4*(1-BQ4-BS4))/2</f>
        <v>3.7620956474848678E-2</v>
      </c>
      <c r="BU4" s="15">
        <f>'Alternatif-criteria weights'!BV35</f>
        <v>0.25678930613460182</v>
      </c>
      <c r="BV4" s="15">
        <f>'Alternatif-criteria weights'!BW35</f>
        <v>0.29388427179419307</v>
      </c>
      <c r="BW4" s="15">
        <f>'Alternatif-criteria weights'!BX35</f>
        <v>0</v>
      </c>
      <c r="BX4" s="15">
        <f>'Alternatif-criteria weights'!BY35</f>
        <v>0.70160720592038173</v>
      </c>
      <c r="BY4" s="18">
        <f t="shared" ref="BY4:BY8" si="15">(BU4+BU4*(1-BU4-BW4)+BV4+BV4*(1-BV4-BX4))/2</f>
        <v>0.37142356005351324</v>
      </c>
      <c r="BZ4" s="15">
        <f t="shared" ref="BZ4:CA10" si="16">C4+H4-C4*H4</f>
        <v>9.3496554176696594E-3</v>
      </c>
      <c r="CA4" s="15">
        <f t="shared" si="16"/>
        <v>6.1306069611978931E-2</v>
      </c>
      <c r="CB4" s="15">
        <f t="shared" ref="CB4:CC10" si="17">E4*J4</f>
        <v>0.8830512319527023</v>
      </c>
      <c r="CC4" s="15">
        <f t="shared" si="17"/>
        <v>0.93403598000827892</v>
      </c>
      <c r="CD4" s="15">
        <f t="shared" ref="CD4:CE10" si="18">M4+R4-M4*R4</f>
        <v>1.225302720890274E-2</v>
      </c>
      <c r="CE4" s="15">
        <f t="shared" si="18"/>
        <v>4.3680793309486106E-2</v>
      </c>
      <c r="CF4" s="15">
        <f t="shared" ref="CF4:CG10" si="19">O4*T4</f>
        <v>0.9215810023921841</v>
      </c>
      <c r="CG4" s="15">
        <f t="shared" si="19"/>
        <v>0.95345725171913609</v>
      </c>
      <c r="CH4" s="15">
        <f t="shared" ref="CH4:CI10" si="20">W4+AB4-W4*AB4</f>
        <v>1.9601779773176287E-2</v>
      </c>
      <c r="CI4" s="15">
        <f t="shared" si="20"/>
        <v>9.148131197428748E-2</v>
      </c>
      <c r="CJ4" s="15">
        <f t="shared" ref="CJ4:CK10" si="21">Y4*AD4</f>
        <v>0</v>
      </c>
      <c r="CK4" s="15">
        <f t="shared" si="21"/>
        <v>0.90145702489818202</v>
      </c>
      <c r="CL4" s="15">
        <f t="shared" ref="CL4:CM10" si="22">AG4+AL4-AG4*AL4</f>
        <v>2.2429742232819207E-2</v>
      </c>
      <c r="CM4" s="15">
        <f t="shared" si="22"/>
        <v>8.5322826653333794E-2</v>
      </c>
      <c r="CN4" s="15">
        <f t="shared" ref="CN4:CO10" si="23">AI4*AN4</f>
        <v>0</v>
      </c>
      <c r="CO4" s="15">
        <f t="shared" si="23"/>
        <v>0.90887700527636794</v>
      </c>
      <c r="CP4" s="15">
        <f t="shared" ref="CP4:CQ10" si="24">AQ4+AV4-AQ4*AV4</f>
        <v>1.5330360911480233E-2</v>
      </c>
      <c r="CQ4" s="15">
        <f t="shared" si="24"/>
        <v>6.7091621517806038E-2</v>
      </c>
      <c r="CR4" s="15">
        <f t="shared" ref="CR4:CS10" si="25">AS4*AX4</f>
        <v>0</v>
      </c>
      <c r="CS4" s="15">
        <f t="shared" si="25"/>
        <v>0.92776961243530509</v>
      </c>
      <c r="CT4" s="15">
        <f t="shared" ref="CT4:CU10" si="26">BA4+BF4-BA4*BF4</f>
        <v>8.797452716111976E-3</v>
      </c>
      <c r="CU4" s="15">
        <f t="shared" si="26"/>
        <v>8.6744708140168617E-2</v>
      </c>
      <c r="CV4" s="15">
        <f t="shared" ref="CV4:CW10" si="27">BC4*BH4</f>
        <v>0.83481070421827952</v>
      </c>
      <c r="CW4" s="15">
        <f t="shared" si="27"/>
        <v>0.90647293594315181</v>
      </c>
      <c r="CX4" s="15">
        <f t="shared" ref="CX4:CY10" si="28">BK4+BP4-BK4*BP4</f>
        <v>1.2066349983493097E-2</v>
      </c>
      <c r="CY4" s="15">
        <f t="shared" si="28"/>
        <v>6.0953921871576271E-2</v>
      </c>
      <c r="CZ4" s="15">
        <f t="shared" ref="CZ4:DA10" si="29">BM4*BR4</f>
        <v>0</v>
      </c>
      <c r="DA4" s="15">
        <f t="shared" si="29"/>
        <v>0.93409080557656354</v>
      </c>
      <c r="DB4" s="15">
        <f t="shared" ref="DB4:DB10" si="30">BU4</f>
        <v>0.25678930613460182</v>
      </c>
      <c r="DC4" s="15">
        <f t="shared" si="0"/>
        <v>0.29388427179419307</v>
      </c>
      <c r="DD4" s="15">
        <f t="shared" si="0"/>
        <v>0</v>
      </c>
      <c r="DE4" s="15">
        <f t="shared" si="0"/>
        <v>0.70160720592038173</v>
      </c>
      <c r="DF4" s="15">
        <f t="shared" ref="DF4:DG10" si="31">BZ4+CD4-BZ4*CD4</f>
        <v>2.1488121044345828E-2</v>
      </c>
      <c r="DG4" s="15">
        <f t="shared" si="31"/>
        <v>0.10230896516612721</v>
      </c>
      <c r="DH4" s="15">
        <f t="shared" ref="DH4:DI10" si="32">CB4*CF4</f>
        <v>0.81380323950662448</v>
      </c>
      <c r="DI4" s="15">
        <f t="shared" si="32"/>
        <v>0.8905633785054835</v>
      </c>
      <c r="DJ4" s="15">
        <f t="shared" ref="DJ4:DK10" si="33">CH4+CL4-CH4*CL4</f>
        <v>4.1591859138378665E-2</v>
      </c>
      <c r="DK4" s="15">
        <f t="shared" si="33"/>
        <v>0.16899869450401961</v>
      </c>
      <c r="DL4" s="15">
        <f t="shared" ref="DL4:DM10" si="34">CJ4*CN4</f>
        <v>0</v>
      </c>
      <c r="DM4" s="15">
        <f t="shared" si="34"/>
        <v>0.81931356117480392</v>
      </c>
      <c r="DN4" s="15">
        <f t="shared" ref="DN4:DO10" si="35">CP4+CT4-CP4*CT4</f>
        <v>2.3992945502352529E-2</v>
      </c>
      <c r="DO4" s="15">
        <f t="shared" si="35"/>
        <v>0.14801648653076194</v>
      </c>
      <c r="DP4" s="15">
        <f t="shared" ref="DP4:DQ10" si="36">CR4*CV4</f>
        <v>0</v>
      </c>
      <c r="DQ4" s="15">
        <f t="shared" si="36"/>
        <v>0.84099804446307114</v>
      </c>
      <c r="DR4" s="15">
        <f t="shared" ref="DR4:DS10" si="37">CX4+DB4-CX4*DB4</f>
        <v>0.26575714647825649</v>
      </c>
      <c r="DS4" s="15">
        <f t="shared" si="37"/>
        <v>0.33692479472354103</v>
      </c>
      <c r="DT4" s="15">
        <f t="shared" ref="DT4:DU10" si="38">CZ4*DD4</f>
        <v>0</v>
      </c>
      <c r="DU4" s="15">
        <f t="shared" si="38"/>
        <v>0.65536484017649121</v>
      </c>
      <c r="DV4" s="15">
        <f t="shared" ref="DV4:DW10" si="39">DF4+DJ4-DF4*DJ4</f>
        <v>6.2186249279099631E-2</v>
      </c>
      <c r="DW4" s="15">
        <f t="shared" si="39"/>
        <v>0.25401757812101411</v>
      </c>
      <c r="DX4" s="15">
        <f t="shared" ref="DX4:DY10" si="40">DH4*DL4</f>
        <v>0</v>
      </c>
      <c r="DY4" s="15">
        <f t="shared" si="40"/>
        <v>0.7296506530951925</v>
      </c>
      <c r="DZ4" s="15">
        <f t="shared" ref="DZ4:EA10" si="41">DN4+DR4-DN4*DR4</f>
        <v>0.28337379524829548</v>
      </c>
      <c r="EA4" s="15">
        <f t="shared" si="41"/>
        <v>0.4350708569142262</v>
      </c>
      <c r="EB4" s="15">
        <f t="shared" ref="EB4:EC10" si="42">DP4*DT4</f>
        <v>0</v>
      </c>
      <c r="EC4" s="15">
        <f t="shared" si="42"/>
        <v>0.55116054899828226</v>
      </c>
      <c r="ED4" s="15">
        <f t="shared" ref="ED4:EE8" si="43">DV4+DZ4-DV4*DZ4</f>
        <v>0.32793809105692007</v>
      </c>
      <c r="EE4" s="15">
        <f t="shared" si="43"/>
        <v>0.57857278965085435</v>
      </c>
      <c r="EF4" s="15">
        <f t="shared" ref="EF4:EG8" si="44">DX4*EB4</f>
        <v>0</v>
      </c>
      <c r="EG4" s="15">
        <f t="shared" si="44"/>
        <v>0.40215465453690152</v>
      </c>
      <c r="EH4" s="28">
        <f t="shared" ref="EH4:EH8" si="45">(ED4+ED4*(1-ED4-EF4)+EE4+EE4*(1-EE4-EG4))/2</f>
        <v>0.56902807828931479</v>
      </c>
    </row>
    <row r="5" spans="1:138" x14ac:dyDescent="0.2">
      <c r="A5" s="57"/>
      <c r="B5" t="s">
        <v>13</v>
      </c>
      <c r="C5" s="17">
        <f>'Alternatif-criteria weights'!R36</f>
        <v>2.9902483951661507E-3</v>
      </c>
      <c r="D5" s="17">
        <f>'Alternatif-criteria weights'!S36</f>
        <v>3.3407903340056722E-2</v>
      </c>
      <c r="E5" s="17">
        <f>'Alternatif-criteria weights'!T36</f>
        <v>0.93448819545258677</v>
      </c>
      <c r="F5" s="17">
        <f>'Alternatif-criteria weights'!U36</f>
        <v>0.96387688983154274</v>
      </c>
      <c r="G5" s="18">
        <f t="shared" si="1"/>
        <v>1.8337908042720941E-2</v>
      </c>
      <c r="H5" s="15">
        <f>'Alternatif-criteria weights'!V36</f>
        <v>4.8165440453007413E-3</v>
      </c>
      <c r="I5" s="15">
        <f>'Alternatif-criteria weights'!W36</f>
        <v>2.634122052825183E-2</v>
      </c>
      <c r="J5" s="15">
        <f>'Alternatif-criteria weights'!X36</f>
        <v>0.94925934152556268</v>
      </c>
      <c r="K5" s="15">
        <f>'Alternatif-criteria weights'!Y36</f>
        <v>0.97167516164751067</v>
      </c>
      <c r="L5" s="18">
        <f t="shared" si="2"/>
        <v>1.5715605503996977E-2</v>
      </c>
      <c r="M5" s="15">
        <f>'Alternatif-criteria weights'!Z36</f>
        <v>1.3121420906303083E-2</v>
      </c>
      <c r="N5" s="15">
        <f>'Alternatif-criteria weights'!AA36</f>
        <v>5.001951937293958E-2</v>
      </c>
      <c r="O5" s="15">
        <f>'Alternatif-criteria weights'!AB36</f>
        <v>0</v>
      </c>
      <c r="P5" s="15">
        <f>'Alternatif-criteria weights'!AC36</f>
        <v>0.94609675694804574</v>
      </c>
      <c r="Q5" s="18">
        <f t="shared" si="3"/>
        <v>3.8142225745373501E-2</v>
      </c>
      <c r="R5" s="15">
        <f>'Alternatif-criteria weights'!AD36</f>
        <v>1.2310479280218667E-3</v>
      </c>
      <c r="S5" s="15">
        <f>'Alternatif-criteria weights'!AE36</f>
        <v>3.7180929457196754E-3</v>
      </c>
      <c r="T5" s="15">
        <f>'Alternatif-criteria weights'!AF36</f>
        <v>0.99371361248316858</v>
      </c>
      <c r="U5" s="15">
        <f>'Alternatif-criteria weights'!AG36</f>
        <v>0.99606120545457855</v>
      </c>
      <c r="V5" s="18">
        <f t="shared" si="4"/>
        <v>2.4780924140643764E-3</v>
      </c>
      <c r="W5" s="15">
        <f>'Alternatif-criteria weights'!AH36</f>
        <v>1.8634042321346023E-3</v>
      </c>
      <c r="X5" s="15">
        <f>'Alternatif-criteria weights'!AI36</f>
        <v>1.8970694817345701E-2</v>
      </c>
      <c r="Y5" s="15">
        <f>'Alternatif-criteria weights'!AJ36</f>
        <v>0.96260730826735541</v>
      </c>
      <c r="Z5" s="15">
        <f>'Alternatif-criteria weights'!AK36</f>
        <v>0.9794869510015366</v>
      </c>
      <c r="AA5" s="18">
        <f t="shared" si="5"/>
        <v>1.046478200232186E-2</v>
      </c>
      <c r="AB5" s="15">
        <f>'Alternatif-criteria weights'!AL36</f>
        <v>8.2652334849438347E-2</v>
      </c>
      <c r="AC5" s="15">
        <f>'Alternatif-criteria weights'!AM36</f>
        <v>0.12813422333680147</v>
      </c>
      <c r="AD5" s="15">
        <f>'Alternatif-criteria weights'!AN36</f>
        <v>0</v>
      </c>
      <c r="AE5" s="15">
        <f>'Alternatif-criteria weights'!AO36</f>
        <v>0.86683932629890692</v>
      </c>
      <c r="AF5" s="18">
        <f t="shared" si="6"/>
        <v>0.143625772446592</v>
      </c>
      <c r="AG5" s="15">
        <f>'Alternatif-criteria weights'!AP36</f>
        <v>6.4107166073036681E-2</v>
      </c>
      <c r="AH5" s="15">
        <f>'Alternatif-criteria weights'!AQ36</f>
        <v>7.8787966219618477E-2</v>
      </c>
      <c r="AI5" s="15">
        <f>'Alternatif-criteria weights'!AR36</f>
        <v>0.90388089367903279</v>
      </c>
      <c r="AJ5" s="15">
        <f>'Alternatif-criteria weights'!AS36</f>
        <v>0.91983386976228865</v>
      </c>
      <c r="AK5" s="18">
        <f t="shared" si="7"/>
        <v>7.2527954901275976E-2</v>
      </c>
      <c r="AL5" s="15">
        <f>'Alternatif-criteria weights'!AT36</f>
        <v>3.2190640124523995E-2</v>
      </c>
      <c r="AM5" s="15">
        <f>'Alternatif-criteria weights'!AU36</f>
        <v>8.7970074749183946E-2</v>
      </c>
      <c r="AN5" s="15">
        <f>'Alternatif-criteria weights'!AV36</f>
        <v>0</v>
      </c>
      <c r="AO5" s="15">
        <f>'Alternatif-criteria weights'!AW36</f>
        <v>0.90528179864339686</v>
      </c>
      <c r="AP5" s="18">
        <f t="shared" si="8"/>
        <v>7.5954375444338473E-2</v>
      </c>
      <c r="AQ5" s="15">
        <f>'Alternatif-criteria weights'!AX36</f>
        <v>3.7275573381838623E-3</v>
      </c>
      <c r="AR5" s="15">
        <f>'Alternatif-criteria weights'!AY36</f>
        <v>1.3961553912851477E-2</v>
      </c>
      <c r="AS5" s="15">
        <f>'Alternatif-criteria weights'!AZ36</f>
        <v>0.97555400985679663</v>
      </c>
      <c r="AT5" s="15">
        <f>'Alternatif-criteria weights'!BA36</f>
        <v>0.98513414421412693</v>
      </c>
      <c r="AU5" s="18">
        <f t="shared" si="9"/>
        <v>8.8894829283135204E-3</v>
      </c>
      <c r="AV5" s="15">
        <f>'Alternatif-criteria weights'!BB36</f>
        <v>2.1547590086816615E-2</v>
      </c>
      <c r="AW5" s="15">
        <f>'Alternatif-criteria weights'!BC36</f>
        <v>6.376269141965929E-2</v>
      </c>
      <c r="AX5" s="15">
        <f>'Alternatif-criteria weights'!BD36</f>
        <v>0</v>
      </c>
      <c r="AY5" s="15">
        <f>'Alternatif-criteria weights'!BE36</f>
        <v>0.93136220327299757</v>
      </c>
      <c r="AZ5" s="18">
        <f t="shared" si="10"/>
        <v>5.3352211395046749E-2</v>
      </c>
      <c r="BA5" s="15">
        <f>'Alternatif-criteria weights'!BF36</f>
        <v>9.4340620795453689E-2</v>
      </c>
      <c r="BB5" s="15">
        <f>'Alternatif-criteria weights'!BG36</f>
        <v>0.14481211443138553</v>
      </c>
      <c r="BC5" s="15">
        <f>'Alternatif-criteria weights'!BH36</f>
        <v>0</v>
      </c>
      <c r="BD5" s="15">
        <f>'Alternatif-criteria weights'!BI36</f>
        <v>0.84907490460366108</v>
      </c>
      <c r="BE5" s="18">
        <f t="shared" si="11"/>
        <v>0.16273921849461753</v>
      </c>
      <c r="BF5" s="15">
        <f>'Alternatif-criteria weights'!BJ36</f>
        <v>4.0649027671765259E-3</v>
      </c>
      <c r="BG5" s="15">
        <f>'Alternatif-criteria weights'!BK36</f>
        <v>4.0964432404679618E-2</v>
      </c>
      <c r="BH5" s="15">
        <f>'Alternatif-criteria weights'!BL36</f>
        <v>0.92014331831997442</v>
      </c>
      <c r="BI5" s="15">
        <f>'Alternatif-criteria weights'!BM36</f>
        <v>0.95574587847953407</v>
      </c>
      <c r="BJ5" s="18">
        <f t="shared" si="12"/>
        <v>2.2736090815552126E-2</v>
      </c>
      <c r="BK5" s="15">
        <f>'Alternatif-criteria weights'!BN36</f>
        <v>8.7703553491447206E-4</v>
      </c>
      <c r="BL5" s="15">
        <f>'Alternatif-criteria weights'!BO36</f>
        <v>7.5969403635661736E-3</v>
      </c>
      <c r="BM5" s="15">
        <f>'Alternatif-criteria weights'!BP36</f>
        <v>0.9854936062258921</v>
      </c>
      <c r="BN5" s="15">
        <f>'Alternatif-criteria weights'!BQ36</f>
        <v>0.99180811286451287</v>
      </c>
      <c r="BO5" s="18">
        <f t="shared" si="13"/>
        <v>4.245224552560138E-3</v>
      </c>
      <c r="BP5" s="15">
        <f>'Alternatif-criteria weights'!BR36</f>
        <v>6.771676038849761E-3</v>
      </c>
      <c r="BQ5" s="15">
        <f>'Alternatif-criteria weights'!BS36</f>
        <v>6.771676038849761E-3</v>
      </c>
      <c r="BR5" s="15">
        <f>'Alternatif-criteria weights'!BT36</f>
        <v>0.99322832396115024</v>
      </c>
      <c r="BS5" s="15">
        <f>'Alternatif-criteria weights'!BU36</f>
        <v>0.99322832396115024</v>
      </c>
      <c r="BT5" s="18">
        <f t="shared" si="14"/>
        <v>6.771676038849761E-3</v>
      </c>
      <c r="BU5" s="15">
        <f>'Alternatif-criteria weights'!BV36</f>
        <v>0.15245178848034113</v>
      </c>
      <c r="BV5" s="15">
        <f>'Alternatif-criteria weights'!BW36</f>
        <v>0.22177125648525098</v>
      </c>
      <c r="BW5" s="15">
        <f>'Alternatif-criteria weights'!BX36</f>
        <v>0</v>
      </c>
      <c r="BX5" s="15">
        <f>'Alternatif-criteria weights'!BY36</f>
        <v>0.77076499547161614</v>
      </c>
      <c r="BY5" s="18">
        <f t="shared" si="15"/>
        <v>0.25254426520834677</v>
      </c>
      <c r="BZ5" s="15">
        <f t="shared" si="16"/>
        <v>7.7923897773651846E-3</v>
      </c>
      <c r="CA5" s="15">
        <f t="shared" si="16"/>
        <v>5.8869118919041598E-2</v>
      </c>
      <c r="CB5" s="15">
        <f t="shared" si="17"/>
        <v>0.88707164907873381</v>
      </c>
      <c r="CC5" s="15">
        <f t="shared" si="17"/>
        <v>0.93657523273536414</v>
      </c>
      <c r="CD5" s="15">
        <f t="shared" si="18"/>
        <v>1.4336315736305543E-2</v>
      </c>
      <c r="CE5" s="15">
        <f t="shared" si="18"/>
        <v>5.3551635096530444E-2</v>
      </c>
      <c r="CF5" s="15">
        <f t="shared" si="19"/>
        <v>0</v>
      </c>
      <c r="CG5" s="15">
        <f t="shared" si="19"/>
        <v>0.94237027620233782</v>
      </c>
      <c r="CH5" s="15">
        <f t="shared" si="20"/>
        <v>8.4361724371018701E-2</v>
      </c>
      <c r="CI5" s="15">
        <f t="shared" si="20"/>
        <v>0.14467412290756709</v>
      </c>
      <c r="CJ5" s="15">
        <f t="shared" si="21"/>
        <v>0</v>
      </c>
      <c r="CK5" s="15">
        <f t="shared" si="21"/>
        <v>0.84905780872474246</v>
      </c>
      <c r="CL5" s="15">
        <f t="shared" si="22"/>
        <v>9.423415548510046E-2</v>
      </c>
      <c r="CM5" s="15">
        <f t="shared" si="22"/>
        <v>0.1598270576911264</v>
      </c>
      <c r="CN5" s="15">
        <f t="shared" si="23"/>
        <v>0</v>
      </c>
      <c r="CO5" s="15">
        <f t="shared" si="23"/>
        <v>0.83270886007152067</v>
      </c>
      <c r="CP5" s="15">
        <f t="shared" si="24"/>
        <v>2.5194827547452187E-2</v>
      </c>
      <c r="CQ5" s="15">
        <f t="shared" si="24"/>
        <v>7.6834019078626678E-2</v>
      </c>
      <c r="CR5" s="15">
        <f t="shared" si="25"/>
        <v>0</v>
      </c>
      <c r="CS5" s="15">
        <f t="shared" si="25"/>
        <v>0.91751670707472821</v>
      </c>
      <c r="CT5" s="15">
        <f t="shared" si="26"/>
        <v>9.8022038112101625E-2</v>
      </c>
      <c r="CU5" s="15">
        <f t="shared" si="26"/>
        <v>0.17984440076306193</v>
      </c>
      <c r="CV5" s="15">
        <f t="shared" si="27"/>
        <v>0</v>
      </c>
      <c r="CW5" s="15">
        <f t="shared" si="27"/>
        <v>0.81149984059535263</v>
      </c>
      <c r="CX5" s="15">
        <f t="shared" si="28"/>
        <v>7.6427725732472326E-3</v>
      </c>
      <c r="CY5" s="15">
        <f t="shared" si="28"/>
        <v>1.4317172383387403E-2</v>
      </c>
      <c r="CZ5" s="15">
        <f t="shared" si="29"/>
        <v>0.97882016278617257</v>
      </c>
      <c r="DA5" s="15">
        <f t="shared" si="29"/>
        <v>0.9850919096314914</v>
      </c>
      <c r="DB5" s="15">
        <f t="shared" si="30"/>
        <v>0.15245178848034113</v>
      </c>
      <c r="DC5" s="15">
        <f t="shared" si="0"/>
        <v>0.22177125648525098</v>
      </c>
      <c r="DD5" s="15">
        <f t="shared" si="0"/>
        <v>0</v>
      </c>
      <c r="DE5" s="15">
        <f t="shared" si="0"/>
        <v>0.77076499547161614</v>
      </c>
      <c r="DF5" s="15">
        <f t="shared" si="31"/>
        <v>2.2016991353482063E-2</v>
      </c>
      <c r="DG5" s="15">
        <f t="shared" si="31"/>
        <v>0.10926821644076527</v>
      </c>
      <c r="DH5" s="15">
        <f t="shared" si="32"/>
        <v>0</v>
      </c>
      <c r="DI5" s="15">
        <f t="shared" si="32"/>
        <v>0.88260066075709398</v>
      </c>
      <c r="DJ5" s="15">
        <f t="shared" si="33"/>
        <v>0.17064612400474941</v>
      </c>
      <c r="DK5" s="15">
        <f t="shared" si="33"/>
        <v>0.28137834121033262</v>
      </c>
      <c r="DL5" s="15">
        <f t="shared" si="34"/>
        <v>0</v>
      </c>
      <c r="DM5" s="15">
        <f t="shared" si="34"/>
        <v>0.70701796003800355</v>
      </c>
      <c r="DN5" s="15">
        <f t="shared" si="35"/>
        <v>0.12074721731346963</v>
      </c>
      <c r="DO5" s="15">
        <f t="shared" si="35"/>
        <v>0.24286025172227532</v>
      </c>
      <c r="DP5" s="15">
        <f t="shared" si="36"/>
        <v>0</v>
      </c>
      <c r="DQ5" s="15">
        <f t="shared" si="36"/>
        <v>0.74456466153471479</v>
      </c>
      <c r="DR5" s="15">
        <f t="shared" si="37"/>
        <v>0.15892940670584832</v>
      </c>
      <c r="DS5" s="15">
        <f t="shared" si="37"/>
        <v>0.23291329155985863</v>
      </c>
      <c r="DT5" s="15">
        <f t="shared" si="38"/>
        <v>0</v>
      </c>
      <c r="DU5" s="15">
        <f t="shared" si="38"/>
        <v>0.75927436126624215</v>
      </c>
      <c r="DV5" s="15">
        <f t="shared" si="39"/>
        <v>0.18890600112151368</v>
      </c>
      <c r="DW5" s="15">
        <f t="shared" si="39"/>
        <v>0.35990084816198376</v>
      </c>
      <c r="DX5" s="15">
        <f t="shared" si="40"/>
        <v>0</v>
      </c>
      <c r="DY5" s="15">
        <f t="shared" si="40"/>
        <v>0.62401451869667457</v>
      </c>
      <c r="DZ5" s="15">
        <f t="shared" si="41"/>
        <v>0.26048634041030605</v>
      </c>
      <c r="EA5" s="15">
        <f t="shared" si="41"/>
        <v>0.419208162664443</v>
      </c>
      <c r="EB5" s="15">
        <f t="shared" si="42"/>
        <v>0</v>
      </c>
      <c r="EC5" s="15">
        <f t="shared" si="42"/>
        <v>0.56532885780818631</v>
      </c>
      <c r="ED5" s="15">
        <f t="shared" si="43"/>
        <v>0.40018490861813144</v>
      </c>
      <c r="EE5" s="15">
        <f t="shared" si="43"/>
        <v>0.62823563752706679</v>
      </c>
      <c r="EF5" s="15">
        <f t="shared" si="44"/>
        <v>0</v>
      </c>
      <c r="EG5" s="15">
        <f t="shared" si="44"/>
        <v>0.35277341511051613</v>
      </c>
      <c r="EH5" s="28">
        <f t="shared" si="45"/>
        <v>0.64019414180054923</v>
      </c>
    </row>
    <row r="6" spans="1:138" x14ac:dyDescent="0.2">
      <c r="A6" s="57"/>
      <c r="B6" t="s">
        <v>14</v>
      </c>
      <c r="C6" s="17">
        <f>'Alternatif-criteria weights'!R37</f>
        <v>3.3634001902351773E-3</v>
      </c>
      <c r="D6" s="17">
        <f>'Alternatif-criteria weights'!S37</f>
        <v>3.4004986611888666E-2</v>
      </c>
      <c r="E6" s="17">
        <f>'Alternatif-criteria weights'!T37</f>
        <v>0.93347707375210986</v>
      </c>
      <c r="F6" s="17">
        <f>'Alternatif-criteria weights'!U37</f>
        <v>0.96325344222185483</v>
      </c>
      <c r="G6" s="18">
        <f t="shared" si="1"/>
        <v>1.883702232744271E-2</v>
      </c>
      <c r="H6" s="15">
        <f>'Alternatif-criteria weights'!V37</f>
        <v>2.6519768163121293E-3</v>
      </c>
      <c r="I6" s="15">
        <f>'Alternatif-criteria weights'!W37</f>
        <v>2.2843055758525188E-2</v>
      </c>
      <c r="J6" s="15">
        <f>'Alternatif-criteria weights'!X37</f>
        <v>0.95524267661076723</v>
      </c>
      <c r="K6" s="15">
        <f>'Alternatif-criteria weights'!Y37</f>
        <v>0.97533097776704669</v>
      </c>
      <c r="L6" s="18">
        <f t="shared" si="2"/>
        <v>1.2824202815890024E-2</v>
      </c>
      <c r="M6" s="15">
        <f>'Alternatif-criteria weights'!Z37</f>
        <v>3.836640199465946E-3</v>
      </c>
      <c r="N6" s="15">
        <f>'Alternatif-criteria weights'!AA37</f>
        <v>3.2856318461199296E-2</v>
      </c>
      <c r="O6" s="15">
        <f>'Alternatif-criteria weights'!AB37</f>
        <v>0</v>
      </c>
      <c r="P6" s="15">
        <f>'Alternatif-criteria weights'!AC37</f>
        <v>0.96448436100187107</v>
      </c>
      <c r="Q6" s="18">
        <f t="shared" si="3"/>
        <v>2.0301127267281397E-2</v>
      </c>
      <c r="R6" s="15">
        <f>'Alternatif-criteria weights'!AD37</f>
        <v>1.4472981663834483E-3</v>
      </c>
      <c r="S6" s="15">
        <f>'Alternatif-criteria weights'!AE37</f>
        <v>6.9311943517388341E-3</v>
      </c>
      <c r="T6" s="15">
        <f>'Alternatif-criteria weights'!AF37</f>
        <v>0.98697473226385546</v>
      </c>
      <c r="U6" s="15">
        <f>'Alternatif-criteria weights'!AG37</f>
        <v>0.99256712056707586</v>
      </c>
      <c r="V6" s="18">
        <f t="shared" si="4"/>
        <v>4.1993632845260523E-3</v>
      </c>
      <c r="W6" s="15">
        <f>'Alternatif-criteria weights'!AH37</f>
        <v>6.4926880685991506E-3</v>
      </c>
      <c r="X6" s="15">
        <f>'Alternatif-criteria weights'!AI37</f>
        <v>2.825806671891351E-2</v>
      </c>
      <c r="Y6" s="15">
        <f>'Alternatif-criteria weights'!AJ37</f>
        <v>0</v>
      </c>
      <c r="Z6" s="15">
        <f>'Alternatif-criteria weights'!AK37</f>
        <v>0.96941575149272186</v>
      </c>
      <c r="AA6" s="18">
        <f t="shared" si="5"/>
        <v>2.0633510628965807E-2</v>
      </c>
      <c r="AB6" s="15">
        <f>'Alternatif-criteria weights'!AL37</f>
        <v>6.6439434913671991E-2</v>
      </c>
      <c r="AC6" s="15">
        <f>'Alternatif-criteria weights'!AM37</f>
        <v>9.8104229789648167E-2</v>
      </c>
      <c r="AD6" s="15">
        <f>'Alternatif-criteria weights'!AN37</f>
        <v>0.86749521884018166</v>
      </c>
      <c r="AE6" s="15">
        <f>'Alternatif-criteria weights'!AO37</f>
        <v>0.89903454628122736</v>
      </c>
      <c r="AF6" s="18">
        <f t="shared" si="6"/>
        <v>8.4606853572556331E-2</v>
      </c>
      <c r="AG6" s="15">
        <f>'Alternatif-criteria weights'!AP37</f>
        <v>1.141279306589138E-2</v>
      </c>
      <c r="AH6" s="15">
        <f>'Alternatif-criteria weights'!AQ37</f>
        <v>4.0668733575072502E-2</v>
      </c>
      <c r="AI6" s="15">
        <f>'Alternatif-criteria weights'!AR37</f>
        <v>0.92533000818011557</v>
      </c>
      <c r="AJ6" s="15">
        <f>'Alternatif-criteria weights'!AS37</f>
        <v>0.95660623811852064</v>
      </c>
      <c r="AK6" s="18">
        <f t="shared" si="7"/>
        <v>2.6457145705224481E-2</v>
      </c>
      <c r="AL6" s="15">
        <f>'Alternatif-criteria weights'!AT37</f>
        <v>3.3404479356402561E-3</v>
      </c>
      <c r="AM6" s="15">
        <f>'Alternatif-criteria weights'!AU37</f>
        <v>3.3776514423276227E-2</v>
      </c>
      <c r="AN6" s="15">
        <f>'Alternatif-criteria weights'!AV37</f>
        <v>0.93391642635636929</v>
      </c>
      <c r="AO6" s="15">
        <f>'Alternatif-criteria weights'!AW37</f>
        <v>0.9634999841302434</v>
      </c>
      <c r="AP6" s="18">
        <f t="shared" si="8"/>
        <v>1.8709271444776108E-2</v>
      </c>
      <c r="AQ6" s="15">
        <f>'Alternatif-criteria weights'!AX37</f>
        <v>8.3800095089345827E-3</v>
      </c>
      <c r="AR6" s="15">
        <f>'Alternatif-criteria weights'!AY37</f>
        <v>2.9980623112941696E-2</v>
      </c>
      <c r="AS6" s="15">
        <f>'Alternatif-criteria weights'!AZ37</f>
        <v>0.94469285708743</v>
      </c>
      <c r="AT6" s="15">
        <f>'Alternatif-criteria weights'!BA37</f>
        <v>0.96799851736575671</v>
      </c>
      <c r="AU6" s="18">
        <f t="shared" si="9"/>
        <v>1.9407234536849064E-2</v>
      </c>
      <c r="AV6" s="15">
        <f>'Alternatif-criteria weights'!BB37</f>
        <v>1.3047269041460807E-2</v>
      </c>
      <c r="AW6" s="15">
        <f>'Alternatif-criteria weights'!BC37</f>
        <v>4.789223280413013E-2</v>
      </c>
      <c r="AX6" s="15">
        <f>'Alternatif-criteria weights'!BD37</f>
        <v>0</v>
      </c>
      <c r="AY6" s="15">
        <f>'Alternatif-criteria weights'!BE37</f>
        <v>0.94839003224526541</v>
      </c>
      <c r="AZ6" s="18">
        <f t="shared" si="10"/>
        <v>3.699729514268494E-2</v>
      </c>
      <c r="BA6" s="15">
        <f>'Alternatif-criteria weights'!BF37</f>
        <v>5.2910351199630945E-4</v>
      </c>
      <c r="BB6" s="15">
        <f>'Alternatif-criteria weights'!BG37</f>
        <v>4.1057227814427999E-2</v>
      </c>
      <c r="BC6" s="15">
        <f>'Alternatif-criteria weights'!BH37</f>
        <v>0.91843890586307519</v>
      </c>
      <c r="BD6" s="15">
        <f>'Alternatif-criteria weights'!BI37</f>
        <v>0.9554118182112239</v>
      </c>
      <c r="BE6" s="18">
        <f t="shared" si="11"/>
        <v>2.0887088409487539E-2</v>
      </c>
      <c r="BF6" s="15">
        <f>'Alternatif-criteria weights'!BJ37</f>
        <v>1.1763061088868931E-2</v>
      </c>
      <c r="BG6" s="15">
        <f>'Alternatif-criteria weights'!BK37</f>
        <v>5.6206411381358623E-2</v>
      </c>
      <c r="BH6" s="15">
        <f>'Alternatif-criteria weights'!BL37</f>
        <v>0</v>
      </c>
      <c r="BI6" s="15">
        <f>'Alternatif-criteria weights'!BM37</f>
        <v>0.93923076563076979</v>
      </c>
      <c r="BJ6" s="18">
        <f t="shared" si="12"/>
        <v>3.9925311929416327E-2</v>
      </c>
      <c r="BK6" s="15">
        <f>'Alternatif-criteria weights'!BN37</f>
        <v>1.2173397527891483E-3</v>
      </c>
      <c r="BL6" s="15">
        <f>'Alternatif-criteria weights'!BO37</f>
        <v>1.2430441183893692E-2</v>
      </c>
      <c r="BM6" s="15">
        <f>'Alternatif-criteria weights'!BP37</f>
        <v>0.97541858669650983</v>
      </c>
      <c r="BN6" s="15">
        <f>'Alternatif-criteria weights'!BQ37</f>
        <v>0.98655529112969942</v>
      </c>
      <c r="BO6" s="18">
        <f t="shared" si="13"/>
        <v>6.8444153735119015E-3</v>
      </c>
      <c r="BP6" s="15">
        <f>'Alternatif-criteria weights'!BR37</f>
        <v>1.5810182184709864E-2</v>
      </c>
      <c r="BQ6" s="15">
        <f>'Alternatif-criteria weights'!BS37</f>
        <v>5.7285955979280212E-2</v>
      </c>
      <c r="BR6" s="15">
        <f>'Alternatif-criteria weights'!BT37</f>
        <v>0</v>
      </c>
      <c r="BS6" s="15">
        <f>'Alternatif-criteria weights'!BU37</f>
        <v>0.93825923080793483</v>
      </c>
      <c r="BT6" s="18">
        <f t="shared" si="14"/>
        <v>4.4455778360794868E-2</v>
      </c>
      <c r="BU6" s="15">
        <f>'Alternatif-criteria weights'!BV37</f>
        <v>6.6259818909052637E-2</v>
      </c>
      <c r="BV6" s="15">
        <f>'Alternatif-criteria weights'!BW37</f>
        <v>0.1872737769555205</v>
      </c>
      <c r="BW6" s="15">
        <f>'Alternatif-criteria weights'!BX37</f>
        <v>0</v>
      </c>
      <c r="BX6" s="15">
        <f>'Alternatif-criteria weights'!BY37</f>
        <v>0.7994814549422129</v>
      </c>
      <c r="BY6" s="18">
        <f t="shared" si="15"/>
        <v>0.1589417244595884</v>
      </c>
      <c r="BZ6" s="15">
        <f t="shared" si="16"/>
        <v>6.0064573472188229E-3</v>
      </c>
      <c r="CA6" s="15">
        <f t="shared" si="16"/>
        <v>5.607126456517058E-2</v>
      </c>
      <c r="CB6" s="15">
        <f t="shared" si="17"/>
        <v>0.89169713848575194</v>
      </c>
      <c r="CC6" s="15">
        <f t="shared" si="17"/>
        <v>0.93949092163971504</v>
      </c>
      <c r="CD6" s="15">
        <f t="shared" si="18"/>
        <v>5.2783856035236339E-3</v>
      </c>
      <c r="CE6" s="15">
        <f t="shared" si="18"/>
        <v>3.955977928400093E-2</v>
      </c>
      <c r="CF6" s="15">
        <f t="shared" si="19"/>
        <v>0</v>
      </c>
      <c r="CG6" s="15">
        <f t="shared" si="19"/>
        <v>0.95731546503160325</v>
      </c>
      <c r="CH6" s="15">
        <f t="shared" si="20"/>
        <v>7.2500752455922676E-2</v>
      </c>
      <c r="CI6" s="15">
        <f t="shared" si="20"/>
        <v>0.12359006063775818</v>
      </c>
      <c r="CJ6" s="15">
        <f t="shared" si="21"/>
        <v>0</v>
      </c>
      <c r="CK6" s="15">
        <f t="shared" si="21"/>
        <v>0.8715382503011343</v>
      </c>
      <c r="CL6" s="15">
        <f t="shared" si="22"/>
        <v>1.4715117160494789E-2</v>
      </c>
      <c r="CM6" s="15">
        <f t="shared" si="22"/>
        <v>7.3071599932173908E-2</v>
      </c>
      <c r="CN6" s="15">
        <f t="shared" si="23"/>
        <v>0.86418089443988344</v>
      </c>
      <c r="CO6" s="15">
        <f t="shared" si="23"/>
        <v>0.92169009524608647</v>
      </c>
      <c r="CP6" s="15">
        <f t="shared" si="24"/>
        <v>2.131794231176232E-2</v>
      </c>
      <c r="CQ6" s="15">
        <f t="shared" si="24"/>
        <v>7.6437016935333932E-2</v>
      </c>
      <c r="CR6" s="15">
        <f t="shared" si="25"/>
        <v>0</v>
      </c>
      <c r="CS6" s="15">
        <f t="shared" si="25"/>
        <v>0.91804014509787912</v>
      </c>
      <c r="CT6" s="15">
        <f t="shared" si="26"/>
        <v>1.2285940723931294E-2</v>
      </c>
      <c r="CU6" s="15">
        <f t="shared" si="26"/>
        <v>9.4955959759070729E-2</v>
      </c>
      <c r="CV6" s="15">
        <f t="shared" si="27"/>
        <v>0</v>
      </c>
      <c r="CW6" s="15">
        <f t="shared" si="27"/>
        <v>0.89735217351121366</v>
      </c>
      <c r="CX6" s="15">
        <f t="shared" si="28"/>
        <v>1.7008275574226725E-2</v>
      </c>
      <c r="CY6" s="15">
        <f t="shared" si="28"/>
        <v>6.9004307456710337E-2</v>
      </c>
      <c r="CZ6" s="15">
        <f t="shared" si="29"/>
        <v>0</v>
      </c>
      <c r="DA6" s="15">
        <f t="shared" si="29"/>
        <v>0.92564460860484998</v>
      </c>
      <c r="DB6" s="15">
        <f t="shared" si="30"/>
        <v>6.6259818909052637E-2</v>
      </c>
      <c r="DC6" s="15">
        <f t="shared" si="0"/>
        <v>0.1872737769555205</v>
      </c>
      <c r="DD6" s="15">
        <f t="shared" si="0"/>
        <v>0</v>
      </c>
      <c r="DE6" s="15">
        <f t="shared" si="0"/>
        <v>0.7994814549422129</v>
      </c>
      <c r="DF6" s="15">
        <f t="shared" si="31"/>
        <v>1.1253138552752718E-2</v>
      </c>
      <c r="DG6" s="15">
        <f t="shared" si="31"/>
        <v>9.3412876998798536E-2</v>
      </c>
      <c r="DH6" s="15">
        <f t="shared" si="32"/>
        <v>0</v>
      </c>
      <c r="DI6" s="15">
        <f t="shared" si="32"/>
        <v>0.89938918854249328</v>
      </c>
      <c r="DJ6" s="15">
        <f t="shared" si="33"/>
        <v>8.6149012549804532E-2</v>
      </c>
      <c r="DK6" s="15">
        <f t="shared" si="33"/>
        <v>0.18763073710341671</v>
      </c>
      <c r="DL6" s="15">
        <f t="shared" si="34"/>
        <v>0</v>
      </c>
      <c r="DM6" s="15">
        <f t="shared" si="34"/>
        <v>0.80328817293066002</v>
      </c>
      <c r="DN6" s="15">
        <f t="shared" si="35"/>
        <v>3.3341972060095114E-2</v>
      </c>
      <c r="DO6" s="15">
        <f t="shared" si="35"/>
        <v>0.1641348263901897</v>
      </c>
      <c r="DP6" s="15">
        <f t="shared" si="36"/>
        <v>0</v>
      </c>
      <c r="DQ6" s="15">
        <f t="shared" si="36"/>
        <v>0.82380531957413183</v>
      </c>
      <c r="DR6" s="15">
        <f t="shared" si="37"/>
        <v>8.2141129223775838E-2</v>
      </c>
      <c r="DS6" s="15">
        <f t="shared" si="37"/>
        <v>0.24335538712861268</v>
      </c>
      <c r="DT6" s="15">
        <f t="shared" si="38"/>
        <v>0</v>
      </c>
      <c r="DU6" s="15">
        <f t="shared" si="38"/>
        <v>0.74003569844682071</v>
      </c>
      <c r="DV6" s="15">
        <f t="shared" si="39"/>
        <v>9.6432704328151458E-2</v>
      </c>
      <c r="DW6" s="15">
        <f t="shared" si="39"/>
        <v>0.26351648713597986</v>
      </c>
      <c r="DX6" s="15">
        <f t="shared" si="40"/>
        <v>0</v>
      </c>
      <c r="DY6" s="15">
        <f t="shared" si="40"/>
        <v>0.72246869801788838</v>
      </c>
      <c r="DZ6" s="15">
        <f t="shared" si="41"/>
        <v>0.11274435404830717</v>
      </c>
      <c r="EA6" s="15">
        <f t="shared" si="41"/>
        <v>0.36754711930133011</v>
      </c>
      <c r="EB6" s="15">
        <f t="shared" si="42"/>
        <v>0</v>
      </c>
      <c r="EC6" s="15">
        <f t="shared" si="42"/>
        <v>0.60964534505524903</v>
      </c>
      <c r="ED6" s="15">
        <f t="shared" si="43"/>
        <v>0.19830481541784978</v>
      </c>
      <c r="EE6" s="15">
        <f t="shared" si="43"/>
        <v>0.53420888070207462</v>
      </c>
      <c r="EF6" s="15">
        <f t="shared" si="44"/>
        <v>0</v>
      </c>
      <c r="EG6" s="15">
        <f t="shared" si="44"/>
        <v>0.44044967869473206</v>
      </c>
      <c r="EH6" s="28">
        <f t="shared" si="45"/>
        <v>0.45251566716993835</v>
      </c>
    </row>
    <row r="7" spans="1:138" x14ac:dyDescent="0.2">
      <c r="A7" s="57"/>
      <c r="B7" t="s">
        <v>15</v>
      </c>
      <c r="C7" s="17">
        <f>'Alternatif-criteria weights'!R38</f>
        <v>7.1529044535288078E-2</v>
      </c>
      <c r="D7" s="17">
        <f>'Alternatif-criteria weights'!S38</f>
        <v>0.10652803688769352</v>
      </c>
      <c r="E7" s="17">
        <f>'Alternatif-criteria weights'!T38</f>
        <v>0</v>
      </c>
      <c r="F7" s="17">
        <f>'Alternatif-criteria weights'!U38</f>
        <v>0.88918730076606722</v>
      </c>
      <c r="G7" s="18">
        <f t="shared" si="1"/>
        <v>0.12246307920730497</v>
      </c>
      <c r="H7" s="15">
        <f>'Alternatif-criteria weights'!V38</f>
        <v>4.8165440453007413E-3</v>
      </c>
      <c r="I7" s="15">
        <f>'Alternatif-criteria weights'!W38</f>
        <v>2.634122052825183E-2</v>
      </c>
      <c r="J7" s="15">
        <f>'Alternatif-criteria weights'!X38</f>
        <v>0.94925934152556268</v>
      </c>
      <c r="K7" s="15">
        <f>'Alternatif-criteria weights'!Y38</f>
        <v>0.97167516164751067</v>
      </c>
      <c r="L7" s="18">
        <f t="shared" si="2"/>
        <v>1.5715605503996977E-2</v>
      </c>
      <c r="M7" s="15">
        <f>'Alternatif-criteria weights'!Z38</f>
        <v>1.9915209628621033E-2</v>
      </c>
      <c r="N7" s="15">
        <f>'Alternatif-criteria weights'!AA38</f>
        <v>5.6609246913134514E-2</v>
      </c>
      <c r="O7" s="15">
        <f>'Alternatif-criteria weights'!AB38</f>
        <v>0</v>
      </c>
      <c r="P7" s="15">
        <f>'Alternatif-criteria weights'!AC38</f>
        <v>0.93953835112811801</v>
      </c>
      <c r="Q7" s="18">
        <f t="shared" si="3"/>
        <v>4.813056608475802E-2</v>
      </c>
      <c r="R7" s="15">
        <f>'Alternatif-criteria weights'!AD38</f>
        <v>1.2310479280218667E-3</v>
      </c>
      <c r="S7" s="15">
        <f>'Alternatif-criteria weights'!AE38</f>
        <v>3.7180929457196754E-3</v>
      </c>
      <c r="T7" s="15">
        <f>'Alternatif-criteria weights'!AF38</f>
        <v>0.99371361248316858</v>
      </c>
      <c r="U7" s="15">
        <f>'Alternatif-criteria weights'!AG38</f>
        <v>0.99606120545457855</v>
      </c>
      <c r="V7" s="18">
        <f t="shared" si="4"/>
        <v>2.4780924140643764E-3</v>
      </c>
      <c r="W7" s="15">
        <f>'Alternatif-criteria weights'!AH38</f>
        <v>3.7233361889368322E-3</v>
      </c>
      <c r="X7" s="15">
        <f>'Alternatif-criteria weights'!AI38</f>
        <v>2.1986366532851576E-2</v>
      </c>
      <c r="Y7" s="15">
        <f>'Alternatif-criteria weights'!AJ38</f>
        <v>0.95742900266755881</v>
      </c>
      <c r="Z7" s="15">
        <f>'Alternatif-criteria weights'!AK38</f>
        <v>0.97633439862842919</v>
      </c>
      <c r="AA7" s="18">
        <f t="shared" si="5"/>
        <v>1.2945632948519194E-2</v>
      </c>
      <c r="AB7" s="15">
        <f>'Alternatif-criteria weights'!AL38</f>
        <v>1.9944994214400324E-2</v>
      </c>
      <c r="AC7" s="15">
        <f>'Alternatif-criteria weights'!AM38</f>
        <v>7.7293016121415259E-2</v>
      </c>
      <c r="AD7" s="15">
        <f>'Alternatif-criteria weights'!AN38</f>
        <v>0</v>
      </c>
      <c r="AE7" s="15">
        <f>'Alternatif-criteria weights'!AO38</f>
        <v>0.91681873447555517</v>
      </c>
      <c r="AF7" s="18">
        <f t="shared" si="6"/>
        <v>5.8620161156019361E-2</v>
      </c>
      <c r="AG7" s="15">
        <f>'Alternatif-criteria weights'!AP38</f>
        <v>5.8393757513917288E-2</v>
      </c>
      <c r="AH7" s="15">
        <f>'Alternatif-criteria weights'!AQ38</f>
        <v>7.4628419199944895E-2</v>
      </c>
      <c r="AI7" s="15">
        <f>'Alternatif-criteria weights'!AR38</f>
        <v>0.90623936264314275</v>
      </c>
      <c r="AJ7" s="15">
        <f>'Alternatif-criteria weights'!AS38</f>
        <v>0.92384886923757825</v>
      </c>
      <c r="AK7" s="18">
        <f t="shared" si="7"/>
        <v>6.7600509638119907E-2</v>
      </c>
      <c r="AL7" s="15">
        <f>'Alternatif-criteria weights'!AT38</f>
        <v>7.4609023463274582E-3</v>
      </c>
      <c r="AM7" s="15">
        <f>'Alternatif-criteria weights'!AU38</f>
        <v>4.0677896523562573E-2</v>
      </c>
      <c r="AN7" s="15">
        <f>'Alternatif-criteria weights'!AV38</f>
        <v>0</v>
      </c>
      <c r="AO7" s="15">
        <f>'Alternatif-criteria weights'!AW38</f>
        <v>0.95623069244215708</v>
      </c>
      <c r="AP7" s="18">
        <f t="shared" si="8"/>
        <v>2.7834894125280157E-2</v>
      </c>
      <c r="AQ7" s="15">
        <f>'Alternatif-criteria weights'!AX38</f>
        <v>5.3512670435020837E-3</v>
      </c>
      <c r="AR7" s="15">
        <f>'Alternatif-criteria weights'!AY38</f>
        <v>2.5085235513793602E-2</v>
      </c>
      <c r="AS7" s="15">
        <f>'Alternatif-criteria weights'!AZ38</f>
        <v>0.95306157902093969</v>
      </c>
      <c r="AT7" s="15">
        <f>'Alternatif-criteria weights'!BA38</f>
        <v>0.97311446348511554</v>
      </c>
      <c r="AU7" s="18">
        <f t="shared" si="9"/>
        <v>1.5352103749096086E-2</v>
      </c>
      <c r="AV7" s="15">
        <f>'Alternatif-criteria weights'!BB38</f>
        <v>1.5546870236766819E-2</v>
      </c>
      <c r="AW7" s="15">
        <f>'Alternatif-criteria weights'!BC38</f>
        <v>5.1869280597443002E-2</v>
      </c>
      <c r="AX7" s="15">
        <f>'Alternatif-criteria weights'!BD38</f>
        <v>0</v>
      </c>
      <c r="AY7" s="15">
        <f>'Alternatif-criteria weights'!BE38</f>
        <v>0.94424228823915191</v>
      </c>
      <c r="AZ7" s="18">
        <f t="shared" si="10"/>
        <v>4.146150301195814E-2</v>
      </c>
      <c r="BA7" s="15">
        <f>'Alternatif-criteria weights'!BF38</f>
        <v>5.2910351199630945E-4</v>
      </c>
      <c r="BB7" s="15">
        <f>'Alternatif-criteria weights'!BG38</f>
        <v>4.1057227814427999E-2</v>
      </c>
      <c r="BC7" s="15">
        <f>'Alternatif-criteria weights'!BH38</f>
        <v>0.91843890586307519</v>
      </c>
      <c r="BD7" s="15">
        <f>'Alternatif-criteria weights'!BI38</f>
        <v>0.9554118182112239</v>
      </c>
      <c r="BE7" s="18">
        <f t="shared" si="11"/>
        <v>2.0887088409487539E-2</v>
      </c>
      <c r="BF7" s="15">
        <f>'Alternatif-criteria weights'!BJ38</f>
        <v>3.0622535011807339E-2</v>
      </c>
      <c r="BG7" s="15">
        <f>'Alternatif-criteria weights'!BK38</f>
        <v>8.9781129973753426E-2</v>
      </c>
      <c r="BH7" s="15">
        <f>'Alternatif-criteria weights'!BL38</f>
        <v>0</v>
      </c>
      <c r="BI7" s="15">
        <f>'Alternatif-criteria weights'!BM38</f>
        <v>0.90345934200759603</v>
      </c>
      <c r="BJ7" s="18">
        <f t="shared" si="12"/>
        <v>7.5347669205211201E-2</v>
      </c>
      <c r="BK7" s="15">
        <f>'Alternatif-criteria weights'!BN38</f>
        <v>1.0821529943138009E-3</v>
      </c>
      <c r="BL7" s="15">
        <f>'Alternatif-criteria weights'!BO38</f>
        <v>1.2209788913987385E-2</v>
      </c>
      <c r="BM7" s="15">
        <f>'Alternatif-criteria weights'!BP38</f>
        <v>0.97580044923262199</v>
      </c>
      <c r="BN7" s="15">
        <f>'Alternatif-criteria weights'!BQ38</f>
        <v>0.98678610264578814</v>
      </c>
      <c r="BO7" s="18">
        <f t="shared" si="13"/>
        <v>6.6646092108119722E-3</v>
      </c>
      <c r="BP7" s="15">
        <f>'Alternatif-criteria weights'!BR38</f>
        <v>4.1090149020280853E-3</v>
      </c>
      <c r="BQ7" s="15">
        <f>'Alternatif-criteria weights'!BS38</f>
        <v>3.5195771124518771E-2</v>
      </c>
      <c r="BR7" s="15">
        <f>'Alternatif-criteria weights'!BT38</f>
        <v>0.93146246500707075</v>
      </c>
      <c r="BS7" s="15">
        <f>'Alternatif-criteria weights'!BU38</f>
        <v>0.9620102093510764</v>
      </c>
      <c r="BT7" s="18">
        <f t="shared" si="14"/>
        <v>1.9833930723707188E-2</v>
      </c>
      <c r="BU7" s="15">
        <f>'Alternatif-criteria weights'!BV38</f>
        <v>0.32683464608311485</v>
      </c>
      <c r="BV7" s="15">
        <f>'Alternatif-criteria weights'!BW38</f>
        <v>0.32683464608311485</v>
      </c>
      <c r="BW7" s="15">
        <f>'Alternatif-criteria weights'!BX38</f>
        <v>0.67316535391688515</v>
      </c>
      <c r="BX7" s="15">
        <f>'Alternatif-criteria weights'!BY38</f>
        <v>0.67316535391688515</v>
      </c>
      <c r="BY7" s="18">
        <f t="shared" si="15"/>
        <v>0.32683464608311485</v>
      </c>
      <c r="BZ7" s="15">
        <f t="shared" si="16"/>
        <v>7.6001065787066321E-2</v>
      </c>
      <c r="CA7" s="15">
        <f t="shared" si="16"/>
        <v>0.13006317890384486</v>
      </c>
      <c r="CB7" s="15">
        <f t="shared" si="17"/>
        <v>0</v>
      </c>
      <c r="CC7" s="15">
        <f t="shared" si="17"/>
        <v>0.86400121420678211</v>
      </c>
      <c r="CD7" s="15">
        <f t="shared" si="18"/>
        <v>2.1121740979093466E-2</v>
      </c>
      <c r="CE7" s="15">
        <f t="shared" si="18"/>
        <v>6.0116861417243962E-2</v>
      </c>
      <c r="CF7" s="15">
        <f t="shared" si="19"/>
        <v>0</v>
      </c>
      <c r="CG7" s="15">
        <f t="shared" si="19"/>
        <v>0.93583770259548027</v>
      </c>
      <c r="CH7" s="15">
        <f t="shared" si="20"/>
        <v>2.3594068484590544E-2</v>
      </c>
      <c r="CI7" s="15">
        <f t="shared" si="20"/>
        <v>9.7579990071391787E-2</v>
      </c>
      <c r="CJ7" s="15">
        <f t="shared" si="21"/>
        <v>0</v>
      </c>
      <c r="CK7" s="15">
        <f t="shared" si="21"/>
        <v>0.89512166777546864</v>
      </c>
      <c r="CL7" s="15">
        <f t="shared" si="22"/>
        <v>6.5418989737798278E-2</v>
      </c>
      <c r="CM7" s="15">
        <f t="shared" si="22"/>
        <v>0.11227058860957506</v>
      </c>
      <c r="CN7" s="15">
        <f t="shared" si="23"/>
        <v>0</v>
      </c>
      <c r="CO7" s="15">
        <f t="shared" si="23"/>
        <v>0.88341264394295327</v>
      </c>
      <c r="CP7" s="15">
        <f t="shared" si="24"/>
        <v>2.0814941825941288E-2</v>
      </c>
      <c r="CQ7" s="15">
        <f t="shared" si="24"/>
        <v>7.5653362991518702E-2</v>
      </c>
      <c r="CR7" s="15">
        <f t="shared" si="25"/>
        <v>0</v>
      </c>
      <c r="CS7" s="15">
        <f t="shared" si="25"/>
        <v>0.91885582771980012</v>
      </c>
      <c r="CT7" s="15">
        <f t="shared" si="26"/>
        <v>3.1135436032982671E-2</v>
      </c>
      <c r="CU7" s="15">
        <f t="shared" si="26"/>
        <v>0.12715219348141227</v>
      </c>
      <c r="CV7" s="15">
        <f t="shared" si="27"/>
        <v>0</v>
      </c>
      <c r="CW7" s="15">
        <f t="shared" si="27"/>
        <v>0.86317573262739333</v>
      </c>
      <c r="CX7" s="15">
        <f t="shared" si="28"/>
        <v>5.1867213135619768E-3</v>
      </c>
      <c r="CY7" s="15">
        <f t="shared" si="28"/>
        <v>4.6975827102410772E-2</v>
      </c>
      <c r="CZ7" s="15">
        <f t="shared" si="29"/>
        <v>0.90892149179722503</v>
      </c>
      <c r="DA7" s="15">
        <f t="shared" si="29"/>
        <v>0.94929830519100744</v>
      </c>
      <c r="DB7" s="15">
        <f t="shared" si="30"/>
        <v>0.32683464608311485</v>
      </c>
      <c r="DC7" s="15">
        <f t="shared" si="0"/>
        <v>0.32683464608311485</v>
      </c>
      <c r="DD7" s="15">
        <f t="shared" si="0"/>
        <v>0.67316535391688515</v>
      </c>
      <c r="DE7" s="15">
        <f t="shared" si="0"/>
        <v>0.67316535391688515</v>
      </c>
      <c r="DF7" s="15">
        <f t="shared" si="31"/>
        <v>9.5517531940470329E-2</v>
      </c>
      <c r="DG7" s="15">
        <f t="shared" si="31"/>
        <v>0.18236105021944016</v>
      </c>
      <c r="DH7" s="15">
        <f t="shared" si="32"/>
        <v>0</v>
      </c>
      <c r="DI7" s="15">
        <f t="shared" si="32"/>
        <v>0.80856491134298036</v>
      </c>
      <c r="DJ7" s="15">
        <f t="shared" si="33"/>
        <v>8.7469558098322478E-2</v>
      </c>
      <c r="DK7" s="15">
        <f t="shared" si="33"/>
        <v>0.19889521575913521</v>
      </c>
      <c r="DL7" s="15">
        <f t="shared" si="34"/>
        <v>0</v>
      </c>
      <c r="DM7" s="15">
        <f t="shared" si="34"/>
        <v>0.79076179918015255</v>
      </c>
      <c r="DN7" s="15">
        <f t="shared" si="35"/>
        <v>5.130229556917211E-2</v>
      </c>
      <c r="DO7" s="15">
        <f t="shared" si="35"/>
        <v>0.19318606542431388</v>
      </c>
      <c r="DP7" s="15">
        <f t="shared" si="36"/>
        <v>0</v>
      </c>
      <c r="DQ7" s="15">
        <f t="shared" si="36"/>
        <v>0.79313405227098843</v>
      </c>
      <c r="DR7" s="15">
        <f t="shared" si="37"/>
        <v>0.33032616717182706</v>
      </c>
      <c r="DS7" s="15">
        <f t="shared" si="37"/>
        <v>0.35845714536004758</v>
      </c>
      <c r="DT7" s="15">
        <f t="shared" si="38"/>
        <v>0.61185445770834224</v>
      </c>
      <c r="DU7" s="15">
        <f t="shared" si="38"/>
        <v>0.63903472958660379</v>
      </c>
      <c r="DV7" s="15">
        <f t="shared" si="39"/>
        <v>0.17463221372931748</v>
      </c>
      <c r="DW7" s="15">
        <f t="shared" si="39"/>
        <v>0.34498552554911732</v>
      </c>
      <c r="DX7" s="15">
        <f t="shared" si="40"/>
        <v>0</v>
      </c>
      <c r="DY7" s="15">
        <f t="shared" si="40"/>
        <v>0.63938224404751565</v>
      </c>
      <c r="DZ7" s="15">
        <f t="shared" si="41"/>
        <v>0.36468197207851832</v>
      </c>
      <c r="EA7" s="15">
        <f t="shared" si="41"/>
        <v>0.48239428524902245</v>
      </c>
      <c r="EB7" s="15">
        <f t="shared" si="42"/>
        <v>0</v>
      </c>
      <c r="EC7" s="15">
        <f t="shared" si="42"/>
        <v>0.50684020461891832</v>
      </c>
      <c r="ED7" s="15">
        <f t="shared" si="43"/>
        <v>0.47562896571659108</v>
      </c>
      <c r="EE7" s="15">
        <f t="shared" si="43"/>
        <v>0.66096076477961496</v>
      </c>
      <c r="EF7" s="15">
        <f t="shared" si="44"/>
        <v>0</v>
      </c>
      <c r="EG7" s="15">
        <f t="shared" si="44"/>
        <v>0.324064627402746</v>
      </c>
      <c r="EH7" s="28">
        <f t="shared" si="45"/>
        <v>0.69794670570979223</v>
      </c>
    </row>
    <row r="8" spans="1:138" x14ac:dyDescent="0.2">
      <c r="A8" s="58"/>
      <c r="B8" t="s">
        <v>16</v>
      </c>
      <c r="C8" s="17">
        <f>'Alternatif-criteria weights'!R39</f>
        <v>6.7154879196306139E-3</v>
      </c>
      <c r="D8" s="17">
        <f>'Alternatif-criteria weights'!S39</f>
        <v>3.936216600631226E-2</v>
      </c>
      <c r="E8" s="17">
        <f>'Alternatif-criteria weights'!T39</f>
        <v>0.92442606844765085</v>
      </c>
      <c r="F8" s="17">
        <f>'Alternatif-criteria weights'!U39</f>
        <v>0.95766052888701447</v>
      </c>
      <c r="G8" s="18">
        <f t="shared" si="1"/>
        <v>2.3328632575091636E-2</v>
      </c>
      <c r="H8" s="15">
        <f>'Alternatif-criteria weights'!V39</f>
        <v>2.6519768163121293E-3</v>
      </c>
      <c r="I8" s="15">
        <f>'Alternatif-criteria weights'!W39</f>
        <v>2.2843055758525188E-2</v>
      </c>
      <c r="J8" s="15">
        <f>'Alternatif-criteria weights'!X39</f>
        <v>0.95524267661076723</v>
      </c>
      <c r="K8" s="15">
        <f>'Alternatif-criteria weights'!Y39</f>
        <v>0.97533097776704669</v>
      </c>
      <c r="L8" s="18">
        <f t="shared" si="2"/>
        <v>1.2824202815890024E-2</v>
      </c>
      <c r="M8" s="15">
        <f>'Alternatif-criteria weights'!Z39</f>
        <v>2.6414957016302809E-2</v>
      </c>
      <c r="N8" s="15">
        <f>'Alternatif-criteria weights'!AA39</f>
        <v>6.9480770622684096E-2</v>
      </c>
      <c r="O8" s="15">
        <f>'Alternatif-criteria weights'!AB39</f>
        <v>0</v>
      </c>
      <c r="P8" s="15">
        <f>'Alternatif-criteria weights'!AC39</f>
        <v>0.92559944370064828</v>
      </c>
      <c r="Q8" s="18">
        <f t="shared" si="3"/>
        <v>6.097738260061495E-2</v>
      </c>
      <c r="R8" s="15">
        <f>'Alternatif-criteria weights'!AD39</f>
        <v>1.2310479280218667E-3</v>
      </c>
      <c r="S8" s="15">
        <f>'Alternatif-criteria weights'!AE39</f>
        <v>3.7180929457196754E-3</v>
      </c>
      <c r="T8" s="15">
        <f>'Alternatif-criteria weights'!AF39</f>
        <v>0.99371361248316858</v>
      </c>
      <c r="U8" s="15">
        <f>'Alternatif-criteria weights'!AG39</f>
        <v>0.99606120545457855</v>
      </c>
      <c r="V8" s="18">
        <f t="shared" si="4"/>
        <v>2.4780924140643764E-3</v>
      </c>
      <c r="W8" s="15">
        <f>'Alternatif-criteria weights'!AH39</f>
        <v>8.1384636364451035E-3</v>
      </c>
      <c r="X8" s="15">
        <f>'Alternatif-criteria weights'!AI39</f>
        <v>3.0913740643493282E-2</v>
      </c>
      <c r="Y8" s="15">
        <f>'Alternatif-criteria weights'!AJ39</f>
        <v>0</v>
      </c>
      <c r="Z8" s="15">
        <f>'Alternatif-criteria weights'!AK39</f>
        <v>0.96664179945926032</v>
      </c>
      <c r="AA8" s="18">
        <f t="shared" si="5"/>
        <v>2.3600000362649323E-2</v>
      </c>
      <c r="AB8" s="15">
        <f>'Alternatif-criteria weights'!AL39</f>
        <v>0.1475703416641988</v>
      </c>
      <c r="AC8" s="15">
        <f>'Alternatif-criteria weights'!AM39</f>
        <v>0.17423815706948331</v>
      </c>
      <c r="AD8" s="15">
        <f>'Alternatif-criteria weights'!AN39</f>
        <v>0</v>
      </c>
      <c r="AE8" s="15">
        <f>'Alternatif-criteria weights'!AO39</f>
        <v>0.82248482353255148</v>
      </c>
      <c r="AF8" s="18">
        <f t="shared" si="6"/>
        <v>0.22408640823978748</v>
      </c>
      <c r="AG8" s="15">
        <f>'Alternatif-criteria weights'!AP39</f>
        <v>7.3769681226269479E-2</v>
      </c>
      <c r="AH8" s="15">
        <f>'Alternatif-criteria weights'!AQ39</f>
        <v>0.10967076344904969</v>
      </c>
      <c r="AI8" s="15">
        <f>'Alternatif-criteria weights'!AR39</f>
        <v>0</v>
      </c>
      <c r="AJ8" s="15">
        <f>'Alternatif-criteria weights'!AS39</f>
        <v>0.8863629968325879</v>
      </c>
      <c r="AK8" s="18">
        <f t="shared" si="7"/>
        <v>0.12610157028564897</v>
      </c>
      <c r="AL8" s="15">
        <f>'Alternatif-criteria weights'!AT39</f>
        <v>1.5703989481487879E-2</v>
      </c>
      <c r="AM8" s="15">
        <f>'Alternatif-criteria weights'!AU39</f>
        <v>5.6909372342948794E-2</v>
      </c>
      <c r="AN8" s="15">
        <f>'Alternatif-criteria weights'!AV39</f>
        <v>0</v>
      </c>
      <c r="AO8" s="15">
        <f>'Alternatif-criteria weights'!AW39</f>
        <v>0.93866413586020214</v>
      </c>
      <c r="AP8" s="18">
        <f t="shared" si="8"/>
        <v>4.4161322445064877E-2</v>
      </c>
      <c r="AQ8" s="15">
        <f>'Alternatif-criteria weights'!AX39</f>
        <v>2.3017110352470338E-2</v>
      </c>
      <c r="AR8" s="15">
        <f>'Alternatif-criteria weights'!AY39</f>
        <v>6.8009241090897454E-2</v>
      </c>
      <c r="AS8" s="15">
        <f>'Alternatif-criteria weights'!AZ39</f>
        <v>0</v>
      </c>
      <c r="AT8" s="15">
        <f>'Alternatif-criteria weights'!BA39</f>
        <v>0.92680384838472696</v>
      </c>
      <c r="AU8" s="18">
        <f t="shared" si="9"/>
        <v>5.6933216137614755E-2</v>
      </c>
      <c r="AV8" s="15">
        <f>'Alternatif-criteria weights'!BB39</f>
        <v>1.3047269041460807E-2</v>
      </c>
      <c r="AW8" s="15">
        <f>'Alternatif-criteria weights'!BC39</f>
        <v>4.789223280413013E-2</v>
      </c>
      <c r="AX8" s="15">
        <f>'Alternatif-criteria weights'!BD39</f>
        <v>0</v>
      </c>
      <c r="AY8" s="15">
        <f>'Alternatif-criteria weights'!BE39</f>
        <v>0.94839003224526541</v>
      </c>
      <c r="AZ8" s="18">
        <f t="shared" si="10"/>
        <v>3.699729514268494E-2</v>
      </c>
      <c r="BA8" s="15">
        <f>'Alternatif-criteria weights'!BF39</f>
        <v>3.571636401388345E-2</v>
      </c>
      <c r="BB8" s="15">
        <f>'Alternatif-criteria weights'!BG39</f>
        <v>0.10417110040621591</v>
      </c>
      <c r="BC8" s="15">
        <f>'Alternatif-criteria weights'!BH39</f>
        <v>0</v>
      </c>
      <c r="BD8" s="15">
        <f>'Alternatif-criteria weights'!BI39</f>
        <v>0.8880541661146808</v>
      </c>
      <c r="BE8" s="18">
        <f t="shared" si="11"/>
        <v>8.7569036158746907E-2</v>
      </c>
      <c r="BF8" s="15">
        <f>'Alternatif-criteria weights'!BJ39</f>
        <v>6.8083518292148426E-2</v>
      </c>
      <c r="BG8" s="15">
        <f>'Alternatif-criteria weights'!BK39</f>
        <v>0.10082391410494829</v>
      </c>
      <c r="BH8" s="15">
        <f>'Alternatif-criteria weights'!BL39</f>
        <v>0</v>
      </c>
      <c r="BI8" s="15">
        <f>'Alternatif-criteria weights'!BM39</f>
        <v>0.89556873889029143</v>
      </c>
      <c r="BJ8" s="18">
        <f t="shared" si="12"/>
        <v>0.11635964603538126</v>
      </c>
      <c r="BK8" s="15">
        <f>'Alternatif-criteria weights'!BN39</f>
        <v>0</v>
      </c>
      <c r="BL8" s="15">
        <f>'Alternatif-criteria weights'!BO39</f>
        <v>1.0442795020225937E-2</v>
      </c>
      <c r="BM8" s="15">
        <f>'Alternatif-criteria weights'!BP39</f>
        <v>0.97886073621600311</v>
      </c>
      <c r="BN8" s="15">
        <f>'Alternatif-criteria weights'!BQ39</f>
        <v>0.98863453983501304</v>
      </c>
      <c r="BO8" s="18">
        <f t="shared" si="13"/>
        <v>5.2262151116024913E-3</v>
      </c>
      <c r="BP8" s="15">
        <f>'Alternatif-criteria weights'!BR39</f>
        <v>7.8830018887542375E-3</v>
      </c>
      <c r="BQ8" s="15">
        <f>'Alternatif-criteria weights'!BS39</f>
        <v>4.1541799762661147E-2</v>
      </c>
      <c r="BR8" s="15">
        <f>'Alternatif-criteria weights'!BT39</f>
        <v>0</v>
      </c>
      <c r="BS8" s="15">
        <f>'Alternatif-criteria weights'!BU39</f>
        <v>0.95532074544171952</v>
      </c>
      <c r="BT8" s="18">
        <f t="shared" si="14"/>
        <v>2.8687998670137771E-2</v>
      </c>
      <c r="BU8" s="15">
        <f>'Alternatif-criteria weights'!BV39</f>
        <v>0.25678930613460182</v>
      </c>
      <c r="BV8" s="15">
        <f>'Alternatif-criteria weights'!BW39</f>
        <v>0.29388427179419307</v>
      </c>
      <c r="BW8" s="15">
        <f>'Alternatif-criteria weights'!BX39</f>
        <v>0</v>
      </c>
      <c r="BX8" s="15">
        <f>'Alternatif-criteria weights'!BY39</f>
        <v>0.70160720592038173</v>
      </c>
      <c r="BY8" s="18">
        <f t="shared" si="15"/>
        <v>0.37142356005351324</v>
      </c>
      <c r="BZ8" s="15">
        <f t="shared" si="16"/>
        <v>9.3496554176696594E-3</v>
      </c>
      <c r="CA8" s="15">
        <f t="shared" si="16"/>
        <v>6.1306069611978931E-2</v>
      </c>
      <c r="CB8" s="15">
        <f t="shared" si="17"/>
        <v>0.8830512319527023</v>
      </c>
      <c r="CC8" s="15">
        <f t="shared" si="17"/>
        <v>0.93403598000827892</v>
      </c>
      <c r="CD8" s="15">
        <f t="shared" si="18"/>
        <v>2.761348686622097E-2</v>
      </c>
      <c r="CE8" s="15">
        <f t="shared" si="18"/>
        <v>7.2940527605288408E-2</v>
      </c>
      <c r="CF8" s="15">
        <f t="shared" si="19"/>
        <v>0</v>
      </c>
      <c r="CG8" s="15">
        <f t="shared" si="19"/>
        <v>0.92195369766055502</v>
      </c>
      <c r="CH8" s="15">
        <f t="shared" si="20"/>
        <v>0.15450780944119205</v>
      </c>
      <c r="CI8" s="15">
        <f t="shared" si="20"/>
        <v>0.19976554451513034</v>
      </c>
      <c r="CJ8" s="15">
        <f t="shared" si="21"/>
        <v>0</v>
      </c>
      <c r="CK8" s="15">
        <f t="shared" si="21"/>
        <v>0.79504820984743774</v>
      </c>
      <c r="CL8" s="15">
        <f t="shared" si="22"/>
        <v>8.8315192409727308E-2</v>
      </c>
      <c r="CM8" s="15">
        <f t="shared" si="22"/>
        <v>0.16033884147974106</v>
      </c>
      <c r="CN8" s="15">
        <f t="shared" si="23"/>
        <v>0</v>
      </c>
      <c r="CO8" s="15">
        <f t="shared" si="23"/>
        <v>0.83199715648032024</v>
      </c>
      <c r="CP8" s="15">
        <f t="shared" si="24"/>
        <v>3.5764068962605471E-2</v>
      </c>
      <c r="CQ8" s="15">
        <f t="shared" si="24"/>
        <v>0.1126443594878701</v>
      </c>
      <c r="CR8" s="15">
        <f t="shared" si="25"/>
        <v>0</v>
      </c>
      <c r="CS8" s="15">
        <f t="shared" si="25"/>
        <v>0.87897153165462727</v>
      </c>
      <c r="CT8" s="15">
        <f t="shared" si="26"/>
        <v>0.10136818658336361</v>
      </c>
      <c r="CU8" s="15">
        <f t="shared" si="26"/>
        <v>0.19449207643158994</v>
      </c>
      <c r="CV8" s="15">
        <f t="shared" si="27"/>
        <v>0</v>
      </c>
      <c r="CW8" s="15">
        <f t="shared" si="27"/>
        <v>0.79531354961359402</v>
      </c>
      <c r="CX8" s="15">
        <f t="shared" si="28"/>
        <v>7.8830018887542375E-3</v>
      </c>
      <c r="CY8" s="15">
        <f t="shared" si="28"/>
        <v>5.1550782283194339E-2</v>
      </c>
      <c r="CZ8" s="15">
        <f t="shared" si="29"/>
        <v>0</v>
      </c>
      <c r="DA8" s="15">
        <f t="shared" si="29"/>
        <v>0.944463085564616</v>
      </c>
      <c r="DB8" s="15">
        <f t="shared" si="30"/>
        <v>0.25678930613460182</v>
      </c>
      <c r="DC8" s="15">
        <f t="shared" si="0"/>
        <v>0.29388427179419307</v>
      </c>
      <c r="DD8" s="15">
        <f t="shared" si="0"/>
        <v>0</v>
      </c>
      <c r="DE8" s="15">
        <f t="shared" si="0"/>
        <v>0.70160720592038173</v>
      </c>
      <c r="DF8" s="15">
        <f t="shared" si="31"/>
        <v>3.6704965696811115E-2</v>
      </c>
      <c r="DG8" s="15">
        <f t="shared" si="31"/>
        <v>0.12977490015436305</v>
      </c>
      <c r="DH8" s="15">
        <f t="shared" si="32"/>
        <v>0</v>
      </c>
      <c r="DI8" s="15">
        <f t="shared" si="32"/>
        <v>0.86113792551663304</v>
      </c>
      <c r="DJ8" s="15">
        <f t="shared" si="33"/>
        <v>0.22917761493131503</v>
      </c>
      <c r="DK8" s="15">
        <f t="shared" si="33"/>
        <v>0.32807421001974574</v>
      </c>
      <c r="DL8" s="15">
        <f t="shared" si="34"/>
        <v>0</v>
      </c>
      <c r="DM8" s="15">
        <f t="shared" si="34"/>
        <v>0.66147784985783709</v>
      </c>
      <c r="DN8" s="15">
        <f t="shared" si="35"/>
        <v>0.13350691673038742</v>
      </c>
      <c r="DO8" s="15">
        <f t="shared" si="35"/>
        <v>0.28522800054435771</v>
      </c>
      <c r="DP8" s="15">
        <f t="shared" si="36"/>
        <v>0</v>
      </c>
      <c r="DQ8" s="15">
        <f t="shared" si="36"/>
        <v>0.69905796884953908</v>
      </c>
      <c r="DR8" s="15">
        <f t="shared" si="37"/>
        <v>0.26264803743808512</v>
      </c>
      <c r="DS8" s="15">
        <f t="shared" si="37"/>
        <v>0.33028508996566985</v>
      </c>
      <c r="DT8" s="15">
        <f t="shared" si="38"/>
        <v>0</v>
      </c>
      <c r="DU8" s="15">
        <f t="shared" si="38"/>
        <v>0.66264210655793265</v>
      </c>
      <c r="DV8" s="15">
        <f t="shared" si="39"/>
        <v>0.25747062413359523</v>
      </c>
      <c r="DW8" s="15">
        <f t="shared" si="39"/>
        <v>0.41527331232557474</v>
      </c>
      <c r="DX8" s="15">
        <f t="shared" si="40"/>
        <v>0</v>
      </c>
      <c r="DY8" s="15">
        <f t="shared" si="40"/>
        <v>0.56962366340178072</v>
      </c>
      <c r="DZ8" s="15">
        <f t="shared" si="41"/>
        <v>0.36108962450482646</v>
      </c>
      <c r="EA8" s="15">
        <f t="shared" si="41"/>
        <v>0.52130653468950627</v>
      </c>
      <c r="EB8" s="15">
        <f t="shared" si="42"/>
        <v>0</v>
      </c>
      <c r="EC8" s="15">
        <f t="shared" si="42"/>
        <v>0.46322524508456825</v>
      </c>
      <c r="ED8" s="15">
        <f t="shared" si="43"/>
        <v>0.52559027764899846</v>
      </c>
      <c r="EE8" s="15">
        <f t="shared" si="43"/>
        <v>0.72009515561760262</v>
      </c>
      <c r="EF8" s="15">
        <f t="shared" si="44"/>
        <v>0</v>
      </c>
      <c r="EG8" s="15">
        <f t="shared" si="44"/>
        <v>0.2638640610852595</v>
      </c>
      <c r="EH8" s="28">
        <f t="shared" si="45"/>
        <v>0.75329073065051444</v>
      </c>
    </row>
    <row r="9" spans="1:138" x14ac:dyDescent="0.2">
      <c r="B9" s="14" t="s">
        <v>32</v>
      </c>
      <c r="C9" s="18">
        <f>IF($G$9=$G$3,C$3,IF($G$9=$G$4,C$4,IF($G$9=$G$5,C$5,IF($G$9=$G$6,C$6,IF($G$9=$G$7,C$7,IF($G$9=$G$8,C$8,0))))))</f>
        <v>7.1529044535288078E-2</v>
      </c>
      <c r="D9" s="18">
        <f t="shared" ref="D9:F9" si="46">IF($G$9=$G$3,D3,IF($G$9=$G$4,D4,IF($G$9=$G$5,D5,IF($G$9=$G$6,D6,IF($G$9=$G$7,D7,IF($G$9=$G$8,D8,0))))))</f>
        <v>0.10652803688769352</v>
      </c>
      <c r="E9" s="18">
        <f t="shared" si="46"/>
        <v>0</v>
      </c>
      <c r="F9" s="18">
        <f t="shared" si="46"/>
        <v>0.88918730076606722</v>
      </c>
      <c r="G9" s="17">
        <f>MAX(G3:G8)</f>
        <v>0.12246307920730497</v>
      </c>
      <c r="H9" s="18">
        <f>IF(L$9=L$3,H$3,IF(L$9=L$4,H$4,IF(L$9=L$5,H$5,IF(L$9=L$6,H$6,IF(L$9=L$7,H$7,IF(L$9=L$8,H$8,0))))))</f>
        <v>4.8165440453007413E-3</v>
      </c>
      <c r="I9" s="18">
        <f>IF(L$9=L$3,I$3,IF(L$9=L$4,I$4,IF(L$9=L$5,I$5,IF(L$9=L$6,I$6,IF(L$9=L$7,I$7,IF(L$9=L$8,I$8,0))))))</f>
        <v>2.634122052825183E-2</v>
      </c>
      <c r="J9" s="18">
        <f>IF(L$9=L$3,J$3,IF(L$9=L$4,J$4,IF(L$9=L$5,J$5,IF(L$9=L$6,J$6,IF(L$9=L$7,J$7,IF(L$9=L$8,J$8,0))))))</f>
        <v>0.94925934152556268</v>
      </c>
      <c r="K9" s="18">
        <f>IF(L$9=L$3,K$3,IF(L$9=L$4,K$4,IF(L$9=L$5,K$5,IF(L$9=L$6,K$6,IF(L$9=L$7,K$7,IF(L$9=L$8,K$8,0))))))</f>
        <v>0.97167516164751067</v>
      </c>
      <c r="L9" s="17">
        <f>MAX(L3:L8)</f>
        <v>1.5715605503996977E-2</v>
      </c>
      <c r="M9" s="18">
        <f>IF(Q$9=Q$3,M$3,IF(Q$9=Q$4,M$4,IF(Q$9=Q$5,M$5,IF(Q$9=Q$6,M$6,IF(Q$9=Q$7,M$7,IF(Q$9=Q$8,M$8,0))))))</f>
        <v>2.7134485112975226E-2</v>
      </c>
      <c r="N9" s="18">
        <f>IF(Q$9=Q$3,N$3,IF(Q$9=Q$4,N$4,IF(Q$9=Q$5,N$5,IF(Q$9=Q$6,N$6,IF(Q$9=Q$7,N$7,IF(Q$9=Q$8,N$8,0))))))</f>
        <v>7.0900055215238122E-2</v>
      </c>
      <c r="O9" s="18">
        <f>IF(Q$9=Q$3,O$3,IF(Q$9=Q$4,O$4,IF(Q$9=Q$5,O$5,IF(Q$9=Q$6,O$6,IF(Q$9=Q$7,O$7,IF(Q$9=Q$8,O$8,0))))))</f>
        <v>0</v>
      </c>
      <c r="P9" s="18">
        <f>IF(Q$9=Q$3,P$3,IF(Q$9=Q$4,P$4,IF(Q$9=Q$5,P$5,IF(Q$9=Q$6,P$6,IF(Q$9=Q$7,P$7,IF(Q$9=Q$8,P$8,0))))))</f>
        <v>0.92406349792819042</v>
      </c>
      <c r="Q9" s="17">
        <f>MAX(Q3:Q8)</f>
        <v>6.2394914759530913E-2</v>
      </c>
      <c r="R9" s="18">
        <f>IF(V$9=V$3,R$3,IF(V$9=V$4,R$4,IF(V$9=V$5,R$5,IF(V$9=V$6,R$6,IF(V$9=V$7,R$7,IF(V$9=V$8,R$8,0))))))</f>
        <v>1.4472981663834483E-3</v>
      </c>
      <c r="S9" s="18">
        <f>IF(V$9=V$3,S$3,IF(V$9=V$4,S$4,IF(V$9=V$5,S$5,IF(V$9=V$6,S$6,IF(V$9=V$7,S$7,IF(V$9=V$8,S$8,0))))))</f>
        <v>6.9311943517388341E-3</v>
      </c>
      <c r="T9" s="18">
        <f>IF(V$9=V$3,T$3,IF(V$9=V$4,T$4,IF(V$9=V$5,T$5,IF(V$9=V$6,T$6,IF(V$9=V$7,T$7,IF(V$9=V$8,T$8,0))))))</f>
        <v>0.98697473226385546</v>
      </c>
      <c r="U9" s="18">
        <f>IF(V$9=V$3,U$3,IF(V$9=V$4,U$4,IF(V$9=V$5,U$5,IF(V$9=V$6,U$6,IF(V$9=V$7,U$7,IF(V$9=V$8,U$8,0))))))</f>
        <v>0.99256712056707586</v>
      </c>
      <c r="V9" s="17">
        <f>MAX(V3:V8)</f>
        <v>4.1993632845260523E-3</v>
      </c>
      <c r="W9" s="18">
        <f>IF(AA$9=AA$3,W$3,IF(AA$9=AA$4,W$4,IF(AA$9=AA$5,W$5,IF(AA$9=AA$6,W$6,IF(AA$9=AA$7,W$7,IF(AA$9=AA$8,W$8,0))))))</f>
        <v>8.1384636364451035E-3</v>
      </c>
      <c r="X9" s="18">
        <f>IF(AA$9=AA$3,X$3,IF(AA$9=AA$4,X$4,IF(AA$9=AA$5,X$5,IF(AA$9=AA$6,X$6,IF(AA$9=AA$7,X$7,IF(AA$9=AA$8,X$8,0))))))</f>
        <v>3.0913740643493282E-2</v>
      </c>
      <c r="Y9" s="18">
        <f>IF(AA$9=AA$3,Y$3,IF(AA$9=AA$4,Y$4,IF(AA$9=AA$5,Y$5,IF(AA$9=AA$6,Y$6,IF(AA$9=AA$7,Y$7,IF(AA$9=AA$8,Y$8,0))))))</f>
        <v>0</v>
      </c>
      <c r="Z9" s="18">
        <f>IF(AA$9=AA$3,Z$3,IF(AA$9=AA$4,Z$4,IF(AA$9=AA$5,Z$5,IF(AA$9=AA$6,Z$6,IF(AA$9=AA$7,Z$7,IF(AA$9=AA$8,Z$8,0))))))</f>
        <v>0.96664179945926032</v>
      </c>
      <c r="AA9" s="17">
        <f>MAX(AA3:AA8)</f>
        <v>2.3600000362649323E-2</v>
      </c>
      <c r="AB9" s="18">
        <f>IF(AF$9=AF$3,AB$3,IF(AF$9=AF$4,AB$4,IF(AF$9=AF$5,AB$5,IF(AF$9=AF$6,AB$6,IF(AF$9=AF$7,AB$7,IF(AF$9=AF$8,AB$8,0))))))</f>
        <v>0.1475703416641988</v>
      </c>
      <c r="AC9" s="18">
        <f>IF(AF$9=AF$3,AC$3,IF(AF$9=AF$4,AC$4,IF(AF$9=AF$5,AC$5,IF(AF$9=AF$6,AC$6,IF(AF$9=AF$7,AC$7,IF(AF$9=AF$8,AC$8,0))))))</f>
        <v>0.17423815706948331</v>
      </c>
      <c r="AD9" s="18">
        <f>IF(AF$9=AF$3,AD$3,IF(AF$9=AF$4,AD$4,IF(AF$9=AF$5,AD$5,IF(AF$9=AF$6,AD$6,IF(AF$9=AF$7,AD$7,IF(AF$9=AF$8,AD$8,0))))))</f>
        <v>0</v>
      </c>
      <c r="AE9" s="18">
        <f>IF(AF$9=AF$3,AE$3,IF(AF$9=AF$4,AE$4,IF(AF$9=AF$5,AE$5,IF(AF$9=AF$6,AE$6,IF(AF$9=AF$7,AE$7,IF(AF$9=AF$8,AE$8,0))))))</f>
        <v>0.82248482353255148</v>
      </c>
      <c r="AF9" s="17">
        <f>MAX(AF3:AF8)</f>
        <v>0.22408640823978748</v>
      </c>
      <c r="AG9" s="18">
        <f>IF(AK$9=AK$3,AG$3,IF(AK$9=AK$4,AG$4,IF(AK$9=AK$5,AG$5,IF(AK$9=AK$6,AG$6,IF(AK$9=AK$7,AG$7,IF(AK$9=AK$8,AG$8,0))))))</f>
        <v>7.3769681226269479E-2</v>
      </c>
      <c r="AH9" s="18">
        <f>IF(AK$9=AK$3,AH$3,IF(AK$9=AK$4,AH$4,IF(AK$9=AK$5,AH$5,IF(AK$9=AK$6,AH$6,IF(AK$9=AK$7,AH$7,IF(AK$9=AK$8,AH$8,0))))))</f>
        <v>0.10967076344904969</v>
      </c>
      <c r="AI9" s="18">
        <f>IF(AK$9=AK$3,AI$3,IF(AK$9=AK$4,AI$4,IF(AK$9=AK$5,AI$5,IF(AK$9=AK$6,AI$6,IF(AK$9=AK$7,AI$7,IF(AK$9=AK$8,AI$8,0))))))</f>
        <v>0</v>
      </c>
      <c r="AJ9" s="18">
        <f>IF(AK$9=AK$3,AJ$3,IF(AK$9=AK$4,AJ$4,IF(AK$9=AK$5,AJ$5,IF(AK$9=AK$6,AJ$6,IF(AK$9=AK$7,AJ$7,IF(AK$9=AK$8,AJ$8,0))))))</f>
        <v>0.8863629968325879</v>
      </c>
      <c r="AK9" s="17">
        <f>MAX(AK3:AK8)</f>
        <v>0.12610157028564897</v>
      </c>
      <c r="AL9" s="18">
        <f>IF(AP$9=AP$3,AL$3,IF(AP$9=AP$4,AL$4,IF(AP$9=AP$5,AL$5,IF(AP$9=AP$6,AL$6,IF(AP$9=AP$7,AL$7,IF(AP$9=AP$8,AL$8,0))))))</f>
        <v>3.2190640124523995E-2</v>
      </c>
      <c r="AM9" s="18">
        <f>IF(AP$9=AP$3,AM$3,IF(AP$9=AP$4,AM$4,IF(AP$9=AP$5,AM$5,IF(AP$9=AP$6,AM$6,IF(AP$9=AP$7,AM$7,IF(AP$9=AP$8,AM$8,0))))))</f>
        <v>8.7970074749183946E-2</v>
      </c>
      <c r="AN9" s="18">
        <f>IF(AP$9=AP$3,AN$3,IF(AP$9=AP$4,AN$4,IF(AP$9=AP$5,AN$5,IF(AP$9=AP$6,AN$6,IF(AP$9=AP$7,AN$7,IF(AP$9=AP$8,AN$8,0))))))</f>
        <v>0</v>
      </c>
      <c r="AO9" s="18">
        <f>IF(AP$9=AP$3,AO$3,IF(AP$9=AP$4,AO$4,IF(AP$9=AP$5,AO$5,IF(AP$9=AP$6,AO$6,IF(AP$9=AP$7,AO$7,IF(AP$9=AP$8,AO$8,0))))))</f>
        <v>0.90528179864339686</v>
      </c>
      <c r="AP9" s="17">
        <f>MAX(AP3:AP8)</f>
        <v>7.5954375444338473E-2</v>
      </c>
      <c r="AQ9" s="18">
        <f>IF(AU$9=AU$3,AQ$3,IF(AU$9=AU$4,AQ$4,IF(AU$9=AU$5,AQ$5,IF(AU$9=AU$6,AQ$6,IF(AU$9=AU$7,AQ$7,IF(AU$9=AU$8,AQ$8,0))))))</f>
        <v>2.3017110352470338E-2</v>
      </c>
      <c r="AR9" s="18">
        <f>IF(AU$9=AU$3,AR$3,IF(AU$9=AU$4,AR$4,IF(AU$9=AU$5,AR$5,IF(AU$9=AU$6,AR$6,IF(AU$9=AU$7,AR$7,IF(AU$9=AU$8,AR$8,0))))))</f>
        <v>6.8009241090897454E-2</v>
      </c>
      <c r="AS9" s="18">
        <f>IF(AU$9=AU$3,AS$3,IF(AU$9=AU$4,AS$4,IF(AU$9=AU$5,AS$5,IF(AU$9=AU$6,AS$6,IF(AU$9=AU$7,AS$7,IF(AU$9=AU$8,AS$8,0))))))</f>
        <v>0</v>
      </c>
      <c r="AT9" s="18">
        <f>IF(AU$9=AU$3,AT$3,IF(AU$9=AU$4,AT$4,IF(AU$9=AU$5,AT$5,IF(AU$9=AU$6,AT$6,IF(AU$9=AU$7,AT$7,IF(AU$9=AU$8,AT$8,0))))))</f>
        <v>0.92680384838472696</v>
      </c>
      <c r="AU9" s="17">
        <f>MAX(AU3:AU8)</f>
        <v>5.6933216137614755E-2</v>
      </c>
      <c r="AV9" s="18">
        <f>IF(AZ$9=AZ$3,AV$3,IF(AZ$9=AZ$4,AV$4,IF(AZ$9=AZ$5,AV$5,IF(AZ$9=AZ$6,AV$6,IF(AZ$9=AZ$7,AV$7,IF(AZ$9=AZ$8,AV$8,0))))))</f>
        <v>5.1843290837420897E-2</v>
      </c>
      <c r="AW9" s="18">
        <f>IF(AZ$9=AZ$3,AW$3,IF(AZ$9=AZ$4,AW$4,IF(AZ$9=AZ$5,AW$5,IF(AZ$9=AZ$6,AW$6,IF(AZ$9=AZ$7,AW$7,IF(AZ$9=AZ$8,AW$8,0))))))</f>
        <v>7.7871204170590125E-2</v>
      </c>
      <c r="AX9" s="18">
        <f>IF(AZ$9=AZ$3,AX$3,IF(AZ$9=AZ$4,AX$4,IF(AZ$9=AZ$5,AX$5,IF(AZ$9=AZ$6,AX$6,IF(AZ$9=AZ$7,AX$7,IF(AZ$9=AZ$8,AX$8,0))))))</f>
        <v>0</v>
      </c>
      <c r="AY9" s="18">
        <f>IF(AZ$9=AZ$3,AY$3,IF(AZ$9=AZ$4,AY$4,IF(AZ$9=AZ$5,AY$5,IF(AZ$9=AZ$6,AY$6,IF(AZ$9=AZ$7,AY$7,IF(AZ$9=AZ$8,AY$8,0))))))</f>
        <v>0.91919604161735169</v>
      </c>
      <c r="AZ9" s="17">
        <f>MAX(AZ3:AZ8)</f>
        <v>8.9549218071303921E-2</v>
      </c>
      <c r="BA9" s="18">
        <f>IF(BE$9=BE$3,BA$3,IF(BE$9=BE$4,BA$4,IF(BE$9=BE$5,BA$5,IF(BE$9=BE$6,BA$6,IF(BE$9=BE$7,BA$7,IF(BE$9=BE$8,BA$8,0))))))</f>
        <v>9.4340620795453689E-2</v>
      </c>
      <c r="BB9" s="18">
        <f>IF(BE$9=BE$3,BB$3,IF(BE$9=BE$4,BB$4,IF(BE$9=BE$5,BB$5,IF(BE$9=BE$6,BB$6,IF(BE$9=BE$7,BB$7,IF(BE$9=BE$8,BB$8,0))))))</f>
        <v>0.14481211443138553</v>
      </c>
      <c r="BC9" s="18">
        <f>IF(BE$9=BE$3,BC$3,IF(BE$9=BE$4,BC$4,IF(BE$9=BE$5,BC$5,IF(BE$9=BE$6,BC$6,IF(BE$9=BE$7,BC$7,IF(BE$9=BE$8,BC$8,0))))))</f>
        <v>0</v>
      </c>
      <c r="BD9" s="18">
        <f>IF(BE$9=BE$3,BD$3,IF(BE$9=BE$4,BD$4,IF(BE$9=BE$5,BD$5,IF(BE$9=BE$6,BD$6,IF(BE$9=BE$7,BD$7,IF(BE$9=BE$8,BD$8,0))))))</f>
        <v>0.84907490460366108</v>
      </c>
      <c r="BE9" s="17">
        <f>MAX(BE3:BE8)</f>
        <v>0.16273921849461753</v>
      </c>
      <c r="BF9" s="18">
        <f>IF(BJ$9=BJ$3,BF$3,IF(BJ$9=BJ$4,BF$4,IF(BJ$9=BJ$5,BF$5,IF(BJ$9=BJ$6,BF$6,IF(BJ$9=BJ$7,BF$7,IF(BJ$9=BJ$8,BF$8,0))))))</f>
        <v>6.8083518292148426E-2</v>
      </c>
      <c r="BG9" s="18">
        <f>IF(BJ$9=BJ$3,BG$3,IF(BJ$9=BJ$4,BG$4,IF(BJ$9=BJ$5,BG$5,IF(BJ$9=BJ$6,BG$6,IF(BJ$9=BJ$7,BG$7,IF(BJ$9=BJ$8,BG$8,0))))))</f>
        <v>0.10082391410494829</v>
      </c>
      <c r="BH9" s="18">
        <f>IF(BJ$9=BJ$3,BH$3,IF(BJ$9=BJ$4,BH$4,IF(BJ$9=BJ$5,BH$5,IF(BJ$9=BJ$6,BH$6,IF(BJ$9=BJ$7,BH$7,IF(BJ$9=BJ$8,BH$8,0))))))</f>
        <v>0</v>
      </c>
      <c r="BI9" s="18">
        <f>IF(BJ$9=BJ$3,BI$3,IF(BJ$9=BJ$4,BI$4,IF(BJ$9=BJ$5,BI$5,IF(BJ$9=BJ$6,BI$6,IF(BJ$9=BJ$7,BI$7,IF(BJ$9=BJ$8,BI$8,0))))))</f>
        <v>0.89556873889029143</v>
      </c>
      <c r="BJ9" s="17">
        <f>MAX(BJ3:BJ8)</f>
        <v>0.11635964603538126</v>
      </c>
      <c r="BK9" s="18">
        <f>IF(BO$9=BO$3,BK$3,IF(BO$9=BO$4,BK$4,IF(BO$9=BO$5,BK$5,IF(BO$9=BO$6,BK$6,IF(BO$9=BO$7,BK$7,IF(BO$9=BO$8,BK$8,0))))))</f>
        <v>1.2173397527891483E-3</v>
      </c>
      <c r="BL9" s="18">
        <f>IF(BO$9=BO$3,BL$3,IF(BO$9=BO$4,BL$4,IF(BO$9=BO$5,BL$5,IF(BO$9=BO$6,BL$6,IF(BO$9=BO$7,BL$7,IF(BO$9=BO$8,BL$8,0))))))</f>
        <v>1.2430441183893692E-2</v>
      </c>
      <c r="BM9" s="18">
        <f>IF(BO$9=BO$3,BM$3,IF(BO$9=BO$4,BM$4,IF(BO$9=BO$5,BM$5,IF(BO$9=BO$6,BM$6,IF(BO$9=BO$7,BM$7,IF(BO$9=BO$8,BM$8,0))))))</f>
        <v>0.97541858669650983</v>
      </c>
      <c r="BN9" s="18">
        <f>IF(BO$9=BO$3,BN$3,IF(BO$9=BO$4,BN$4,IF(BO$9=BO$5,BN$5,IF(BO$9=BO$6,BN$6,IF(BO$9=BO$7,BN$7,IF(BO$9=BO$8,BN$8,0))))))</f>
        <v>0.98655529112969942</v>
      </c>
      <c r="BO9" s="17">
        <f>MAX(BO3:BO8)</f>
        <v>6.8444153735119015E-3</v>
      </c>
      <c r="BP9" s="18">
        <f>IF(BT$9=BT$3,BP$3,IF(BT$9=BT$4,BP$4,IF(BT$9=BT$5,BP$5,IF(BT$9=BT$6,BP$6,IF(BT$9=BT$7,BP$7,IF(BT$9=BT$8,BP$8,0))))))</f>
        <v>1.5810182184709864E-2</v>
      </c>
      <c r="BQ9" s="18">
        <f>IF(BT$9=BT$3,BQ$3,IF(BT$9=BT$4,BQ$4,IF(BT$9=BT$5,BQ$5,IF(BT$9=BT$6,BQ$6,IF(BT$9=BT$7,BQ$7,IF(BT$9=BT$8,BQ$8,0))))))</f>
        <v>5.7285955979280212E-2</v>
      </c>
      <c r="BR9" s="18">
        <f>IF(BT$9=BT$3,BR$3,IF(BT$9=BT$4,BR$4,IF(BT$9=BT$5,BR$5,IF(BT$9=BT$6,BR$6,IF(BT$9=BT$7,BR$7,IF(BT$9=BT$8,BR$8,0))))))</f>
        <v>0</v>
      </c>
      <c r="BS9" s="18">
        <f>IF(BT$9=BT$3,BS$3,IF(BT$9=BT$4,BS$4,IF(BT$9=BT$5,BS$5,IF(BT$9=BT$6,BS$6,IF(BT$9=BT$7,BS$7,IF(BT$9=BT$8,BS$8,0))))))</f>
        <v>0.93825923080793483</v>
      </c>
      <c r="BT9" s="17">
        <f>MAX(BT3:BT8)</f>
        <v>4.4455778360794868E-2</v>
      </c>
      <c r="BU9" s="18">
        <f>IF(BY$9=BY$3,BU$3,IF(BY$9=BY$4,BU$4,IF(BY$9=BY$5,BU$5,IF(BY$9=BY$6,BU$6,IF(BY$9=BY$7,BU$7,IF(BY$9=BY$8,BU$8,0))))))</f>
        <v>0.25678930613460182</v>
      </c>
      <c r="BV9" s="18">
        <f>IF(BY$9=BY$3,BV$3,IF(BY$9=BY$4,BV$4,IF(BY$9=BY$5,BV$5,IF(BY$9=BY$6,BV$6,IF(BY$9=BY$7,BV$7,IF(BY$9=BY$8,BV$8,0))))))</f>
        <v>0.29388427179419307</v>
      </c>
      <c r="BW9" s="18">
        <f>IF(BY$9=BY$3,BW$3,IF(BY$9=BY$4,BW$4,IF(BY$9=BY$5,BW$5,IF(BY$9=BY$6,BW$6,IF(BY$9=BY$7,BW$7,IF(BY$9=BY$8,BW$8,0))))))</f>
        <v>0</v>
      </c>
      <c r="BX9" s="18">
        <f>IF(BY$9=BY$3,BX$3,IF(BY$9=BY$4,BX$4,IF(BY$9=BY$5,BX$5,IF(BY$9=BY$6,BX$6,IF(BY$9=BY$7,BX$7,IF(BY$9=BY$8,BX$8,0))))))</f>
        <v>0.70160720592038173</v>
      </c>
      <c r="BY9" s="17">
        <f>MAX(BY3:BY8)</f>
        <v>0.37142356005351324</v>
      </c>
      <c r="BZ9" s="15">
        <f>C9+H9-C9*H9</f>
        <v>7.6001065787066321E-2</v>
      </c>
      <c r="CA9" s="15">
        <f t="shared" si="16"/>
        <v>0.13006317890384486</v>
      </c>
      <c r="CB9" s="15">
        <f t="shared" si="17"/>
        <v>0</v>
      </c>
      <c r="CC9" s="15">
        <f t="shared" si="17"/>
        <v>0.86400121420678211</v>
      </c>
      <c r="CD9" s="15">
        <f t="shared" si="18"/>
        <v>2.8542511588808907E-2</v>
      </c>
      <c r="CE9" s="15">
        <f t="shared" si="18"/>
        <v>7.7339827504731132E-2</v>
      </c>
      <c r="CF9" s="15">
        <f t="shared" si="19"/>
        <v>0</v>
      </c>
      <c r="CG9" s="15">
        <f t="shared" si="19"/>
        <v>0.91719504535972407</v>
      </c>
      <c r="CH9" s="15">
        <f t="shared" si="20"/>
        <v>0.15450780944119205</v>
      </c>
      <c r="CI9" s="15">
        <f t="shared" si="20"/>
        <v>0.19976554451513034</v>
      </c>
      <c r="CJ9" s="15">
        <f t="shared" si="21"/>
        <v>0</v>
      </c>
      <c r="CK9" s="15">
        <f t="shared" si="21"/>
        <v>0.79504820984743774</v>
      </c>
      <c r="CL9" s="15">
        <f t="shared" si="22"/>
        <v>0.10358562809033778</v>
      </c>
      <c r="CM9" s="15">
        <f t="shared" si="22"/>
        <v>0.18799309293982067</v>
      </c>
      <c r="CN9" s="15">
        <f t="shared" si="23"/>
        <v>0</v>
      </c>
      <c r="CO9" s="15">
        <f t="shared" si="23"/>
        <v>0.80240828802355668</v>
      </c>
      <c r="CP9" s="15">
        <f t="shared" si="24"/>
        <v>7.3667118443651106E-2</v>
      </c>
      <c r="CQ9" s="15">
        <f t="shared" si="24"/>
        <v>0.14058448376301141</v>
      </c>
      <c r="CR9" s="15">
        <f t="shared" si="25"/>
        <v>0</v>
      </c>
      <c r="CS9" s="15">
        <f t="shared" si="25"/>
        <v>0.85191442879096924</v>
      </c>
      <c r="CT9" s="15">
        <f t="shared" si="26"/>
        <v>0.15600109770598219</v>
      </c>
      <c r="CU9" s="15">
        <f t="shared" si="26"/>
        <v>0.23103550434954787</v>
      </c>
      <c r="CV9" s="15">
        <f t="shared" si="27"/>
        <v>0</v>
      </c>
      <c r="CW9" s="15">
        <f t="shared" si="27"/>
        <v>0.76040494153929528</v>
      </c>
      <c r="CX9" s="15">
        <f t="shared" si="28"/>
        <v>1.7008275574226725E-2</v>
      </c>
      <c r="CY9" s="15">
        <f t="shared" si="28"/>
        <v>6.9004307456710337E-2</v>
      </c>
      <c r="CZ9" s="15">
        <f t="shared" si="29"/>
        <v>0</v>
      </c>
      <c r="DA9" s="15">
        <f t="shared" si="29"/>
        <v>0.92564460860484998</v>
      </c>
      <c r="DB9" s="15">
        <f t="shared" si="30"/>
        <v>0.25678930613460182</v>
      </c>
      <c r="DC9" s="15">
        <f t="shared" si="0"/>
        <v>0.29388427179419307</v>
      </c>
      <c r="DD9" s="15">
        <f t="shared" si="0"/>
        <v>0</v>
      </c>
      <c r="DE9" s="15">
        <f t="shared" si="0"/>
        <v>0.70160720592038173</v>
      </c>
      <c r="DF9" s="15">
        <f t="shared" si="31"/>
        <v>0.10237431607488606</v>
      </c>
      <c r="DG9" s="15">
        <f t="shared" si="31"/>
        <v>0.19734394258743565</v>
      </c>
      <c r="DH9" s="15">
        <f t="shared" si="32"/>
        <v>0</v>
      </c>
      <c r="DI9" s="15">
        <f t="shared" si="32"/>
        <v>0.79245763285524617</v>
      </c>
      <c r="DJ9" s="15">
        <f t="shared" si="33"/>
        <v>0.24208864904570171</v>
      </c>
      <c r="DK9" s="15">
        <f t="shared" si="33"/>
        <v>0.35020409487874421</v>
      </c>
      <c r="DL9" s="15">
        <f t="shared" si="34"/>
        <v>0</v>
      </c>
      <c r="DM9" s="15">
        <f t="shared" si="34"/>
        <v>0.63795327295987592</v>
      </c>
      <c r="DN9" s="15">
        <f t="shared" si="35"/>
        <v>0.21817606480758711</v>
      </c>
      <c r="DO9" s="15">
        <f t="shared" si="35"/>
        <v>0.33913998100265108</v>
      </c>
      <c r="DP9" s="15">
        <f t="shared" si="36"/>
        <v>0</v>
      </c>
      <c r="DQ9" s="15">
        <f t="shared" si="36"/>
        <v>0.64779994142127906</v>
      </c>
      <c r="DR9" s="15">
        <f t="shared" si="37"/>
        <v>0.26943003842557678</v>
      </c>
      <c r="DS9" s="15">
        <f t="shared" si="37"/>
        <v>0.34260929860332545</v>
      </c>
      <c r="DT9" s="15">
        <f t="shared" si="38"/>
        <v>0</v>
      </c>
      <c r="DU9" s="15">
        <f t="shared" si="38"/>
        <v>0.64943892751851418</v>
      </c>
      <c r="DV9" s="15">
        <f t="shared" si="39"/>
        <v>0.31967930524504096</v>
      </c>
      <c r="DW9" s="15">
        <f t="shared" si="39"/>
        <v>0.4784373806725441</v>
      </c>
      <c r="DX9" s="15">
        <f t="shared" si="40"/>
        <v>0</v>
      </c>
      <c r="DY9" s="15">
        <f t="shared" si="40"/>
        <v>0.50555094056203997</v>
      </c>
      <c r="DZ9" s="15">
        <f t="shared" si="41"/>
        <v>0.42882291770851455</v>
      </c>
      <c r="EA9" s="15">
        <f t="shared" si="41"/>
        <v>0.5655567685863131</v>
      </c>
      <c r="EB9" s="15">
        <f t="shared" si="42"/>
        <v>0</v>
      </c>
      <c r="EC9" s="15">
        <f t="shared" si="42"/>
        <v>0.42070649920319175</v>
      </c>
      <c r="ED9" s="15">
        <f>IF($EH$9=$EH$3,ED$3,IF($EH$9=$EH$4,ED$4,IF($EH$9=$EH$5,ED$5,IF($EH$9=$EH$6,ED$6,IF($EH$9=$EH$7,ED$7,IF($EH$9=$EH$8,ED$8,0))))))</f>
        <v>0.52559027764899846</v>
      </c>
      <c r="EE9" s="15">
        <f t="shared" ref="EE9:EF9" si="47">IF($EH$9=$EH$3,EE$3,IF($EH$9=$EH$4,EE$4,IF($EH$9=$EH$5,EE$5,IF($EH$9=$EH$6,EE$6,IF($EH$9=$EH$7,EE$7,IF($EH$9=$EH$8,EE$8,0))))))</f>
        <v>0.72009515561760262</v>
      </c>
      <c r="EF9" s="15">
        <f t="shared" si="47"/>
        <v>0</v>
      </c>
      <c r="EG9" s="15">
        <f>IF($EH$9=$EH$3,EG$3,IF($EH$9=$EH$4,EG$4,IF($EH$9=$EH$5,EG$5,IF($EH$9=$EH$6,EG$6,IF($EH$9=$EH$7,EG$7,IF($EH$9=$EH$8,EG$8,0))))))</f>
        <v>0.2638640610852595</v>
      </c>
      <c r="EH9" s="31">
        <f>MAX(EH3:EH8)</f>
        <v>0.75329073065051444</v>
      </c>
    </row>
    <row r="10" spans="1:138" x14ac:dyDescent="0.2">
      <c r="B10" s="14" t="s">
        <v>33</v>
      </c>
      <c r="C10" s="18">
        <f>IF($G$10=$G$3,C$3,IF($G$10=$G$4,C$4,IF($G$10=$G$5,C$5,IF($G$10=$G$6,C$6,IF($G$10=$G$7,C$7,IF($G$10=$G$8,C$8,0))))))</f>
        <v>2.9902483951661507E-3</v>
      </c>
      <c r="D10" s="18">
        <f t="shared" ref="D10:F10" si="48">IF($G$10=$G$3,D$3,IF($G$10=$G$4,D$4,IF($G$10=$G$5,D$5,IF($G$10=$G$6,D$6,IF($G$10=$G$7,D$7,IF($G$10=$G$8,D$8,0))))))</f>
        <v>3.3407903340056722E-2</v>
      </c>
      <c r="E10" s="18">
        <f t="shared" si="48"/>
        <v>0.93448819545258677</v>
      </c>
      <c r="F10" s="18">
        <f t="shared" si="48"/>
        <v>0.96387688983154274</v>
      </c>
      <c r="G10" s="17">
        <f t="shared" ref="G10" si="49">MIN(G3:G8)</f>
        <v>1.8337908042720941E-2</v>
      </c>
      <c r="H10" s="18">
        <f>IF(L$10=L$3,H$3,IF(L$10=L$4,H$4,IF(L$10=L$5,H$5,IF(L$10=L$6,H$6,IF(L$10=L$7,H$7,IF(L$10=L$8,H$8,0))))))</f>
        <v>2.6519768163121293E-3</v>
      </c>
      <c r="I10" s="18">
        <f>IF(L$10=L$3,I$3,IF(L$10=L$4,I$4,IF(L$10=L$5,I$5,IF(L$10=L$6,I$6,IF(L$10=L$7,I$7,IF(L$10=L$8,I$8,0))))))</f>
        <v>2.2843055758525188E-2</v>
      </c>
      <c r="J10" s="18">
        <f>IF(L$10=L$3,J$3,IF(L$10=L$4,J$4,IF(L$10=L$5,J$5,IF(L$10=L$6,J$6,IF(L$10=L$7,J$7,IF(L$10=L$8,J$8,0))))))</f>
        <v>0.95524267661076723</v>
      </c>
      <c r="K10" s="18">
        <f>IF(L$10=L$3,K$3,IF(L$10=L$4,K$4,IF(L$10=L$5,K$5,IF(L$10=L$6,K$6,IF(L$10=L$7,K$7,IF(L$10=L$8,K$8,0))))))</f>
        <v>0.97533097776704669</v>
      </c>
      <c r="L10" s="17">
        <f>MIN(L3:L8)</f>
        <v>1.2824202815890024E-2</v>
      </c>
      <c r="M10" s="18">
        <f>IF(Q$10=Q$3,M$3,IF(Q$10=Q$4,M$4,IF(Q$10=Q$5,M$5,IF(Q$10=Q$6,M$6,IF(Q$10=Q$7,M$7,IF(Q$10=Q$8,M$8,0))))))</f>
        <v>3.836640199465946E-3</v>
      </c>
      <c r="N10" s="18">
        <f>IF(Q$10=Q$3,N$3,IF(Q$10=Q$4,N$4,IF(Q$10=Q$5,N$5,IF(Q$10=Q$6,N$6,IF(Q$10=Q$7,N$7,IF(Q$10=Q$8,N$8,0))))))</f>
        <v>3.2856318461199296E-2</v>
      </c>
      <c r="O10" s="18">
        <f>IF(Q$10=Q$3,O$3,IF(Q$10=Q$4,O$4,IF(Q$10=Q$5,O$5,IF(Q$10=Q$6,O$6,IF(Q$10=Q$7,O$7,IF(Q$10=Q$8,O$8,0))))))</f>
        <v>0</v>
      </c>
      <c r="P10" s="18">
        <f>IF(Q$10=Q$3,P$3,IF(Q$10=Q$4,P$4,IF(Q$10=Q$5,P$5,IF(Q$10=Q$6,P$6,IF(Q$10=Q$7,P$7,IF(Q$10=Q$8,P$8,0))))))</f>
        <v>0.96448436100187107</v>
      </c>
      <c r="Q10" s="17">
        <f>MIN(Q3:Q8)</f>
        <v>2.0301127267281397E-2</v>
      </c>
      <c r="R10" s="18">
        <f>IF(V$10=V$3,R$3,IF(V$10=V$4,R$4,IF(V$10=V$5,R$5,IF(V$10=V$6,R$6,IF(V$10=V$7,R$7,IF(V$10=V$8,R$8,0))))))</f>
        <v>1.2310479280218667E-3</v>
      </c>
      <c r="S10" s="18">
        <f>IF(V$10=V$3,S$3,IF(V$10=V$4,S$4,IF(V$10=V$5,S$5,IF(V$10=V$6,S$6,IF(V$10=V$7,S$7,IF(V$10=V$8,S$8,0))))))</f>
        <v>3.7180929457196754E-3</v>
      </c>
      <c r="T10" s="18">
        <f>IF(V$10=V$3,T$3,IF(V$10=V$4,T$4,IF(V$10=V$5,T$5,IF(V$10=V$6,T$6,IF(V$10=V$7,T$7,IF(V$10=V$8,T$8,0))))))</f>
        <v>0.99371361248316858</v>
      </c>
      <c r="U10" s="18">
        <f>IF(V$10=V$3,U$3,IF(V$10=V$4,U$4,IF(V$10=V$5,U$5,IF(V$10=V$6,U$6,IF(V$10=V$7,U$7,IF(V$10=V$8,U$8,0))))))</f>
        <v>0.99606120545457855</v>
      </c>
      <c r="V10" s="17">
        <f>MIN(V3:V8)</f>
        <v>2.4780924140643764E-3</v>
      </c>
      <c r="W10" s="18">
        <f>IF(AA$10=AA$3,W$3,IF(AA$10=AA$4,W$4,IF(AA$10=AA$5,W$5,IF(AA$10=AA$6,W$6,IF(AA$10=AA$7,W$7,IF(AA$10=AA$8,W$8,0))))))</f>
        <v>2.0721658651789987E-4</v>
      </c>
      <c r="X10" s="18">
        <f>IF(AA$10=AA$3,X$3,IF(AA$10=AA$4,X$4,IF(AA$10=AA$5,X$5,IF(AA$10=AA$6,X$6,IF(AA$10=AA$7,X$7,IF(AA$10=AA$8,X$8,0))))))</f>
        <v>1.6282292293970602E-2</v>
      </c>
      <c r="Y10" s="18">
        <f>IF(AA$10=AA$3,Y$3,IF(AA$10=AA$4,Y$4,IF(AA$10=AA$5,Y$5,IF(AA$10=AA$6,Y$6,IF(AA$10=AA$7,Y$7,IF(AA$10=AA$8,Y$8,0))))))</f>
        <v>0.96723375404305023</v>
      </c>
      <c r="Z10" s="18">
        <f>IF(AA$10=AA$3,Z$3,IF(AA$10=AA$4,Z$4,IF(AA$10=AA$5,Z$5,IF(AA$10=AA$6,Z$6,IF(AA$10=AA$7,Z$7,IF(AA$10=AA$8,Z$8,0))))))</f>
        <v>0.98229776450142847</v>
      </c>
      <c r="AA10" s="17">
        <f>MIN(AA3:AA8)</f>
        <v>8.2596877908565642E-3</v>
      </c>
      <c r="AB10" s="18">
        <f>IF(AF$10=AF$3,AB$3,IF(AF$10=AF$4,AB$4,IF(AF$10=AF$5,AB$5,IF(AF$10=AF$6,AB$6,IF(AF$10=AF$7,AB$7,IF(AF$10=AF$8,AB$8,0))))))</f>
        <v>1.8851866933776718E-2</v>
      </c>
      <c r="AC10" s="18">
        <f>IF(AF$10=AF$3,AC$3,IF(AF$10=AF$4,AC$4,IF(AF$10=AF$5,AC$5,IF(AF$10=AF$6,AC$6,IF(AF$10=AF$7,AC$7,IF(AF$10=AF$8,AC$8,0))))))</f>
        <v>7.55935987536277E-2</v>
      </c>
      <c r="AD10" s="18">
        <f>IF(AF$10=AF$3,AD$3,IF(AF$10=AF$4,AD$4,IF(AF$10=AF$5,AD$5,IF(AF$10=AF$6,AD$6,IF(AF$10=AF$7,AD$7,IF(AF$10=AF$8,AD$8,0))))))</f>
        <v>0</v>
      </c>
      <c r="AE10" s="18">
        <f>IF(AF$10=AF$3,AE$3,IF(AF$10=AF$4,AE$4,IF(AF$10=AF$5,AE$5,IF(AF$10=AF$6,AE$6,IF(AF$10=AF$7,AE$7,IF(AF$10=AF$8,AE$8,0))))))</f>
        <v>0.91858693537505565</v>
      </c>
      <c r="AF10" s="17">
        <f>MIN(AF3:AF8)</f>
        <v>5.6690927051164526E-2</v>
      </c>
      <c r="AG10" s="18">
        <f>IF(AK$10=AK$3,AG$3,IF(AK$10=AK$4,AG$4,IF(AK$10=AK$5,AG$5,IF(AK$10=AK$6,AG$6,IF(AK$10=AK$7,AG$7,IF(AK$10=AK$8,AG$8,0))))))</f>
        <v>1.141279306589138E-2</v>
      </c>
      <c r="AH10" s="18">
        <f>IF(AK$10=AK$3,AH$3,IF(AK$10=AK$4,AH$4,IF(AK$10=AK$5,AH$5,IF(AK$10=AK$6,AH$6,IF(AK$10=AK$7,AH$7,IF(AK$10=AK$8,AH$8,0))))))</f>
        <v>4.0668733575072502E-2</v>
      </c>
      <c r="AI10" s="18">
        <f>IF(AK$10=AK$3,AI$3,IF(AK$10=AK$4,AI$4,IF(AK$10=AK$5,AI$5,IF(AK$10=AK$6,AI$6,IF(AK$10=AK$7,AI$7,IF(AK$10=AK$8,AI$8,0))))))</f>
        <v>0.92533000818011557</v>
      </c>
      <c r="AJ10" s="18">
        <f>IF(AK$10=AK$3,AJ$3,IF(AK$10=AK$4,AJ$4,IF(AK$10=AK$5,AJ$5,IF(AK$10=AK$6,AJ$6,IF(AK$10=AK$7,AJ$7,IF(AK$10=AK$8,AJ$8,0))))))</f>
        <v>0.95660623811852064</v>
      </c>
      <c r="AK10" s="17">
        <f>MIN(AK3:AK8)</f>
        <v>2.6457145705224481E-2</v>
      </c>
      <c r="AL10" s="18">
        <f>IF(AP$10=AP$3,AL$3,IF(AP$10=AP$4,AL$4,IF(AP$10=AP$5,AL$5,IF(AP$10=AP$6,AL$6,IF(AP$10=AP$7,AL$7,IF(AP$10=AP$8,AL$8,0))))))</f>
        <v>3.3404479356402561E-3</v>
      </c>
      <c r="AM10" s="18">
        <f>IF(AP$10=AP$3,AM$3,IF(AP$10=AP$4,AM$4,IF(AP$10=AP$5,AM$5,IF(AP$10=AP$6,AM$6,IF(AP$10=AP$7,AM$7,IF(AP$10=AP$8,AM$8,0))))))</f>
        <v>3.3776514423276227E-2</v>
      </c>
      <c r="AN10" s="18">
        <f>IF(AP$10=AP$3,AN$3,IF(AP$10=AP$4,AN$4,IF(AP$10=AP$5,AN$5,IF(AP$10=AP$6,AN$6,IF(AP$10=AP$7,AN$7,IF(AP$10=AP$8,AN$8,0))))))</f>
        <v>0.93391642635636929</v>
      </c>
      <c r="AO10" s="18">
        <f>IF(AP$10=AP$3,AO$3,IF(AP$10=AP$4,AO$4,IF(AP$10=AP$5,AO$5,IF(AP$10=AP$6,AO$6,IF(AP$10=AP$7,AO$7,IF(AP$10=AP$8,AO$8,0))))))</f>
        <v>0.9634999841302434</v>
      </c>
      <c r="AP10" s="17">
        <f>MIN(AP3:AP8)</f>
        <v>1.8709271444776108E-2</v>
      </c>
      <c r="AQ10" s="18">
        <f>IF(AU$10=AU$3,AQ$3,IF(AU$10=AU$4,AQ$4,IF(AU$10=AU$5,AQ$5,IF(AU$10=AU$6,AQ$6,IF(AU$10=AU$7,AQ$7,IF(AU$10=AU$8,AQ$8,0))))))</f>
        <v>3.7275573381838623E-3</v>
      </c>
      <c r="AR10" s="18">
        <f>IF(AU$10=AU$3,AR$3,IF(AU$10=AU$4,AR$4,IF(AU$10=AU$5,AR$5,IF(AU$10=AU$6,AR$6,IF(AU$10=AU$7,AR$7,IF(AU$10=AU$8,AR$8,0))))))</f>
        <v>1.3961553912851477E-2</v>
      </c>
      <c r="AS10" s="18">
        <f>IF(AU$10=AU$3,AS$3,IF(AU$10=AU$4,AS$4,IF(AU$10=AU$5,AS$5,IF(AU$10=AU$6,AS$6,IF(AU$10=AU$7,AS$7,IF(AU$10=AU$8,AS$8,0))))))</f>
        <v>0.97555400985679663</v>
      </c>
      <c r="AT10" s="18">
        <f>IF(AU$10=AU$3,AT$3,IF(AU$10=AU$4,AT$4,IF(AU$10=AU$5,AT$5,IF(AU$10=AU$6,AT$6,IF(AU$10=AU$7,AT$7,IF(AU$10=AU$8,AT$8,0))))))</f>
        <v>0.98513414421412693</v>
      </c>
      <c r="AU10" s="17">
        <f>MIN(AU3:AU8)</f>
        <v>8.8894829283135204E-3</v>
      </c>
      <c r="AV10" s="18">
        <f>IF(AZ$10=AZ$3,AV$3,IF(AZ$10=AZ$4,AV$4,IF(AZ$10=AZ$5,AV$5,IF(AZ$10=AZ$6,AV$6,IF(AZ$10=AZ$7,AV$7,IF(AZ$10=AZ$8,AV$8,0))))))</f>
        <v>1.3047269041460807E-2</v>
      </c>
      <c r="AW10" s="18">
        <f>IF(AZ$10=AZ$3,AW$3,IF(AZ$10=AZ$4,AW$4,IF(AZ$10=AZ$5,AW$5,IF(AZ$10=AZ$6,AW$6,IF(AZ$10=AZ$7,AW$7,IF(AZ$10=AZ$8,AW$8,0))))))</f>
        <v>4.789223280413013E-2</v>
      </c>
      <c r="AX10" s="18">
        <f>IF(AZ$10=AZ$3,AX$3,IF(AZ$10=AZ$4,AX$4,IF(AZ$10=AZ$5,AX$5,IF(AZ$10=AZ$6,AX$6,IF(AZ$10=AZ$7,AX$7,IF(AZ$10=AZ$8,AX$8,0))))))</f>
        <v>0</v>
      </c>
      <c r="AY10" s="18">
        <f>IF(AZ$10=AZ$3,AY$3,IF(AZ$10=AZ$4,AY$4,IF(AZ$10=AZ$5,AY$5,IF(AZ$10=AZ$6,AY$6,IF(AZ$10=AZ$7,AY$7,IF(AZ$10=AZ$8,AY$8,0))))))</f>
        <v>0.94839003224526541</v>
      </c>
      <c r="AZ10" s="17">
        <f>MIN(AZ3:AZ8)</f>
        <v>3.699729514268494E-2</v>
      </c>
      <c r="BA10" s="18">
        <f>IF(BE$10=BE$3,BA$3,IF(BE$10=BE$4,BA$4,IF(BE$10=BE$5,BA$5,IF(BE$10=BE$6,BA$6,IF(BE$10=BE$7,BA$7,IF(BE$10=BE$8,BA$8,0))))))</f>
        <v>5.2910351199630945E-4</v>
      </c>
      <c r="BB10" s="18">
        <f>IF(BE$10=BE$3,BB$3,IF(BE$10=BE$4,BB$4,IF(BE$10=BE$5,BB$5,IF(BE$10=BE$6,BB$6,IF(BE$10=BE$7,BB$7,IF(BE$10=BE$8,BB$8,0))))))</f>
        <v>4.1057227814427999E-2</v>
      </c>
      <c r="BC10" s="18">
        <f>IF(BE$10=BE$3,BC$3,IF(BE$10=BE$4,BC$4,IF(BE$10=BE$5,BC$5,IF(BE$10=BE$6,BC$6,IF(BE$10=BE$7,BC$7,IF(BE$10=BE$8,BC$8,0))))))</f>
        <v>0.91843890586307519</v>
      </c>
      <c r="BD10" s="18">
        <f>IF(BE$10=BE$3,BD$3,IF(BE$10=BE$4,BD$4,IF(BE$10=BE$5,BD$5,IF(BE$10=BE$6,BD$6,IF(BE$10=BE$7,BD$7,IF(BE$10=BE$8,BD$8,0))))))</f>
        <v>0.9554118182112239</v>
      </c>
      <c r="BE10" s="17">
        <f>MIN(BE3:BE8)</f>
        <v>2.0887088409487539E-2</v>
      </c>
      <c r="BF10" s="18">
        <f>IF(BJ$10=BJ$3,BF$3,IF(BJ$10=BJ$4,BF$4,IF(BJ$10=BJ$5,BF$5,IF(BJ$10=BJ$6,BF$6,IF(BJ$10=BJ$7,BF$7,IF(BJ$10=BJ$8,BF$8,0))))))</f>
        <v>4.0649027671765259E-3</v>
      </c>
      <c r="BG10" s="18">
        <f>IF(BJ$10=BJ$3,BG$3,IF(BJ$10=BJ$4,BG$4,IF(BJ$10=BJ$5,BG$5,IF(BJ$10=BJ$6,BG$6,IF(BJ$10=BJ$7,BG$7,IF(BJ$10=BJ$8,BG$8,0))))))</f>
        <v>4.0964432404679618E-2</v>
      </c>
      <c r="BH10" s="18">
        <f>IF(BJ$10=BJ$3,BH$3,IF(BJ$10=BJ$4,BH$4,IF(BJ$10=BJ$5,BH$5,IF(BJ$10=BJ$6,BH$6,IF(BJ$10=BJ$7,BH$7,IF(BJ$10=BJ$8,BH$8,0))))))</f>
        <v>0.92014331831997442</v>
      </c>
      <c r="BI10" s="18">
        <f>IF(BJ$10=BJ$3,BI$3,IF(BJ$10=BJ$4,BI$4,IF(BJ$10=BJ$5,BI$5,IF(BJ$10=BJ$6,BI$6,IF(BJ$10=BJ$7,BI$7,IF(BJ$10=BJ$8,BI$8,0))))))</f>
        <v>0.95574587847953407</v>
      </c>
      <c r="BJ10" s="17">
        <f>MIN(BJ3:BJ8)</f>
        <v>2.2736090815552126E-2</v>
      </c>
      <c r="BK10" s="18">
        <f>IF(BO$10=BO$3,BK$3,IF(BO$10=BO$4,BK$4,IF(BO$10=BO$5,BK$5,IF(BO$10=BO$6,BK$6,IF(BO$10=BO$7,BK$7,IF(BO$10=BO$8,BK$8,0))))))</f>
        <v>8.7703553491447206E-4</v>
      </c>
      <c r="BL10" s="18">
        <f>IF(BO$10=BO$3,BL$3,IF(BO$10=BO$4,BL$4,IF(BO$10=BO$5,BL$5,IF(BO$10=BO$6,BL$6,IF(BO$10=BO$7,BL$7,IF(BO$10=BO$8,BL$8,0))))))</f>
        <v>7.5969403635661736E-3</v>
      </c>
      <c r="BM10" s="18">
        <f>IF(BO$10=BO$3,BM$3,IF(BO$10=BO$4,BM$4,IF(BO$10=BO$5,BM$5,IF(BO$10=BO$6,BM$6,IF(BO$10=BO$7,BM$7,IF(BO$10=BO$8,BM$8,0))))))</f>
        <v>0.9854936062258921</v>
      </c>
      <c r="BN10" s="18">
        <f>IF(BO$10=BO$3,BN$3,IF(BO$10=BO$4,BN$4,IF(BO$10=BO$5,BN$5,IF(BO$10=BO$6,BN$6,IF(BO$10=BO$7,BN$7,IF(BO$10=BO$8,BN$8,0))))))</f>
        <v>0.99180811286451287</v>
      </c>
      <c r="BO10" s="17">
        <f>MIN(BO3:BO8)</f>
        <v>4.245224552560138E-3</v>
      </c>
      <c r="BP10" s="18">
        <f>IF(BT$10=BT$3,BP$3,IF(BT$10=BT$4,BP$4,IF(BT$10=BT$5,BP$5,IF(BT$10=BT$6,BP$6,IF(BT$10=BT$7,BP$7,IF(BT$10=BT$8,BP$8,0))))))</f>
        <v>6.771676038849761E-3</v>
      </c>
      <c r="BQ10" s="18">
        <f>IF(BT$10=BT$3,BQ$3,IF(BT$10=BT$4,BQ$4,IF(BT$10=BT$5,BQ$5,IF(BT$10=BT$6,BQ$6,IF(BT$10=BT$7,BQ$7,IF(BT$10=BT$8,BQ$8,0))))))</f>
        <v>6.771676038849761E-3</v>
      </c>
      <c r="BR10" s="18">
        <f>IF(BT$10=BT$3,BR$3,IF(BT$10=BT$4,BR$4,IF(BT$10=BT$5,BR$5,IF(BT$10=BT$6,BR$6,IF(BT$10=BT$7,BR$7,IF(BT$10=BT$8,BR$8,0))))))</f>
        <v>0.99322832396115024</v>
      </c>
      <c r="BS10" s="18">
        <f>IF(BT$10=BT$3,BS$3,IF(BT$10=BT$4,BS$4,IF(BT$10=BT$5,BS$5,IF(BT$10=BT$6,BS$6,IF(BT$10=BT$7,BS$7,IF(BT$10=BT$8,BS$8,0))))))</f>
        <v>0.99322832396115024</v>
      </c>
      <c r="BT10" s="17">
        <f>MIN(BT3:BT8)</f>
        <v>6.771676038849761E-3</v>
      </c>
      <c r="BU10" s="18">
        <f>IF(BY$10=BY$3,BU$3,IF(BY$10=BY$4,BU$4,IF(BY$10=BY$5,BU$5,IF(BY$10=BY$6,BU$6,IF(BY$10=BY$7,BU$7,IF(BY$10=BY$8,BU$8,0))))))</f>
        <v>6.6259818909052637E-2</v>
      </c>
      <c r="BV10" s="18">
        <f>IF(BY$10=BY$3,BV$3,IF(BY$10=BY$4,BV$4,IF(BY$10=BY$5,BV$5,IF(BY$10=BY$6,BV$6,IF(BY$10=BY$7,BV$7,IF(BY$10=BY$8,BV$8,0))))))</f>
        <v>0.1872737769555205</v>
      </c>
      <c r="BW10" s="18">
        <f>IF(BY$10=BY$3,BW$3,IF(BY$10=BY$4,BW$4,IF(BY$10=BY$5,BW$5,IF(BY$10=BY$6,BW$6,IF(BY$10=BY$7,BW$7,IF(BY$10=BY$8,BW$8,0))))))</f>
        <v>0</v>
      </c>
      <c r="BX10" s="18">
        <f>IF(BY$10=BY$3,BX$3,IF(BY$10=BY$4,BX$4,IF(BY$10=BY$5,BX$5,IF(BY$10=BY$6,BX$6,IF(BY$10=BY$7,BX$7,IF(BY$10=BY$8,BX$8,0))))))</f>
        <v>0.7994814549422129</v>
      </c>
      <c r="BY10" s="17">
        <f>MIN(BY3:BY8)</f>
        <v>0.1589417244595884</v>
      </c>
      <c r="BZ10" s="15">
        <f t="shared" si="16"/>
        <v>5.6342951420592846E-3</v>
      </c>
      <c r="CA10" s="15">
        <f t="shared" si="16"/>
        <v>5.5487820499809576E-2</v>
      </c>
      <c r="CB10" s="15">
        <f t="shared" si="17"/>
        <v>0.89266300508529473</v>
      </c>
      <c r="CC10" s="15">
        <f t="shared" si="17"/>
        <v>0.94009898940645853</v>
      </c>
      <c r="CD10" s="15">
        <f t="shared" si="18"/>
        <v>5.0629650395196948E-3</v>
      </c>
      <c r="CE10" s="15">
        <f t="shared" si="18"/>
        <v>3.6452248561026065E-2</v>
      </c>
      <c r="CF10" s="15">
        <f t="shared" si="19"/>
        <v>0</v>
      </c>
      <c r="CG10" s="15">
        <f t="shared" si="19"/>
        <v>0.96068545526161264</v>
      </c>
      <c r="CH10" s="15">
        <f t="shared" si="20"/>
        <v>1.905517710077911E-2</v>
      </c>
      <c r="CI10" s="15">
        <f t="shared" si="20"/>
        <v>9.0645053977138609E-2</v>
      </c>
      <c r="CJ10" s="15">
        <f t="shared" si="21"/>
        <v>0</v>
      </c>
      <c r="CK10" s="15">
        <f t="shared" si="21"/>
        <v>0.90232589311913536</v>
      </c>
      <c r="CL10" s="15">
        <f t="shared" si="22"/>
        <v>1.4715117160494789E-2</v>
      </c>
      <c r="CM10" s="15">
        <f t="shared" si="22"/>
        <v>7.3071599932173908E-2</v>
      </c>
      <c r="CN10" s="15">
        <f t="shared" si="23"/>
        <v>0.86418089443988344</v>
      </c>
      <c r="CO10" s="15">
        <f t="shared" si="23"/>
        <v>0.92169009524608647</v>
      </c>
      <c r="CP10" s="15">
        <f t="shared" si="24"/>
        <v>1.6726191936185911E-2</v>
      </c>
      <c r="CQ10" s="15">
        <f t="shared" si="24"/>
        <v>6.1185136726679912E-2</v>
      </c>
      <c r="CR10" s="15">
        <f t="shared" si="25"/>
        <v>0</v>
      </c>
      <c r="CS10" s="15">
        <f t="shared" si="25"/>
        <v>0.93429140279714773</v>
      </c>
      <c r="CT10" s="15">
        <f t="shared" si="26"/>
        <v>4.5918555248427983E-3</v>
      </c>
      <c r="CU10" s="15">
        <f t="shared" si="26"/>
        <v>8.0339774185579943E-2</v>
      </c>
      <c r="CV10" s="15">
        <f t="shared" si="27"/>
        <v>0.84509542251501657</v>
      </c>
      <c r="CW10" s="15">
        <f t="shared" si="27"/>
        <v>0.91313090750601511</v>
      </c>
      <c r="CX10" s="15">
        <f t="shared" si="28"/>
        <v>7.6427725732472326E-3</v>
      </c>
      <c r="CY10" s="15">
        <f t="shared" si="28"/>
        <v>1.4317172383387403E-2</v>
      </c>
      <c r="CZ10" s="15">
        <f t="shared" si="29"/>
        <v>0.97882016278617257</v>
      </c>
      <c r="DA10" s="15">
        <f t="shared" si="29"/>
        <v>0.9850919096314914</v>
      </c>
      <c r="DB10" s="15">
        <f t="shared" si="30"/>
        <v>6.6259818909052637E-2</v>
      </c>
      <c r="DC10" s="15">
        <f t="shared" si="0"/>
        <v>0.1872737769555205</v>
      </c>
      <c r="DD10" s="15">
        <f t="shared" si="0"/>
        <v>0</v>
      </c>
      <c r="DE10" s="15">
        <f t="shared" si="0"/>
        <v>0.7994814549422129</v>
      </c>
      <c r="DF10" s="15">
        <f t="shared" si="31"/>
        <v>1.0668733942252397E-2</v>
      </c>
      <c r="DG10" s="15">
        <f t="shared" si="31"/>
        <v>8.991741323586698E-2</v>
      </c>
      <c r="DH10" s="15">
        <f t="shared" si="32"/>
        <v>0</v>
      </c>
      <c r="DI10" s="15">
        <f t="shared" si="32"/>
        <v>0.90313942562892557</v>
      </c>
      <c r="DJ10" s="15">
        <f t="shared" si="33"/>
        <v>3.3489895097721954E-2</v>
      </c>
      <c r="DK10" s="15">
        <f t="shared" si="33"/>
        <v>0.15709307478926471</v>
      </c>
      <c r="DL10" s="15">
        <f t="shared" si="34"/>
        <v>0</v>
      </c>
      <c r="DM10" s="15">
        <f t="shared" si="34"/>
        <v>0.8316648383719859</v>
      </c>
      <c r="DN10" s="15">
        <f t="shared" si="35"/>
        <v>2.1241243204176953E-2</v>
      </c>
      <c r="DO10" s="15">
        <f t="shared" si="35"/>
        <v>0.13660931084412456</v>
      </c>
      <c r="DP10" s="15">
        <f t="shared" si="36"/>
        <v>0</v>
      </c>
      <c r="DQ10" s="15">
        <f>CS10*CW10</f>
        <v>0.85313035651122737</v>
      </c>
      <c r="DR10" s="15">
        <f t="shared" si="37"/>
        <v>7.3396182755633435E-2</v>
      </c>
      <c r="DS10" s="15">
        <f t="shared" si="37"/>
        <v>0.19890971839134766</v>
      </c>
      <c r="DT10" s="15">
        <f t="shared" si="38"/>
        <v>0</v>
      </c>
      <c r="DU10" s="15">
        <f t="shared" si="38"/>
        <v>0.78756271316398763</v>
      </c>
      <c r="DV10" s="15">
        <f t="shared" si="39"/>
        <v>4.3801334259422807E-2</v>
      </c>
      <c r="DW10" s="15">
        <f t="shared" si="39"/>
        <v>0.23288508510281242</v>
      </c>
      <c r="DX10" s="15">
        <f t="shared" si="40"/>
        <v>0</v>
      </c>
      <c r="DY10" s="15">
        <f t="shared" si="40"/>
        <v>0.75110930444304858</v>
      </c>
      <c r="DZ10" s="15">
        <f t="shared" si="41"/>
        <v>9.307839979163976E-2</v>
      </c>
      <c r="EA10" s="15">
        <f t="shared" si="41"/>
        <v>0.30834610968583132</v>
      </c>
      <c r="EB10" s="15">
        <f t="shared" si="42"/>
        <v>0</v>
      </c>
      <c r="EC10" s="15">
        <f t="shared" si="42"/>
        <v>0.67189365825654224</v>
      </c>
      <c r="ED10" s="15">
        <f>IF($EH$10=$EH$3,ED$3,IF($EH$10=$EH$4,ED$4,IF($EH$10=$EH$5,ED$5,IF($EH$10=$EH$6,ED$6,IF($EH$10=$EH$7,ED$7,IF($EH$10=$EH$8,ED$8,0))))))</f>
        <v>0.19830481541784978</v>
      </c>
      <c r="EE10" s="15">
        <f t="shared" ref="EE10:EG10" si="50">IF($EH$10=$EH$3,EE$3,IF($EH$10=$EH$4,EE$4,IF($EH$10=$EH$5,EE$5,IF($EH$10=$EH$6,EE$6,IF($EH$10=$EH$7,EE$7,IF($EH$10=$EH$8,EE$8,0))))))</f>
        <v>0.53420888070207462</v>
      </c>
      <c r="EF10" s="15">
        <f t="shared" si="50"/>
        <v>0</v>
      </c>
      <c r="EG10" s="15">
        <f t="shared" si="50"/>
        <v>0.44044967869473206</v>
      </c>
      <c r="EH10" s="31">
        <f>MIN(EH3:EH8)</f>
        <v>0.45251566716993835</v>
      </c>
    </row>
    <row r="15" spans="1:138" ht="19" x14ac:dyDescent="0.25">
      <c r="O15" s="68" t="s">
        <v>62</v>
      </c>
      <c r="P15" s="68"/>
      <c r="Q15" s="68"/>
      <c r="R15" s="68"/>
    </row>
    <row r="16" spans="1:138" x14ac:dyDescent="0.2">
      <c r="C16" s="62" t="s">
        <v>49</v>
      </c>
      <c r="D16" s="62"/>
      <c r="E16" s="62"/>
      <c r="F16" s="62"/>
      <c r="G16" s="42" t="s">
        <v>50</v>
      </c>
      <c r="H16" s="42"/>
      <c r="I16" s="42"/>
      <c r="J16" s="42"/>
      <c r="K16" s="42" t="s">
        <v>51</v>
      </c>
      <c r="L16" s="42"/>
      <c r="M16" s="42"/>
      <c r="N16" s="42"/>
      <c r="O16" s="42" t="s">
        <v>52</v>
      </c>
      <c r="P16" s="42"/>
      <c r="Q16" s="42"/>
      <c r="R16" s="42"/>
    </row>
    <row r="17" spans="2:34" x14ac:dyDescent="0.2">
      <c r="B17" s="2" t="s">
        <v>11</v>
      </c>
      <c r="C17" s="24">
        <f>ED3</f>
        <v>0.27628362022978969</v>
      </c>
      <c r="D17" s="24">
        <f t="shared" ref="D17:F24" si="51">EE3</f>
        <v>0.59849510011835927</v>
      </c>
      <c r="E17" s="24">
        <f t="shared" si="51"/>
        <v>0</v>
      </c>
      <c r="F17" s="24">
        <f t="shared" si="51"/>
        <v>0.37633917451516413</v>
      </c>
      <c r="G17" s="20">
        <f>IF(AND($C17&lt;=$C$24,$D17&lt;=$D$24,$E17&gt;=$E$24,$F17&gt;=$F$24,$C$24&gt;0,$D$24&gt;0,$E$24&lt;&gt;1,$F$24&lt;&gt;1,($C17*(1-$E$24))&lt;=($C$24*(1-$E17)),($D17*(1-$F$24))&lt;=($D24*(1-$F17))),$C17/$C$24,0)</f>
        <v>0</v>
      </c>
      <c r="H17" s="2">
        <f>IF(G17=0,0,D17/$D$24)</f>
        <v>0</v>
      </c>
      <c r="I17" s="2">
        <f>IF(G17=0,1,(E17-$E$24)/(1-$E$24))</f>
        <v>1</v>
      </c>
      <c r="J17" s="2">
        <f>IF(G17=0,1,(F17-$F$24)/(1-$F$24))</f>
        <v>1</v>
      </c>
      <c r="K17" s="20">
        <f>IF(AND($C17&lt;=$C$23,$D17&lt;=$D$23,$E17&gt;=$E$23,$F17&gt;=$F$23,$C$23&gt;0,$D$23&gt;0,$E$23&lt;&gt;1,$F$23&lt;&gt;1,($C17*(1-$E$23))&lt;=($C$23*(1-$E17)),($D17*(1-$F$23))&lt;=($D$23*(1-$F17))),$C17/$C$23,0)</f>
        <v>0.52566349108591848</v>
      </c>
      <c r="L17" s="2">
        <f>IF(K17=0,0,D17/$D$23)</f>
        <v>0.83113335154303203</v>
      </c>
      <c r="M17" s="2">
        <f>IF(K17=0,1,(E17-$E$23)/(1-$E$23))</f>
        <v>0</v>
      </c>
      <c r="N17" s="19">
        <f>IF(K17=0,1,(F17-$F$23)/(1-$F$23))</f>
        <v>0.15279122711455001</v>
      </c>
      <c r="O17" s="2">
        <f>G17+K17-G17*K17</f>
        <v>0.52566349108591848</v>
      </c>
      <c r="P17" s="2">
        <f>H17+L17-H17*L17</f>
        <v>0.83113335154303203</v>
      </c>
      <c r="Q17" s="2">
        <f>I17*M17</f>
        <v>0</v>
      </c>
      <c r="R17" s="2">
        <f>J17*N17</f>
        <v>0.15279122711455001</v>
      </c>
    </row>
    <row r="18" spans="2:34" x14ac:dyDescent="0.2">
      <c r="B18" s="2" t="s">
        <v>12</v>
      </c>
      <c r="C18" s="24">
        <f t="shared" ref="C18:C24" si="52">ED4</f>
        <v>0.32793809105692007</v>
      </c>
      <c r="D18" s="24">
        <f t="shared" si="51"/>
        <v>0.57857278965085435</v>
      </c>
      <c r="E18" s="24">
        <f t="shared" si="51"/>
        <v>0</v>
      </c>
      <c r="F18" s="24">
        <f t="shared" si="51"/>
        <v>0.40215465453690152</v>
      </c>
      <c r="G18" s="20">
        <f t="shared" ref="G18:G21" si="53">IF(AND(C18&lt;=C$24,D18&lt;=D$24,E18&gt;=E$24,F18&gt;=F$24,C$24&gt;0,D$24&gt;0,E$24&lt;&gt;1,F$24&lt;&gt;1,(C18*(1-E$24))&lt;=(C$24*(1-E18)),(D18*(1-F$24))&lt;=(D25*(1-F18))),C18/C$24,0)</f>
        <v>0</v>
      </c>
      <c r="H18" s="2">
        <f t="shared" ref="H18:H21" si="54">IF(G18=0,0,D18/$D$24)</f>
        <v>0</v>
      </c>
      <c r="I18" s="2">
        <f t="shared" ref="I18:I21" si="55">IF(G18=0,1,(E18-$E$24)/(1-$E$24))</f>
        <v>1</v>
      </c>
      <c r="J18" s="2">
        <f t="shared" ref="J18:J21" si="56">IF(G18=0,1,(F18-$F$24)/(1-$F$24))</f>
        <v>1</v>
      </c>
      <c r="K18" s="20">
        <f>IF(AND($C18&lt;=$C$23,$D18&lt;=$D$23,$E18&gt;=$E$23,$F18&gt;=$F$23,$C$23&gt;0,$D$23&gt;0,$E$23&lt;&gt;1,$F$23&lt;&gt;1,($C18*(1-$E$23))&lt;=($C$23*(1-$E18)),($D18*(1-$F$23))&lt;=($D$23*(1-$F18))),$C18/$C$23,0)</f>
        <v>0.62394246051089408</v>
      </c>
      <c r="L18" s="2">
        <f t="shared" ref="L18:L21" si="57">IF(K18=0,0,D18/$D$23)</f>
        <v>0.80346713227730426</v>
      </c>
      <c r="M18" s="2">
        <f t="shared" ref="M18:M21" si="58">IF(K18=0,1,(E18-$E$23)/(1-$E$23))</f>
        <v>0</v>
      </c>
      <c r="N18" s="19">
        <f>IF(K18=0,1,(F18-$F$23)/(1-$F$23))</f>
        <v>0.18786013036602861</v>
      </c>
      <c r="O18" s="2">
        <f t="shared" ref="O18:P22" si="59">G18+K18-G18*K18</f>
        <v>0.62394246051089408</v>
      </c>
      <c r="P18" s="2">
        <f t="shared" si="59"/>
        <v>0.80346713227730426</v>
      </c>
      <c r="Q18" s="2">
        <f t="shared" ref="Q18:R22" si="60">I18*M18</f>
        <v>0</v>
      </c>
      <c r="R18" s="2">
        <f t="shared" si="60"/>
        <v>0.18786013036602861</v>
      </c>
    </row>
    <row r="19" spans="2:34" x14ac:dyDescent="0.2">
      <c r="B19" s="2" t="s">
        <v>13</v>
      </c>
      <c r="C19" s="24">
        <f t="shared" si="52"/>
        <v>0.40018490861813144</v>
      </c>
      <c r="D19" s="24">
        <f t="shared" si="51"/>
        <v>0.62823563752706679</v>
      </c>
      <c r="E19" s="24">
        <f t="shared" si="51"/>
        <v>0</v>
      </c>
      <c r="F19" s="24">
        <f t="shared" si="51"/>
        <v>0.35277341511051613</v>
      </c>
      <c r="G19" s="20">
        <f t="shared" si="53"/>
        <v>0</v>
      </c>
      <c r="H19" s="2">
        <f t="shared" si="54"/>
        <v>0</v>
      </c>
      <c r="I19" s="2">
        <f t="shared" si="55"/>
        <v>1</v>
      </c>
      <c r="J19" s="2">
        <f t="shared" si="56"/>
        <v>1</v>
      </c>
      <c r="K19" s="20">
        <f t="shared" ref="K19:K21" si="61">IF(AND($C19&lt;=$C$23,$D19&lt;=$D$23,$E19&gt;=$E$23,$F19&gt;=$F$23,$C$23&gt;0,$D$23&gt;0,$E$23&lt;&gt;1,$F$23&lt;&gt;1,($C19*(1-$E$23))&lt;=($C$23*(1-$E19)),($D19*(1-$F$23))&lt;=($D$23*(1-$F19))),$C19/$C$23,0)</f>
        <v>0.76140089654661447</v>
      </c>
      <c r="L19" s="2">
        <f t="shared" si="57"/>
        <v>0.87243419515612375</v>
      </c>
      <c r="M19" s="2">
        <f t="shared" si="58"/>
        <v>0</v>
      </c>
      <c r="N19" s="19">
        <f t="shared" ref="N19:N21" si="62">IF(K19=0,1,(F19-$F$23)/(1-$F$23))</f>
        <v>0.12077844501972364</v>
      </c>
      <c r="O19" s="2">
        <f t="shared" si="59"/>
        <v>0.76140089654661447</v>
      </c>
      <c r="P19" s="2">
        <f t="shared" si="59"/>
        <v>0.87243419515612375</v>
      </c>
      <c r="Q19" s="2">
        <f t="shared" si="60"/>
        <v>0</v>
      </c>
      <c r="R19" s="2">
        <f t="shared" si="60"/>
        <v>0.12077844501972364</v>
      </c>
    </row>
    <row r="20" spans="2:34" x14ac:dyDescent="0.2">
      <c r="B20" s="2" t="s">
        <v>14</v>
      </c>
      <c r="C20" s="24">
        <f t="shared" si="52"/>
        <v>0.19830481541784978</v>
      </c>
      <c r="D20" s="24">
        <f t="shared" si="51"/>
        <v>0.53420888070207462</v>
      </c>
      <c r="E20" s="24">
        <f t="shared" si="51"/>
        <v>0</v>
      </c>
      <c r="F20" s="24">
        <f t="shared" si="51"/>
        <v>0.44044967869473206</v>
      </c>
      <c r="G20" s="20">
        <f t="shared" si="53"/>
        <v>0</v>
      </c>
      <c r="H20" s="2">
        <f t="shared" si="54"/>
        <v>0</v>
      </c>
      <c r="I20" s="2">
        <f t="shared" si="55"/>
        <v>1</v>
      </c>
      <c r="J20" s="2">
        <f t="shared" si="56"/>
        <v>1</v>
      </c>
      <c r="K20" s="20">
        <f t="shared" si="61"/>
        <v>0.37729924591619329</v>
      </c>
      <c r="L20" s="2">
        <f t="shared" si="57"/>
        <v>0.74185873427227922</v>
      </c>
      <c r="M20" s="2">
        <f t="shared" si="58"/>
        <v>0</v>
      </c>
      <c r="N20" s="19">
        <f t="shared" si="62"/>
        <v>0.23988180480606144</v>
      </c>
      <c r="O20" s="2">
        <f t="shared" si="59"/>
        <v>0.37729924591619329</v>
      </c>
      <c r="P20" s="2">
        <f t="shared" si="59"/>
        <v>0.74185873427227922</v>
      </c>
      <c r="Q20" s="2">
        <f t="shared" si="60"/>
        <v>0</v>
      </c>
      <c r="R20" s="2">
        <f t="shared" si="60"/>
        <v>0.23988180480606144</v>
      </c>
    </row>
    <row r="21" spans="2:34" x14ac:dyDescent="0.2">
      <c r="B21" s="2" t="s">
        <v>15</v>
      </c>
      <c r="C21" s="24">
        <f t="shared" si="52"/>
        <v>0.47562896571659108</v>
      </c>
      <c r="D21" s="24">
        <f t="shared" si="51"/>
        <v>0.66096076477961496</v>
      </c>
      <c r="E21" s="24">
        <f t="shared" si="51"/>
        <v>0</v>
      </c>
      <c r="F21" s="24">
        <f t="shared" si="51"/>
        <v>0.324064627402746</v>
      </c>
      <c r="G21" s="20">
        <f t="shared" si="53"/>
        <v>0</v>
      </c>
      <c r="H21" s="2">
        <f t="shared" si="54"/>
        <v>0</v>
      </c>
      <c r="I21" s="2">
        <f t="shared" si="55"/>
        <v>1</v>
      </c>
      <c r="J21" s="2">
        <f t="shared" si="56"/>
        <v>1</v>
      </c>
      <c r="K21" s="20">
        <f t="shared" si="61"/>
        <v>0.9049424731448843</v>
      </c>
      <c r="L21" s="2">
        <f t="shared" si="57"/>
        <v>0.91787975467315841</v>
      </c>
      <c r="M21" s="2">
        <f t="shared" si="58"/>
        <v>0</v>
      </c>
      <c r="N21" s="19">
        <f t="shared" si="62"/>
        <v>8.1779143137934662E-2</v>
      </c>
      <c r="O21" s="2">
        <f t="shared" si="59"/>
        <v>0.9049424731448843</v>
      </c>
      <c r="P21" s="2">
        <f t="shared" si="59"/>
        <v>0.91787975467315841</v>
      </c>
      <c r="Q21" s="2">
        <f t="shared" si="60"/>
        <v>0</v>
      </c>
      <c r="R21" s="2">
        <f t="shared" si="60"/>
        <v>8.1779143137934662E-2</v>
      </c>
    </row>
    <row r="22" spans="2:34" x14ac:dyDescent="0.2">
      <c r="B22" s="2" t="s">
        <v>16</v>
      </c>
      <c r="C22" s="24">
        <f t="shared" si="52"/>
        <v>0.52559027764899846</v>
      </c>
      <c r="D22" s="24">
        <f t="shared" si="51"/>
        <v>0.72009515561760262</v>
      </c>
      <c r="E22" s="24">
        <f t="shared" si="51"/>
        <v>0</v>
      </c>
      <c r="F22" s="24">
        <f t="shared" si="51"/>
        <v>0.2638640610852595</v>
      </c>
      <c r="G22" s="20">
        <f>IF(AND(C22&lt;=C$24,D22&lt;=D$24,E22&gt;=E$24,F22&gt;=F$24,C$24&gt;0,D$24&gt;0,E$24&lt;&gt;1,F$24&lt;&gt;1,(C22*(1-E$24))&lt;=(C$24*(1-E22)),(D22*(1-F$24))&lt;=(D29*(1-F22))),C22/C$24,0)</f>
        <v>0</v>
      </c>
      <c r="H22" s="2">
        <f>IF(G22=0,0,D22/$D$24)</f>
        <v>0</v>
      </c>
      <c r="I22" s="2">
        <f>IF(G22=0,1,(E22-$E$24)/(1-$E$24))</f>
        <v>1</v>
      </c>
      <c r="J22" s="2">
        <f>IF(G22=0,1,(F22-$F$24)/(1-$F$24))</f>
        <v>1</v>
      </c>
      <c r="K22" s="20">
        <f>IF(AND($C22&lt;=$C$23,$D22&lt;=$D$23,$E22&gt;=$E$23,$F22&gt;=$F$23,$C$23&gt;0,$D$23&gt;0,$E$23&lt;&gt;1,$F$23&lt;&gt;1,($C22*(1-$E$23))&lt;=($C$23*(1-$E22)),($D22*(1-$F$23))&lt;=($D$23*(1-$F22))),$C22/$C$23,0)</f>
        <v>1</v>
      </c>
      <c r="L22" s="2">
        <f>IF(K22=0,0,D22/$D$23)</f>
        <v>1</v>
      </c>
      <c r="M22" s="2">
        <f>IF(K22=0,1,(E22-$E$23)/(1-$E$23))</f>
        <v>0</v>
      </c>
      <c r="N22" s="19">
        <f>IF(K22=0,1,(F22-$F$23)/(1-$F$23))</f>
        <v>0</v>
      </c>
      <c r="O22" s="2">
        <f t="shared" si="59"/>
        <v>1</v>
      </c>
      <c r="P22" s="2">
        <f t="shared" si="59"/>
        <v>1</v>
      </c>
      <c r="Q22" s="2">
        <f t="shared" si="60"/>
        <v>0</v>
      </c>
      <c r="R22" s="2">
        <f t="shared" si="60"/>
        <v>0</v>
      </c>
    </row>
    <row r="23" spans="2:34" x14ac:dyDescent="0.2">
      <c r="B23" s="14" t="s">
        <v>32</v>
      </c>
      <c r="C23" s="24">
        <f t="shared" si="52"/>
        <v>0.52559027764899846</v>
      </c>
      <c r="D23" s="24">
        <f t="shared" si="51"/>
        <v>0.72009515561760262</v>
      </c>
      <c r="E23" s="24">
        <f t="shared" si="51"/>
        <v>0</v>
      </c>
      <c r="F23" s="24">
        <f t="shared" si="51"/>
        <v>0.2638640610852595</v>
      </c>
    </row>
    <row r="24" spans="2:34" x14ac:dyDescent="0.2">
      <c r="B24" s="14" t="s">
        <v>33</v>
      </c>
      <c r="C24" s="24">
        <f t="shared" si="52"/>
        <v>0.19830481541784978</v>
      </c>
      <c r="D24" s="24">
        <f t="shared" si="51"/>
        <v>0.53420888070207462</v>
      </c>
      <c r="E24" s="24">
        <f t="shared" si="51"/>
        <v>0</v>
      </c>
      <c r="F24" s="24">
        <f t="shared" si="51"/>
        <v>0.44044967869473206</v>
      </c>
    </row>
    <row r="27" spans="2:34" x14ac:dyDescent="0.2">
      <c r="J27" s="38" t="s">
        <v>116</v>
      </c>
      <c r="K27" s="70">
        <v>1</v>
      </c>
      <c r="L27" s="70"/>
      <c r="M27" s="70"/>
      <c r="N27" s="70"/>
    </row>
    <row r="28" spans="2:34" x14ac:dyDescent="0.2">
      <c r="J28" s="38" t="s">
        <v>117</v>
      </c>
      <c r="K28" s="26">
        <v>1</v>
      </c>
      <c r="L28" s="26">
        <v>1</v>
      </c>
      <c r="M28" s="26">
        <v>0</v>
      </c>
      <c r="N28" s="26">
        <v>0</v>
      </c>
    </row>
    <row r="29" spans="2:34" ht="19" x14ac:dyDescent="0.25">
      <c r="S29" s="60" t="s">
        <v>59</v>
      </c>
      <c r="T29" s="60"/>
      <c r="U29" s="60"/>
      <c r="V29" s="60"/>
      <c r="W29" s="60" t="s">
        <v>60</v>
      </c>
      <c r="X29" s="60"/>
      <c r="Y29" s="60"/>
      <c r="Z29" s="60"/>
    </row>
    <row r="30" spans="2:34" ht="19" x14ac:dyDescent="0.25">
      <c r="C30" s="42" t="s">
        <v>53</v>
      </c>
      <c r="D30" s="42"/>
      <c r="E30" s="42"/>
      <c r="F30" s="42"/>
      <c r="G30" s="42" t="s">
        <v>54</v>
      </c>
      <c r="H30" s="42"/>
      <c r="I30" s="42"/>
      <c r="J30" s="42"/>
      <c r="K30" s="42" t="s">
        <v>55</v>
      </c>
      <c r="L30" s="42"/>
      <c r="M30" s="42"/>
      <c r="N30" s="42"/>
      <c r="O30" s="42" t="s">
        <v>56</v>
      </c>
      <c r="P30" s="42"/>
      <c r="Q30" s="42"/>
      <c r="R30" s="42"/>
      <c r="S30" s="42" t="s">
        <v>57</v>
      </c>
      <c r="T30" s="42"/>
      <c r="U30" s="42"/>
      <c r="V30" s="42"/>
      <c r="W30" s="42" t="s">
        <v>58</v>
      </c>
      <c r="X30" s="42"/>
      <c r="Y30" s="42"/>
      <c r="Z30" s="42"/>
      <c r="AA30" s="81" t="s">
        <v>61</v>
      </c>
      <c r="AB30" s="81"/>
      <c r="AC30" s="81"/>
      <c r="AD30" s="81"/>
      <c r="AE30" s="81" t="s">
        <v>65</v>
      </c>
      <c r="AF30" s="81"/>
      <c r="AG30" s="81"/>
      <c r="AH30" s="81"/>
    </row>
    <row r="31" spans="2:34" x14ac:dyDescent="0.2">
      <c r="B31" s="2" t="s">
        <v>11</v>
      </c>
      <c r="C31" s="20">
        <f>IF(AND(G17&lt;=O17,H17&lt;=P17,I17&gt;=Q17,J17&gt;=R17,O17&gt;0,P17&gt;0,Q17&lt;&gt;1,R17&lt;&gt;1,G17*(1-Q17)&lt;=O17*(1-I17),H17*(1-R17)&lt;=P17*(1-J17)),G17/O17,0)</f>
        <v>0</v>
      </c>
      <c r="D31" s="2">
        <f>IF(C31=0,0,H17/P17)</f>
        <v>0</v>
      </c>
      <c r="E31" s="2">
        <f>IF(C31=0,1,(I17-Q17)/(1-Q17))</f>
        <v>1</v>
      </c>
      <c r="F31" s="2">
        <f>IF(C31=0,1,(J17-R17)/(1-R17))</f>
        <v>1</v>
      </c>
      <c r="G31" s="2">
        <f>IF(AND(K17&lt;=O17,L17&lt;=P17,M17&gt;=Q17,N17&gt;=R17,O17&gt;0,P17&gt;0,Q17&lt;&gt;1,R17&lt;&gt;1,K17*(1-Q17)&lt;=O17*(1-M17),L17*(1-R17)&lt;=P17*(1-N17)),K17/O17,0)</f>
        <v>1</v>
      </c>
      <c r="H31" s="2">
        <f>IF(G31=0,0,L17/P17)</f>
        <v>1</v>
      </c>
      <c r="I31" s="2">
        <f>IF(G31=0,1,(M17-Q17)/(1-Q17))</f>
        <v>0</v>
      </c>
      <c r="J31" s="2">
        <f>IF(G31=0,1,(N17-R17)/(1-R17))</f>
        <v>0</v>
      </c>
      <c r="K31" s="2">
        <f>IF(AND($K$28&gt;=C31,$L$28&gt;=D31,$M$28&lt;=E31,$N$28&lt;=F31,E31&gt;=0,F31&gt;=0,C31&lt;&gt;1,D31&lt;&gt;1,$M$28*(1-D31)&lt;=E31*(1-$K$28),$N$28*(1-D31)&lt;=F31*(1-$L$28)),($K$28-C31)/(1-C31),0)</f>
        <v>1</v>
      </c>
      <c r="L31" s="2">
        <f>IF(K31=0,0,(L$28-D31)/(1-D31))</f>
        <v>1</v>
      </c>
      <c r="M31" s="2">
        <f>IF(K31=0,1,M$28/E31)</f>
        <v>0</v>
      </c>
      <c r="N31" s="2">
        <f>IF(K31=0,1,N$28/F31)</f>
        <v>0</v>
      </c>
      <c r="O31" s="2">
        <f>IF(AND($K$28&gt;=G31,$L$28&gt;=H31,$M$28&lt;=I31,$N$28&lt;=J31,I31&gt;=0,J31&gt;=0,G31&lt;&gt;1,H31&lt;&gt;1,$M$28*(1-H31)&lt;=I31*(1-$K$28),$N$28*(1-H31)&lt;=J31*(1-$L$28)),($K$28-G31)/(1-G31),0)</f>
        <v>0</v>
      </c>
      <c r="P31" s="2">
        <f>IF(O31=0,0,(L$28-H31)/(1-H31))</f>
        <v>0</v>
      </c>
      <c r="Q31" s="2">
        <f>IF(O31=0,1,(M$28/I31))</f>
        <v>1</v>
      </c>
      <c r="R31" s="2">
        <f>IF(O31=0,1,(N$28/J31))</f>
        <v>1</v>
      </c>
      <c r="S31" s="2">
        <f>IF(AND(K31&lt;=C31,L31&lt;=D31,M31&gt;=E31,N31&gt;=F31,C31&gt;0,D31&gt;0,E31&lt;&gt;1,F31&lt;&gt;1,K31*(1-M31)&lt;=K31*(1-E31),L31*(1-F31)&lt;=L31*(1-F31)),K31/C31,0)</f>
        <v>0</v>
      </c>
      <c r="T31" s="2">
        <f>IF(S31=0,0,L31/D31)</f>
        <v>0</v>
      </c>
      <c r="U31" s="2">
        <f>IF(S31=0,1,(M31-E31)/(1-E31))</f>
        <v>1</v>
      </c>
      <c r="V31" s="2">
        <f>IF(S31=0,1,(N31-F31)/(1-F31))</f>
        <v>1</v>
      </c>
      <c r="W31" s="2">
        <f>IF(AND(O31&lt;=G31,P31&lt;=H31,Q31&gt;=I31,R31&gt;=J31,G31&gt;0,H31&gt;0,I31&lt;&gt;1,J31&lt;&gt;1,O31*(1-Q31)&lt;=O31*(1-I31),P31*(1-J31)&lt;=P31*(1-J31)),O31/G31,0)</f>
        <v>0</v>
      </c>
      <c r="X31" s="2">
        <f>IF(W31=0,0,P31/H31)</f>
        <v>0</v>
      </c>
      <c r="Y31" s="2">
        <f>IF(W31=0,1,(Q31-I31)/(1-I31))</f>
        <v>1</v>
      </c>
      <c r="Z31" s="2">
        <f>IF(W31=0,1,(R31-J31)/(1-J31))</f>
        <v>1</v>
      </c>
      <c r="AA31" s="2">
        <f>S31+W31-S31*W31</f>
        <v>0</v>
      </c>
      <c r="AB31" s="2">
        <f>T31+X31-T31*X31</f>
        <v>0</v>
      </c>
      <c r="AC31" s="2">
        <f>U31*Y31</f>
        <v>1</v>
      </c>
      <c r="AD31" s="2">
        <f>V31*Z31</f>
        <v>1</v>
      </c>
      <c r="AE31" s="2">
        <f>K$28+AA31-K$28*AA31</f>
        <v>1</v>
      </c>
      <c r="AF31" s="2">
        <f>L$28+AB31-L$28*AB31</f>
        <v>1</v>
      </c>
      <c r="AG31" s="2">
        <f>M$28*AC31</f>
        <v>0</v>
      </c>
      <c r="AH31" s="2">
        <f>N$28*AD31</f>
        <v>0</v>
      </c>
    </row>
    <row r="32" spans="2:34" x14ac:dyDescent="0.2">
      <c r="B32" s="2" t="s">
        <v>12</v>
      </c>
      <c r="C32" s="20">
        <f t="shared" ref="C32:C35" si="63">IF(AND(G18&lt;=O18,H18&lt;=P18,I18&gt;=Q18,J18&gt;=R18,O18&gt;0,P18&gt;0,Q18&lt;&gt;1,R18&lt;&gt;1,G18*(1-Q18)&lt;=O18*(1-I18),H18*(1-R18)&lt;=P18*(1-J18)),G18/O18,0)</f>
        <v>0</v>
      </c>
      <c r="D32" s="2">
        <f t="shared" ref="D32:D36" si="64">IF(C32=0,0,H18/P18)</f>
        <v>0</v>
      </c>
      <c r="E32" s="2">
        <f t="shared" ref="E32:E35" si="65">IF(C32=0,1,(I18-Q18)/(1-Q18))</f>
        <v>1</v>
      </c>
      <c r="F32" s="2">
        <f t="shared" ref="F32:F36" si="66">IF(C32=0,1,(J18-R18)/(1-R18))</f>
        <v>1</v>
      </c>
      <c r="G32" s="2">
        <f t="shared" ref="G32:G36" si="67">IF(AND(K18&lt;=O18,L18&lt;=P18,M18&gt;=Q18,N18&gt;=R18,O18&gt;0,P18&gt;0,Q18&lt;&gt;1,R18&lt;&gt;1,K18*(1-Q18)&lt;=O18*(1-M18),L18*(1-R18)&lt;=P18*(1-N18)),K18/O18,0)</f>
        <v>1</v>
      </c>
      <c r="H32" s="2">
        <f t="shared" ref="H32:H36" si="68">IF(G32=0,0,L18/P18)</f>
        <v>1</v>
      </c>
      <c r="I32" s="2">
        <f t="shared" ref="I32:I36" si="69">IF(G32=0,1,(M18-Q18)/(1-Q18))</f>
        <v>0</v>
      </c>
      <c r="J32" s="2">
        <f t="shared" ref="J32:J36" si="70">IF(G32=0,1,(N18-R18)/(1-R18))</f>
        <v>0</v>
      </c>
      <c r="K32" s="2">
        <f t="shared" ref="K32:K35" si="71">IF(AND(K$28&gt;=C32,L$28&gt;=D32,M$28&lt;=E32,N$28&lt;=F32,E32&gt;=0,F32&gt;=0,C32&lt;&gt;1,D32&lt;&gt;1,M$28*(1-D32)&lt;=E32*(1-K$28),N$28*(1-D32)&lt;=F32*(1-L$28)),(K$28-C32)/(1-C32),0)</f>
        <v>1</v>
      </c>
      <c r="L32" s="2">
        <f t="shared" ref="L32:L35" si="72">IF(K32=0,0,(L$28-D32)/(1-D32))</f>
        <v>1</v>
      </c>
      <c r="M32" s="2">
        <f t="shared" ref="M32:M35" si="73">IF(K32=0,1,M$28/E32)</f>
        <v>0</v>
      </c>
      <c r="N32" s="2">
        <f t="shared" ref="N32:N36" si="74">IF(K32=0,1,N$28/F32)</f>
        <v>0</v>
      </c>
      <c r="O32" s="2">
        <f t="shared" ref="O32:O36" si="75">IF(AND($K$28&gt;=G32,$L$28&gt;=H32,$M$28&lt;=I32,$N$28&lt;=J32,I32&gt;=0,J32&gt;=0,G32&lt;&gt;1,H32&lt;&gt;1,$M$28*(1-H32)&lt;=I32*(1-$K$28),$N$28*(1-H32)&lt;=J32*(1-$L$28)),($K$28-G32)/(1-G32),0)</f>
        <v>0</v>
      </c>
      <c r="P32" s="2">
        <f t="shared" ref="P32:P35" si="76">IF(O32=0,0,(L$28-H32)/(1-H32))</f>
        <v>0</v>
      </c>
      <c r="Q32" s="2">
        <f t="shared" ref="Q32:Q35" si="77">IF(O32=0,1,(M$28/I32))</f>
        <v>1</v>
      </c>
      <c r="R32" s="2">
        <f t="shared" ref="R32:R36" si="78">IF(O32=0,1,(N$28/J32))</f>
        <v>1</v>
      </c>
      <c r="S32" s="2">
        <f t="shared" ref="S32:S35" si="79">IF(AND(K32&lt;=C32,L32&lt;=D32,M32&gt;=E32,N32&gt;=F32,C32&gt;0,D32&gt;0,E32&lt;&gt;1,F32&lt;&gt;1,K32*(1-M32)&lt;=K32*(1-E32),L32*(1-F32)&lt;=L32*(1-F32)),K32/C32,0)</f>
        <v>0</v>
      </c>
      <c r="T32" s="2">
        <f t="shared" ref="T32:T36" si="80">IF(S32=0,0,L32/D32)</f>
        <v>0</v>
      </c>
      <c r="U32" s="2">
        <f t="shared" ref="U32:U35" si="81">IF(S32=0,1,(M32-E32)/(1-E32))</f>
        <v>1</v>
      </c>
      <c r="V32" s="2">
        <f t="shared" ref="V32:V36" si="82">IF(S32=0,1,(N32-F32)/(1-F32))</f>
        <v>1</v>
      </c>
      <c r="W32" s="2">
        <f t="shared" ref="W32:W35" si="83">IF(AND(O32&lt;=G32,P32&lt;=H32,Q32&gt;=I32,R32&gt;=J32,G32&gt;0,H32&gt;0,I32&lt;&gt;1,J32&lt;&gt;1,O32*(1-Q32)&lt;=O32*(1-I32),P32*(1-J32)&lt;=P32*(1-J32)),O32/G32,0)</f>
        <v>0</v>
      </c>
      <c r="X32" s="2">
        <f t="shared" ref="X32:X36" si="84">IF(W32=0,0,P32/H32)</f>
        <v>0</v>
      </c>
      <c r="Y32" s="2">
        <f t="shared" ref="Y32:Y36" si="85">IF(W32=0,1,(Q32-I32)/(1-I32))</f>
        <v>1</v>
      </c>
      <c r="Z32" s="2">
        <f t="shared" ref="Z32:Z36" si="86">IF(W32=0,1,(R32-J32)/(1-J32))</f>
        <v>1</v>
      </c>
      <c r="AA32" s="2">
        <f t="shared" ref="AA32:AB36" si="87">S32+W32-S32*W32</f>
        <v>0</v>
      </c>
      <c r="AB32" s="2">
        <f t="shared" si="87"/>
        <v>0</v>
      </c>
      <c r="AC32" s="2">
        <f t="shared" ref="AC32:AD36" si="88">U32*Y32</f>
        <v>1</v>
      </c>
      <c r="AD32" s="2">
        <f t="shared" si="88"/>
        <v>1</v>
      </c>
      <c r="AE32" s="2">
        <f t="shared" ref="AE32:AF35" si="89">K$28+AA32-K$28*AA32</f>
        <v>1</v>
      </c>
      <c r="AF32" s="2">
        <f t="shared" si="89"/>
        <v>1</v>
      </c>
      <c r="AG32" s="2">
        <f t="shared" ref="AG32:AH36" si="90">M$28*AC32</f>
        <v>0</v>
      </c>
      <c r="AH32" s="2">
        <f t="shared" si="90"/>
        <v>0</v>
      </c>
    </row>
    <row r="33" spans="2:34" x14ac:dyDescent="0.2">
      <c r="B33" s="2" t="s">
        <v>13</v>
      </c>
      <c r="C33" s="20">
        <f t="shared" si="63"/>
        <v>0</v>
      </c>
      <c r="D33" s="2">
        <f t="shared" si="64"/>
        <v>0</v>
      </c>
      <c r="E33" s="2">
        <f t="shared" si="65"/>
        <v>1</v>
      </c>
      <c r="F33" s="2">
        <f t="shared" si="66"/>
        <v>1</v>
      </c>
      <c r="G33" s="2">
        <f t="shared" si="67"/>
        <v>1</v>
      </c>
      <c r="H33" s="2">
        <f t="shared" si="68"/>
        <v>1</v>
      </c>
      <c r="I33" s="2">
        <f t="shared" si="69"/>
        <v>0</v>
      </c>
      <c r="J33" s="2">
        <f t="shared" si="70"/>
        <v>0</v>
      </c>
      <c r="K33" s="2">
        <f t="shared" si="71"/>
        <v>1</v>
      </c>
      <c r="L33" s="2">
        <f t="shared" si="72"/>
        <v>1</v>
      </c>
      <c r="M33" s="2">
        <f t="shared" si="73"/>
        <v>0</v>
      </c>
      <c r="N33" s="2">
        <f t="shared" si="74"/>
        <v>0</v>
      </c>
      <c r="O33" s="2">
        <f t="shared" si="75"/>
        <v>0</v>
      </c>
      <c r="P33" s="2">
        <f t="shared" si="76"/>
        <v>0</v>
      </c>
      <c r="Q33" s="2">
        <f t="shared" si="77"/>
        <v>1</v>
      </c>
      <c r="R33" s="2">
        <f t="shared" si="78"/>
        <v>1</v>
      </c>
      <c r="S33" s="2">
        <f t="shared" si="79"/>
        <v>0</v>
      </c>
      <c r="T33" s="2">
        <f t="shared" si="80"/>
        <v>0</v>
      </c>
      <c r="U33" s="2">
        <f t="shared" si="81"/>
        <v>1</v>
      </c>
      <c r="V33" s="2">
        <f t="shared" si="82"/>
        <v>1</v>
      </c>
      <c r="W33" s="2">
        <f t="shared" si="83"/>
        <v>0</v>
      </c>
      <c r="X33" s="2">
        <f t="shared" si="84"/>
        <v>0</v>
      </c>
      <c r="Y33" s="2">
        <f t="shared" si="85"/>
        <v>1</v>
      </c>
      <c r="Z33" s="2">
        <f t="shared" si="86"/>
        <v>1</v>
      </c>
      <c r="AA33" s="2">
        <f t="shared" si="87"/>
        <v>0</v>
      </c>
      <c r="AB33" s="2">
        <f t="shared" si="87"/>
        <v>0</v>
      </c>
      <c r="AC33" s="2">
        <f t="shared" si="88"/>
        <v>1</v>
      </c>
      <c r="AD33" s="2">
        <f t="shared" si="88"/>
        <v>1</v>
      </c>
      <c r="AE33" s="2">
        <f t="shared" si="89"/>
        <v>1</v>
      </c>
      <c r="AF33" s="2">
        <f t="shared" si="89"/>
        <v>1</v>
      </c>
      <c r="AG33" s="2">
        <f t="shared" si="90"/>
        <v>0</v>
      </c>
      <c r="AH33" s="2">
        <f t="shared" si="90"/>
        <v>0</v>
      </c>
    </row>
    <row r="34" spans="2:34" x14ac:dyDescent="0.2">
      <c r="B34" s="2" t="s">
        <v>14</v>
      </c>
      <c r="C34" s="20">
        <f t="shared" si="63"/>
        <v>0</v>
      </c>
      <c r="D34" s="2">
        <f t="shared" si="64"/>
        <v>0</v>
      </c>
      <c r="E34" s="2">
        <f t="shared" si="65"/>
        <v>1</v>
      </c>
      <c r="F34" s="2">
        <f t="shared" si="66"/>
        <v>1</v>
      </c>
      <c r="G34" s="2">
        <f t="shared" si="67"/>
        <v>1</v>
      </c>
      <c r="H34" s="2">
        <f t="shared" si="68"/>
        <v>1</v>
      </c>
      <c r="I34" s="2">
        <f t="shared" si="69"/>
        <v>0</v>
      </c>
      <c r="J34" s="2">
        <f t="shared" si="70"/>
        <v>0</v>
      </c>
      <c r="K34" s="2">
        <f t="shared" si="71"/>
        <v>1</v>
      </c>
      <c r="L34" s="2">
        <f t="shared" si="72"/>
        <v>1</v>
      </c>
      <c r="M34" s="2">
        <f t="shared" si="73"/>
        <v>0</v>
      </c>
      <c r="N34" s="2">
        <f t="shared" si="74"/>
        <v>0</v>
      </c>
      <c r="O34" s="2">
        <f t="shared" si="75"/>
        <v>0</v>
      </c>
      <c r="P34" s="2">
        <f t="shared" si="76"/>
        <v>0</v>
      </c>
      <c r="Q34" s="2">
        <f t="shared" si="77"/>
        <v>1</v>
      </c>
      <c r="R34" s="2">
        <f t="shared" si="78"/>
        <v>1</v>
      </c>
      <c r="S34" s="2">
        <f t="shared" si="79"/>
        <v>0</v>
      </c>
      <c r="T34" s="2">
        <f t="shared" si="80"/>
        <v>0</v>
      </c>
      <c r="U34" s="2">
        <f t="shared" si="81"/>
        <v>1</v>
      </c>
      <c r="V34" s="2">
        <f t="shared" si="82"/>
        <v>1</v>
      </c>
      <c r="W34" s="2">
        <f t="shared" si="83"/>
        <v>0</v>
      </c>
      <c r="X34" s="2">
        <f t="shared" si="84"/>
        <v>0</v>
      </c>
      <c r="Y34" s="2">
        <f t="shared" si="85"/>
        <v>1</v>
      </c>
      <c r="Z34" s="2">
        <f t="shared" si="86"/>
        <v>1</v>
      </c>
      <c r="AA34" s="2">
        <f t="shared" si="87"/>
        <v>0</v>
      </c>
      <c r="AB34" s="2">
        <f t="shared" si="87"/>
        <v>0</v>
      </c>
      <c r="AC34" s="2">
        <f t="shared" si="88"/>
        <v>1</v>
      </c>
      <c r="AD34" s="2">
        <f t="shared" si="88"/>
        <v>1</v>
      </c>
      <c r="AE34" s="2">
        <f t="shared" si="89"/>
        <v>1</v>
      </c>
      <c r="AF34" s="2">
        <f t="shared" si="89"/>
        <v>1</v>
      </c>
      <c r="AG34" s="2">
        <f t="shared" si="90"/>
        <v>0</v>
      </c>
      <c r="AH34" s="2">
        <f t="shared" si="90"/>
        <v>0</v>
      </c>
    </row>
    <row r="35" spans="2:34" x14ac:dyDescent="0.2">
      <c r="B35" s="2" t="s">
        <v>15</v>
      </c>
      <c r="C35" s="20">
        <f t="shared" si="63"/>
        <v>0</v>
      </c>
      <c r="D35" s="2">
        <f t="shared" si="64"/>
        <v>0</v>
      </c>
      <c r="E35" s="2">
        <f t="shared" si="65"/>
        <v>1</v>
      </c>
      <c r="F35" s="2">
        <f t="shared" si="66"/>
        <v>1</v>
      </c>
      <c r="G35" s="2">
        <f t="shared" si="67"/>
        <v>1</v>
      </c>
      <c r="H35" s="2">
        <f t="shared" si="68"/>
        <v>1</v>
      </c>
      <c r="I35" s="2">
        <f t="shared" si="69"/>
        <v>0</v>
      </c>
      <c r="J35" s="2">
        <f t="shared" si="70"/>
        <v>0</v>
      </c>
      <c r="K35" s="2">
        <f t="shared" si="71"/>
        <v>1</v>
      </c>
      <c r="L35" s="2">
        <f t="shared" si="72"/>
        <v>1</v>
      </c>
      <c r="M35" s="2">
        <f t="shared" si="73"/>
        <v>0</v>
      </c>
      <c r="N35" s="2">
        <f t="shared" si="74"/>
        <v>0</v>
      </c>
      <c r="O35" s="2">
        <f t="shared" si="75"/>
        <v>0</v>
      </c>
      <c r="P35" s="2">
        <f t="shared" si="76"/>
        <v>0</v>
      </c>
      <c r="Q35" s="2">
        <f t="shared" si="77"/>
        <v>1</v>
      </c>
      <c r="R35" s="2">
        <f t="shared" si="78"/>
        <v>1</v>
      </c>
      <c r="S35" s="2">
        <f t="shared" si="79"/>
        <v>0</v>
      </c>
      <c r="T35" s="2">
        <f t="shared" si="80"/>
        <v>0</v>
      </c>
      <c r="U35" s="2">
        <f t="shared" si="81"/>
        <v>1</v>
      </c>
      <c r="V35" s="2">
        <f t="shared" si="82"/>
        <v>1</v>
      </c>
      <c r="W35" s="2">
        <f t="shared" si="83"/>
        <v>0</v>
      </c>
      <c r="X35" s="2">
        <f t="shared" si="84"/>
        <v>0</v>
      </c>
      <c r="Y35" s="2">
        <f t="shared" si="85"/>
        <v>1</v>
      </c>
      <c r="Z35" s="2">
        <f t="shared" si="86"/>
        <v>1</v>
      </c>
      <c r="AA35" s="2">
        <f t="shared" si="87"/>
        <v>0</v>
      </c>
      <c r="AB35" s="2">
        <f t="shared" si="87"/>
        <v>0</v>
      </c>
      <c r="AC35" s="2">
        <f t="shared" si="88"/>
        <v>1</v>
      </c>
      <c r="AD35" s="2">
        <f t="shared" si="88"/>
        <v>1</v>
      </c>
      <c r="AE35" s="2">
        <f t="shared" si="89"/>
        <v>1</v>
      </c>
      <c r="AF35" s="2">
        <f t="shared" si="89"/>
        <v>1</v>
      </c>
      <c r="AG35" s="2">
        <f t="shared" si="90"/>
        <v>0</v>
      </c>
      <c r="AH35" s="2">
        <f t="shared" si="90"/>
        <v>0</v>
      </c>
    </row>
    <row r="36" spans="2:34" x14ac:dyDescent="0.2">
      <c r="B36" s="2" t="s">
        <v>16</v>
      </c>
      <c r="C36" s="20">
        <f>IF(AND(G22&lt;=O22,H22&lt;=P22,I22&gt;=Q22,J22&gt;=R22,O22&gt;0,P22&gt;0,Q22&lt;&gt;1,R22&lt;&gt;1,G22*(1-Q22)&lt;=O22*(1-I22),H22*(1-R22)&lt;=P22*(1-J22)),G22/O22,0)</f>
        <v>0</v>
      </c>
      <c r="D36" s="2">
        <f t="shared" si="64"/>
        <v>0</v>
      </c>
      <c r="E36" s="2">
        <f>IF(C36=0,1,(I22-Q22)/(1-Q22))</f>
        <v>1</v>
      </c>
      <c r="F36" s="2">
        <f t="shared" si="66"/>
        <v>1</v>
      </c>
      <c r="G36" s="2">
        <f t="shared" si="67"/>
        <v>1</v>
      </c>
      <c r="H36" s="2">
        <f t="shared" si="68"/>
        <v>1</v>
      </c>
      <c r="I36" s="2">
        <f t="shared" si="69"/>
        <v>0</v>
      </c>
      <c r="J36" s="2">
        <f t="shared" si="70"/>
        <v>0</v>
      </c>
      <c r="K36" s="2">
        <f>IF(AND(K$28&gt;=C36,L$28&gt;=D36,M$28&lt;=E36,N$28&lt;=F36,E36&gt;=0,F36&gt;=0,C36&lt;&gt;1,D36&lt;&gt;1,M$28*(1-D36)&lt;=E36*(1-K$28),N$28*(1-D36)&lt;=F36*(1-L$28)),(K$28-C36)/(1-C36),0)</f>
        <v>1</v>
      </c>
      <c r="L36" s="2">
        <f>IF(K36=0,0,(L$28-D36)/(1-D36))</f>
        <v>1</v>
      </c>
      <c r="M36" s="2">
        <f>IF(K36=0,1,M$28/E36)</f>
        <v>0</v>
      </c>
      <c r="N36" s="2">
        <f t="shared" si="74"/>
        <v>0</v>
      </c>
      <c r="O36" s="2">
        <f t="shared" si="75"/>
        <v>0</v>
      </c>
      <c r="P36" s="2">
        <f>IF(O36=0,0,(L$28-H36)/(1-H36))</f>
        <v>0</v>
      </c>
      <c r="Q36" s="2">
        <f>IF(O36=0,1,(M$28/I36))</f>
        <v>1</v>
      </c>
      <c r="R36" s="2">
        <f t="shared" si="78"/>
        <v>1</v>
      </c>
      <c r="S36" s="2">
        <f>IF(AND(K36&lt;=C36,L36&lt;=D36,M36&gt;=E36,N36&gt;=F36,C36&gt;0,D36&gt;0,E36&lt;&gt;1,F36&lt;&gt;1,K36*(1-M36)&lt;=K36*(1-E36),L36*(1-F36)&lt;=L36*(1-F36)),K36/C36,0)</f>
        <v>0</v>
      </c>
      <c r="T36" s="2">
        <f t="shared" si="80"/>
        <v>0</v>
      </c>
      <c r="U36" s="2">
        <f>IF(S36=0,1,(M36-E36)/(1-E36))</f>
        <v>1</v>
      </c>
      <c r="V36" s="2">
        <f t="shared" si="82"/>
        <v>1</v>
      </c>
      <c r="W36" s="2">
        <f>IF(AND(O36&lt;=G36,P36&lt;=H36,Q36&gt;=I36,R36&gt;=J36,G36&gt;0,H36&gt;0,I36&lt;&gt;1,J36&lt;&gt;1,O36*(1-Q36)&lt;=O36*(1-I36),P36*(1-J36)&lt;=P36*(1-J36)),O36/G36,0)</f>
        <v>0</v>
      </c>
      <c r="X36" s="2">
        <f t="shared" si="84"/>
        <v>0</v>
      </c>
      <c r="Y36" s="2">
        <f t="shared" si="85"/>
        <v>1</v>
      </c>
      <c r="Z36" s="2">
        <f t="shared" si="86"/>
        <v>1</v>
      </c>
      <c r="AA36" s="2">
        <f t="shared" si="87"/>
        <v>0</v>
      </c>
      <c r="AB36" s="2">
        <f t="shared" si="87"/>
        <v>0</v>
      </c>
      <c r="AC36" s="2">
        <f t="shared" si="88"/>
        <v>1</v>
      </c>
      <c r="AD36" s="2">
        <f t="shared" si="88"/>
        <v>1</v>
      </c>
      <c r="AE36" s="2">
        <f>K$28+AA36-K$28*AA36</f>
        <v>1</v>
      </c>
      <c r="AF36" s="2">
        <f>L$28+AB36-L$28*AB36</f>
        <v>1</v>
      </c>
      <c r="AG36" s="2">
        <f t="shared" si="90"/>
        <v>0</v>
      </c>
      <c r="AH36" s="2">
        <f t="shared" si="90"/>
        <v>0</v>
      </c>
    </row>
    <row r="40" spans="2:34" ht="19" x14ac:dyDescent="0.25">
      <c r="C40" s="60" t="s">
        <v>64</v>
      </c>
      <c r="D40" s="60"/>
      <c r="E40" s="60"/>
      <c r="F40" s="60"/>
    </row>
    <row r="41" spans="2:34" ht="32" x14ac:dyDescent="0.2">
      <c r="C41" s="42" t="s">
        <v>63</v>
      </c>
      <c r="D41" s="42"/>
      <c r="E41" s="42"/>
      <c r="F41" s="42"/>
      <c r="G41" s="79" t="s">
        <v>34</v>
      </c>
      <c r="H41" s="80"/>
      <c r="I41" s="2" t="s">
        <v>118</v>
      </c>
    </row>
    <row r="42" spans="2:34" x14ac:dyDescent="0.2">
      <c r="B42" s="2" t="s">
        <v>11</v>
      </c>
      <c r="C42" s="2">
        <f t="shared" ref="C42:C47" si="91">IF(AND(O17&lt;=AE31,P17&lt;=AF31,Q17&gt;=AG31,R17&gt;=AH31,AE31&gt;0,AF31&gt;0,AG31&lt;&gt;1,AH31&lt;&gt;1,O17*(1-AG31)&lt;=AE31*(1-Q17),P17*(1-AH31)&lt;=AF31*(1-R17)),O17/AE31,0)</f>
        <v>0.52566349108591848</v>
      </c>
      <c r="D42" s="2">
        <f t="shared" ref="D42:D47" si="92">IF(C42=0,0,P17/AF31)</f>
        <v>0.83113335154303203</v>
      </c>
      <c r="E42" s="2">
        <f t="shared" ref="E42:E47" si="93">IF(C42=0,1,(Q17-AG31)/(1-AG31))</f>
        <v>0</v>
      </c>
      <c r="F42" s="2">
        <f t="shared" ref="F42:F47" si="94">IF(C42=0,1,(R17-AH31)/(1-AH31))</f>
        <v>0.15279122711455001</v>
      </c>
      <c r="G42" s="78">
        <f t="shared" ref="G42:G47" si="95">(C42+C42*(1-C42-E42)+D42+D42*(1-D42-F42))/2</f>
        <v>0.8097495233360118</v>
      </c>
      <c r="H42" s="2"/>
      <c r="I42" s="2">
        <f>RANK(G42,$G$42:$G$47,0)</f>
        <v>5</v>
      </c>
    </row>
    <row r="43" spans="2:34" x14ac:dyDescent="0.2">
      <c r="B43" s="2" t="s">
        <v>12</v>
      </c>
      <c r="C43" s="2">
        <f t="shared" si="91"/>
        <v>0.62394246051089408</v>
      </c>
      <c r="D43" s="2">
        <f t="shared" si="92"/>
        <v>0.80346713227730426</v>
      </c>
      <c r="E43" s="2">
        <f t="shared" si="93"/>
        <v>0</v>
      </c>
      <c r="F43" s="2">
        <f t="shared" si="94"/>
        <v>0.18786013036602861</v>
      </c>
      <c r="G43" s="78">
        <f t="shared" si="95"/>
        <v>0.8345080593418297</v>
      </c>
      <c r="H43" s="2"/>
      <c r="I43" s="2">
        <f t="shared" ref="I43:I47" si="96">RANK(G43,$G$42:$G$47,0)</f>
        <v>4</v>
      </c>
    </row>
    <row r="44" spans="2:34" x14ac:dyDescent="0.2">
      <c r="B44" s="2" t="s">
        <v>13</v>
      </c>
      <c r="C44" s="2">
        <f t="shared" si="91"/>
        <v>0.76140089654661447</v>
      </c>
      <c r="D44" s="2">
        <f t="shared" si="92"/>
        <v>0.87243419515612375</v>
      </c>
      <c r="E44" s="2">
        <f t="shared" si="93"/>
        <v>0</v>
      </c>
      <c r="F44" s="2">
        <f t="shared" si="94"/>
        <v>0.12077844501972364</v>
      </c>
      <c r="G44" s="78">
        <f t="shared" si="95"/>
        <v>0.91071309389639199</v>
      </c>
      <c r="H44" s="2"/>
      <c r="I44" s="2">
        <f t="shared" si="96"/>
        <v>3</v>
      </c>
    </row>
    <row r="45" spans="2:34" x14ac:dyDescent="0.2">
      <c r="B45" s="2" t="s">
        <v>14</v>
      </c>
      <c r="C45" s="2">
        <f t="shared" si="91"/>
        <v>0.37729924591619329</v>
      </c>
      <c r="D45" s="2">
        <f t="shared" si="92"/>
        <v>0.74185873427227922</v>
      </c>
      <c r="E45" s="2">
        <f t="shared" si="93"/>
        <v>0</v>
      </c>
      <c r="F45" s="2">
        <f t="shared" si="94"/>
        <v>0.23988180480606144</v>
      </c>
      <c r="G45" s="78">
        <f t="shared" si="95"/>
        <v>0.68382422285178712</v>
      </c>
      <c r="H45" s="2"/>
      <c r="I45" s="2">
        <f t="shared" si="96"/>
        <v>6</v>
      </c>
    </row>
    <row r="46" spans="2:34" x14ac:dyDescent="0.2">
      <c r="B46" s="2" t="s">
        <v>15</v>
      </c>
      <c r="C46" s="2">
        <f t="shared" si="91"/>
        <v>0.9049424731448843</v>
      </c>
      <c r="D46" s="2">
        <f t="shared" si="92"/>
        <v>0.91787975467315841</v>
      </c>
      <c r="E46" s="2">
        <f t="shared" si="93"/>
        <v>0</v>
      </c>
      <c r="F46" s="2">
        <f t="shared" si="94"/>
        <v>8.1779143137934662E-2</v>
      </c>
      <c r="G46" s="78">
        <f t="shared" si="95"/>
        <v>0.95457845602740987</v>
      </c>
      <c r="H46" s="2"/>
      <c r="I46" s="2">
        <f t="shared" si="96"/>
        <v>2</v>
      </c>
    </row>
    <row r="47" spans="2:34" x14ac:dyDescent="0.2">
      <c r="B47" s="2" t="s">
        <v>16</v>
      </c>
      <c r="C47" s="2">
        <f t="shared" si="91"/>
        <v>1</v>
      </c>
      <c r="D47" s="2">
        <f t="shared" si="92"/>
        <v>1</v>
      </c>
      <c r="E47" s="2">
        <f t="shared" si="93"/>
        <v>0</v>
      </c>
      <c r="F47" s="2">
        <f t="shared" si="94"/>
        <v>0</v>
      </c>
      <c r="G47" s="78">
        <f t="shared" si="95"/>
        <v>1</v>
      </c>
      <c r="H47" s="2"/>
      <c r="I47" s="2">
        <f t="shared" si="96"/>
        <v>1</v>
      </c>
    </row>
  </sheetData>
  <mergeCells count="64">
    <mergeCell ref="BF1:BJ1"/>
    <mergeCell ref="AB1:AF1"/>
    <mergeCell ref="C1:G1"/>
    <mergeCell ref="H1:L1"/>
    <mergeCell ref="M1:Q1"/>
    <mergeCell ref="R1:V1"/>
    <mergeCell ref="W1:AA1"/>
    <mergeCell ref="AQ2:AT2"/>
    <mergeCell ref="BK1:BO1"/>
    <mergeCell ref="BP1:BT1"/>
    <mergeCell ref="BU1:BY1"/>
    <mergeCell ref="C2:F2"/>
    <mergeCell ref="H2:K2"/>
    <mergeCell ref="M2:P2"/>
    <mergeCell ref="R2:U2"/>
    <mergeCell ref="W2:Z2"/>
    <mergeCell ref="AB2:AE2"/>
    <mergeCell ref="AG2:AJ2"/>
    <mergeCell ref="AG1:AK1"/>
    <mergeCell ref="AL1:AP1"/>
    <mergeCell ref="AQ1:AU1"/>
    <mergeCell ref="AV1:AZ1"/>
    <mergeCell ref="BA1:BE1"/>
    <mergeCell ref="O15:R15"/>
    <mergeCell ref="ED2:EG2"/>
    <mergeCell ref="A3:A8"/>
    <mergeCell ref="CP2:CS2"/>
    <mergeCell ref="CT2:CW2"/>
    <mergeCell ref="CX2:DA2"/>
    <mergeCell ref="DB2:DE2"/>
    <mergeCell ref="DF2:DI2"/>
    <mergeCell ref="DJ2:DM2"/>
    <mergeCell ref="BP2:BS2"/>
    <mergeCell ref="BU2:BX2"/>
    <mergeCell ref="BZ2:CC2"/>
    <mergeCell ref="CD2:CG2"/>
    <mergeCell ref="CH2:CK2"/>
    <mergeCell ref="CL2:CO2"/>
    <mergeCell ref="AL2:AO2"/>
    <mergeCell ref="DN2:DQ2"/>
    <mergeCell ref="DR2:DU2"/>
    <mergeCell ref="DV2:DY2"/>
    <mergeCell ref="DZ2:EC2"/>
    <mergeCell ref="AV2:AY2"/>
    <mergeCell ref="BA2:BD2"/>
    <mergeCell ref="BF2:BI2"/>
    <mergeCell ref="BK2:BN2"/>
    <mergeCell ref="C16:F16"/>
    <mergeCell ref="G16:J16"/>
    <mergeCell ref="K16:N16"/>
    <mergeCell ref="O16:R16"/>
    <mergeCell ref="AA30:AD30"/>
    <mergeCell ref="K27:N27"/>
    <mergeCell ref="AE30:AH30"/>
    <mergeCell ref="C40:F40"/>
    <mergeCell ref="C41:F41"/>
    <mergeCell ref="S29:V29"/>
    <mergeCell ref="W29:Z29"/>
    <mergeCell ref="C30:F30"/>
    <mergeCell ref="G30:J30"/>
    <mergeCell ref="K30:N30"/>
    <mergeCell ref="O30:R30"/>
    <mergeCell ref="S30:V30"/>
    <mergeCell ref="W30:Z30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H47"/>
  <sheetViews>
    <sheetView tabSelected="1" topLeftCell="A12" zoomScaleNormal="100" workbookViewId="0">
      <selection activeCell="B17" sqref="B17:B22"/>
    </sheetView>
  </sheetViews>
  <sheetFormatPr baseColWidth="10" defaultColWidth="8.83203125" defaultRowHeight="15" x14ac:dyDescent="0.2"/>
  <cols>
    <col min="2" max="2" width="11.5" bestFit="1" customWidth="1"/>
    <col min="3" max="13" width="9.5" customWidth="1"/>
    <col min="14" max="14" width="11.83203125" customWidth="1"/>
    <col min="15" max="75" width="9.5" customWidth="1"/>
    <col min="76" max="77" width="9.1640625" customWidth="1"/>
    <col min="78" max="81" width="9.5" hidden="1" customWidth="1"/>
    <col min="82" max="125" width="9.1640625" hidden="1" customWidth="1"/>
    <col min="126" max="133" width="0" hidden="1" customWidth="1"/>
    <col min="138" max="138" width="22.33203125" customWidth="1"/>
  </cols>
  <sheetData>
    <row r="1" spans="1:138" ht="24" x14ac:dyDescent="0.3">
      <c r="C1" s="71">
        <v>1</v>
      </c>
      <c r="D1" s="71"/>
      <c r="E1" s="71"/>
      <c r="F1" s="71"/>
      <c r="G1" s="71"/>
      <c r="H1" s="71">
        <v>2</v>
      </c>
      <c r="I1" s="71"/>
      <c r="J1" s="71"/>
      <c r="K1" s="71"/>
      <c r="L1" s="71"/>
      <c r="M1" s="71">
        <v>3</v>
      </c>
      <c r="N1" s="71"/>
      <c r="O1" s="71"/>
      <c r="P1" s="71"/>
      <c r="Q1" s="71"/>
      <c r="R1" s="71">
        <v>4</v>
      </c>
      <c r="S1" s="71"/>
      <c r="T1" s="71"/>
      <c r="U1" s="71"/>
      <c r="V1" s="71"/>
      <c r="W1" s="71">
        <v>5</v>
      </c>
      <c r="X1" s="71"/>
      <c r="Y1" s="71"/>
      <c r="Z1" s="71"/>
      <c r="AA1" s="71"/>
      <c r="AB1" s="71">
        <v>6</v>
      </c>
      <c r="AC1" s="71"/>
      <c r="AD1" s="71"/>
      <c r="AE1" s="71"/>
      <c r="AF1" s="71"/>
      <c r="AG1" s="71">
        <v>7</v>
      </c>
      <c r="AH1" s="71"/>
      <c r="AI1" s="71"/>
      <c r="AJ1" s="71"/>
      <c r="AK1" s="71"/>
      <c r="AL1" s="71">
        <v>8</v>
      </c>
      <c r="AM1" s="71"/>
      <c r="AN1" s="71"/>
      <c r="AO1" s="71"/>
      <c r="AP1" s="71"/>
      <c r="AQ1" s="71">
        <v>9</v>
      </c>
      <c r="AR1" s="71"/>
      <c r="AS1" s="71"/>
      <c r="AT1" s="71"/>
      <c r="AU1" s="71"/>
      <c r="AV1" s="71">
        <v>10</v>
      </c>
      <c r="AW1" s="71"/>
      <c r="AX1" s="71"/>
      <c r="AY1" s="71"/>
      <c r="AZ1" s="71"/>
      <c r="BA1" s="71">
        <v>11</v>
      </c>
      <c r="BB1" s="71"/>
      <c r="BC1" s="71"/>
      <c r="BD1" s="71"/>
      <c r="BE1" s="71"/>
      <c r="BF1" s="71">
        <v>12</v>
      </c>
      <c r="BG1" s="71"/>
      <c r="BH1" s="71"/>
      <c r="BI1" s="71"/>
      <c r="BJ1" s="71"/>
      <c r="BK1" s="71">
        <v>13</v>
      </c>
      <c r="BL1" s="71"/>
      <c r="BM1" s="71"/>
      <c r="BN1" s="71"/>
      <c r="BO1" s="71"/>
      <c r="BP1" s="71">
        <v>14</v>
      </c>
      <c r="BQ1" s="71"/>
      <c r="BR1" s="71"/>
      <c r="BS1" s="71"/>
      <c r="BT1" s="71"/>
      <c r="BU1" s="72">
        <v>15</v>
      </c>
      <c r="BV1" s="72"/>
      <c r="BW1" s="72"/>
      <c r="BX1" s="72"/>
      <c r="BY1" s="72"/>
    </row>
    <row r="2" spans="1:138" ht="32" x14ac:dyDescent="0.2">
      <c r="C2" s="69" t="s">
        <v>17</v>
      </c>
      <c r="D2" s="69"/>
      <c r="E2" s="69"/>
      <c r="F2" s="69"/>
      <c r="G2" s="16" t="s">
        <v>34</v>
      </c>
      <c r="H2" s="55" t="s">
        <v>18</v>
      </c>
      <c r="I2" s="55"/>
      <c r="J2" s="55"/>
      <c r="K2" s="55"/>
      <c r="L2" s="16" t="s">
        <v>34</v>
      </c>
      <c r="M2" s="54" t="s">
        <v>19</v>
      </c>
      <c r="N2" s="54"/>
      <c r="O2" s="54"/>
      <c r="P2" s="54"/>
      <c r="Q2" s="16" t="s">
        <v>34</v>
      </c>
      <c r="R2" s="55" t="s">
        <v>20</v>
      </c>
      <c r="S2" s="55"/>
      <c r="T2" s="55"/>
      <c r="U2" s="55"/>
      <c r="V2" s="16" t="s">
        <v>34</v>
      </c>
      <c r="W2" s="54" t="s">
        <v>21</v>
      </c>
      <c r="X2" s="54"/>
      <c r="Y2" s="54"/>
      <c r="Z2" s="54"/>
      <c r="AA2" s="16" t="s">
        <v>34</v>
      </c>
      <c r="AB2" s="54" t="s">
        <v>22</v>
      </c>
      <c r="AC2" s="54"/>
      <c r="AD2" s="54"/>
      <c r="AE2" s="54"/>
      <c r="AF2" s="16" t="s">
        <v>34</v>
      </c>
      <c r="AG2" s="54" t="s">
        <v>23</v>
      </c>
      <c r="AH2" s="54"/>
      <c r="AI2" s="54"/>
      <c r="AJ2" s="54"/>
      <c r="AK2" s="16" t="s">
        <v>34</v>
      </c>
      <c r="AL2" s="54" t="s">
        <v>24</v>
      </c>
      <c r="AM2" s="54"/>
      <c r="AN2" s="54"/>
      <c r="AO2" s="54"/>
      <c r="AP2" s="16" t="s">
        <v>34</v>
      </c>
      <c r="AQ2" s="54" t="s">
        <v>25</v>
      </c>
      <c r="AR2" s="54"/>
      <c r="AS2" s="54"/>
      <c r="AT2" s="54"/>
      <c r="AU2" s="16" t="s">
        <v>34</v>
      </c>
      <c r="AV2" s="54" t="s">
        <v>26</v>
      </c>
      <c r="AW2" s="54"/>
      <c r="AX2" s="54"/>
      <c r="AY2" s="54"/>
      <c r="AZ2" s="16" t="s">
        <v>34</v>
      </c>
      <c r="BA2" s="54" t="s">
        <v>27</v>
      </c>
      <c r="BB2" s="54"/>
      <c r="BC2" s="54"/>
      <c r="BD2" s="54"/>
      <c r="BE2" s="16" t="s">
        <v>34</v>
      </c>
      <c r="BF2" s="54" t="s">
        <v>28</v>
      </c>
      <c r="BG2" s="54"/>
      <c r="BH2" s="54"/>
      <c r="BI2" s="54"/>
      <c r="BJ2" s="16" t="s">
        <v>34</v>
      </c>
      <c r="BK2" s="54" t="s">
        <v>29</v>
      </c>
      <c r="BL2" s="54"/>
      <c r="BM2" s="54"/>
      <c r="BN2" s="54"/>
      <c r="BO2" s="16" t="s">
        <v>34</v>
      </c>
      <c r="BP2" s="54" t="s">
        <v>30</v>
      </c>
      <c r="BQ2" s="54"/>
      <c r="BR2" s="54"/>
      <c r="BS2" s="54"/>
      <c r="BT2" s="16" t="s">
        <v>34</v>
      </c>
      <c r="BU2" s="54" t="s">
        <v>31</v>
      </c>
      <c r="BV2" s="54"/>
      <c r="BW2" s="54"/>
      <c r="BX2" s="54"/>
      <c r="BY2" s="16" t="s">
        <v>34</v>
      </c>
      <c r="BZ2" s="75" t="s">
        <v>35</v>
      </c>
      <c r="CA2" s="72"/>
      <c r="CB2" s="72"/>
      <c r="CC2" s="72"/>
      <c r="CD2" s="75" t="s">
        <v>36</v>
      </c>
      <c r="CE2" s="72"/>
      <c r="CF2" s="72"/>
      <c r="CG2" s="72"/>
      <c r="CH2" s="75" t="s">
        <v>37</v>
      </c>
      <c r="CI2" s="72"/>
      <c r="CJ2" s="72"/>
      <c r="CK2" s="72"/>
      <c r="CL2" s="75" t="s">
        <v>38</v>
      </c>
      <c r="CM2" s="72"/>
      <c r="CN2" s="72"/>
      <c r="CO2" s="72"/>
      <c r="CP2" s="75" t="s">
        <v>39</v>
      </c>
      <c r="CQ2" s="72"/>
      <c r="CR2" s="72"/>
      <c r="CS2" s="72"/>
      <c r="CT2" s="75" t="s">
        <v>40</v>
      </c>
      <c r="CU2" s="72"/>
      <c r="CV2" s="72"/>
      <c r="CW2" s="72"/>
      <c r="CX2" s="75" t="s">
        <v>41</v>
      </c>
      <c r="CY2" s="72"/>
      <c r="CZ2" s="72"/>
      <c r="DA2" s="72"/>
      <c r="DB2" s="76">
        <v>15</v>
      </c>
      <c r="DC2" s="76"/>
      <c r="DD2" s="76"/>
      <c r="DE2" s="76"/>
      <c r="DF2" s="76" t="s">
        <v>42</v>
      </c>
      <c r="DG2" s="76"/>
      <c r="DH2" s="76"/>
      <c r="DI2" s="76"/>
      <c r="DJ2" s="76" t="s">
        <v>43</v>
      </c>
      <c r="DK2" s="76"/>
      <c r="DL2" s="76"/>
      <c r="DM2" s="76"/>
      <c r="DN2" s="76" t="s">
        <v>44</v>
      </c>
      <c r="DO2" s="76"/>
      <c r="DP2" s="76"/>
      <c r="DQ2" s="76"/>
      <c r="DR2" s="76" t="s">
        <v>45</v>
      </c>
      <c r="DS2" s="76"/>
      <c r="DT2" s="76"/>
      <c r="DU2" s="76"/>
      <c r="DV2" s="76" t="s">
        <v>46</v>
      </c>
      <c r="DW2" s="76"/>
      <c r="DX2" s="76"/>
      <c r="DY2" s="76"/>
      <c r="DZ2" s="76" t="s">
        <v>47</v>
      </c>
      <c r="EA2" s="76"/>
      <c r="EB2" s="76"/>
      <c r="EC2" s="76"/>
      <c r="ED2" s="73" t="s">
        <v>48</v>
      </c>
      <c r="EE2" s="74"/>
      <c r="EF2" s="74"/>
      <c r="EG2" s="74"/>
    </row>
    <row r="3" spans="1:138" x14ac:dyDescent="0.2">
      <c r="A3" s="59" t="s">
        <v>120</v>
      </c>
      <c r="B3" t="s">
        <v>11</v>
      </c>
      <c r="C3" s="17">
        <f>'Alternatif-criteria weights'!R40</f>
        <v>7.1433775138903588E-2</v>
      </c>
      <c r="D3" s="17">
        <f>'Alternatif-criteria weights'!S40</f>
        <v>0.10638889020758613</v>
      </c>
      <c r="E3" s="17">
        <f>'Alternatif-criteria weights'!T40</f>
        <v>0</v>
      </c>
      <c r="F3" s="17">
        <f>'Alternatif-criteria weights'!U40</f>
        <v>0.88933169041258153</v>
      </c>
      <c r="G3" s="18">
        <f>(C3+C3*(1-C3-E3)+D3+D3*(1-D3-F3))/2</f>
        <v>0.12230446946667552</v>
      </c>
      <c r="H3" s="15">
        <f>'Alternatif-criteria weights'!V40</f>
        <v>2.7185842842126773E-3</v>
      </c>
      <c r="I3" s="15">
        <f>'Alternatif-criteria weights'!W40</f>
        <v>1.4938453999891577E-2</v>
      </c>
      <c r="J3" s="15">
        <f>'Alternatif-criteria weights'!X40</f>
        <v>0.97106623945259873</v>
      </c>
      <c r="K3" s="15">
        <f>'Alternatif-criteria weights'!Y40</f>
        <v>0.98392951596516343</v>
      </c>
      <c r="L3" s="18">
        <f>(H3+H3*(1-H3-J3)+I3+I3*(1-I3-K3))/2</f>
        <v>8.8726086144523715E-3</v>
      </c>
      <c r="M3" s="15">
        <f>'Alternatif-criteria weights'!Z40</f>
        <v>3.1785908168204036E-2</v>
      </c>
      <c r="N3" s="15">
        <f>'Alternatif-criteria weights'!AA40</f>
        <v>8.2727548159188258E-2</v>
      </c>
      <c r="O3" s="15">
        <f>'Alternatif-criteria weights'!AB40</f>
        <v>0</v>
      </c>
      <c r="P3" s="15">
        <f>'Alternatif-criteria weights'!AC40</f>
        <v>0.91143661285163602</v>
      </c>
      <c r="Q3" s="18">
        <f>(M3+M3*(1-M3-O3)+N3+N3*(1-N3-P3))/2</f>
        <v>7.2885902594272564E-2</v>
      </c>
      <c r="R3" s="15">
        <f>'Alternatif-criteria weights'!AD40</f>
        <v>9.7213605526313973E-4</v>
      </c>
      <c r="S3" s="15">
        <f>'Alternatif-criteria weights'!AE40</f>
        <v>2.9368797712759909E-3</v>
      </c>
      <c r="T3" s="15">
        <f>'Alternatif-criteria weights'!AF40</f>
        <v>0.99503310659577815</v>
      </c>
      <c r="U3" s="15">
        <f>'Alternatif-criteria weights'!AG40</f>
        <v>0.99688871808103308</v>
      </c>
      <c r="V3" s="18">
        <f>(R3+R3*(1-R3-T3)+S3+S3*(1-S3-U3))/2</f>
        <v>1.9567057361648504E-3</v>
      </c>
      <c r="W3" s="15">
        <f>'Alternatif-criteria weights'!AH40</f>
        <v>2.1694490861320359E-3</v>
      </c>
      <c r="X3" s="15">
        <f>'Alternatif-criteria weights'!AI40</f>
        <v>2.2055186614223454E-2</v>
      </c>
      <c r="Y3" s="15">
        <f>'Alternatif-criteria weights'!AJ40</f>
        <v>0.95659453574870568</v>
      </c>
      <c r="Z3" s="15">
        <f>'Alternatif-criteria weights'!AK40</f>
        <v>0.97615474642911815</v>
      </c>
      <c r="AA3" s="18">
        <f>(W3+W3*(1-W3-Y3)+X3+X3*(1-X3-Z3))/2</f>
        <v>1.2176787698276166E-2</v>
      </c>
      <c r="AB3" s="15">
        <f>'Alternatif-criteria weights'!AL40</f>
        <v>2.0482793622507045E-2</v>
      </c>
      <c r="AC3" s="15">
        <f>'Alternatif-criteria weights'!AM40</f>
        <v>8.192345819608815E-2</v>
      </c>
      <c r="AD3" s="15">
        <f>'Alternatif-criteria weights'!AN40</f>
        <v>0</v>
      </c>
      <c r="AE3" s="15">
        <f>'Alternatif-criteria weights'!AO40</f>
        <v>0.91179343830872728</v>
      </c>
      <c r="AF3" s="18">
        <f>(AB3+AB3*(1-AB3-AD3)+AC3+AC3*(1-AC3-AE3))/2</f>
        <v>6.1492117086524738E-2</v>
      </c>
      <c r="AG3" s="15">
        <f>'Alternatif-criteria weights'!AP40</f>
        <v>1.9385470968541152E-2</v>
      </c>
      <c r="AH3" s="15">
        <f>'Alternatif-criteria weights'!AQ40</f>
        <v>5.7323629367890816E-2</v>
      </c>
      <c r="AI3" s="15">
        <f>'Alternatif-criteria weights'!AR40</f>
        <v>0</v>
      </c>
      <c r="AJ3" s="15">
        <f>'Alternatif-criteria weights'!AS40</f>
        <v>0.9385459073793867</v>
      </c>
      <c r="AK3" s="18">
        <f>(AG3+AG3*(1-AG3-AI3)+AH3+AH3*(1-AH3-AJ3))/2</f>
        <v>4.7977773982458866E-2</v>
      </c>
      <c r="AL3" s="15">
        <f>'Alternatif-criteria weights'!AT40</f>
        <v>1.4116076628692853E-2</v>
      </c>
      <c r="AM3" s="15">
        <f>'Alternatif-criteria weights'!AU40</f>
        <v>6.0914835980760307E-2</v>
      </c>
      <c r="AN3" s="15">
        <f>'Alternatif-criteria weights'!AV40</f>
        <v>0.88579585506333192</v>
      </c>
      <c r="AO3" s="15">
        <f>'Alternatif-criteria weights'!AW40</f>
        <v>0.93477051411589984</v>
      </c>
      <c r="AP3" s="18">
        <f>(AL3+AL3*(1-AL3-AN3)+AM3+AM3*(1-AM3-AO3))/2</f>
        <v>3.8353294821241363E-2</v>
      </c>
      <c r="AQ3" s="15">
        <f>'Alternatif-criteria weights'!AX40</f>
        <v>3.8803364501430737E-3</v>
      </c>
      <c r="AR3" s="15">
        <f>'Alternatif-criteria weights'!AY40</f>
        <v>1.4530715886700962E-2</v>
      </c>
      <c r="AS3" s="15">
        <f>'Alternatif-criteria weights'!AZ40</f>
        <v>0.97456298244716988</v>
      </c>
      <c r="AT3" s="15">
        <f>'Alternatif-criteria weights'!BA40</f>
        <v>0.98452840717157819</v>
      </c>
      <c r="AU3" s="18">
        <f>(AQ3+AQ3*(1-AQ3-AS3)+AR3+AR3*(1-AR3-AT3))/2</f>
        <v>9.2541855638976975E-3</v>
      </c>
      <c r="AV3" s="15">
        <f>'Alternatif-criteria weights'!BB40</f>
        <v>4.3967273917881244E-2</v>
      </c>
      <c r="AW3" s="15">
        <f>'Alternatif-criteria weights'!BC40</f>
        <v>6.6181058578915875E-2</v>
      </c>
      <c r="AX3" s="15">
        <f>'Alternatif-criteria weights'!BD40</f>
        <v>0</v>
      </c>
      <c r="AY3" s="15">
        <f>'Alternatif-criteria weights'!BE40</f>
        <v>0.9313098900383604</v>
      </c>
      <c r="AZ3" s="18">
        <f>(AV3+AV3*(1-AV3-AX3)+AW3+AW3*(1-AW3-AY3))/2</f>
        <v>7.617426845772296E-2</v>
      </c>
      <c r="BA3" s="15">
        <f>'Alternatif-criteria weights'!BF40</f>
        <v>4.8343645973802918E-4</v>
      </c>
      <c r="BB3" s="15">
        <f>'Alternatif-criteria weights'!BG40</f>
        <v>3.7580203952513824E-2</v>
      </c>
      <c r="BC3" s="15">
        <f>'Alternatif-criteria weights'!BH40</f>
        <v>0.92520971349479986</v>
      </c>
      <c r="BD3" s="15">
        <f>'Alternatif-criteria weights'!BI40</f>
        <v>0.95918146037472274</v>
      </c>
      <c r="BE3" s="18">
        <f>(BA3+BA3*(1-BA3-BC3)+BB3+BB3*(1-BB3-BD3))/2</f>
        <v>1.9110630183910633E-2</v>
      </c>
      <c r="BF3" s="15">
        <f>'Alternatif-criteria weights'!BJ40</f>
        <v>1.8267767858360373E-2</v>
      </c>
      <c r="BG3" s="15">
        <f>'Alternatif-criteria weights'!BK40</f>
        <v>7.2112507873975384E-2</v>
      </c>
      <c r="BH3" s="15">
        <f>'Alternatif-criteria weights'!BL40</f>
        <v>0</v>
      </c>
      <c r="BI3" s="15">
        <f>'Alternatif-criteria weights'!BM40</f>
        <v>0.92235113809660507</v>
      </c>
      <c r="BJ3" s="18">
        <f>(BF3+BF3*(1-BF3-BH3)+BG3+BG3*(1-BG3-BI3))/2</f>
        <v>5.4356786310854416E-2</v>
      </c>
      <c r="BK3" s="15">
        <f>'Alternatif-criteria weights'!BN40</f>
        <v>0</v>
      </c>
      <c r="BL3" s="15">
        <f>'Alternatif-criteria weights'!BO40</f>
        <v>1.6255337541261627E-2</v>
      </c>
      <c r="BM3" s="15">
        <f>'Alternatif-criteria weights'!BP40</f>
        <v>0.9671939685329346</v>
      </c>
      <c r="BN3" s="15">
        <f>'Alternatif-criteria weights'!BQ40</f>
        <v>0.98231304305717393</v>
      </c>
      <c r="BO3" s="18">
        <f>(BK3+BK3*(1-BK3-BM3)+BL3+BL3*(1-BL3-BN3))/2</f>
        <v>8.1393044989323381E-3</v>
      </c>
      <c r="BP3" s="15">
        <f>'Alternatif-criteria weights'!BR40</f>
        <v>3.8197146363273538E-3</v>
      </c>
      <c r="BQ3" s="15">
        <f>'Alternatif-criteria weights'!BS40</f>
        <v>3.2754150092432543E-2</v>
      </c>
      <c r="BR3" s="15">
        <f>'Alternatif-criteria weights'!BT40</f>
        <v>0.93613928231106736</v>
      </c>
      <c r="BS3" s="15">
        <f>'Alternatif-criteria weights'!BU40</f>
        <v>0.96464208547721264</v>
      </c>
      <c r="BT3" s="18">
        <f>(BP3+BP3*(1-BP3-BR3)+BQ3+BQ3*(1-BQ3-BS3))/2</f>
        <v>1.8444244158928442E-2</v>
      </c>
      <c r="BU3" s="15">
        <f>'Alternatif-criteria weights'!BV40</f>
        <v>6.7132797622823981E-2</v>
      </c>
      <c r="BV3" s="15">
        <f>'Alternatif-criteria weights'!BW40</f>
        <v>0.17763306681297686</v>
      </c>
      <c r="BW3" s="15">
        <f>'Alternatif-criteria weights'!BX40</f>
        <v>0</v>
      </c>
      <c r="BX3" s="15">
        <f>'Alternatif-criteria weights'!BY40</f>
        <v>0.8094976892543313</v>
      </c>
      <c r="BY3" s="18">
        <f>(BU3+BU3*(1-BU3-BW3)+BV3+BV3*(1-BV3-BX3))/2</f>
        <v>0.15483892640464306</v>
      </c>
      <c r="BZ3" s="15">
        <f>C3+H3-C3*H3</f>
        <v>7.3958160684661656E-2</v>
      </c>
      <c r="CA3" s="15">
        <f>D3+I3-D3*I3</f>
        <v>0.11973805866501216</v>
      </c>
      <c r="CB3" s="15">
        <f>E3*J3</f>
        <v>0</v>
      </c>
      <c r="CC3" s="15">
        <f>F3*K3</f>
        <v>0.87503969968013195</v>
      </c>
      <c r="CD3" s="15">
        <f>M3+R3-M3*R3</f>
        <v>3.2727143996087581E-2</v>
      </c>
      <c r="CE3" s="15">
        <f>N3+S3-N3*S3</f>
        <v>8.5421467067748266E-2</v>
      </c>
      <c r="CF3" s="15">
        <f>O3*T3</f>
        <v>0</v>
      </c>
      <c r="CG3" s="15">
        <f>P3*U3</f>
        <v>0.90860087659778632</v>
      </c>
      <c r="CH3" s="15">
        <f>W3+AB3-W3*AB3</f>
        <v>2.2607806330733303E-2</v>
      </c>
      <c r="CI3" s="15">
        <f>X3+AC3-X3*AC3</f>
        <v>0.10217180765171435</v>
      </c>
      <c r="CJ3" s="15">
        <f>Y3*AD3</f>
        <v>0</v>
      </c>
      <c r="CK3" s="15">
        <f>Z3*AE3</f>
        <v>0.89005149256798943</v>
      </c>
      <c r="CL3" s="15">
        <f>AG3+AL3-AG3*AL3</f>
        <v>3.322790080355878E-2</v>
      </c>
      <c r="CM3" s="15">
        <f>AH3+AM3-AH3*AM3</f>
        <v>0.11474660586788415</v>
      </c>
      <c r="CN3" s="15">
        <f>AI3*AN3</f>
        <v>0</v>
      </c>
      <c r="CO3" s="15">
        <f>AJ3*AO3</f>
        <v>0.877325040362403</v>
      </c>
      <c r="CP3" s="15">
        <f>AQ3+AV3-AQ3*AV3</f>
        <v>4.7677002552427336E-2</v>
      </c>
      <c r="CQ3" s="15">
        <f>AR3+AW3-AR3*AW3</f>
        <v>7.9750116306325503E-2</v>
      </c>
      <c r="CR3" s="15">
        <f>AS3*AX3</f>
        <v>0</v>
      </c>
      <c r="CS3" s="15">
        <f>AT3*AY3</f>
        <v>0.91690104262260463</v>
      </c>
      <c r="CT3" s="15">
        <f>BA3+BF3-BA3*BF3</f>
        <v>1.8742373013077639E-2</v>
      </c>
      <c r="CU3" s="15">
        <f>BB3+BG3-BB3*BG3</f>
        <v>0.10698270907305796</v>
      </c>
      <c r="CV3" s="15">
        <f>BC3*BH3</f>
        <v>0</v>
      </c>
      <c r="CW3" s="15">
        <f>BD3*BI3</f>
        <v>0.88470211161778922</v>
      </c>
      <c r="CX3" s="15">
        <f>BK3+BP3-BK3*BP3</f>
        <v>3.8197146363273538E-3</v>
      </c>
      <c r="CY3" s="15">
        <f>BL3+BQ3-BL3*BQ3</f>
        <v>4.8477057868064534E-2</v>
      </c>
      <c r="CZ3" s="15">
        <f>BM3*BR3</f>
        <v>0.90542826755801442</v>
      </c>
      <c r="DA3" s="15">
        <f>BN3*BS3</f>
        <v>0.94758050244613923</v>
      </c>
      <c r="DB3" s="15">
        <f>BU3</f>
        <v>6.7132797622823981E-2</v>
      </c>
      <c r="DC3" s="15">
        <f t="shared" ref="DC3:DE10" si="0">BV3</f>
        <v>0.17763306681297686</v>
      </c>
      <c r="DD3" s="15">
        <f t="shared" si="0"/>
        <v>0</v>
      </c>
      <c r="DE3" s="15">
        <f t="shared" si="0"/>
        <v>0.8094976892543313</v>
      </c>
      <c r="DF3" s="15">
        <f>BZ3+CD3-BZ3*CD3</f>
        <v>0.10426486530633654</v>
      </c>
      <c r="DG3" s="15">
        <f>CA3+CE3-CA3*CE3</f>
        <v>0.19493132509775096</v>
      </c>
      <c r="DH3" s="15">
        <f>CB3*CF3</f>
        <v>0</v>
      </c>
      <c r="DI3" s="15">
        <f>CC3*CG3</f>
        <v>0.79506183818723153</v>
      </c>
      <c r="DJ3" s="15">
        <f>CH3+CL3-CH3*CL3</f>
        <v>5.508449718814841E-2</v>
      </c>
      <c r="DK3" s="15">
        <f>CI3+CM3-CI3*CM3</f>
        <v>0.20519454537617798</v>
      </c>
      <c r="DL3" s="15">
        <f>CJ3*CN3</f>
        <v>0</v>
      </c>
      <c r="DM3" s="15">
        <f>CK3*CO3</f>
        <v>0.78086446164182832</v>
      </c>
      <c r="DN3" s="15">
        <f>CP3+CT3-CP3*CT3</f>
        <v>6.5525795399521927E-2</v>
      </c>
      <c r="DO3" s="15">
        <f>CQ3+CU3-CQ3*CU3</f>
        <v>0.17820094188804131</v>
      </c>
      <c r="DP3" s="15">
        <f>CR3*CV3</f>
        <v>0</v>
      </c>
      <c r="DQ3" s="15">
        <f>CS3*CW3</f>
        <v>0.81118428855277092</v>
      </c>
      <c r="DR3" s="15">
        <f>CX3+DB3-CX3*DB3</f>
        <v>7.0696084129493839E-2</v>
      </c>
      <c r="DS3" s="15">
        <f>CY3+DC3-CY3*DC3</f>
        <v>0.21749899622186694</v>
      </c>
      <c r="DT3" s="15">
        <f>CZ3*DD3</f>
        <v>0</v>
      </c>
      <c r="DU3" s="15">
        <f>DA3*DE3</f>
        <v>0.76706422711260791</v>
      </c>
      <c r="DV3" s="15">
        <f>DF3+DJ3-DF3*DJ3</f>
        <v>0.15360598481469537</v>
      </c>
      <c r="DW3" s="15">
        <f>DG3+DK3-DG3*DK3</f>
        <v>0.36012702584091999</v>
      </c>
      <c r="DX3" s="15">
        <f>DH3*DL3</f>
        <v>0</v>
      </c>
      <c r="DY3" s="15">
        <f>DI3*DM3</f>
        <v>0.62083553424803495</v>
      </c>
      <c r="DZ3" s="15">
        <f>DN3+DR3-DN3*DR3</f>
        <v>0.13158946238479916</v>
      </c>
      <c r="EA3" s="15">
        <f>DO3+DS3-DO3*DS3</f>
        <v>0.35694141212346797</v>
      </c>
      <c r="EB3" s="15">
        <f>DP3*DT3</f>
        <v>0</v>
      </c>
      <c r="EC3" s="15">
        <f>DQ3*DU3</f>
        <v>0.62223044934462191</v>
      </c>
      <c r="ED3" s="15">
        <f>DV3+DZ3-DV3*DZ3</f>
        <v>0.26498251823864116</v>
      </c>
      <c r="EE3" s="15">
        <f>DW3+EA3-DW3*EA3</f>
        <v>0.58852418881690527</v>
      </c>
      <c r="EF3" s="15">
        <f>DX3*EB3</f>
        <v>0</v>
      </c>
      <c r="EG3" s="15">
        <f>DY3*EC3</f>
        <v>0.38630277344426317</v>
      </c>
      <c r="EH3" s="29">
        <f>(ED3+ED3*(1-ED3-EF3)+EE3+EE3*(1-EE3-EG3))/2</f>
        <v>0.5315442159686995</v>
      </c>
    </row>
    <row r="4" spans="1:138" x14ac:dyDescent="0.2">
      <c r="A4" s="57"/>
      <c r="B4" t="s">
        <v>12</v>
      </c>
      <c r="C4" s="17">
        <f>'Alternatif-criteria weights'!R41</f>
        <v>6.7062349780516728E-3</v>
      </c>
      <c r="D4" s="17">
        <f>'Alternatif-criteria weights'!S41</f>
        <v>3.9308831789615972E-2</v>
      </c>
      <c r="E4" s="17">
        <f>'Alternatif-criteria weights'!T41</f>
        <v>0.924526503237736</v>
      </c>
      <c r="F4" s="17">
        <f>'Alternatif-criteria weights'!U41</f>
        <v>0.95771780777235027</v>
      </c>
      <c r="G4" s="18">
        <f t="shared" ref="G4:G8" si="1">(C4+C4*(1-C4-E4)+D4+D4*(1-D4-F4))/2</f>
        <v>2.3296557754649165E-2</v>
      </c>
      <c r="H4" s="15">
        <f>'Alternatif-criteria weights'!V41</f>
        <v>1.496137159277211E-3</v>
      </c>
      <c r="I4" s="15">
        <f>'Alternatif-criteria weights'!W41</f>
        <v>1.2944536086070157E-2</v>
      </c>
      <c r="J4" s="15">
        <f>'Alternatif-criteria weights'!X41</f>
        <v>0.97451260994729361</v>
      </c>
      <c r="K4" s="15">
        <f>'Alternatif-criteria weights'!Y41</f>
        <v>0.98601507095300933</v>
      </c>
      <c r="L4" s="18">
        <f t="shared" ref="L4:L8" si="2">(H4+H4*(1-H4-J4)+I4+I4*(1-I4-K4))/2</f>
        <v>7.2450174272625867E-3</v>
      </c>
      <c r="M4" s="15">
        <f>'Alternatif-criteria weights'!Z41</f>
        <v>1.2945658687887218E-2</v>
      </c>
      <c r="N4" s="15">
        <f>'Alternatif-criteria weights'!AA41</f>
        <v>4.6933602337407287E-2</v>
      </c>
      <c r="O4" s="15">
        <f>'Alternatif-criteria weights'!AB41</f>
        <v>0.91531489808803346</v>
      </c>
      <c r="P4" s="15">
        <f>'Alternatif-criteria weights'!AC41</f>
        <v>0.94996524341229893</v>
      </c>
      <c r="Q4" s="18">
        <f t="shared" ref="Q4:Q8" si="3">(M4+M4*(1-M4-O4)+N4+N4*(1-N4-P4))/2</f>
        <v>3.0476761856051374E-2</v>
      </c>
      <c r="R4" s="15">
        <f>'Alternatif-criteria weights'!AD41</f>
        <v>9.7213605526313973E-4</v>
      </c>
      <c r="S4" s="15">
        <f>'Alternatif-criteria weights'!AE41</f>
        <v>2.9368797712759909E-3</v>
      </c>
      <c r="T4" s="15">
        <f>'Alternatif-criteria weights'!AF41</f>
        <v>0.99503310659577815</v>
      </c>
      <c r="U4" s="15">
        <f>'Alternatif-criteria weights'!AG41</f>
        <v>0.99688871808103308</v>
      </c>
      <c r="V4" s="18">
        <f t="shared" ref="V4:V8" si="4">(R4+R4*(1-R4-T4)+S4+S4*(1-S4-U4))/2</f>
        <v>1.9567057361648504E-3</v>
      </c>
      <c r="W4" s="15">
        <f>'Alternatif-criteria weights'!AH41</f>
        <v>2.4128263664580096E-4</v>
      </c>
      <c r="X4" s="15">
        <f>'Alternatif-criteria weights'!AI41</f>
        <v>1.893390201750611E-2</v>
      </c>
      <c r="Y4" s="15">
        <f>'Alternatif-criteria weights'!AJ41</f>
        <v>0.96195011563848709</v>
      </c>
      <c r="Z4" s="15">
        <f>'Alternatif-criteria weights'!AK41</f>
        <v>0.97941734289997062</v>
      </c>
      <c r="AA4" s="18">
        <f t="shared" ref="AA4:AA8" si="5">(W4+W4*(1-W4-Y4)+X4+X4*(1-X4-Z4))/2</f>
        <v>9.6077622902236686E-3</v>
      </c>
      <c r="AB4" s="15">
        <f>'Alternatif-criteria weights'!AL41</f>
        <v>2.1076297479276196E-2</v>
      </c>
      <c r="AC4" s="15">
        <f>'Alternatif-criteria weights'!AM41</f>
        <v>8.2841501493353342E-2</v>
      </c>
      <c r="AD4" s="15">
        <f>'Alternatif-criteria weights'!AN41</f>
        <v>0</v>
      </c>
      <c r="AE4" s="15">
        <f>'Alternatif-criteria weights'!AO41</f>
        <v>0.91083874570972811</v>
      </c>
      <c r="AF4" s="18">
        <f t="shared" ref="AF4:AF8" si="6">(AB4+AB4*(1-AB4-AD4)+AC4+AC4*(1-AC4-AE4))/2</f>
        <v>6.2536711973617168E-2</v>
      </c>
      <c r="AG4" s="15">
        <f>'Alternatif-criteria weights'!AP41</f>
        <v>1.1793218238051906E-2</v>
      </c>
      <c r="AH4" s="15">
        <f>'Alternatif-criteria weights'!AQ41</f>
        <v>4.200338313608698E-2</v>
      </c>
      <c r="AI4" s="15">
        <f>'Alternatif-criteria weights'!AR41</f>
        <v>0.92292522304960611</v>
      </c>
      <c r="AJ4" s="15">
        <f>'Alternatif-criteria weights'!AS41</f>
        <v>0.95518426601154627</v>
      </c>
      <c r="AK4" s="18">
        <f t="shared" ref="AK4:AK8" si="7">(AG4+AG4*(1-AG4-AI4)+AH4+AH4*(1-AH4-AJ4))/2</f>
        <v>2.7342304646659401E-2</v>
      </c>
      <c r="AL4" s="15">
        <f>'Alternatif-criteria weights'!AT41</f>
        <v>1.5188303797263436E-2</v>
      </c>
      <c r="AM4" s="15">
        <f>'Alternatif-criteria weights'!AU41</f>
        <v>6.302227814478456E-2</v>
      </c>
      <c r="AN4" s="15">
        <f>'Alternatif-criteria weights'!AV41</f>
        <v>0</v>
      </c>
      <c r="AO4" s="15">
        <f>'Alternatif-criteria weights'!AW41</f>
        <v>0.93248833043902013</v>
      </c>
      <c r="AP4" s="18">
        <f t="shared" ref="AP4:AP8" si="8">(AL4+AL4*(1-AL4-AN4)+AM4+AM4*(1-AM4-AO4))/2</f>
        <v>4.6725566420802868E-2</v>
      </c>
      <c r="AQ4" s="15">
        <f>'Alternatif-criteria weights'!AX41</f>
        <v>2.4081565827890339E-3</v>
      </c>
      <c r="AR4" s="15">
        <f>'Alternatif-criteria weights'!AY41</f>
        <v>2.0984498571722021E-2</v>
      </c>
      <c r="AS4" s="15">
        <f>'Alternatif-criteria weights'!AZ41</f>
        <v>0.9599556465823017</v>
      </c>
      <c r="AT4" s="15">
        <f>'Alternatif-criteria weights'!BA41</f>
        <v>0.97737474093019006</v>
      </c>
      <c r="AU4" s="18">
        <f t="shared" ref="AU4:AU8" si="9">(AQ4+AQ4*(1-AQ4-AS4)+AR4+AR4*(1-AR4-AT4))/2</f>
        <v>1.1758859772999425E-2</v>
      </c>
      <c r="AV4" s="15">
        <f>'Alternatif-criteria weights'!BB41</f>
        <v>1.1031059611295024E-2</v>
      </c>
      <c r="AW4" s="15">
        <f>'Alternatif-criteria weights'!BC41</f>
        <v>4.0603544940628455E-2</v>
      </c>
      <c r="AX4" s="15">
        <f>'Alternatif-criteria weights'!BD41</f>
        <v>0</v>
      </c>
      <c r="AY4" s="15">
        <f>'Alternatif-criteria weights'!BE41</f>
        <v>0.95623142586752707</v>
      </c>
      <c r="AZ4" s="18">
        <f t="shared" ref="AZ4:AZ8" si="10">(AV4+AV4*(1-AV4-AX4)+AW4+AW4*(1-AW4-AY4))/2</f>
        <v>3.1336245646050004E-2</v>
      </c>
      <c r="BA4" s="15">
        <f>'Alternatif-criteria weights'!BF41</f>
        <v>4.3425240322653158E-3</v>
      </c>
      <c r="BB4" s="15">
        <f>'Alternatif-criteria weights'!BG41</f>
        <v>4.3706126554577951E-2</v>
      </c>
      <c r="BC4" s="15">
        <f>'Alternatif-criteria weights'!BH41</f>
        <v>0.91491664729518973</v>
      </c>
      <c r="BD4" s="15">
        <f>'Alternatif-criteria weights'!BI41</f>
        <v>0.95278947851955265</v>
      </c>
      <c r="BE4" s="18">
        <f t="shared" ref="BE4:BE8" si="11">(BA4+BA4*(1-BA4-BC4)+BB4+BB4*(1-BB4-BD4))/2</f>
        <v>2.4276216551933041E-2</v>
      </c>
      <c r="BF4" s="15">
        <f>'Alternatif-criteria weights'!BJ41</f>
        <v>4.7101193370384653E-3</v>
      </c>
      <c r="BG4" s="15">
        <f>'Alternatif-criteria weights'!BK41</f>
        <v>4.7325488228811552E-2</v>
      </c>
      <c r="BH4" s="15">
        <f>'Alternatif-criteria weights'!BL41</f>
        <v>0.90803950213617168</v>
      </c>
      <c r="BI4" s="15">
        <f>'Alternatif-criteria weights'!BM41</f>
        <v>0.94888774620081773</v>
      </c>
      <c r="BJ4" s="18">
        <f t="shared" ref="BJ4:BJ8" si="12">(BF4+BF4*(1-BF4-BH4)+BG4+BG4*(1-BG4-BI4))/2</f>
        <v>2.6312888895169414E-2</v>
      </c>
      <c r="BK4" s="15">
        <f>'Alternatif-criteria weights'!BN41</f>
        <v>0</v>
      </c>
      <c r="BL4" s="15">
        <f>'Alternatif-criteria weights'!BO41</f>
        <v>1.6255337541261627E-2</v>
      </c>
      <c r="BM4" s="15">
        <f>'Alternatif-criteria weights'!BP41</f>
        <v>0.9671939685329346</v>
      </c>
      <c r="BN4" s="15">
        <f>'Alternatif-criteria weights'!BQ41</f>
        <v>0.98231304305717393</v>
      </c>
      <c r="BO4" s="18">
        <f t="shared" ref="BO4:BO8" si="13">(BK4+BK4*(1-BK4-BM4)+BL4+BL4*(1-BL4-BN4))/2</f>
        <v>8.1393044989323381E-3</v>
      </c>
      <c r="BP4" s="15">
        <f>'Alternatif-criteria weights'!BR41</f>
        <v>1.1219969661215634E-2</v>
      </c>
      <c r="BQ4" s="15">
        <f>'Alternatif-criteria weights'!BS41</f>
        <v>4.7530470303130068E-2</v>
      </c>
      <c r="BR4" s="15">
        <f>'Alternatif-criteria weights'!BT41</f>
        <v>0</v>
      </c>
      <c r="BS4" s="15">
        <f>'Alternatif-criteria weights'!BU41</f>
        <v>0.94861922712233038</v>
      </c>
      <c r="BT4" s="18">
        <f t="shared" ref="BT4:BT8" si="14">(BP4+BP4*(1-BP4-BR4)+BQ4+BQ4*(1-BQ4-BS4))/2</f>
        <v>3.5013764299269973E-2</v>
      </c>
      <c r="BU4" s="15">
        <f>'Alternatif-criteria weights'!BV41</f>
        <v>0.20934546768264883</v>
      </c>
      <c r="BV4" s="15">
        <f>'Alternatif-criteria weights'!BW41</f>
        <v>0.24074579599199786</v>
      </c>
      <c r="BW4" s="15">
        <f>'Alternatif-criteria weights'!BX41</f>
        <v>0</v>
      </c>
      <c r="BX4" s="15">
        <f>'Alternatif-criteria weights'!BY41</f>
        <v>0.7554146643634061</v>
      </c>
      <c r="BY4" s="18">
        <f t="shared" ref="BY4:BY8" si="15">(BU4+BU4*(1-BU4-BW4)+BV4+BV4*(1-BV4-BX4))/2</f>
        <v>0.30826777977300485</v>
      </c>
      <c r="BZ4" s="15">
        <f t="shared" ref="BZ4:CA10" si="16">C4+H4-C4*H4</f>
        <v>8.1923386899793761E-3</v>
      </c>
      <c r="CA4" s="15">
        <f t="shared" si="16"/>
        <v>5.1744533284084182E-2</v>
      </c>
      <c r="CB4" s="15">
        <f t="shared" ref="CB4:CC10" si="17">E4*J4</f>
        <v>0.9009627356356511</v>
      </c>
      <c r="CC4" s="15">
        <f t="shared" si="17"/>
        <v>0.94432419218361452</v>
      </c>
      <c r="CD4" s="15">
        <f t="shared" ref="CD4:CE10" si="18">M4+R4-M4*R4</f>
        <v>1.3905209801580732E-2</v>
      </c>
      <c r="CE4" s="15">
        <f t="shared" si="18"/>
        <v>4.9732643761385434E-2</v>
      </c>
      <c r="CF4" s="15">
        <f t="shared" ref="CF4:CG10" si="19">O4*T4</f>
        <v>0.910768626557934</v>
      </c>
      <c r="CG4" s="15">
        <f t="shared" si="19"/>
        <v>0.94700963372682323</v>
      </c>
      <c r="CH4" s="15">
        <f t="shared" ref="CH4:CI10" si="20">W4+AB4-W4*AB4</f>
        <v>2.1312494771295466E-2</v>
      </c>
      <c r="CI4" s="15">
        <f t="shared" si="20"/>
        <v>0.10020689063860122</v>
      </c>
      <c r="CJ4" s="15">
        <f t="shared" ref="CJ4:CK10" si="21">Y4*AD4</f>
        <v>0</v>
      </c>
      <c r="CK4" s="15">
        <f t="shared" si="21"/>
        <v>0.89209126413336393</v>
      </c>
      <c r="CL4" s="15">
        <f t="shared" ref="CL4:CM10" si="22">AG4+AL4-AG4*AL4</f>
        <v>2.6802403053968381E-2</v>
      </c>
      <c r="CM4" s="15">
        <f t="shared" si="22"/>
        <v>0.10237851238584711</v>
      </c>
      <c r="CN4" s="15">
        <f t="shared" ref="CN4:CO10" si="23">AI4*AN4</f>
        <v>0</v>
      </c>
      <c r="CO4" s="15">
        <f t="shared" si="23"/>
        <v>0.89069818147472768</v>
      </c>
      <c r="CP4" s="15">
        <f t="shared" ref="CP4:CQ10" si="24">AQ4+AV4-AQ4*AV4</f>
        <v>1.341265167526598E-2</v>
      </c>
      <c r="CQ4" s="15">
        <f t="shared" si="24"/>
        <v>6.0735998481537011E-2</v>
      </c>
      <c r="CR4" s="15">
        <f t="shared" ref="CR4:CS10" si="25">AS4*AX4</f>
        <v>0</v>
      </c>
      <c r="CS4" s="15">
        <f t="shared" si="25"/>
        <v>0.93459644212658055</v>
      </c>
      <c r="CT4" s="15">
        <f t="shared" ref="CT4:CU10" si="26">BA4+BF4-BA4*BF4</f>
        <v>9.0321895628878539E-3</v>
      </c>
      <c r="CU4" s="15">
        <f t="shared" si="26"/>
        <v>8.896320100560387E-2</v>
      </c>
      <c r="CV4" s="15">
        <f t="shared" ref="CV4:CW10" si="27">BC4*BH4</f>
        <v>0.83078045690601943</v>
      </c>
      <c r="CW4" s="15">
        <f t="shared" si="27"/>
        <v>0.90409026087627076</v>
      </c>
      <c r="CX4" s="15">
        <f t="shared" ref="CX4:CY10" si="28">BK4+BP4-BK4*BP4</f>
        <v>1.1219969661215634E-2</v>
      </c>
      <c r="CY4" s="15">
        <f t="shared" si="28"/>
        <v>6.301318400611941E-2</v>
      </c>
      <c r="CZ4" s="15">
        <f t="shared" ref="CZ4:DA10" si="29">BM4*BR4</f>
        <v>0</v>
      </c>
      <c r="DA4" s="15">
        <f t="shared" si="29"/>
        <v>0.93184103969708076</v>
      </c>
      <c r="DB4" s="15">
        <f t="shared" ref="DB4:DB10" si="30">BU4</f>
        <v>0.20934546768264883</v>
      </c>
      <c r="DC4" s="15">
        <f t="shared" si="0"/>
        <v>0.24074579599199786</v>
      </c>
      <c r="DD4" s="15">
        <f t="shared" si="0"/>
        <v>0</v>
      </c>
      <c r="DE4" s="15">
        <f t="shared" si="0"/>
        <v>0.7554146643634061</v>
      </c>
      <c r="DF4" s="15">
        <f t="shared" ref="DF4:DG10" si="31">BZ4+CD4-BZ4*CD4</f>
        <v>2.1983632303310338E-2</v>
      </c>
      <c r="DG4" s="15">
        <f t="shared" si="31"/>
        <v>9.8903784605053099E-2</v>
      </c>
      <c r="DH4" s="15">
        <f t="shared" ref="DH4:DI10" si="32">CB4*CF4</f>
        <v>0.82056859331476095</v>
      </c>
      <c r="DI4" s="15">
        <f t="shared" si="32"/>
        <v>0.89428410735918307</v>
      </c>
      <c r="DJ4" s="15">
        <f t="shared" ref="DJ4:DK10" si="33">CH4+CL4-CH4*CL4</f>
        <v>4.7543671750317991E-2</v>
      </c>
      <c r="DK4" s="15">
        <f t="shared" si="33"/>
        <v>0.19232637063005706</v>
      </c>
      <c r="DL4" s="15">
        <f t="shared" ref="DL4:DM10" si="34">CJ4*CN4</f>
        <v>0</v>
      </c>
      <c r="DM4" s="15">
        <f t="shared" si="34"/>
        <v>0.79458406667307824</v>
      </c>
      <c r="DN4" s="15">
        <f t="shared" ref="DN4:DO10" si="35">CP4+CT4-CP4*CT4</f>
        <v>2.2323695625681844E-2</v>
      </c>
      <c r="DO4" s="15">
        <f t="shared" si="35"/>
        <v>0.14429593064595186</v>
      </c>
      <c r="DP4" s="15">
        <f t="shared" ref="DP4:DQ10" si="36">CR4*CV4</f>
        <v>0</v>
      </c>
      <c r="DQ4" s="15">
        <f t="shared" si="36"/>
        <v>0.84495954117625471</v>
      </c>
      <c r="DR4" s="15">
        <f t="shared" ref="DR4:DS10" si="37">CX4+DB4-CX4*DB4</f>
        <v>0.21821658754775214</v>
      </c>
      <c r="DS4" s="15">
        <f t="shared" si="37"/>
        <v>0.28858882085657384</v>
      </c>
      <c r="DT4" s="15">
        <f t="shared" ref="DT4:DU10" si="38">CZ4*DD4</f>
        <v>0</v>
      </c>
      <c r="DU4" s="15">
        <f t="shared" si="38"/>
        <v>0.70392638624281767</v>
      </c>
      <c r="DV4" s="15">
        <f t="shared" ref="DV4:DW10" si="39">DF4+DJ4-DF4*DJ4</f>
        <v>6.8482121455520059E-2</v>
      </c>
      <c r="DW4" s="15">
        <f t="shared" si="39"/>
        <v>0.27220834930044335</v>
      </c>
      <c r="DX4" s="15">
        <f t="shared" ref="DX4:DY10" si="40">DH4*DL4</f>
        <v>0</v>
      </c>
      <c r="DY4" s="15">
        <f t="shared" si="40"/>
        <v>0.71058390278656336</v>
      </c>
      <c r="DZ4" s="15">
        <f t="shared" ref="DZ4:EA10" si="41">DN4+DR4-DN4*DR4</f>
        <v>0.235668882492543</v>
      </c>
      <c r="EA4" s="15">
        <f t="shared" si="41"/>
        <v>0.39124255902300847</v>
      </c>
      <c r="EB4" s="15">
        <f t="shared" ref="EB4:EC10" si="42">DP4*DT4</f>
        <v>0</v>
      </c>
      <c r="EC4" s="15">
        <f t="shared" si="42"/>
        <v>0.59478931634159027</v>
      </c>
      <c r="ED4" s="15">
        <f t="shared" ref="ED4:EE8" si="43">DV4+DZ4-DV4*DZ4</f>
        <v>0.28801189891392204</v>
      </c>
      <c r="EE4" s="15">
        <f t="shared" si="43"/>
        <v>0.5569514171557175</v>
      </c>
      <c r="EF4" s="15">
        <f t="shared" ref="EF4:EG8" si="44">DX4*EB4</f>
        <v>0</v>
      </c>
      <c r="EG4" s="15">
        <f t="shared" si="44"/>
        <v>0.42264771374175908</v>
      </c>
      <c r="EH4" s="29">
        <f t="shared" ref="EH4:EH6" si="45">(ED4+ED4*(1-ED4-EF4)+EE4+EE4*(1-EE4-EG4))/2</f>
        <v>0.53069332701270855</v>
      </c>
    </row>
    <row r="5" spans="1:138" x14ac:dyDescent="0.2">
      <c r="A5" s="57"/>
      <c r="B5" t="s">
        <v>13</v>
      </c>
      <c r="C5" s="17">
        <f>'Alternatif-criteria weights'!R42</f>
        <v>2.9861205640490107E-3</v>
      </c>
      <c r="D5" s="17">
        <f>'Alternatif-criteria weights'!S42</f>
        <v>3.3362496177549827E-2</v>
      </c>
      <c r="E5" s="17">
        <f>'Alternatif-criteria weights'!T42</f>
        <v>0.9345757357375224</v>
      </c>
      <c r="F5" s="17">
        <f>'Alternatif-criteria weights'!U42</f>
        <v>0.96392591811461936</v>
      </c>
      <c r="G5" s="18">
        <f t="shared" si="1"/>
        <v>1.8312764917145181E-2</v>
      </c>
      <c r="H5" s="15">
        <f>'Alternatif-criteria weights'!V42</f>
        <v>2.7185842842126773E-3</v>
      </c>
      <c r="I5" s="15">
        <f>'Alternatif-criteria weights'!W42</f>
        <v>1.4938453999891577E-2</v>
      </c>
      <c r="J5" s="15">
        <f>'Alternatif-criteria weights'!X42</f>
        <v>0.97106623945259873</v>
      </c>
      <c r="K5" s="15">
        <f>'Alternatif-criteria weights'!Y42</f>
        <v>0.98392951596516343</v>
      </c>
      <c r="L5" s="18">
        <f t="shared" si="2"/>
        <v>8.8726086144523715E-3</v>
      </c>
      <c r="M5" s="15">
        <f>'Alternatif-criteria weights'!Z42</f>
        <v>1.5389727848097667E-2</v>
      </c>
      <c r="N5" s="15">
        <f>'Alternatif-criteria weights'!AA42</f>
        <v>5.8474278578423022E-2</v>
      </c>
      <c r="O5" s="15">
        <f>'Alternatif-criteria weights'!AB42</f>
        <v>0</v>
      </c>
      <c r="P5" s="15">
        <f>'Alternatif-criteria weights'!AC42</f>
        <v>0.93700758307955323</v>
      </c>
      <c r="Q5" s="18">
        <f t="shared" si="3"/>
        <v>4.4640542715723597E-2</v>
      </c>
      <c r="R5" s="15">
        <f>'Alternatif-criteria weights'!AD42</f>
        <v>9.7213605526313973E-4</v>
      </c>
      <c r="S5" s="15">
        <f>'Alternatif-criteria weights'!AE42</f>
        <v>2.9368797712759909E-3</v>
      </c>
      <c r="T5" s="15">
        <f>'Alternatif-criteria weights'!AF42</f>
        <v>0.99503310659577815</v>
      </c>
      <c r="U5" s="15">
        <f>'Alternatif-criteria weights'!AG42</f>
        <v>0.99688871808103308</v>
      </c>
      <c r="V5" s="18">
        <f t="shared" si="4"/>
        <v>1.9567057361648504E-3</v>
      </c>
      <c r="W5" s="15">
        <f>'Alternatif-criteria weights'!AH42</f>
        <v>2.1694490861320359E-3</v>
      </c>
      <c r="X5" s="15">
        <f>'Alternatif-criteria weights'!AI42</f>
        <v>2.2055186614223454E-2</v>
      </c>
      <c r="Y5" s="15">
        <f>'Alternatif-criteria weights'!AJ42</f>
        <v>0.95659453574870568</v>
      </c>
      <c r="Z5" s="15">
        <f>'Alternatif-criteria weights'!AK42</f>
        <v>0.97615474642911815</v>
      </c>
      <c r="AA5" s="18">
        <f t="shared" si="5"/>
        <v>1.2176787698276166E-2</v>
      </c>
      <c r="AB5" s="15">
        <f>'Alternatif-criteria weights'!AL42</f>
        <v>8.9544116162990961E-2</v>
      </c>
      <c r="AC5" s="15">
        <f>'Alternatif-criteria weights'!AM42</f>
        <v>0.1385221806662803</v>
      </c>
      <c r="AD5" s="15">
        <f>'Alternatif-criteria weights'!AN42</f>
        <v>0</v>
      </c>
      <c r="AE5" s="15">
        <f>'Alternatif-criteria weights'!AO42</f>
        <v>0.85607847390588421</v>
      </c>
      <c r="AF5" s="18">
        <f t="shared" si="6"/>
        <v>0.15517009667784265</v>
      </c>
      <c r="AG5" s="15">
        <f>'Alternatif-criteria weights'!AP42</f>
        <v>6.618405681181605E-2</v>
      </c>
      <c r="AH5" s="15">
        <f>'Alternatif-criteria weights'!AQ42</f>
        <v>8.1319456095562903E-2</v>
      </c>
      <c r="AI5" s="15">
        <f>'Alternatif-criteria weights'!AR42</f>
        <v>0.90082315277447667</v>
      </c>
      <c r="AJ5" s="15">
        <f>'Alternatif-criteria weights'!AS42</f>
        <v>0.91726011751316683</v>
      </c>
      <c r="AK5" s="18">
        <f t="shared" si="7"/>
        <v>7.4901308962030982E-2</v>
      </c>
      <c r="AL5" s="15">
        <f>'Alternatif-criteria weights'!AT42</f>
        <v>4.3701766063952596E-2</v>
      </c>
      <c r="AM5" s="15">
        <f>'Alternatif-criteria weights'!AU42</f>
        <v>0.11816978935648059</v>
      </c>
      <c r="AN5" s="15">
        <f>'Alternatif-criteria weights'!AV42</f>
        <v>0</v>
      </c>
      <c r="AO5" s="15">
        <f>'Alternatif-criteria weights'!AW42</f>
        <v>0.87293162274666047</v>
      </c>
      <c r="AP5" s="18">
        <f t="shared" si="8"/>
        <v>0.10235751069230964</v>
      </c>
      <c r="AQ5" s="15">
        <f>'Alternatif-criteria weights'!AX42</f>
        <v>3.8803364501430737E-3</v>
      </c>
      <c r="AR5" s="15">
        <f>'Alternatif-criteria weights'!AY42</f>
        <v>1.4530715886700962E-2</v>
      </c>
      <c r="AS5" s="15">
        <f>'Alternatif-criteria weights'!AZ42</f>
        <v>0.97456298244716988</v>
      </c>
      <c r="AT5" s="15">
        <f>'Alternatif-criteria weights'!BA42</f>
        <v>0.98452840717157819</v>
      </c>
      <c r="AU5" s="18">
        <f t="shared" si="9"/>
        <v>9.2541855638976975E-3</v>
      </c>
      <c r="AV5" s="15">
        <f>'Alternatif-criteria weights'!BB42</f>
        <v>1.8229998290785088E-2</v>
      </c>
      <c r="AW5" s="15">
        <f>'Alternatif-criteria weights'!BC42</f>
        <v>5.4128086842058054E-2</v>
      </c>
      <c r="AX5" s="15">
        <f>'Alternatif-criteria weights'!BD42</f>
        <v>0</v>
      </c>
      <c r="AY5" s="15">
        <f>'Alternatif-criteria weights'!BE42</f>
        <v>0.9417102994328338</v>
      </c>
      <c r="AZ5" s="18">
        <f t="shared" si="10"/>
        <v>4.524050538753098E-2</v>
      </c>
      <c r="BA5" s="15">
        <f>'Alternatif-criteria weights'!BF42</f>
        <v>8.655972130520373E-2</v>
      </c>
      <c r="BB5" s="15">
        <f>'Alternatif-criteria weights'!BG42</f>
        <v>0.13318435144625818</v>
      </c>
      <c r="BC5" s="15">
        <f>'Alternatif-criteria weights'!BH42</f>
        <v>0</v>
      </c>
      <c r="BD5" s="15">
        <f>'Alternatif-criteria weights'!BI42</f>
        <v>0.86115271569852359</v>
      </c>
      <c r="BE5" s="18">
        <f t="shared" si="11"/>
        <v>0.14978271137191854</v>
      </c>
      <c r="BF5" s="15">
        <f>'Alternatif-criteria weights'!BJ42</f>
        <v>4.7101193370384653E-3</v>
      </c>
      <c r="BG5" s="15">
        <f>'Alternatif-criteria weights'!BK42</f>
        <v>4.7325488228811552E-2</v>
      </c>
      <c r="BH5" s="15">
        <f>'Alternatif-criteria weights'!BL42</f>
        <v>0.90803950213617168</v>
      </c>
      <c r="BI5" s="15">
        <f>'Alternatif-criteria weights'!BM42</f>
        <v>0.94888774620081773</v>
      </c>
      <c r="BJ5" s="18">
        <f t="shared" si="12"/>
        <v>2.6312888895169414E-2</v>
      </c>
      <c r="BK5" s="15">
        <f>'Alternatif-criteria weights'!BN42</f>
        <v>1.3688816995783837E-3</v>
      </c>
      <c r="BL5" s="15">
        <f>'Alternatif-criteria weights'!BO42</f>
        <v>1.1834953527628644E-2</v>
      </c>
      <c r="BM5" s="15">
        <f>'Alternatif-criteria weights'!BP42</f>
        <v>0.97744515022248923</v>
      </c>
      <c r="BN5" s="15">
        <f>'Alternatif-criteria weights'!BQ42</f>
        <v>0.98724034389503801</v>
      </c>
      <c r="BO5" s="18">
        <f t="shared" si="13"/>
        <v>6.6218900616131894E-3</v>
      </c>
      <c r="BP5" s="15">
        <f>'Alternatif-criteria weights'!BR42</f>
        <v>6.2955012259116039E-3</v>
      </c>
      <c r="BQ5" s="15">
        <f>'Alternatif-criteria weights'!BS42</f>
        <v>6.2955012259116039E-3</v>
      </c>
      <c r="BR5" s="15">
        <f>'Alternatif-criteria weights'!BT42</f>
        <v>0.9937044987740884</v>
      </c>
      <c r="BS5" s="15">
        <f>'Alternatif-criteria weights'!BU42</f>
        <v>0.9937044987740884</v>
      </c>
      <c r="BT5" s="18">
        <f t="shared" si="14"/>
        <v>6.2955012259116039E-3</v>
      </c>
      <c r="BU5" s="15">
        <f>'Alternatif-criteria weights'!BV42</f>
        <v>0.12271025021284521</v>
      </c>
      <c r="BV5" s="15">
        <f>'Alternatif-criteria weights'!BW42</f>
        <v>0.18000198430115011</v>
      </c>
      <c r="BW5" s="15">
        <f>'Alternatif-criteria weights'!BX42</f>
        <v>0</v>
      </c>
      <c r="BX5" s="15">
        <f>'Alternatif-criteria weights'!BY42</f>
        <v>0.81376724043438853</v>
      </c>
      <c r="BY5" s="18">
        <f t="shared" si="15"/>
        <v>0.2057431155654395</v>
      </c>
      <c r="BZ5" s="15">
        <f t="shared" si="16"/>
        <v>5.6965868278255E-3</v>
      </c>
      <c r="CA5" s="15">
        <f t="shared" si="16"/>
        <v>4.7802566062971515E-2</v>
      </c>
      <c r="CB5" s="15">
        <f t="shared" si="17"/>
        <v>0.90753494518628153</v>
      </c>
      <c r="CC5" s="15">
        <f t="shared" si="17"/>
        <v>0.94843516203679323</v>
      </c>
      <c r="CD5" s="15">
        <f t="shared" si="18"/>
        <v>1.6346902994038983E-2</v>
      </c>
      <c r="CE5" s="15">
        <f t="shared" si="18"/>
        <v>6.1239426423802083E-2</v>
      </c>
      <c r="CF5" s="15">
        <f t="shared" si="19"/>
        <v>0</v>
      </c>
      <c r="CG5" s="15">
        <f t="shared" si="19"/>
        <v>0.93409228832838287</v>
      </c>
      <c r="CH5" s="15">
        <f t="shared" si="20"/>
        <v>9.151930384814469E-2</v>
      </c>
      <c r="CI5" s="15">
        <f t="shared" si="20"/>
        <v>0.15752223473569976</v>
      </c>
      <c r="CJ5" s="15">
        <f t="shared" si="21"/>
        <v>0</v>
      </c>
      <c r="CK5" s="15">
        <f t="shared" si="21"/>
        <v>0.83566506561902487</v>
      </c>
      <c r="CL5" s="15">
        <f t="shared" si="22"/>
        <v>0.10699346270781532</v>
      </c>
      <c r="CM5" s="15">
        <f t="shared" si="22"/>
        <v>0.18987974245464725</v>
      </c>
      <c r="CN5" s="15">
        <f t="shared" si="23"/>
        <v>0</v>
      </c>
      <c r="CO5" s="15">
        <f t="shared" si="23"/>
        <v>0.80070536286156124</v>
      </c>
      <c r="CP5" s="15">
        <f t="shared" si="24"/>
        <v>2.2039596214074381E-2</v>
      </c>
      <c r="CQ5" s="15">
        <f t="shared" si="24"/>
        <v>6.7872282877366394E-2</v>
      </c>
      <c r="CR5" s="15">
        <f t="shared" si="25"/>
        <v>0</v>
      </c>
      <c r="CS5" s="15">
        <f t="shared" si="25"/>
        <v>0.92714054111767785</v>
      </c>
      <c r="CT5" s="15">
        <f t="shared" si="26"/>
        <v>9.0862134025113894E-2</v>
      </c>
      <c r="CU5" s="15">
        <f t="shared" si="26"/>
        <v>0.17420682521843794</v>
      </c>
      <c r="CV5" s="15">
        <f t="shared" si="27"/>
        <v>0</v>
      </c>
      <c r="CW5" s="15">
        <f t="shared" si="27"/>
        <v>0.81713725953388561</v>
      </c>
      <c r="CX5" s="15">
        <f t="shared" si="28"/>
        <v>7.6557651290721637E-3</v>
      </c>
      <c r="CY5" s="15">
        <f t="shared" si="28"/>
        <v>1.8055947789098456E-2</v>
      </c>
      <c r="CZ5" s="15">
        <f t="shared" si="29"/>
        <v>0.97129164308100224</v>
      </c>
      <c r="DA5" s="15">
        <f t="shared" si="29"/>
        <v>0.98102517109977738</v>
      </c>
      <c r="DB5" s="15">
        <f t="shared" si="30"/>
        <v>0.12271025021284521</v>
      </c>
      <c r="DC5" s="15">
        <f t="shared" si="0"/>
        <v>0.18000198430115011</v>
      </c>
      <c r="DD5" s="15">
        <f t="shared" si="0"/>
        <v>0</v>
      </c>
      <c r="DE5" s="15">
        <f t="shared" si="0"/>
        <v>0.81376724043438853</v>
      </c>
      <c r="DF5" s="15">
        <f t="shared" si="31"/>
        <v>2.1950368269592898E-2</v>
      </c>
      <c r="DG5" s="15">
        <f t="shared" si="31"/>
        <v>0.10611459075949131</v>
      </c>
      <c r="DH5" s="15">
        <f t="shared" si="32"/>
        <v>0</v>
      </c>
      <c r="DI5" s="15">
        <f t="shared" si="32"/>
        <v>0.8859259708380488</v>
      </c>
      <c r="DJ5" s="15">
        <f t="shared" si="33"/>
        <v>0.18872079933263833</v>
      </c>
      <c r="DK5" s="15">
        <f t="shared" si="33"/>
        <v>0.31749169582785186</v>
      </c>
      <c r="DL5" s="15">
        <f t="shared" si="34"/>
        <v>0</v>
      </c>
      <c r="DM5" s="15">
        <f t="shared" si="34"/>
        <v>0.66912149959721168</v>
      </c>
      <c r="DN5" s="15">
        <f t="shared" si="35"/>
        <v>0.11089916549412565</v>
      </c>
      <c r="DO5" s="15">
        <f t="shared" si="35"/>
        <v>0.2302552931754106</v>
      </c>
      <c r="DP5" s="15">
        <f t="shared" si="36"/>
        <v>0</v>
      </c>
      <c r="DQ5" s="15">
        <f t="shared" si="36"/>
        <v>0.75760108097166312</v>
      </c>
      <c r="DR5" s="15">
        <f t="shared" si="37"/>
        <v>0.12942657448735814</v>
      </c>
      <c r="DS5" s="15">
        <f t="shared" si="37"/>
        <v>0.19480782565977289</v>
      </c>
      <c r="DT5" s="15">
        <f t="shared" si="38"/>
        <v>0</v>
      </c>
      <c r="DU5" s="15">
        <f t="shared" si="38"/>
        <v>0.79832614628253973</v>
      </c>
      <c r="DV5" s="15">
        <f t="shared" si="39"/>
        <v>0.20652867655674786</v>
      </c>
      <c r="DW5" s="15">
        <f t="shared" si="39"/>
        <v>0.38991578521503378</v>
      </c>
      <c r="DX5" s="15">
        <f t="shared" si="40"/>
        <v>0</v>
      </c>
      <c r="DY5" s="15">
        <f t="shared" si="40"/>
        <v>0.5927921141392708</v>
      </c>
      <c r="DZ5" s="15">
        <f t="shared" si="41"/>
        <v>0.22597244087807247</v>
      </c>
      <c r="EA5" s="15">
        <f t="shared" si="41"/>
        <v>0.38020758582502823</v>
      </c>
      <c r="EB5" s="15">
        <f t="shared" si="42"/>
        <v>0</v>
      </c>
      <c r="EC5" s="15">
        <f t="shared" si="42"/>
        <v>0.60481275139159418</v>
      </c>
      <c r="ED5" s="15">
        <f t="shared" si="43"/>
        <v>0.38583132828197408</v>
      </c>
      <c r="EE5" s="15">
        <f t="shared" si="43"/>
        <v>0.62187443166838374</v>
      </c>
      <c r="EF5" s="15">
        <f t="shared" si="44"/>
        <v>0</v>
      </c>
      <c r="EG5" s="15">
        <f t="shared" si="44"/>
        <v>0.35852822955581232</v>
      </c>
      <c r="EH5" s="29">
        <f t="shared" si="45"/>
        <v>0.62842917913095764</v>
      </c>
    </row>
    <row r="6" spans="1:138" x14ac:dyDescent="0.2">
      <c r="A6" s="57"/>
      <c r="B6" t="s">
        <v>14</v>
      </c>
      <c r="C6" s="17">
        <f>'Alternatif-criteria weights'!R43</f>
        <v>3.3587581170703151E-3</v>
      </c>
      <c r="D6" s="17">
        <f>'Alternatif-criteria weights'!S43</f>
        <v>3.3958782248317276E-2</v>
      </c>
      <c r="E6" s="17">
        <f>'Alternatif-criteria weights'!T43</f>
        <v>0.93356591656611509</v>
      </c>
      <c r="F6" s="17">
        <f>'Alternatif-criteria weights'!U43</f>
        <v>0.9633033004727144</v>
      </c>
      <c r="G6" s="18">
        <f t="shared" si="1"/>
        <v>1.8811185731486341E-2</v>
      </c>
      <c r="H6" s="15">
        <f>'Alternatif-criteria weights'!V43</f>
        <v>1.496137159277211E-3</v>
      </c>
      <c r="I6" s="15">
        <f>'Alternatif-criteria weights'!W43</f>
        <v>1.2944536086070157E-2</v>
      </c>
      <c r="J6" s="15">
        <f>'Alternatif-criteria weights'!X43</f>
        <v>0.97451260994729361</v>
      </c>
      <c r="K6" s="15">
        <f>'Alternatif-criteria weights'!Y43</f>
        <v>0.98601507095300933</v>
      </c>
      <c r="L6" s="18">
        <f t="shared" si="2"/>
        <v>7.2450174272625867E-3</v>
      </c>
      <c r="M6" s="15">
        <f>'Alternatif-criteria weights'!Z43</f>
        <v>4.5035429489250767E-3</v>
      </c>
      <c r="N6" s="15">
        <f>'Alternatif-criteria weights'!AA43</f>
        <v>3.8469030859079156E-2</v>
      </c>
      <c r="O6" s="15">
        <f>'Alternatif-criteria weights'!AB43</f>
        <v>0</v>
      </c>
      <c r="P6" s="15">
        <f>'Alternatif-criteria weights'!AC43</f>
        <v>0.95842721430721989</v>
      </c>
      <c r="Q6" s="18">
        <f t="shared" si="3"/>
        <v>2.3787616649156577E-2</v>
      </c>
      <c r="R6" s="15">
        <f>'Alternatif-criteria weights'!AD43</f>
        <v>1.1429309450570191E-3</v>
      </c>
      <c r="S6" s="15">
        <f>'Alternatif-criteria weights'!AE43</f>
        <v>5.4767304576202047E-3</v>
      </c>
      <c r="T6" s="15">
        <f>'Alternatif-criteria weights'!AF43</f>
        <v>0.98970134837990953</v>
      </c>
      <c r="U6" s="15">
        <f>'Alternatif-criteria weights'!AG43</f>
        <v>0.99412654807800371</v>
      </c>
      <c r="V6" s="18">
        <f t="shared" si="4"/>
        <v>3.316149247844079E-3</v>
      </c>
      <c r="W6" s="15">
        <f>'Alternatif-criteria weights'!AH43</f>
        <v>7.5561609702261556E-3</v>
      </c>
      <c r="X6" s="15">
        <f>'Alternatif-criteria weights'!AI43</f>
        <v>3.2827156512728273E-2</v>
      </c>
      <c r="Y6" s="15">
        <f>'Alternatif-criteria weights'!AJ43</f>
        <v>0</v>
      </c>
      <c r="Z6" s="15">
        <f>'Alternatif-criteria weights'!AK43</f>
        <v>0.96447746211677743</v>
      </c>
      <c r="AA6" s="18">
        <f t="shared" si="5"/>
        <v>2.3985432295341658E-2</v>
      </c>
      <c r="AB6" s="15">
        <f>'Alternatif-criteria weights'!AL43</f>
        <v>7.2032989371115019E-2</v>
      </c>
      <c r="AC6" s="15">
        <f>'Alternatif-criteria weights'!AM43</f>
        <v>0.10620814764781128</v>
      </c>
      <c r="AD6" s="15">
        <f>'Alternatif-criteria weights'!AN43</f>
        <v>0.85678286994612696</v>
      </c>
      <c r="AE6" s="15">
        <f>'Alternatif-criteria weights'!AO43</f>
        <v>0.89070890227125477</v>
      </c>
      <c r="AF6" s="18">
        <f t="shared" si="6"/>
        <v>9.1848088942753023E-2</v>
      </c>
      <c r="AG6" s="15">
        <f>'Alternatif-criteria weights'!AP43</f>
        <v>1.1793218238051906E-2</v>
      </c>
      <c r="AH6" s="15">
        <f>'Alternatif-criteria weights'!AQ43</f>
        <v>4.200338313608698E-2</v>
      </c>
      <c r="AI6" s="15">
        <f>'Alternatif-criteria weights'!AR43</f>
        <v>0.92292522304960611</v>
      </c>
      <c r="AJ6" s="15">
        <f>'Alternatif-criteria weights'!AS43</f>
        <v>0.95518426601154627</v>
      </c>
      <c r="AK6" s="18">
        <f t="shared" si="7"/>
        <v>2.7342304646659401E-2</v>
      </c>
      <c r="AL6" s="15">
        <f>'Alternatif-criteria weights'!AT43</f>
        <v>4.5592145389804495E-3</v>
      </c>
      <c r="AM6" s="15">
        <f>'Alternatif-criteria weights'!AU43</f>
        <v>4.58411708375146E-2</v>
      </c>
      <c r="AN6" s="15">
        <f>'Alternatif-criteria weights'!AV43</f>
        <v>0.9108567299322341</v>
      </c>
      <c r="AO6" s="15">
        <f>'Alternatif-criteria weights'!AW43</f>
        <v>0.9504877181001109</v>
      </c>
      <c r="AP6" s="18">
        <f t="shared" si="8"/>
        <v>2.5477155130800809E-2</v>
      </c>
      <c r="AQ6" s="15">
        <f>'Alternatif-criteria weights'!AX43</f>
        <v>8.7226391805573789E-3</v>
      </c>
      <c r="AR6" s="15">
        <f>'Alternatif-criteria weights'!AY43</f>
        <v>3.1192411613534476E-2</v>
      </c>
      <c r="AS6" s="15">
        <f>'Alternatif-criteria weights'!AZ43</f>
        <v>0.94248818071545948</v>
      </c>
      <c r="AT6" s="15">
        <f>'Alternatif-criteria weights'!BA43</f>
        <v>0.96670645807395406</v>
      </c>
      <c r="AU6" s="18">
        <f t="shared" si="9"/>
        <v>2.020308026480783E-2</v>
      </c>
      <c r="AV6" s="15">
        <f>'Alternatif-criteria weights'!BB43</f>
        <v>1.1031059611295024E-2</v>
      </c>
      <c r="AW6" s="15">
        <f>'Alternatif-criteria weights'!BC43</f>
        <v>4.0603544940628455E-2</v>
      </c>
      <c r="AX6" s="15">
        <f>'Alternatif-criteria weights'!BD43</f>
        <v>0</v>
      </c>
      <c r="AY6" s="15">
        <f>'Alternatif-criteria weights'!BE43</f>
        <v>0.95623142586752707</v>
      </c>
      <c r="AZ6" s="18">
        <f t="shared" si="10"/>
        <v>3.1336245646050004E-2</v>
      </c>
      <c r="BA6" s="15">
        <f>'Alternatif-criteria weights'!BF43</f>
        <v>4.8343645973802918E-4</v>
      </c>
      <c r="BB6" s="15">
        <f>'Alternatif-criteria weights'!BG43</f>
        <v>3.7580203952513824E-2</v>
      </c>
      <c r="BC6" s="15">
        <f>'Alternatif-criteria weights'!BH43</f>
        <v>0.92520971349479986</v>
      </c>
      <c r="BD6" s="15">
        <f>'Alternatif-criteria weights'!BI43</f>
        <v>0.95918146037472274</v>
      </c>
      <c r="BE6" s="18">
        <f t="shared" si="11"/>
        <v>1.9110630183910633E-2</v>
      </c>
      <c r="BF6" s="15">
        <f>'Alternatif-criteria weights'!BJ43</f>
        <v>1.3621808866670304E-2</v>
      </c>
      <c r="BG6" s="15">
        <f>'Alternatif-criteria weights'!BK43</f>
        <v>6.4853056124564046E-2</v>
      </c>
      <c r="BH6" s="15">
        <f>'Alternatif-criteria weights'!BL43</f>
        <v>0</v>
      </c>
      <c r="BI6" s="15">
        <f>'Alternatif-criteria weights'!BM43</f>
        <v>0.92990862973633326</v>
      </c>
      <c r="BJ6" s="18">
        <f t="shared" si="12"/>
        <v>4.6125420430982944E-2</v>
      </c>
      <c r="BK6" s="15">
        <f>'Alternatif-criteria weights'!BN43</f>
        <v>1.8998487923547192E-3</v>
      </c>
      <c r="BL6" s="15">
        <f>'Alternatif-criteria weights'!BO43</f>
        <v>1.9338463557079022E-2</v>
      </c>
      <c r="BM6" s="15">
        <f>'Alternatif-criteria weights'!BP43</f>
        <v>0.96188941204308576</v>
      </c>
      <c r="BN6" s="15">
        <f>'Alternatif-criteria weights'!BQ43</f>
        <v>0.97908960183660065</v>
      </c>
      <c r="BO6" s="18">
        <f t="shared" si="13"/>
        <v>1.0668753039302118E-2</v>
      </c>
      <c r="BP6" s="15">
        <f>'Alternatif-criteria weights'!BR43</f>
        <v>1.4703154969437415E-2</v>
      </c>
      <c r="BQ6" s="15">
        <f>'Alternatif-criteria weights'!BS43</f>
        <v>5.3354788221618099E-2</v>
      </c>
      <c r="BR6" s="15">
        <f>'Alternatif-criteria weights'!BT43</f>
        <v>0</v>
      </c>
      <c r="BS6" s="15">
        <f>'Alternatif-criteria weights'!BU43</f>
        <v>0.94248668560720206</v>
      </c>
      <c r="BT6" s="18">
        <f t="shared" si="14"/>
        <v>4.1383396338807499E-2</v>
      </c>
      <c r="BU6" s="15">
        <f>'Alternatif-criteria weights'!BV43</f>
        <v>5.2816117057124079E-2</v>
      </c>
      <c r="BV6" s="15">
        <f>'Alternatif-criteria weights'!BW43</f>
        <v>0.15136283113392446</v>
      </c>
      <c r="BW6" s="15">
        <f>'Alternatif-criteria weights'!BX43</f>
        <v>0</v>
      </c>
      <c r="BX6" s="15">
        <f>'Alternatif-criteria weights'!BY43</f>
        <v>0.83767218141148381</v>
      </c>
      <c r="BY6" s="18">
        <f t="shared" si="15"/>
        <v>0.12793260728582789</v>
      </c>
      <c r="BZ6" s="15">
        <f t="shared" si="16"/>
        <v>4.8498701135195532E-3</v>
      </c>
      <c r="CA6" s="15">
        <f t="shared" si="16"/>
        <v>4.6463737652135094E-2</v>
      </c>
      <c r="CB6" s="15">
        <f t="shared" si="17"/>
        <v>0.90977175791068221</v>
      </c>
      <c r="CC6" s="15">
        <f t="shared" si="17"/>
        <v>0.94983157216487157</v>
      </c>
      <c r="CD6" s="15">
        <f t="shared" si="18"/>
        <v>5.6413266553833764E-3</v>
      </c>
      <c r="CE6" s="15">
        <f t="shared" si="18"/>
        <v>4.3735076803718312E-2</v>
      </c>
      <c r="CF6" s="15">
        <f t="shared" si="19"/>
        <v>0</v>
      </c>
      <c r="CG6" s="15">
        <f t="shared" si="19"/>
        <v>0.95279793814325364</v>
      </c>
      <c r="CH6" s="15">
        <f t="shared" si="20"/>
        <v>7.9044857478486441E-2</v>
      </c>
      <c r="CI6" s="15">
        <f t="shared" si="20"/>
        <v>0.1355487926747779</v>
      </c>
      <c r="CJ6" s="15">
        <f t="shared" si="21"/>
        <v>0</v>
      </c>
      <c r="CK6" s="15">
        <f t="shared" si="21"/>
        <v>0.85906866154740058</v>
      </c>
      <c r="CL6" s="15">
        <f t="shared" si="22"/>
        <v>1.6298664964980059E-2</v>
      </c>
      <c r="CM6" s="15">
        <f t="shared" si="22"/>
        <v>8.5919069711506632E-2</v>
      </c>
      <c r="CN6" s="15">
        <f t="shared" si="23"/>
        <v>0.84065265063894201</v>
      </c>
      <c r="CO6" s="15">
        <f t="shared" si="23"/>
        <v>0.9078909133664439</v>
      </c>
      <c r="CP6" s="15">
        <f t="shared" si="24"/>
        <v>1.9657478839083857E-2</v>
      </c>
      <c r="CQ6" s="15">
        <f t="shared" si="24"/>
        <v>7.0529434067406208E-2</v>
      </c>
      <c r="CR6" s="15">
        <f t="shared" si="25"/>
        <v>0</v>
      </c>
      <c r="CS6" s="15">
        <f t="shared" si="25"/>
        <v>0.92439509479940385</v>
      </c>
      <c r="CT6" s="15">
        <f t="shared" si="26"/>
        <v>1.4098660047354602E-2</v>
      </c>
      <c r="CU6" s="15">
        <f t="shared" si="26"/>
        <v>9.9996069000972923E-2</v>
      </c>
      <c r="CV6" s="15">
        <f t="shared" si="27"/>
        <v>0</v>
      </c>
      <c r="CW6" s="15">
        <f t="shared" si="27"/>
        <v>0.89195111748555345</v>
      </c>
      <c r="CX6" s="15">
        <f t="shared" si="28"/>
        <v>1.6575069990579644E-2</v>
      </c>
      <c r="CY6" s="15">
        <f t="shared" si="28"/>
        <v>7.1661452151077693E-2</v>
      </c>
      <c r="CZ6" s="15">
        <f t="shared" si="29"/>
        <v>0</v>
      </c>
      <c r="DA6" s="15">
        <f t="shared" si="29"/>
        <v>0.92277891374745291</v>
      </c>
      <c r="DB6" s="15">
        <f t="shared" si="30"/>
        <v>5.2816117057124079E-2</v>
      </c>
      <c r="DC6" s="15">
        <f t="shared" si="0"/>
        <v>0.15136283113392446</v>
      </c>
      <c r="DD6" s="15">
        <f t="shared" si="0"/>
        <v>0</v>
      </c>
      <c r="DE6" s="15">
        <f t="shared" si="0"/>
        <v>0.83767218141148381</v>
      </c>
      <c r="DF6" s="15">
        <f t="shared" si="31"/>
        <v>1.0463837067356383E-2</v>
      </c>
      <c r="DG6" s="15">
        <f t="shared" si="31"/>
        <v>8.8166719321049455E-2</v>
      </c>
      <c r="DH6" s="15">
        <f t="shared" si="32"/>
        <v>0</v>
      </c>
      <c r="DI6" s="15">
        <f t="shared" si="32"/>
        <v>0.90499756354205463</v>
      </c>
      <c r="DJ6" s="15">
        <f t="shared" si="33"/>
        <v>9.4055196794220045E-2</v>
      </c>
      <c r="DK6" s="15">
        <f t="shared" si="33"/>
        <v>0.20982163621914973</v>
      </c>
      <c r="DL6" s="15">
        <f t="shared" si="34"/>
        <v>0</v>
      </c>
      <c r="DM6" s="15">
        <f t="shared" si="34"/>
        <v>0.77994063177675799</v>
      </c>
      <c r="DN6" s="15">
        <f t="shared" si="35"/>
        <v>3.3478994774898144E-2</v>
      </c>
      <c r="DO6" s="15">
        <f t="shared" si="35"/>
        <v>0.1634728369127752</v>
      </c>
      <c r="DP6" s="15">
        <f t="shared" si="36"/>
        <v>0</v>
      </c>
      <c r="DQ6" s="15">
        <f t="shared" si="36"/>
        <v>0.82451523780449243</v>
      </c>
      <c r="DR6" s="15">
        <f t="shared" si="37"/>
        <v>6.851575621085125E-2</v>
      </c>
      <c r="DS6" s="15">
        <f t="shared" si="37"/>
        <v>0.21217740300424676</v>
      </c>
      <c r="DT6" s="15">
        <f t="shared" si="38"/>
        <v>0</v>
      </c>
      <c r="DU6" s="15">
        <f t="shared" si="38"/>
        <v>0.77298622563934838</v>
      </c>
      <c r="DV6" s="15">
        <f t="shared" si="39"/>
        <v>0.10353485560698357</v>
      </c>
      <c r="DW6" s="15">
        <f t="shared" si="39"/>
        <v>0.27948907023218206</v>
      </c>
      <c r="DX6" s="15">
        <f t="shared" si="40"/>
        <v>0</v>
      </c>
      <c r="DY6" s="15">
        <f t="shared" si="40"/>
        <v>0.70584437146541679</v>
      </c>
      <c r="DZ6" s="15">
        <f t="shared" si="41"/>
        <v>9.970091234156811E-2</v>
      </c>
      <c r="EA6" s="15">
        <f t="shared" si="41"/>
        <v>0.34096499791913254</v>
      </c>
      <c r="EB6" s="15">
        <f t="shared" si="42"/>
        <v>0</v>
      </c>
      <c r="EC6" s="15">
        <f t="shared" si="42"/>
        <v>0.6373389216526244</v>
      </c>
      <c r="ED6" s="15">
        <f t="shared" si="43"/>
        <v>0.1929132483853829</v>
      </c>
      <c r="EE6" s="15">
        <f t="shared" si="43"/>
        <v>0.52515807790117841</v>
      </c>
      <c r="EF6" s="15">
        <f t="shared" si="44"/>
        <v>0</v>
      </c>
      <c r="EG6" s="15">
        <f t="shared" si="44"/>
        <v>0.44986209056434318</v>
      </c>
      <c r="EH6" s="29">
        <f t="shared" si="45"/>
        <v>0.44344370679214284</v>
      </c>
    </row>
    <row r="7" spans="1:138" x14ac:dyDescent="0.2">
      <c r="A7" s="57"/>
      <c r="B7" t="s">
        <v>15</v>
      </c>
      <c r="C7" s="17">
        <f>'Alternatif-criteria weights'!R44</f>
        <v>7.1433775138903588E-2</v>
      </c>
      <c r="D7" s="17">
        <f>'Alternatif-criteria weights'!S44</f>
        <v>0.10638889020758613</v>
      </c>
      <c r="E7" s="17">
        <f>'Alternatif-criteria weights'!T44</f>
        <v>0</v>
      </c>
      <c r="F7" s="17">
        <f>'Alternatif-criteria weights'!U44</f>
        <v>0.88933169041258153</v>
      </c>
      <c r="G7" s="18">
        <f t="shared" si="1"/>
        <v>0.12230446946667552</v>
      </c>
      <c r="H7" s="15">
        <f>'Alternatif-criteria weights'!V44</f>
        <v>2.7185842842126773E-3</v>
      </c>
      <c r="I7" s="15">
        <f>'Alternatif-criteria weights'!W44</f>
        <v>1.4938453999891577E-2</v>
      </c>
      <c r="J7" s="15">
        <f>'Alternatif-criteria weights'!X44</f>
        <v>0.97106623945259873</v>
      </c>
      <c r="K7" s="15">
        <f>'Alternatif-criteria weights'!Y44</f>
        <v>0.98392951596516343</v>
      </c>
      <c r="L7" s="18">
        <f t="shared" si="2"/>
        <v>8.8726086144523715E-3</v>
      </c>
      <c r="M7" s="15">
        <f>'Alternatif-criteria weights'!Z44</f>
        <v>2.3343996010991463E-2</v>
      </c>
      <c r="N7" s="15">
        <f>'Alternatif-criteria weights'!AA44</f>
        <v>6.6138543698174623E-2</v>
      </c>
      <c r="O7" s="15">
        <f>'Alternatif-criteria weights'!AB44</f>
        <v>0</v>
      </c>
      <c r="P7" s="15">
        <f>'Alternatif-criteria weights'!AC44</f>
        <v>0.92938518602237463</v>
      </c>
      <c r="Q7" s="18">
        <f t="shared" si="3"/>
        <v>5.6288823783939332E-2</v>
      </c>
      <c r="R7" s="15">
        <f>'Alternatif-criteria weights'!AD44</f>
        <v>9.7213605526313973E-4</v>
      </c>
      <c r="S7" s="15">
        <f>'Alternatif-criteria weights'!AE44</f>
        <v>2.9368797712759909E-3</v>
      </c>
      <c r="T7" s="15">
        <f>'Alternatif-criteria weights'!AF44</f>
        <v>0.99503310659577815</v>
      </c>
      <c r="U7" s="15">
        <f>'Alternatif-criteria weights'!AG44</f>
        <v>0.99688871808103308</v>
      </c>
      <c r="V7" s="18">
        <f t="shared" si="4"/>
        <v>1.9567057361648504E-3</v>
      </c>
      <c r="W7" s="15">
        <f>'Alternatif-criteria weights'!AH44</f>
        <v>4.3341916629268118E-3</v>
      </c>
      <c r="X7" s="15">
        <f>'Alternatif-criteria weights'!AI44</f>
        <v>2.5554763381684831E-2</v>
      </c>
      <c r="Y7" s="15">
        <f>'Alternatif-criteria weights'!AJ44</f>
        <v>0.9506051404411312</v>
      </c>
      <c r="Z7" s="15">
        <f>'Alternatif-criteria weights'!AK44</f>
        <v>0.97249731452954158</v>
      </c>
      <c r="AA7" s="18">
        <f t="shared" si="5"/>
        <v>1.5067017651898358E-2</v>
      </c>
      <c r="AB7" s="15">
        <f>'Alternatif-criteria weights'!AL44</f>
        <v>2.1669441723344729E-2</v>
      </c>
      <c r="AC7" s="15">
        <f>'Alternatif-criteria weights'!AM44</f>
        <v>8.3758626780564671E-2</v>
      </c>
      <c r="AD7" s="15">
        <f>'Alternatif-criteria weights'!AN44</f>
        <v>0</v>
      </c>
      <c r="AE7" s="15">
        <f>'Alternatif-criteria weights'!AO44</f>
        <v>0.90988505272086018</v>
      </c>
      <c r="AF7" s="18">
        <f t="shared" si="6"/>
        <v>6.358017109949525E-2</v>
      </c>
      <c r="AG7" s="15">
        <f>'Alternatif-criteria weights'!AP44</f>
        <v>6.0291570084425317E-2</v>
      </c>
      <c r="AH7" s="15">
        <f>'Alternatif-criteria weights'!AQ44</f>
        <v>7.7031921960317162E-2</v>
      </c>
      <c r="AI7" s="15">
        <f>'Alternatif-criteria weights'!AR44</f>
        <v>0.90325256543082877</v>
      </c>
      <c r="AJ7" s="15">
        <f>'Alternatif-criteria weights'!AS44</f>
        <v>0.921398438289184</v>
      </c>
      <c r="AK7" s="18">
        <f t="shared" si="7"/>
        <v>6.9821192860039544E-2</v>
      </c>
      <c r="AL7" s="15">
        <f>'Alternatif-criteria weights'!AT44</f>
        <v>1.0175327755369445E-2</v>
      </c>
      <c r="AM7" s="15">
        <f>'Alternatif-criteria weights'!AU44</f>
        <v>5.5136431940244868E-2</v>
      </c>
      <c r="AN7" s="15">
        <f>'Alternatif-criteria weights'!AV44</f>
        <v>0</v>
      </c>
      <c r="AO7" s="15">
        <f>'Alternatif-criteria weights'!AW44</f>
        <v>0.94070775395996875</v>
      </c>
      <c r="AP7" s="18">
        <f t="shared" si="8"/>
        <v>3.7806343458661872E-2</v>
      </c>
      <c r="AQ7" s="15">
        <f>'Alternatif-criteria weights'!AX44</f>
        <v>5.5704098742759278E-3</v>
      </c>
      <c r="AR7" s="15">
        <f>'Alternatif-criteria weights'!AY44</f>
        <v>2.6101829280033906E-2</v>
      </c>
      <c r="AS7" s="15">
        <f>'Alternatif-criteria weights'!AZ44</f>
        <v>0.95118181801109203</v>
      </c>
      <c r="AT7" s="15">
        <f>'Alternatif-criteria weights'!BA44</f>
        <v>0.97202596365301508</v>
      </c>
      <c r="AU7" s="18">
        <f t="shared" si="9"/>
        <v>1.5981007500188025E-2</v>
      </c>
      <c r="AV7" s="15">
        <f>'Alternatif-criteria weights'!BB44</f>
        <v>1.3146973139889995E-2</v>
      </c>
      <c r="AW7" s="15">
        <f>'Alternatif-criteria weights'!BC44</f>
        <v>4.3989407473664199E-2</v>
      </c>
      <c r="AX7" s="15">
        <f>'Alternatif-criteria weights'!BD44</f>
        <v>0</v>
      </c>
      <c r="AY7" s="15">
        <f>'Alternatif-criteria weights'!BE44</f>
        <v>0.95269803947938136</v>
      </c>
      <c r="AZ7" s="18">
        <f t="shared" si="10"/>
        <v>3.5128114048231907E-2</v>
      </c>
      <c r="BA7" s="15">
        <f>'Alternatif-criteria weights'!BF44</f>
        <v>4.8343645973802918E-4</v>
      </c>
      <c r="BB7" s="15">
        <f>'Alternatif-criteria weights'!BG44</f>
        <v>3.7580203952513824E-2</v>
      </c>
      <c r="BC7" s="15">
        <f>'Alternatif-criteria weights'!BH44</f>
        <v>0.92520971349479986</v>
      </c>
      <c r="BD7" s="15">
        <f>'Alternatif-criteria weights'!BI44</f>
        <v>0.95918146037472274</v>
      </c>
      <c r="BE7" s="18">
        <f t="shared" si="11"/>
        <v>1.9110630183910633E-2</v>
      </c>
      <c r="BF7" s="15">
        <f>'Alternatif-criteria weights'!BJ44</f>
        <v>3.5407479164295763E-2</v>
      </c>
      <c r="BG7" s="15">
        <f>'Alternatif-criteria weights'!BK44</f>
        <v>0.10330287486999368</v>
      </c>
      <c r="BH7" s="15">
        <f>'Alternatif-criteria weights'!BL44</f>
        <v>0</v>
      </c>
      <c r="BI7" s="15">
        <f>'Alternatif-criteria weights'!BM44</f>
        <v>0.88898309193213776</v>
      </c>
      <c r="BJ7" s="18">
        <f t="shared" si="12"/>
        <v>8.6830512711998778E-2</v>
      </c>
      <c r="BK7" s="15">
        <f>'Alternatif-criteria weights'!BN44</f>
        <v>1.6889328508706836E-3</v>
      </c>
      <c r="BL7" s="15">
        <f>'Alternatif-criteria weights'!BO44</f>
        <v>1.8996371726771377E-2</v>
      </c>
      <c r="BM7" s="15">
        <f>'Alternatif-criteria weights'!BP44</f>
        <v>0.96247736760347902</v>
      </c>
      <c r="BN7" s="15">
        <f>'Alternatif-criteria weights'!BQ44</f>
        <v>0.97944723898269259</v>
      </c>
      <c r="BO7" s="18">
        <f t="shared" si="13"/>
        <v>1.0387695519743764E-2</v>
      </c>
      <c r="BP7" s="15">
        <f>'Alternatif-criteria weights'!BR44</f>
        <v>3.8197146363273538E-3</v>
      </c>
      <c r="BQ7" s="15">
        <f>'Alternatif-criteria weights'!BS44</f>
        <v>3.2754150092432543E-2</v>
      </c>
      <c r="BR7" s="15">
        <f>'Alternatif-criteria weights'!BT44</f>
        <v>0.93613928231106736</v>
      </c>
      <c r="BS7" s="15">
        <f>'Alternatif-criteria weights'!BU44</f>
        <v>0.96464208547721264</v>
      </c>
      <c r="BT7" s="18">
        <f t="shared" si="14"/>
        <v>1.8444244158928442E-2</v>
      </c>
      <c r="BU7" s="15">
        <f>'Alternatif-criteria weights'!BV44</f>
        <v>0.26892727973396602</v>
      </c>
      <c r="BV7" s="15">
        <f>'Alternatif-criteria weights'!BW44</f>
        <v>0.26892727973396602</v>
      </c>
      <c r="BW7" s="15">
        <f>'Alternatif-criteria weights'!BX44</f>
        <v>0.73107272026603409</v>
      </c>
      <c r="BX7" s="15">
        <f>'Alternatif-criteria weights'!BY44</f>
        <v>0.73107272026603409</v>
      </c>
      <c r="BY7" s="18">
        <f t="shared" si="15"/>
        <v>0.26892727973396602</v>
      </c>
      <c r="BZ7" s="15">
        <f t="shared" si="16"/>
        <v>7.3958160684661656E-2</v>
      </c>
      <c r="CA7" s="15">
        <f t="shared" si="16"/>
        <v>0.11973805866501216</v>
      </c>
      <c r="CB7" s="15">
        <f t="shared" si="17"/>
        <v>0</v>
      </c>
      <c r="CC7" s="15">
        <f t="shared" si="17"/>
        <v>0.87503969968013195</v>
      </c>
      <c r="CD7" s="15">
        <f t="shared" si="18"/>
        <v>2.4293438526058399E-2</v>
      </c>
      <c r="CE7" s="15">
        <f t="shared" si="18"/>
        <v>6.8881182518361797E-2</v>
      </c>
      <c r="CF7" s="15">
        <f t="shared" si="19"/>
        <v>0</v>
      </c>
      <c r="CG7" s="15">
        <f t="shared" si="19"/>
        <v>0.92649360669734748</v>
      </c>
      <c r="CH7" s="15">
        <f t="shared" si="20"/>
        <v>2.590971387261394E-2</v>
      </c>
      <c r="CI7" s="15">
        <f t="shared" si="20"/>
        <v>0.10717295827369733</v>
      </c>
      <c r="CJ7" s="15">
        <f t="shared" si="21"/>
        <v>0</v>
      </c>
      <c r="CK7" s="15">
        <f t="shared" si="21"/>
        <v>0.88486077030160692</v>
      </c>
      <c r="CL7" s="15">
        <f t="shared" si="22"/>
        <v>6.9853411353299907E-2</v>
      </c>
      <c r="CM7" s="15">
        <f t="shared" si="22"/>
        <v>0.12792108857817075</v>
      </c>
      <c r="CN7" s="15">
        <f t="shared" si="23"/>
        <v>0</v>
      </c>
      <c r="CO7" s="15">
        <f t="shared" si="23"/>
        <v>0.86676665538524111</v>
      </c>
      <c r="CP7" s="15">
        <f t="shared" si="24"/>
        <v>1.8644148985170639E-2</v>
      </c>
      <c r="CQ7" s="15">
        <f t="shared" si="24"/>
        <v>6.8943032749690672E-2</v>
      </c>
      <c r="CR7" s="15">
        <f t="shared" si="25"/>
        <v>0</v>
      </c>
      <c r="CS7" s="15">
        <f t="shared" si="25"/>
        <v>0.92604722989528387</v>
      </c>
      <c r="CT7" s="15">
        <f t="shared" si="26"/>
        <v>3.587379835765836E-2</v>
      </c>
      <c r="CU7" s="15">
        <f t="shared" si="26"/>
        <v>0.13700093571601213</v>
      </c>
      <c r="CV7" s="15">
        <f t="shared" si="27"/>
        <v>0</v>
      </c>
      <c r="CW7" s="15">
        <f t="shared" si="27"/>
        <v>0.85269610036790433</v>
      </c>
      <c r="CX7" s="15">
        <f t="shared" si="28"/>
        <v>5.5021962456677925E-3</v>
      </c>
      <c r="CY7" s="15">
        <f t="shared" si="28"/>
        <v>5.1128311808453612E-2</v>
      </c>
      <c r="CZ7" s="15">
        <f t="shared" si="29"/>
        <v>0.90101287214896619</v>
      </c>
      <c r="DA7" s="15">
        <f t="shared" si="29"/>
        <v>0.94481602722716251</v>
      </c>
      <c r="DB7" s="15">
        <f t="shared" si="30"/>
        <v>0.26892727973396602</v>
      </c>
      <c r="DC7" s="15">
        <f t="shared" si="0"/>
        <v>0.26892727973396602</v>
      </c>
      <c r="DD7" s="15">
        <f t="shared" si="0"/>
        <v>0.73107272026603409</v>
      </c>
      <c r="DE7" s="15">
        <f t="shared" si="0"/>
        <v>0.73107272026603409</v>
      </c>
      <c r="DF7" s="15">
        <f t="shared" si="31"/>
        <v>9.645490118062687E-2</v>
      </c>
      <c r="DG7" s="15">
        <f t="shared" si="31"/>
        <v>0.18037154211007497</v>
      </c>
      <c r="DH7" s="15">
        <f t="shared" si="32"/>
        <v>0</v>
      </c>
      <c r="DI7" s="15">
        <f t="shared" si="32"/>
        <v>0.81071868736000918</v>
      </c>
      <c r="DJ7" s="15">
        <f t="shared" si="33"/>
        <v>9.3953243324723851E-2</v>
      </c>
      <c r="DK7" s="15">
        <f t="shared" si="33"/>
        <v>0.22138436536335385</v>
      </c>
      <c r="DL7" s="15">
        <f t="shared" si="34"/>
        <v>0</v>
      </c>
      <c r="DM7" s="15">
        <f t="shared" si="34"/>
        <v>0.76696781035593198</v>
      </c>
      <c r="DN7" s="15">
        <f t="shared" si="35"/>
        <v>5.3849110901584847E-2</v>
      </c>
      <c r="DO7" s="15">
        <f t="shared" si="35"/>
        <v>0.19649870846789549</v>
      </c>
      <c r="DP7" s="15">
        <f t="shared" si="36"/>
        <v>0</v>
      </c>
      <c r="DQ7" s="15">
        <f t="shared" si="36"/>
        <v>0.78963686168820879</v>
      </c>
      <c r="DR7" s="15">
        <f t="shared" si="37"/>
        <v>0.27294978531072389</v>
      </c>
      <c r="DS7" s="15">
        <f t="shared" si="37"/>
        <v>0.30630579373038219</v>
      </c>
      <c r="DT7" s="15">
        <f t="shared" si="38"/>
        <v>0.65870593143665712</v>
      </c>
      <c r="DU7" s="15">
        <f t="shared" si="38"/>
        <v>0.69072922317590901</v>
      </c>
      <c r="DV7" s="15">
        <f t="shared" si="39"/>
        <v>0.18134589370486509</v>
      </c>
      <c r="DW7" s="15">
        <f t="shared" si="39"/>
        <v>0.36182446809378044</v>
      </c>
      <c r="DX7" s="15">
        <f t="shared" si="40"/>
        <v>0</v>
      </c>
      <c r="DY7" s="15">
        <f t="shared" si="40"/>
        <v>0.62179513645914164</v>
      </c>
      <c r="DZ7" s="15">
        <f t="shared" si="41"/>
        <v>0.31210079295254778</v>
      </c>
      <c r="EA7" s="15">
        <f t="shared" si="41"/>
        <v>0.44261580933402395</v>
      </c>
      <c r="EB7" s="15">
        <f t="shared" si="42"/>
        <v>0</v>
      </c>
      <c r="EC7" s="15">
        <f t="shared" si="42"/>
        <v>0.54542525606495917</v>
      </c>
      <c r="ED7" s="15">
        <f t="shared" si="43"/>
        <v>0.43684848943343602</v>
      </c>
      <c r="EE7" s="15">
        <f t="shared" si="43"/>
        <v>0.64429104764562295</v>
      </c>
      <c r="EF7" s="15">
        <f t="shared" si="44"/>
        <v>0</v>
      </c>
      <c r="EG7" s="15">
        <f t="shared" si="44"/>
        <v>0.33914277152317357</v>
      </c>
      <c r="EH7" s="29">
        <f>(ED7+ED7*(1-ED7-EF7)+EE7+EE7*(1-EE7-EG7))/2</f>
        <v>0.66891243289772151</v>
      </c>
    </row>
    <row r="8" spans="1:138" x14ac:dyDescent="0.2">
      <c r="A8" s="58"/>
      <c r="B8" t="s">
        <v>16</v>
      </c>
      <c r="C8" s="17">
        <f>'Alternatif-criteria weights'!R45</f>
        <v>6.7062349780516728E-3</v>
      </c>
      <c r="D8" s="17">
        <f>'Alternatif-criteria weights'!S45</f>
        <v>3.9308831789615972E-2</v>
      </c>
      <c r="E8" s="17">
        <f>'Alternatif-criteria weights'!T45</f>
        <v>0.924526503237736</v>
      </c>
      <c r="F8" s="17">
        <f>'Alternatif-criteria weights'!U45</f>
        <v>0.95771780777235027</v>
      </c>
      <c r="G8" s="18">
        <f t="shared" si="1"/>
        <v>2.3296557754649165E-2</v>
      </c>
      <c r="H8" s="15">
        <f>'Alternatif-criteria weights'!V45</f>
        <v>1.496137159277211E-3</v>
      </c>
      <c r="I8" s="15">
        <f>'Alternatif-criteria weights'!W45</f>
        <v>1.2944536086070157E-2</v>
      </c>
      <c r="J8" s="15">
        <f>'Alternatif-criteria weights'!X45</f>
        <v>0.97451260994729361</v>
      </c>
      <c r="K8" s="15">
        <f>'Alternatif-criteria weights'!Y45</f>
        <v>0.98601507095300933</v>
      </c>
      <c r="L8" s="18">
        <f t="shared" si="2"/>
        <v>7.2450174272625867E-3</v>
      </c>
      <c r="M8" s="15">
        <f>'Alternatif-criteria weights'!Z45</f>
        <v>3.0945011024297031E-2</v>
      </c>
      <c r="N8" s="15">
        <f>'Alternatif-criteria weights'!AA45</f>
        <v>8.1081995731085099E-2</v>
      </c>
      <c r="O8" s="15">
        <f>'Alternatif-criteria weights'!AB45</f>
        <v>0</v>
      </c>
      <c r="P8" s="15">
        <f>'Alternatif-criteria weights'!AC45</f>
        <v>0.91321576030405227</v>
      </c>
      <c r="Q8" s="18">
        <f t="shared" si="3"/>
        <v>7.1238386696600944E-2</v>
      </c>
      <c r="R8" s="15">
        <f>'Alternatif-criteria weights'!AD45</f>
        <v>9.7213605526313973E-4</v>
      </c>
      <c r="S8" s="15">
        <f>'Alternatif-criteria weights'!AE45</f>
        <v>2.9368797712759909E-3</v>
      </c>
      <c r="T8" s="15">
        <f>'Alternatif-criteria weights'!AF45</f>
        <v>0.99503310659577815</v>
      </c>
      <c r="U8" s="15">
        <f>'Alternatif-criteria weights'!AG45</f>
        <v>0.99688871808103308</v>
      </c>
      <c r="V8" s="18">
        <f t="shared" si="4"/>
        <v>1.9567057361648504E-3</v>
      </c>
      <c r="W8" s="15">
        <f>'Alternatif-criteria weights'!AH45</f>
        <v>9.4702197127827237E-3</v>
      </c>
      <c r="X8" s="15">
        <f>'Alternatif-criteria weights'!AI45</f>
        <v>3.5904239397304694E-2</v>
      </c>
      <c r="Y8" s="15">
        <f>'Alternatif-criteria weights'!AJ45</f>
        <v>0</v>
      </c>
      <c r="Z8" s="15">
        <f>'Alternatif-criteria weights'!AK45</f>
        <v>0.9612646327882689</v>
      </c>
      <c r="AA8" s="18">
        <f t="shared" si="5"/>
        <v>2.7428321626137647E-2</v>
      </c>
      <c r="AB8" s="15">
        <f>'Alternatif-criteria weights'!AL45</f>
        <v>0.15938498224784958</v>
      </c>
      <c r="AC8" s="15">
        <f>'Alternatif-criteria weights'!AM45</f>
        <v>0.18794253141898343</v>
      </c>
      <c r="AD8" s="15">
        <f>'Alternatif-criteria weights'!AN45</f>
        <v>0</v>
      </c>
      <c r="AE8" s="15">
        <f>'Alternatif-criteria weights'!AO45</f>
        <v>0.80855374025773619</v>
      </c>
      <c r="AF8" s="18">
        <f t="shared" si="6"/>
        <v>0.24098371145950848</v>
      </c>
      <c r="AG8" s="15">
        <f>'Alternatif-criteria weights'!AP45</f>
        <v>7.6146680483649698E-2</v>
      </c>
      <c r="AH8" s="15">
        <f>'Alternatif-criteria weights'!AQ45</f>
        <v>0.11313200768557874</v>
      </c>
      <c r="AI8" s="15">
        <f>'Alternatif-criteria weights'!AR45</f>
        <v>0</v>
      </c>
      <c r="AJ8" s="15">
        <f>'Alternatif-criteria weights'!AS45</f>
        <v>0.88278499937509147</v>
      </c>
      <c r="AK8" s="18">
        <f t="shared" si="7"/>
        <v>0.13004448444639574</v>
      </c>
      <c r="AL8" s="15">
        <f>'Alternatif-criteria weights'!AT45</f>
        <v>2.138493096355687E-2</v>
      </c>
      <c r="AM8" s="15">
        <f>'Alternatif-criteria weights'!AU45</f>
        <v>7.6901649606332279E-2</v>
      </c>
      <c r="AN8" s="15">
        <f>'Alternatif-criteria weights'!AV45</f>
        <v>0</v>
      </c>
      <c r="AO8" s="15">
        <f>'Alternatif-criteria weights'!AW45</f>
        <v>0.91718638588231605</v>
      </c>
      <c r="AP8" s="18">
        <f t="shared" si="8"/>
        <v>5.9834418042233481E-2</v>
      </c>
      <c r="AQ8" s="15">
        <f>'Alternatif-criteria weights'!AX45</f>
        <v>2.3950925630893627E-2</v>
      </c>
      <c r="AR8" s="15">
        <f>'Alternatif-criteria weights'!AY45</f>
        <v>7.0701024981089211E-2</v>
      </c>
      <c r="AS8" s="15">
        <f>'Alternatif-criteria weights'!AZ45</f>
        <v>0</v>
      </c>
      <c r="AT8" s="15">
        <f>'Alternatif-criteria weights'!BA45</f>
        <v>0.92391527045167443</v>
      </c>
      <c r="AU8" s="18">
        <f t="shared" si="9"/>
        <v>5.9204931417699426E-2</v>
      </c>
      <c r="AV8" s="15">
        <f>'Alternatif-criteria weights'!BB45</f>
        <v>1.1031059611295024E-2</v>
      </c>
      <c r="AW8" s="15">
        <f>'Alternatif-criteria weights'!BC45</f>
        <v>4.0603544940628455E-2</v>
      </c>
      <c r="AX8" s="15">
        <f>'Alternatif-criteria weights'!BD45</f>
        <v>0</v>
      </c>
      <c r="AY8" s="15">
        <f>'Alternatif-criteria weights'!BE45</f>
        <v>0.95623142586752707</v>
      </c>
      <c r="AZ8" s="18">
        <f t="shared" si="10"/>
        <v>3.1336245646050004E-2</v>
      </c>
      <c r="BA8" s="15">
        <f>'Alternatif-criteria weights'!BF45</f>
        <v>3.2683904351016313E-2</v>
      </c>
      <c r="BB8" s="15">
        <f>'Alternatif-criteria weights'!BG45</f>
        <v>9.5622952376511416E-2</v>
      </c>
      <c r="BC8" s="15">
        <f>'Alternatif-criteria weights'!BH45</f>
        <v>0</v>
      </c>
      <c r="BD8" s="15">
        <f>'Alternatif-criteria weights'!BI45</f>
        <v>0.89720303741906848</v>
      </c>
      <c r="BE8" s="18">
        <f t="shared" si="11"/>
        <v>8.0304261755521758E-2</v>
      </c>
      <c r="BF8" s="15">
        <f>'Alternatif-criteria weights'!BJ45</f>
        <v>7.848002710361679E-2</v>
      </c>
      <c r="BG8" s="15">
        <f>'Alternatif-criteria weights'!BK45</f>
        <v>0.1159002513809877</v>
      </c>
      <c r="BH8" s="15">
        <f>'Alternatif-criteria weights'!BL45</f>
        <v>0</v>
      </c>
      <c r="BI8" s="15">
        <f>'Alternatif-criteria weights'!BM45</f>
        <v>0.87998987916672833</v>
      </c>
      <c r="BJ8" s="18">
        <f t="shared" si="12"/>
        <v>0.13358876291834981</v>
      </c>
      <c r="BK8" s="15">
        <f>'Alternatif-criteria weights'!BN45</f>
        <v>0</v>
      </c>
      <c r="BL8" s="15">
        <f>'Alternatif-criteria weights'!BO45</f>
        <v>1.6255337541261627E-2</v>
      </c>
      <c r="BM8" s="15">
        <f>'Alternatif-criteria weights'!BP45</f>
        <v>0.9671939685329346</v>
      </c>
      <c r="BN8" s="15">
        <f>'Alternatif-criteria weights'!BQ45</f>
        <v>0.98231304305717393</v>
      </c>
      <c r="BO8" s="18">
        <f t="shared" si="13"/>
        <v>8.1393044989323381E-3</v>
      </c>
      <c r="BP8" s="15">
        <f>'Alternatif-criteria weights'!BR45</f>
        <v>7.3289688969843114E-3</v>
      </c>
      <c r="BQ8" s="15">
        <f>'Alternatif-criteria weights'!BS45</f>
        <v>3.866882469309163E-2</v>
      </c>
      <c r="BR8" s="15">
        <f>'Alternatif-criteria weights'!BT45</f>
        <v>0</v>
      </c>
      <c r="BS8" s="15">
        <f>'Alternatif-criteria weights'!BU45</f>
        <v>0.95840596094242481</v>
      </c>
      <c r="BT8" s="18">
        <f t="shared" si="14"/>
        <v>2.6693081651708611E-2</v>
      </c>
      <c r="BU8" s="15">
        <f>'Alternatif-criteria weights'!BV45</f>
        <v>0.20934546768264883</v>
      </c>
      <c r="BV8" s="15">
        <f>'Alternatif-criteria weights'!BW45</f>
        <v>0.24074579599199797</v>
      </c>
      <c r="BW8" s="15">
        <f>'Alternatif-criteria weights'!BX45</f>
        <v>0</v>
      </c>
      <c r="BX8" s="15">
        <f>'Alternatif-criteria weights'!BY45</f>
        <v>0.7554146643634061</v>
      </c>
      <c r="BY8" s="18">
        <f t="shared" si="15"/>
        <v>0.3082677797730049</v>
      </c>
      <c r="BZ8" s="15">
        <f t="shared" si="16"/>
        <v>8.1923386899793761E-3</v>
      </c>
      <c r="CA8" s="15">
        <f t="shared" si="16"/>
        <v>5.1744533284084182E-2</v>
      </c>
      <c r="CB8" s="15">
        <f t="shared" si="17"/>
        <v>0.9009627356356511</v>
      </c>
      <c r="CC8" s="15">
        <f t="shared" si="17"/>
        <v>0.94432419218361452</v>
      </c>
      <c r="CD8" s="15">
        <f t="shared" si="18"/>
        <v>3.1887064318612934E-2</v>
      </c>
      <c r="CE8" s="15">
        <f t="shared" si="18"/>
        <v>8.3780747429283778E-2</v>
      </c>
      <c r="CF8" s="15">
        <f t="shared" si="19"/>
        <v>0</v>
      </c>
      <c r="CG8" s="15">
        <f t="shared" si="19"/>
        <v>0.91037448862090264</v>
      </c>
      <c r="CH8" s="15">
        <f t="shared" si="20"/>
        <v>0.1673457911598272</v>
      </c>
      <c r="CI8" s="15">
        <f t="shared" si="20"/>
        <v>0.21709883717528547</v>
      </c>
      <c r="CJ8" s="15">
        <f t="shared" si="21"/>
        <v>0</v>
      </c>
      <c r="CK8" s="15">
        <f t="shared" si="21"/>
        <v>0.77723411421843414</v>
      </c>
      <c r="CL8" s="15">
        <f t="shared" si="22"/>
        <v>9.5903219941959689E-2</v>
      </c>
      <c r="CM8" s="15">
        <f t="shared" si="22"/>
        <v>0.18133361927761374</v>
      </c>
      <c r="CN8" s="15">
        <f t="shared" si="23"/>
        <v>0</v>
      </c>
      <c r="CO8" s="15">
        <f t="shared" si="23"/>
        <v>0.80967838308796281</v>
      </c>
      <c r="CP8" s="15">
        <f t="shared" si="24"/>
        <v>3.4717781153808573E-2</v>
      </c>
      <c r="CQ8" s="15">
        <f t="shared" si="24"/>
        <v>0.10843385767654952</v>
      </c>
      <c r="CR8" s="15">
        <f t="shared" si="25"/>
        <v>0</v>
      </c>
      <c r="CS8" s="15">
        <f t="shared" si="25"/>
        <v>0.88347681644478659</v>
      </c>
      <c r="CT8" s="15">
        <f t="shared" si="26"/>
        <v>0.10859889775531333</v>
      </c>
      <c r="CU8" s="15">
        <f t="shared" si="26"/>
        <v>0.20044047953926922</v>
      </c>
      <c r="CV8" s="15">
        <f t="shared" si="27"/>
        <v>0</v>
      </c>
      <c r="CW8" s="15">
        <f t="shared" si="27"/>
        <v>0.78952959248642773</v>
      </c>
      <c r="CX8" s="15">
        <f t="shared" si="28"/>
        <v>7.3289688969843114E-3</v>
      </c>
      <c r="CY8" s="15">
        <f t="shared" si="28"/>
        <v>5.4295587436643179E-2</v>
      </c>
      <c r="CZ8" s="15">
        <f t="shared" si="29"/>
        <v>0</v>
      </c>
      <c r="DA8" s="15">
        <f t="shared" si="29"/>
        <v>0.94145467597748833</v>
      </c>
      <c r="DB8" s="15">
        <f t="shared" si="30"/>
        <v>0.20934546768264883</v>
      </c>
      <c r="DC8" s="15">
        <f t="shared" si="0"/>
        <v>0.24074579599199797</v>
      </c>
      <c r="DD8" s="15">
        <f t="shared" si="0"/>
        <v>0</v>
      </c>
      <c r="DE8" s="15">
        <f t="shared" si="0"/>
        <v>0.7554146643634061</v>
      </c>
      <c r="DF8" s="15">
        <f t="shared" si="31"/>
        <v>3.9818173377865071E-2</v>
      </c>
      <c r="DG8" s="15">
        <f t="shared" si="31"/>
        <v>0.13119008503944793</v>
      </c>
      <c r="DH8" s="15">
        <f t="shared" si="32"/>
        <v>0</v>
      </c>
      <c r="DI8" s="15">
        <f t="shared" si="32"/>
        <v>0.85968865355150503</v>
      </c>
      <c r="DJ8" s="15">
        <f t="shared" si="33"/>
        <v>0.24720001088582472</v>
      </c>
      <c r="DK8" s="15">
        <f t="shared" si="33"/>
        <v>0.35906513856694333</v>
      </c>
      <c r="DL8" s="15">
        <f t="shared" si="34"/>
        <v>0</v>
      </c>
      <c r="DM8" s="15">
        <f t="shared" si="34"/>
        <v>0.62930966088118678</v>
      </c>
      <c r="DN8" s="15">
        <f t="shared" si="35"/>
        <v>0.13954636614330809</v>
      </c>
      <c r="DO8" s="15">
        <f t="shared" si="35"/>
        <v>0.2871398027848383</v>
      </c>
      <c r="DP8" s="15">
        <f t="shared" si="36"/>
        <v>0</v>
      </c>
      <c r="DQ8" s="15">
        <f t="shared" si="36"/>
        <v>0.69753109085885889</v>
      </c>
      <c r="DR8" s="15">
        <f t="shared" si="37"/>
        <v>0.21514015015826238</v>
      </c>
      <c r="DS8" s="15">
        <f t="shared" si="37"/>
        <v>0.28196994901235339</v>
      </c>
      <c r="DT8" s="15">
        <f t="shared" si="38"/>
        <v>0</v>
      </c>
      <c r="DU8" s="15">
        <f t="shared" si="38"/>
        <v>0.71118866806689363</v>
      </c>
      <c r="DV8" s="15">
        <f t="shared" si="39"/>
        <v>0.2771751313712279</v>
      </c>
      <c r="DW8" s="15">
        <f t="shared" si="39"/>
        <v>0.44314943754309283</v>
      </c>
      <c r="DX8" s="15">
        <f t="shared" si="40"/>
        <v>0</v>
      </c>
      <c r="DY8" s="15">
        <f t="shared" si="40"/>
        <v>0.54101037502990168</v>
      </c>
      <c r="DZ8" s="15">
        <f t="shared" si="41"/>
        <v>0.32466449013545928</v>
      </c>
      <c r="EA8" s="15">
        <f t="shared" si="41"/>
        <v>0.48814495624653365</v>
      </c>
      <c r="EB8" s="15">
        <f t="shared" si="42"/>
        <v>0</v>
      </c>
      <c r="EC8" s="15">
        <f t="shared" si="42"/>
        <v>0.49607620744315922</v>
      </c>
      <c r="ED8" s="15">
        <f t="shared" si="43"/>
        <v>0.51185069880181855</v>
      </c>
      <c r="EE8" s="15">
        <f t="shared" si="43"/>
        <v>0.71497323098947752</v>
      </c>
      <c r="EF8" s="15">
        <f t="shared" si="44"/>
        <v>0</v>
      </c>
      <c r="EG8" s="15">
        <f t="shared" si="44"/>
        <v>0.26838237503223489</v>
      </c>
      <c r="EH8" s="29">
        <f>(ED8+ED8*(1-ED8-EF8)+EE8+EE8*(1-EE8-EG8))/2</f>
        <v>0.74429189343486146</v>
      </c>
    </row>
    <row r="9" spans="1:138" x14ac:dyDescent="0.2">
      <c r="B9" s="14" t="s">
        <v>32</v>
      </c>
      <c r="C9" s="18">
        <f>IF($G$9=$G$3,C$3,IF($G$9=$G$4,C$4,IF($G$9=$G$5,C$5,IF($G$9=$G$6,C$6,IF($G$9=$G$7,C$7,IF($G$9=$G$8,C$8,0))))))</f>
        <v>7.1433775138903588E-2</v>
      </c>
      <c r="D9" s="18">
        <f t="shared" ref="D9:F9" si="46">IF($G$9=$G$3,D3,IF($G$9=$G$4,D4,IF($G$9=$G$5,D5,IF($G$9=$G$6,D6,IF($G$9=$G$7,D7,IF($G$9=$G$8,D8,0))))))</f>
        <v>0.10638889020758613</v>
      </c>
      <c r="E9" s="18">
        <f t="shared" si="46"/>
        <v>0</v>
      </c>
      <c r="F9" s="18">
        <f t="shared" si="46"/>
        <v>0.88933169041258153</v>
      </c>
      <c r="G9" s="17">
        <f>MAX(G3:G8)</f>
        <v>0.12230446946667552</v>
      </c>
      <c r="H9" s="18">
        <f>IF(L$9=L$3,H$3,IF(L$9=L$4,H$4,IF(L$9=L$5,H$5,IF(L$9=L$6,H$6,IF(L$9=L$7,H$7,IF(L$9=L$8,H$8,0))))))</f>
        <v>2.7185842842126773E-3</v>
      </c>
      <c r="I9" s="18">
        <f>IF(L$9=L$3,I$3,IF(L$9=L$4,I$4,IF(L$9=L$5,I$5,IF(L$9=L$6,I$6,IF(L$9=L$7,I$7,IF(L$9=L$8,I$8,0))))))</f>
        <v>1.4938453999891577E-2</v>
      </c>
      <c r="J9" s="18">
        <f>IF(L$9=L$3,J$3,IF(L$9=L$4,J$4,IF(L$9=L$5,J$5,IF(L$9=L$6,J$6,IF(L$9=L$7,J$7,IF(L$9=L$8,J$8,0))))))</f>
        <v>0.97106623945259873</v>
      </c>
      <c r="K9" s="18">
        <f>IF(L$9=L$3,K$3,IF(L$9=L$4,K$4,IF(L$9=L$5,K$5,IF(L$9=L$6,K$6,IF(L$9=L$7,K$7,IF(L$9=L$8,K$8,0))))))</f>
        <v>0.98392951596516343</v>
      </c>
      <c r="L9" s="17">
        <f>MAX(L3:L8)</f>
        <v>8.8726086144523715E-3</v>
      </c>
      <c r="M9" s="18">
        <f>IF(Q$9=Q$3,M$3,IF(Q$9=Q$4,M$4,IF(Q$9=Q$5,M$5,IF(Q$9=Q$6,M$6,IF(Q$9=Q$7,M$7,IF(Q$9=Q$8,M$8,0))))))</f>
        <v>3.1785908168204036E-2</v>
      </c>
      <c r="N9" s="18">
        <f>IF(Q$9=Q$3,N$3,IF(Q$9=Q$4,N$4,IF(Q$9=Q$5,N$5,IF(Q$9=Q$6,N$6,IF(Q$9=Q$7,N$7,IF(Q$9=Q$8,N$8,0))))))</f>
        <v>8.2727548159188258E-2</v>
      </c>
      <c r="O9" s="18">
        <f>IF(Q$9=Q$3,O$3,IF(Q$9=Q$4,O$4,IF(Q$9=Q$5,O$5,IF(Q$9=Q$6,O$6,IF(Q$9=Q$7,O$7,IF(Q$9=Q$8,O$8,0))))))</f>
        <v>0</v>
      </c>
      <c r="P9" s="18">
        <f>IF(Q$9=Q$3,P$3,IF(Q$9=Q$4,P$4,IF(Q$9=Q$5,P$5,IF(Q$9=Q$6,P$6,IF(Q$9=Q$7,P$7,IF(Q$9=Q$8,P$8,0))))))</f>
        <v>0.91143661285163602</v>
      </c>
      <c r="Q9" s="17">
        <f>MAX(Q3:Q8)</f>
        <v>7.2885902594272564E-2</v>
      </c>
      <c r="R9" s="18">
        <f>IF(V$9=V$3,R$3,IF(V$9=V$4,R$4,IF(V$9=V$5,R$5,IF(V$9=V$6,R$6,IF(V$9=V$7,R$7,IF(V$9=V$8,R$8,0))))))</f>
        <v>1.1429309450570191E-3</v>
      </c>
      <c r="S9" s="18">
        <f>IF(V$9=V$3,S$3,IF(V$9=V$4,S$4,IF(V$9=V$5,S$5,IF(V$9=V$6,S$6,IF(V$9=V$7,S$7,IF(V$9=V$8,S$8,0))))))</f>
        <v>5.4767304576202047E-3</v>
      </c>
      <c r="T9" s="18">
        <f>IF(V$9=V$3,T$3,IF(V$9=V$4,T$4,IF(V$9=V$5,T$5,IF(V$9=V$6,T$6,IF(V$9=V$7,T$7,IF(V$9=V$8,T$8,0))))))</f>
        <v>0.98970134837990953</v>
      </c>
      <c r="U9" s="18">
        <f>IF(V$9=V$3,U$3,IF(V$9=V$4,U$4,IF(V$9=V$5,U$5,IF(V$9=V$6,U$6,IF(V$9=V$7,U$7,IF(V$9=V$8,U$8,0))))))</f>
        <v>0.99412654807800371</v>
      </c>
      <c r="V9" s="17">
        <f>MAX(V3:V8)</f>
        <v>3.316149247844079E-3</v>
      </c>
      <c r="W9" s="18">
        <f>IF(AA$9=AA$3,W$3,IF(AA$9=AA$4,W$4,IF(AA$9=AA$5,W$5,IF(AA$9=AA$6,W$6,IF(AA$9=AA$7,W$7,IF(AA$9=AA$8,W$8,0))))))</f>
        <v>9.4702197127827237E-3</v>
      </c>
      <c r="X9" s="18">
        <f>IF(AA$9=AA$3,X$3,IF(AA$9=AA$4,X$4,IF(AA$9=AA$5,X$5,IF(AA$9=AA$6,X$6,IF(AA$9=AA$7,X$7,IF(AA$9=AA$8,X$8,0))))))</f>
        <v>3.5904239397304694E-2</v>
      </c>
      <c r="Y9" s="18">
        <f>IF(AA$9=AA$3,Y$3,IF(AA$9=AA$4,Y$4,IF(AA$9=AA$5,Y$5,IF(AA$9=AA$6,Y$6,IF(AA$9=AA$7,Y$7,IF(AA$9=AA$8,Y$8,0))))))</f>
        <v>0</v>
      </c>
      <c r="Z9" s="18">
        <f>IF(AA$9=AA$3,Z$3,IF(AA$9=AA$4,Z$4,IF(AA$9=AA$5,Z$5,IF(AA$9=AA$6,Z$6,IF(AA$9=AA$7,Z$7,IF(AA$9=AA$8,Z$8,0))))))</f>
        <v>0.9612646327882689</v>
      </c>
      <c r="AA9" s="17">
        <f>MAX(AA3:AA8)</f>
        <v>2.7428321626137647E-2</v>
      </c>
      <c r="AB9" s="18">
        <f>IF(AF$9=AF$3,AB$3,IF(AF$9=AF$4,AB$4,IF(AF$9=AF$5,AB$5,IF(AF$9=AF$6,AB$6,IF(AF$9=AF$7,AB$7,IF(AF$9=AF$8,AB$8,0))))))</f>
        <v>0.15938498224784958</v>
      </c>
      <c r="AC9" s="18">
        <f>IF(AF$9=AF$3,AC$3,IF(AF$9=AF$4,AC$4,IF(AF$9=AF$5,AC$5,IF(AF$9=AF$6,AC$6,IF(AF$9=AF$7,AC$7,IF(AF$9=AF$8,AC$8,0))))))</f>
        <v>0.18794253141898343</v>
      </c>
      <c r="AD9" s="18">
        <f>IF(AF$9=AF$3,AD$3,IF(AF$9=AF$4,AD$4,IF(AF$9=AF$5,AD$5,IF(AF$9=AF$6,AD$6,IF(AF$9=AF$7,AD$7,IF(AF$9=AF$8,AD$8,0))))))</f>
        <v>0</v>
      </c>
      <c r="AE9" s="18">
        <f>IF(AF$9=AF$3,AE$3,IF(AF$9=AF$4,AE$4,IF(AF$9=AF$5,AE$5,IF(AF$9=AF$6,AE$6,IF(AF$9=AF$7,AE$7,IF(AF$9=AF$8,AE$8,0))))))</f>
        <v>0.80855374025773619</v>
      </c>
      <c r="AF9" s="17">
        <f>MAX(AF3:AF8)</f>
        <v>0.24098371145950848</v>
      </c>
      <c r="AG9" s="18">
        <f>IF(AK$9=AK$3,AG$3,IF(AK$9=AK$4,AG$4,IF(AK$9=AK$5,AG$5,IF(AK$9=AK$6,AG$6,IF(AK$9=AK$7,AG$7,IF(AK$9=AK$8,AG$8,0))))))</f>
        <v>7.6146680483649698E-2</v>
      </c>
      <c r="AH9" s="18">
        <f>IF(AK$9=AK$3,AH$3,IF(AK$9=AK$4,AH$4,IF(AK$9=AK$5,AH$5,IF(AK$9=AK$6,AH$6,IF(AK$9=AK$7,AH$7,IF(AK$9=AK$8,AH$8,0))))))</f>
        <v>0.11313200768557874</v>
      </c>
      <c r="AI9" s="18">
        <f>IF(AK$9=AK$3,AI$3,IF(AK$9=AK$4,AI$4,IF(AK$9=AK$5,AI$5,IF(AK$9=AK$6,AI$6,IF(AK$9=AK$7,AI$7,IF(AK$9=AK$8,AI$8,0))))))</f>
        <v>0</v>
      </c>
      <c r="AJ9" s="18">
        <f>IF(AK$9=AK$3,AJ$3,IF(AK$9=AK$4,AJ$4,IF(AK$9=AK$5,AJ$5,IF(AK$9=AK$6,AJ$6,IF(AK$9=AK$7,AJ$7,IF(AK$9=AK$8,AJ$8,0))))))</f>
        <v>0.88278499937509147</v>
      </c>
      <c r="AK9" s="17">
        <f>MAX(AK3:AK8)</f>
        <v>0.13004448444639574</v>
      </c>
      <c r="AL9" s="18">
        <f>IF(AP$9=AP$3,AL$3,IF(AP$9=AP$4,AL$4,IF(AP$9=AP$5,AL$5,IF(AP$9=AP$6,AL$6,IF(AP$9=AP$7,AL$7,IF(AP$9=AP$8,AL$8,0))))))</f>
        <v>4.3701766063952596E-2</v>
      </c>
      <c r="AM9" s="18">
        <f>IF(AP$9=AP$3,AM$3,IF(AP$9=AP$4,AM$4,IF(AP$9=AP$5,AM$5,IF(AP$9=AP$6,AM$6,IF(AP$9=AP$7,AM$7,IF(AP$9=AP$8,AM$8,0))))))</f>
        <v>0.11816978935648059</v>
      </c>
      <c r="AN9" s="18">
        <f>IF(AP$9=AP$3,AN$3,IF(AP$9=AP$4,AN$4,IF(AP$9=AP$5,AN$5,IF(AP$9=AP$6,AN$6,IF(AP$9=AP$7,AN$7,IF(AP$9=AP$8,AN$8,0))))))</f>
        <v>0</v>
      </c>
      <c r="AO9" s="18">
        <f>IF(AP$9=AP$3,AO$3,IF(AP$9=AP$4,AO$4,IF(AP$9=AP$5,AO$5,IF(AP$9=AP$6,AO$6,IF(AP$9=AP$7,AO$7,IF(AP$9=AP$8,AO$8,0))))))</f>
        <v>0.87293162274666047</v>
      </c>
      <c r="AP9" s="17">
        <f>MAX(AP3:AP8)</f>
        <v>0.10235751069230964</v>
      </c>
      <c r="AQ9" s="18">
        <f>IF(AU$9=AU$3,AQ$3,IF(AU$9=AU$4,AQ$4,IF(AU$9=AU$5,AQ$5,IF(AU$9=AU$6,AQ$6,IF(AU$9=AU$7,AQ$7,IF(AU$9=AU$8,AQ$8,0))))))</f>
        <v>2.3950925630893627E-2</v>
      </c>
      <c r="AR9" s="18">
        <f>IF(AU$9=AU$3,AR$3,IF(AU$9=AU$4,AR$4,IF(AU$9=AU$5,AR$5,IF(AU$9=AU$6,AR$6,IF(AU$9=AU$7,AR$7,IF(AU$9=AU$8,AR$8,0))))))</f>
        <v>7.0701024981089211E-2</v>
      </c>
      <c r="AS9" s="18">
        <f>IF(AU$9=AU$3,AS$3,IF(AU$9=AU$4,AS$4,IF(AU$9=AU$5,AS$5,IF(AU$9=AU$6,AS$6,IF(AU$9=AU$7,AS$7,IF(AU$9=AU$8,AS$8,0))))))</f>
        <v>0</v>
      </c>
      <c r="AT9" s="18">
        <f>IF(AU$9=AU$3,AT$3,IF(AU$9=AU$4,AT$4,IF(AU$9=AU$5,AT$5,IF(AU$9=AU$6,AT$6,IF(AU$9=AU$7,AT$7,IF(AU$9=AU$8,AT$8,0))))))</f>
        <v>0.92391527045167443</v>
      </c>
      <c r="AU9" s="17">
        <f>MAX(AU3:AU8)</f>
        <v>5.9204931417699426E-2</v>
      </c>
      <c r="AV9" s="18">
        <f>IF(AZ$9=AZ$3,AV$3,IF(AZ$9=AZ$4,AV$4,IF(AZ$9=AZ$5,AV$5,IF(AZ$9=AZ$6,AV$6,IF(AZ$9=AZ$7,AV$7,IF(AZ$9=AZ$8,AV$8,0))))))</f>
        <v>4.3967273917881244E-2</v>
      </c>
      <c r="AW9" s="18">
        <f>IF(AZ$9=AZ$3,AW$3,IF(AZ$9=AZ$4,AW$4,IF(AZ$9=AZ$5,AW$5,IF(AZ$9=AZ$6,AW$6,IF(AZ$9=AZ$7,AW$7,IF(AZ$9=AZ$8,AW$8,0))))))</f>
        <v>6.6181058578915875E-2</v>
      </c>
      <c r="AX9" s="18">
        <f>IF(AZ$9=AZ$3,AX$3,IF(AZ$9=AZ$4,AX$4,IF(AZ$9=AZ$5,AX$5,IF(AZ$9=AZ$6,AX$6,IF(AZ$9=AZ$7,AX$7,IF(AZ$9=AZ$8,AX$8,0))))))</f>
        <v>0</v>
      </c>
      <c r="AY9" s="18">
        <f>IF(AZ$9=AZ$3,AY$3,IF(AZ$9=AZ$4,AY$4,IF(AZ$9=AZ$5,AY$5,IF(AZ$9=AZ$6,AY$6,IF(AZ$9=AZ$7,AY$7,IF(AZ$9=AZ$8,AY$8,0))))))</f>
        <v>0.9313098900383604</v>
      </c>
      <c r="AZ9" s="17">
        <f>MAX(AZ3:AZ8)</f>
        <v>7.617426845772296E-2</v>
      </c>
      <c r="BA9" s="18">
        <f>IF(BE$9=BE$3,BA$3,IF(BE$9=BE$4,BA$4,IF(BE$9=BE$5,BA$5,IF(BE$9=BE$6,BA$6,IF(BE$9=BE$7,BA$7,IF(BE$9=BE$8,BA$8,0))))))</f>
        <v>8.655972130520373E-2</v>
      </c>
      <c r="BB9" s="18">
        <f>IF(BE$9=BE$3,BB$3,IF(BE$9=BE$4,BB$4,IF(BE$9=BE$5,BB$5,IF(BE$9=BE$6,BB$6,IF(BE$9=BE$7,BB$7,IF(BE$9=BE$8,BB$8,0))))))</f>
        <v>0.13318435144625818</v>
      </c>
      <c r="BC9" s="18">
        <f>IF(BE$9=BE$3,BC$3,IF(BE$9=BE$4,BC$4,IF(BE$9=BE$5,BC$5,IF(BE$9=BE$6,BC$6,IF(BE$9=BE$7,BC$7,IF(BE$9=BE$8,BC$8,0))))))</f>
        <v>0</v>
      </c>
      <c r="BD9" s="18">
        <f>IF(BE$9=BE$3,BD$3,IF(BE$9=BE$4,BD$4,IF(BE$9=BE$5,BD$5,IF(BE$9=BE$6,BD$6,IF(BE$9=BE$7,BD$7,IF(BE$9=BE$8,BD$8,0))))))</f>
        <v>0.86115271569852359</v>
      </c>
      <c r="BE9" s="17">
        <f>MAX(BE3:BE8)</f>
        <v>0.14978271137191854</v>
      </c>
      <c r="BF9" s="18">
        <f>IF(BJ$9=BJ$3,BF$3,IF(BJ$9=BJ$4,BF$4,IF(BJ$9=BJ$5,BF$5,IF(BJ$9=BJ$6,BF$6,IF(BJ$9=BJ$7,BF$7,IF(BJ$9=BJ$8,BF$8,0))))))</f>
        <v>7.848002710361679E-2</v>
      </c>
      <c r="BG9" s="18">
        <f>IF(BJ$9=BJ$3,BG$3,IF(BJ$9=BJ$4,BG$4,IF(BJ$9=BJ$5,BG$5,IF(BJ$9=BJ$6,BG$6,IF(BJ$9=BJ$7,BG$7,IF(BJ$9=BJ$8,BG$8,0))))))</f>
        <v>0.1159002513809877</v>
      </c>
      <c r="BH9" s="18">
        <f>IF(BJ$9=BJ$3,BH$3,IF(BJ$9=BJ$4,BH$4,IF(BJ$9=BJ$5,BH$5,IF(BJ$9=BJ$6,BH$6,IF(BJ$9=BJ$7,BH$7,IF(BJ$9=BJ$8,BH$8,0))))))</f>
        <v>0</v>
      </c>
      <c r="BI9" s="18">
        <f>IF(BJ$9=BJ$3,BI$3,IF(BJ$9=BJ$4,BI$4,IF(BJ$9=BJ$5,BI$5,IF(BJ$9=BJ$6,BI$6,IF(BJ$9=BJ$7,BI$7,IF(BJ$9=BJ$8,BI$8,0))))))</f>
        <v>0.87998987916672833</v>
      </c>
      <c r="BJ9" s="17">
        <f>MAX(BJ3:BJ8)</f>
        <v>0.13358876291834981</v>
      </c>
      <c r="BK9" s="18">
        <f>IF(BO$9=BO$3,BK$3,IF(BO$9=BO$4,BK$4,IF(BO$9=BO$5,BK$5,IF(BO$9=BO$6,BK$6,IF(BO$9=BO$7,BK$7,IF(BO$9=BO$8,BK$8,0))))))</f>
        <v>1.8998487923547192E-3</v>
      </c>
      <c r="BL9" s="18">
        <f>IF(BO$9=BO$3,BL$3,IF(BO$9=BO$4,BL$4,IF(BO$9=BO$5,BL$5,IF(BO$9=BO$6,BL$6,IF(BO$9=BO$7,BL$7,IF(BO$9=BO$8,BL$8,0))))))</f>
        <v>1.9338463557079022E-2</v>
      </c>
      <c r="BM9" s="18">
        <f>IF(BO$9=BO$3,BM$3,IF(BO$9=BO$4,BM$4,IF(BO$9=BO$5,BM$5,IF(BO$9=BO$6,BM$6,IF(BO$9=BO$7,BM$7,IF(BO$9=BO$8,BM$8,0))))))</f>
        <v>0.96188941204308576</v>
      </c>
      <c r="BN9" s="18">
        <f>IF(BO$9=BO$3,BN$3,IF(BO$9=BO$4,BN$4,IF(BO$9=BO$5,BN$5,IF(BO$9=BO$6,BN$6,IF(BO$9=BO$7,BN$7,IF(BO$9=BO$8,BN$8,0))))))</f>
        <v>0.97908960183660065</v>
      </c>
      <c r="BO9" s="17">
        <f>MAX(BO3:BO8)</f>
        <v>1.0668753039302118E-2</v>
      </c>
      <c r="BP9" s="18">
        <f>IF(BT$9=BT$3,BP$3,IF(BT$9=BT$4,BP$4,IF(BT$9=BT$5,BP$5,IF(BT$9=BT$6,BP$6,IF(BT$9=BT$7,BP$7,IF(BT$9=BT$8,BP$8,0))))))</f>
        <v>1.4703154969437415E-2</v>
      </c>
      <c r="BQ9" s="18">
        <f>IF(BT$9=BT$3,BQ$3,IF(BT$9=BT$4,BQ$4,IF(BT$9=BT$5,BQ$5,IF(BT$9=BT$6,BQ$6,IF(BT$9=BT$7,BQ$7,IF(BT$9=BT$8,BQ$8,0))))))</f>
        <v>5.3354788221618099E-2</v>
      </c>
      <c r="BR9" s="18">
        <f>IF(BT$9=BT$3,BR$3,IF(BT$9=BT$4,BR$4,IF(BT$9=BT$5,BR$5,IF(BT$9=BT$6,BR$6,IF(BT$9=BT$7,BR$7,IF(BT$9=BT$8,BR$8,0))))))</f>
        <v>0</v>
      </c>
      <c r="BS9" s="18">
        <f>IF(BT$9=BT$3,BS$3,IF(BT$9=BT$4,BS$4,IF(BT$9=BT$5,BS$5,IF(BT$9=BT$6,BS$6,IF(BT$9=BT$7,BS$7,IF(BT$9=BT$8,BS$8,0))))))</f>
        <v>0.94248668560720206</v>
      </c>
      <c r="BT9" s="17">
        <f>MAX(BT3:BT8)</f>
        <v>4.1383396338807499E-2</v>
      </c>
      <c r="BU9" s="18">
        <f>IF(BY$9=BY$3,BU$3,IF(BY$9=BY$4,BU$4,IF(BY$9=BY$5,BU$5,IF(BY$9=BY$6,BU$6,IF(BY$9=BY$7,BU$7,IF(BY$9=BY$8,BU$8,0))))))</f>
        <v>0.20934546768264883</v>
      </c>
      <c r="BV9" s="18">
        <f>IF(BY$9=BY$3,BV$3,IF(BY$9=BY$4,BV$4,IF(BY$9=BY$5,BV$5,IF(BY$9=BY$6,BV$6,IF(BY$9=BY$7,BV$7,IF(BY$9=BY$8,BV$8,0))))))</f>
        <v>0.24074579599199786</v>
      </c>
      <c r="BW9" s="18">
        <f>IF(BY$9=BY$3,BW$3,IF(BY$9=BY$4,BW$4,IF(BY$9=BY$5,BW$5,IF(BY$9=BY$6,BW$6,IF(BY$9=BY$7,BW$7,IF(BY$9=BY$8,BW$8,0))))))</f>
        <v>0</v>
      </c>
      <c r="BX9" s="18">
        <f>IF(BY$9=BY$3,BX$3,IF(BY$9=BY$4,BX$4,IF(BY$9=BY$5,BX$5,IF(BY$9=BY$6,BX$6,IF(BY$9=BY$7,BX$7,IF(BY$9=BY$8,BX$8,0))))))</f>
        <v>0.7554146643634061</v>
      </c>
      <c r="BY9" s="17">
        <f>MAX(BY3:BY8)</f>
        <v>0.3082677797730049</v>
      </c>
      <c r="BZ9" s="15">
        <f>C9+H9-C9*H9</f>
        <v>7.3958160684661656E-2</v>
      </c>
      <c r="CA9" s="15">
        <f t="shared" si="16"/>
        <v>0.11973805866501216</v>
      </c>
      <c r="CB9" s="15">
        <f t="shared" si="17"/>
        <v>0</v>
      </c>
      <c r="CC9" s="15">
        <f t="shared" si="17"/>
        <v>0.87503969968013195</v>
      </c>
      <c r="CD9" s="15">
        <f t="shared" si="18"/>
        <v>3.2892510015198877E-2</v>
      </c>
      <c r="CE9" s="15">
        <f t="shared" si="18"/>
        <v>8.7751202134120798E-2</v>
      </c>
      <c r="CF9" s="15">
        <f t="shared" si="19"/>
        <v>0</v>
      </c>
      <c r="CG9" s="15">
        <f t="shared" si="19"/>
        <v>0.90608333372610483</v>
      </c>
      <c r="CH9" s="15">
        <f t="shared" si="20"/>
        <v>0.1673457911598272</v>
      </c>
      <c r="CI9" s="15">
        <f t="shared" si="20"/>
        <v>0.21709883717528547</v>
      </c>
      <c r="CJ9" s="15">
        <f t="shared" si="21"/>
        <v>0</v>
      </c>
      <c r="CK9" s="15">
        <f t="shared" si="21"/>
        <v>0.77723411421843414</v>
      </c>
      <c r="CL9" s="15">
        <f t="shared" si="22"/>
        <v>0.11652070213055929</v>
      </c>
      <c r="CM9" s="15">
        <f t="shared" si="22"/>
        <v>0.21793301152437874</v>
      </c>
      <c r="CN9" s="15">
        <f t="shared" si="23"/>
        <v>0</v>
      </c>
      <c r="CO9" s="15">
        <f t="shared" si="23"/>
        <v>0.7706109420409083</v>
      </c>
      <c r="CP9" s="15">
        <f t="shared" si="24"/>
        <v>6.6865142640974568E-2</v>
      </c>
      <c r="CQ9" s="15">
        <f t="shared" si="24"/>
        <v>0.13220301488414224</v>
      </c>
      <c r="CR9" s="15">
        <f t="shared" si="25"/>
        <v>0</v>
      </c>
      <c r="CS9" s="15">
        <f t="shared" si="25"/>
        <v>0.86045142892911097</v>
      </c>
      <c r="CT9" s="15">
        <f t="shared" si="26"/>
        <v>0.15824653913470663</v>
      </c>
      <c r="CU9" s="15">
        <f t="shared" si="26"/>
        <v>0.23364850301461074</v>
      </c>
      <c r="CV9" s="15">
        <f t="shared" si="27"/>
        <v>0</v>
      </c>
      <c r="CW9" s="15">
        <f t="shared" si="27"/>
        <v>0.75780567423164369</v>
      </c>
      <c r="CX9" s="15">
        <f t="shared" si="28"/>
        <v>1.6575069990579644E-2</v>
      </c>
      <c r="CY9" s="15">
        <f t="shared" si="28"/>
        <v>7.1661452151077693E-2</v>
      </c>
      <c r="CZ9" s="15">
        <f t="shared" si="29"/>
        <v>0</v>
      </c>
      <c r="DA9" s="15">
        <f t="shared" si="29"/>
        <v>0.92277891374745291</v>
      </c>
      <c r="DB9" s="15">
        <f t="shared" si="30"/>
        <v>0.20934546768264883</v>
      </c>
      <c r="DC9" s="15">
        <f t="shared" si="0"/>
        <v>0.24074579599199786</v>
      </c>
      <c r="DD9" s="15">
        <f t="shared" si="0"/>
        <v>0</v>
      </c>
      <c r="DE9" s="15">
        <f t="shared" si="0"/>
        <v>0.7554146643634061</v>
      </c>
      <c r="DF9" s="15">
        <f t="shared" si="31"/>
        <v>0.10441800115883462</v>
      </c>
      <c r="DG9" s="15">
        <f t="shared" si="31"/>
        <v>0.19698210221007226</v>
      </c>
      <c r="DH9" s="15">
        <f t="shared" si="32"/>
        <v>0</v>
      </c>
      <c r="DI9" s="15">
        <f t="shared" si="32"/>
        <v>0.79285888822886352</v>
      </c>
      <c r="DJ9" s="15">
        <f t="shared" si="33"/>
        <v>0.26436724420584951</v>
      </c>
      <c r="DK9" s="15">
        <f t="shared" si="33"/>
        <v>0.38771884531561351</v>
      </c>
      <c r="DL9" s="15">
        <f t="shared" si="34"/>
        <v>0</v>
      </c>
      <c r="DM9" s="15">
        <f t="shared" si="34"/>
        <v>0.5989451129441985</v>
      </c>
      <c r="DN9" s="15">
        <f t="shared" si="35"/>
        <v>0.21453050436399848</v>
      </c>
      <c r="DO9" s="15">
        <f t="shared" si="35"/>
        <v>0.33496248137705487</v>
      </c>
      <c r="DP9" s="15">
        <f t="shared" si="36"/>
        <v>0</v>
      </c>
      <c r="DQ9" s="15">
        <f t="shared" si="36"/>
        <v>0.65205497524320621</v>
      </c>
      <c r="DR9" s="15">
        <f t="shared" si="37"/>
        <v>0.22245062189417794</v>
      </c>
      <c r="DS9" s="15">
        <f t="shared" si="37"/>
        <v>0.29515505480302184</v>
      </c>
      <c r="DT9" s="15">
        <f t="shared" si="38"/>
        <v>0</v>
      </c>
      <c r="DU9" s="15">
        <f t="shared" si="38"/>
        <v>0.69708072341016059</v>
      </c>
      <c r="DV9" s="15">
        <f t="shared" si="39"/>
        <v>0.34118054615283983</v>
      </c>
      <c r="DW9" s="15">
        <f t="shared" si="39"/>
        <v>0.50832727430895441</v>
      </c>
      <c r="DX9" s="15">
        <f t="shared" si="40"/>
        <v>0</v>
      </c>
      <c r="DY9" s="15">
        <f t="shared" si="40"/>
        <v>0.47487895635904831</v>
      </c>
      <c r="DZ9" s="15">
        <f t="shared" si="41"/>
        <v>0.38925868214713333</v>
      </c>
      <c r="EA9" s="15">
        <f t="shared" si="41"/>
        <v>0.53125166663227585</v>
      </c>
      <c r="EB9" s="15">
        <f t="shared" si="42"/>
        <v>0</v>
      </c>
      <c r="EC9" s="15">
        <f t="shared" si="42"/>
        <v>0.45453495384572856</v>
      </c>
      <c r="ED9" s="15">
        <f>IF($EH$9=$EH$3,ED$3,IF($EH$9=$EH$4,ED$4,IF($EH$9=$EH$5,ED$5,IF($EH$9=$EH$6,ED$6,IF($EH$9=$EH$7,ED$7,IF($EH$9=$EH$8,ED$8,0))))))</f>
        <v>0.51185069880181855</v>
      </c>
      <c r="EE9" s="15">
        <f t="shared" ref="EE9:EF9" si="47">IF($EH$9=$EH$3,EE$3,IF($EH$9=$EH$4,EE$4,IF($EH$9=$EH$5,EE$5,IF($EH$9=$EH$6,EE$6,IF($EH$9=$EH$7,EE$7,IF($EH$9=$EH$8,EE$8,0))))))</f>
        <v>0.71497323098947752</v>
      </c>
      <c r="EF9" s="15">
        <f t="shared" si="47"/>
        <v>0</v>
      </c>
      <c r="EG9" s="15">
        <f>IF($EH$9=$EH$3,EG$3,IF($EH$9=$EH$4,EG$4,IF($EH$9=$EH$5,EG$5,IF($EH$9=$EH$6,EG$6,IF($EH$9=$EH$7,EG$7,IF($EH$9=$EH$8,EG$8,0))))))</f>
        <v>0.26838237503223489</v>
      </c>
      <c r="EH9" s="32">
        <f>MAX(EH3:EH8)</f>
        <v>0.74429189343486146</v>
      </c>
    </row>
    <row r="10" spans="1:138" x14ac:dyDescent="0.2">
      <c r="B10" s="14" t="s">
        <v>33</v>
      </c>
      <c r="C10" s="18">
        <f>IF($G$10=$G$3,C$3,IF($G$10=$G$4,C$4,IF($G$10=$G$5,C$5,IF($G$10=$G$6,C$6,IF($G$10=$G$7,C$7,IF($G$10=$G$8,C$8,0))))))</f>
        <v>2.9861205640490107E-3</v>
      </c>
      <c r="D10" s="18">
        <f t="shared" ref="D10:F10" si="48">IF($G$10=$G$3,D$3,IF($G$10=$G$4,D$4,IF($G$10=$G$5,D$5,IF($G$10=$G$6,D$6,IF($G$10=$G$7,D$7,IF($G$10=$G$8,D$8,0))))))</f>
        <v>3.3362496177549827E-2</v>
      </c>
      <c r="E10" s="18">
        <f t="shared" si="48"/>
        <v>0.9345757357375224</v>
      </c>
      <c r="F10" s="18">
        <f t="shared" si="48"/>
        <v>0.96392591811461936</v>
      </c>
      <c r="G10" s="17">
        <f t="shared" ref="G10" si="49">MIN(G3:G8)</f>
        <v>1.8312764917145181E-2</v>
      </c>
      <c r="H10" s="18">
        <f>IF(L$10=L$3,H$3,IF(L$10=L$4,H$4,IF(L$10=L$5,H$5,IF(L$10=L$6,H$6,IF(L$10=L$7,H$7,IF(L$10=L$8,H$8,0))))))</f>
        <v>1.496137159277211E-3</v>
      </c>
      <c r="I10" s="18">
        <f>IF(L$10=L$3,I$3,IF(L$10=L$4,I$4,IF(L$10=L$5,I$5,IF(L$10=L$6,I$6,IF(L$10=L$7,I$7,IF(L$10=L$8,I$8,0))))))</f>
        <v>1.2944536086070157E-2</v>
      </c>
      <c r="J10" s="18">
        <f>IF(L$10=L$3,J$3,IF(L$10=L$4,J$4,IF(L$10=L$5,J$5,IF(L$10=L$6,J$6,IF(L$10=L$7,J$7,IF(L$10=L$8,J$8,0))))))</f>
        <v>0.97451260994729361</v>
      </c>
      <c r="K10" s="18">
        <f>IF(L$10=L$3,K$3,IF(L$10=L$4,K$4,IF(L$10=L$5,K$5,IF(L$10=L$6,K$6,IF(L$10=L$7,K$7,IF(L$10=L$8,K$8,0))))))</f>
        <v>0.98601507095300933</v>
      </c>
      <c r="L10" s="17">
        <f>MIN(L3:L8)</f>
        <v>7.2450174272625867E-3</v>
      </c>
      <c r="M10" s="18">
        <f>IF(Q$10=Q$3,M$3,IF(Q$10=Q$4,M$4,IF(Q$10=Q$5,M$5,IF(Q$10=Q$6,M$6,IF(Q$10=Q$7,M$7,IF(Q$10=Q$8,M$8,0))))))</f>
        <v>4.5035429489250767E-3</v>
      </c>
      <c r="N10" s="18">
        <f>IF(Q$10=Q$3,N$3,IF(Q$10=Q$4,N$4,IF(Q$10=Q$5,N$5,IF(Q$10=Q$6,N$6,IF(Q$10=Q$7,N$7,IF(Q$10=Q$8,N$8,0))))))</f>
        <v>3.8469030859079156E-2</v>
      </c>
      <c r="O10" s="18">
        <f>IF(Q$10=Q$3,O$3,IF(Q$10=Q$4,O$4,IF(Q$10=Q$5,O$5,IF(Q$10=Q$6,O$6,IF(Q$10=Q$7,O$7,IF(Q$10=Q$8,O$8,0))))))</f>
        <v>0</v>
      </c>
      <c r="P10" s="18">
        <f>IF(Q$10=Q$3,P$3,IF(Q$10=Q$4,P$4,IF(Q$10=Q$5,P$5,IF(Q$10=Q$6,P$6,IF(Q$10=Q$7,P$7,IF(Q$10=Q$8,P$8,0))))))</f>
        <v>0.95842721430721989</v>
      </c>
      <c r="Q10" s="17">
        <f>MIN(Q3:Q8)</f>
        <v>2.3787616649156577E-2</v>
      </c>
      <c r="R10" s="18">
        <f>IF(V$10=V$3,R$3,IF(V$10=V$4,R$4,IF(V$10=V$5,R$5,IF(V$10=V$6,R$6,IF(V$10=V$7,R$7,IF(V$10=V$8,R$8,0))))))</f>
        <v>9.7213605526313973E-4</v>
      </c>
      <c r="S10" s="18">
        <f>IF(V$10=V$3,S$3,IF(V$10=V$4,S$4,IF(V$10=V$5,S$5,IF(V$10=V$6,S$6,IF(V$10=V$7,S$7,IF(V$10=V$8,S$8,0))))))</f>
        <v>2.9368797712759909E-3</v>
      </c>
      <c r="T10" s="18">
        <f>IF(V$10=V$3,T$3,IF(V$10=V$4,T$4,IF(V$10=V$5,T$5,IF(V$10=V$6,T$6,IF(V$10=V$7,T$7,IF(V$10=V$8,T$8,0))))))</f>
        <v>0.99503310659577815</v>
      </c>
      <c r="U10" s="18">
        <f>IF(V$10=V$3,U$3,IF(V$10=V$4,U$4,IF(V$10=V$5,U$5,IF(V$10=V$6,U$6,IF(V$10=V$7,U$7,IF(V$10=V$8,U$8,0))))))</f>
        <v>0.99688871808103308</v>
      </c>
      <c r="V10" s="17">
        <f>MIN(V3:V8)</f>
        <v>1.9567057361648504E-3</v>
      </c>
      <c r="W10" s="18">
        <f>IF(AA$10=AA$3,W$3,IF(AA$10=AA$4,W$4,IF(AA$10=AA$5,W$5,IF(AA$10=AA$6,W$6,IF(AA$10=AA$7,W$7,IF(AA$10=AA$8,W$8,0))))))</f>
        <v>2.4128263664580096E-4</v>
      </c>
      <c r="X10" s="18">
        <f>IF(AA$10=AA$3,X$3,IF(AA$10=AA$4,X$4,IF(AA$10=AA$5,X$5,IF(AA$10=AA$6,X$6,IF(AA$10=AA$7,X$7,IF(AA$10=AA$8,X$8,0))))))</f>
        <v>1.893390201750611E-2</v>
      </c>
      <c r="Y10" s="18">
        <f>IF(AA$10=AA$3,Y$3,IF(AA$10=AA$4,Y$4,IF(AA$10=AA$5,Y$5,IF(AA$10=AA$6,Y$6,IF(AA$10=AA$7,Y$7,IF(AA$10=AA$8,Y$8,0))))))</f>
        <v>0.96195011563848709</v>
      </c>
      <c r="Z10" s="18">
        <f>IF(AA$10=AA$3,Z$3,IF(AA$10=AA$4,Z$4,IF(AA$10=AA$5,Z$5,IF(AA$10=AA$6,Z$6,IF(AA$10=AA$7,Z$7,IF(AA$10=AA$8,Z$8,0))))))</f>
        <v>0.97941734289997062</v>
      </c>
      <c r="AA10" s="17">
        <f>MIN(AA3:AA8)</f>
        <v>9.6077622902236686E-3</v>
      </c>
      <c r="AB10" s="18">
        <f>IF(AF$10=AF$3,AB$3,IF(AF$10=AF$4,AB$4,IF(AF$10=AF$5,AB$5,IF(AF$10=AF$6,AB$6,IF(AF$10=AF$7,AB$7,IF(AF$10=AF$8,AB$8,0))))))</f>
        <v>2.0482793622507045E-2</v>
      </c>
      <c r="AC10" s="18">
        <f>IF(AF$10=AF$3,AC$3,IF(AF$10=AF$4,AC$4,IF(AF$10=AF$5,AC$5,IF(AF$10=AF$6,AC$6,IF(AF$10=AF$7,AC$7,IF(AF$10=AF$8,AC$8,0))))))</f>
        <v>8.192345819608815E-2</v>
      </c>
      <c r="AD10" s="18">
        <f>IF(AF$10=AF$3,AD$3,IF(AF$10=AF$4,AD$4,IF(AF$10=AF$5,AD$5,IF(AF$10=AF$6,AD$6,IF(AF$10=AF$7,AD$7,IF(AF$10=AF$8,AD$8,0))))))</f>
        <v>0</v>
      </c>
      <c r="AE10" s="18">
        <f>IF(AF$10=AF$3,AE$3,IF(AF$10=AF$4,AE$4,IF(AF$10=AF$5,AE$5,IF(AF$10=AF$6,AE$6,IF(AF$10=AF$7,AE$7,IF(AF$10=AF$8,AE$8,0))))))</f>
        <v>0.91179343830872728</v>
      </c>
      <c r="AF10" s="17">
        <f>MIN(AF3:AF8)</f>
        <v>6.1492117086524738E-2</v>
      </c>
      <c r="AG10" s="18">
        <f>IF(AK$10=AK$3,AG$3,IF(AK$10=AK$4,AG$4,IF(AK$10=AK$5,AG$5,IF(AK$10=AK$6,AG$6,IF(AK$10=AK$7,AG$7,IF(AK$10=AK$8,AG$8,0))))))</f>
        <v>1.1793218238051906E-2</v>
      </c>
      <c r="AH10" s="18">
        <f>IF(AK$10=AK$3,AH$3,IF(AK$10=AK$4,AH$4,IF(AK$10=AK$5,AH$5,IF(AK$10=AK$6,AH$6,IF(AK$10=AK$7,AH$7,IF(AK$10=AK$8,AH$8,0))))))</f>
        <v>4.200338313608698E-2</v>
      </c>
      <c r="AI10" s="18">
        <f>IF(AK$10=AK$3,AI$3,IF(AK$10=AK$4,AI$4,IF(AK$10=AK$5,AI$5,IF(AK$10=AK$6,AI$6,IF(AK$10=AK$7,AI$7,IF(AK$10=AK$8,AI$8,0))))))</f>
        <v>0.92292522304960611</v>
      </c>
      <c r="AJ10" s="18">
        <f>IF(AK$10=AK$3,AJ$3,IF(AK$10=AK$4,AJ$4,IF(AK$10=AK$5,AJ$5,IF(AK$10=AK$6,AJ$6,IF(AK$10=AK$7,AJ$7,IF(AK$10=AK$8,AJ$8,0))))))</f>
        <v>0.95518426601154627</v>
      </c>
      <c r="AK10" s="17">
        <f>MIN(AK3:AK8)</f>
        <v>2.7342304646659401E-2</v>
      </c>
      <c r="AL10" s="18">
        <f>IF(AP$10=AP$3,AL$3,IF(AP$10=AP$4,AL$4,IF(AP$10=AP$5,AL$5,IF(AP$10=AP$6,AL$6,IF(AP$10=AP$7,AL$7,IF(AP$10=AP$8,AL$8,0))))))</f>
        <v>4.5592145389804495E-3</v>
      </c>
      <c r="AM10" s="18">
        <f>IF(AP$10=AP$3,AM$3,IF(AP$10=AP$4,AM$4,IF(AP$10=AP$5,AM$5,IF(AP$10=AP$6,AM$6,IF(AP$10=AP$7,AM$7,IF(AP$10=AP$8,AM$8,0))))))</f>
        <v>4.58411708375146E-2</v>
      </c>
      <c r="AN10" s="18">
        <f>IF(AP$10=AP$3,AN$3,IF(AP$10=AP$4,AN$4,IF(AP$10=AP$5,AN$5,IF(AP$10=AP$6,AN$6,IF(AP$10=AP$7,AN$7,IF(AP$10=AP$8,AN$8,0))))))</f>
        <v>0.9108567299322341</v>
      </c>
      <c r="AO10" s="18">
        <f>IF(AP$10=AP$3,AO$3,IF(AP$10=AP$4,AO$4,IF(AP$10=AP$5,AO$5,IF(AP$10=AP$6,AO$6,IF(AP$10=AP$7,AO$7,IF(AP$10=AP$8,AO$8,0))))))</f>
        <v>0.9504877181001109</v>
      </c>
      <c r="AP10" s="17">
        <f>MIN(AP3:AP8)</f>
        <v>2.5477155130800809E-2</v>
      </c>
      <c r="AQ10" s="18">
        <f>IF(AU$10=AU$3,AQ$3,IF(AU$10=AU$4,AQ$4,IF(AU$10=AU$5,AQ$5,IF(AU$10=AU$6,AQ$6,IF(AU$10=AU$7,AQ$7,IF(AU$10=AU$8,AQ$8,0))))))</f>
        <v>3.8803364501430737E-3</v>
      </c>
      <c r="AR10" s="18">
        <f>IF(AU$10=AU$3,AR$3,IF(AU$10=AU$4,AR$4,IF(AU$10=AU$5,AR$5,IF(AU$10=AU$6,AR$6,IF(AU$10=AU$7,AR$7,IF(AU$10=AU$8,AR$8,0))))))</f>
        <v>1.4530715886700962E-2</v>
      </c>
      <c r="AS10" s="18">
        <f>IF(AU$10=AU$3,AS$3,IF(AU$10=AU$4,AS$4,IF(AU$10=AU$5,AS$5,IF(AU$10=AU$6,AS$6,IF(AU$10=AU$7,AS$7,IF(AU$10=AU$8,AS$8,0))))))</f>
        <v>0.97456298244716988</v>
      </c>
      <c r="AT10" s="18">
        <f>IF(AU$10=AU$3,AT$3,IF(AU$10=AU$4,AT$4,IF(AU$10=AU$5,AT$5,IF(AU$10=AU$6,AT$6,IF(AU$10=AU$7,AT$7,IF(AU$10=AU$8,AT$8,0))))))</f>
        <v>0.98452840717157819</v>
      </c>
      <c r="AU10" s="17">
        <f>MIN(AU3:AU8)</f>
        <v>9.2541855638976975E-3</v>
      </c>
      <c r="AV10" s="18">
        <f>IF(AZ$10=AZ$3,AV$3,IF(AZ$10=AZ$4,AV$4,IF(AZ$10=AZ$5,AV$5,IF(AZ$10=AZ$6,AV$6,IF(AZ$10=AZ$7,AV$7,IF(AZ$10=AZ$8,AV$8,0))))))</f>
        <v>1.1031059611295024E-2</v>
      </c>
      <c r="AW10" s="18">
        <f>IF(AZ$10=AZ$3,AW$3,IF(AZ$10=AZ$4,AW$4,IF(AZ$10=AZ$5,AW$5,IF(AZ$10=AZ$6,AW$6,IF(AZ$10=AZ$7,AW$7,IF(AZ$10=AZ$8,AW$8,0))))))</f>
        <v>4.0603544940628455E-2</v>
      </c>
      <c r="AX10" s="18">
        <f>IF(AZ$10=AZ$3,AX$3,IF(AZ$10=AZ$4,AX$4,IF(AZ$10=AZ$5,AX$5,IF(AZ$10=AZ$6,AX$6,IF(AZ$10=AZ$7,AX$7,IF(AZ$10=AZ$8,AX$8,0))))))</f>
        <v>0</v>
      </c>
      <c r="AY10" s="18">
        <f>IF(AZ$10=AZ$3,AY$3,IF(AZ$10=AZ$4,AY$4,IF(AZ$10=AZ$5,AY$5,IF(AZ$10=AZ$6,AY$6,IF(AZ$10=AZ$7,AY$7,IF(AZ$10=AZ$8,AY$8,0))))))</f>
        <v>0.95623142586752707</v>
      </c>
      <c r="AZ10" s="17">
        <f>MIN(AZ3:AZ8)</f>
        <v>3.1336245646050004E-2</v>
      </c>
      <c r="BA10" s="18">
        <f>IF(BE$10=BE$3,BA$3,IF(BE$10=BE$4,BA$4,IF(BE$10=BE$5,BA$5,IF(BE$10=BE$6,BA$6,IF(BE$10=BE$7,BA$7,IF(BE$10=BE$8,BA$8,0))))))</f>
        <v>4.8343645973802918E-4</v>
      </c>
      <c r="BB10" s="18">
        <f>IF(BE$10=BE$3,BB$3,IF(BE$10=BE$4,BB$4,IF(BE$10=BE$5,BB$5,IF(BE$10=BE$6,BB$6,IF(BE$10=BE$7,BB$7,IF(BE$10=BE$8,BB$8,0))))))</f>
        <v>3.7580203952513824E-2</v>
      </c>
      <c r="BC10" s="18">
        <f>IF(BE$10=BE$3,BC$3,IF(BE$10=BE$4,BC$4,IF(BE$10=BE$5,BC$5,IF(BE$10=BE$6,BC$6,IF(BE$10=BE$7,BC$7,IF(BE$10=BE$8,BC$8,0))))))</f>
        <v>0.92520971349479986</v>
      </c>
      <c r="BD10" s="18">
        <f>IF(BE$10=BE$3,BD$3,IF(BE$10=BE$4,BD$4,IF(BE$10=BE$5,BD$5,IF(BE$10=BE$6,BD$6,IF(BE$10=BE$7,BD$7,IF(BE$10=BE$8,BD$8,0))))))</f>
        <v>0.95918146037472274</v>
      </c>
      <c r="BE10" s="17">
        <f>MIN(BE3:BE8)</f>
        <v>1.9110630183910633E-2</v>
      </c>
      <c r="BF10" s="18">
        <f>IF(BJ$10=BJ$3,BF$3,IF(BJ$10=BJ$4,BF$4,IF(BJ$10=BJ$5,BF$5,IF(BJ$10=BJ$6,BF$6,IF(BJ$10=BJ$7,BF$7,IF(BJ$10=BJ$8,BF$8,0))))))</f>
        <v>4.7101193370384653E-3</v>
      </c>
      <c r="BG10" s="18">
        <f>IF(BJ$10=BJ$3,BG$3,IF(BJ$10=BJ$4,BG$4,IF(BJ$10=BJ$5,BG$5,IF(BJ$10=BJ$6,BG$6,IF(BJ$10=BJ$7,BG$7,IF(BJ$10=BJ$8,BG$8,0))))))</f>
        <v>4.7325488228811552E-2</v>
      </c>
      <c r="BH10" s="18">
        <f>IF(BJ$10=BJ$3,BH$3,IF(BJ$10=BJ$4,BH$4,IF(BJ$10=BJ$5,BH$5,IF(BJ$10=BJ$6,BH$6,IF(BJ$10=BJ$7,BH$7,IF(BJ$10=BJ$8,BH$8,0))))))</f>
        <v>0.90803950213617168</v>
      </c>
      <c r="BI10" s="18">
        <f>IF(BJ$10=BJ$3,BI$3,IF(BJ$10=BJ$4,BI$4,IF(BJ$10=BJ$5,BI$5,IF(BJ$10=BJ$6,BI$6,IF(BJ$10=BJ$7,BI$7,IF(BJ$10=BJ$8,BI$8,0))))))</f>
        <v>0.94888774620081773</v>
      </c>
      <c r="BJ10" s="17">
        <f>MIN(BJ3:BJ8)</f>
        <v>2.6312888895169414E-2</v>
      </c>
      <c r="BK10" s="18">
        <f>IF(BO$10=BO$3,BK$3,IF(BO$10=BO$4,BK$4,IF(BO$10=BO$5,BK$5,IF(BO$10=BO$6,BK$6,IF(BO$10=BO$7,BK$7,IF(BO$10=BO$8,BK$8,0))))))</f>
        <v>1.3688816995783837E-3</v>
      </c>
      <c r="BL10" s="18">
        <f>IF(BO$10=BO$3,BL$3,IF(BO$10=BO$4,BL$4,IF(BO$10=BO$5,BL$5,IF(BO$10=BO$6,BL$6,IF(BO$10=BO$7,BL$7,IF(BO$10=BO$8,BL$8,0))))))</f>
        <v>1.1834953527628644E-2</v>
      </c>
      <c r="BM10" s="18">
        <f>IF(BO$10=BO$3,BM$3,IF(BO$10=BO$4,BM$4,IF(BO$10=BO$5,BM$5,IF(BO$10=BO$6,BM$6,IF(BO$10=BO$7,BM$7,IF(BO$10=BO$8,BM$8,0))))))</f>
        <v>0.97744515022248923</v>
      </c>
      <c r="BN10" s="18">
        <f>IF(BO$10=BO$3,BN$3,IF(BO$10=BO$4,BN$4,IF(BO$10=BO$5,BN$5,IF(BO$10=BO$6,BN$6,IF(BO$10=BO$7,BN$7,IF(BO$10=BO$8,BN$8,0))))))</f>
        <v>0.98724034389503801</v>
      </c>
      <c r="BO10" s="17">
        <f>MIN(BO3:BO8)</f>
        <v>6.6218900616131894E-3</v>
      </c>
      <c r="BP10" s="18">
        <f>IF(BT$10=BT$3,BP$3,IF(BT$10=BT$4,BP$4,IF(BT$10=BT$5,BP$5,IF(BT$10=BT$6,BP$6,IF(BT$10=BT$7,BP$7,IF(BT$10=BT$8,BP$8,0))))))</f>
        <v>6.2955012259116039E-3</v>
      </c>
      <c r="BQ10" s="18">
        <f>IF(BT$10=BT$3,BQ$3,IF(BT$10=BT$4,BQ$4,IF(BT$10=BT$5,BQ$5,IF(BT$10=BT$6,BQ$6,IF(BT$10=BT$7,BQ$7,IF(BT$10=BT$8,BQ$8,0))))))</f>
        <v>6.2955012259116039E-3</v>
      </c>
      <c r="BR10" s="18">
        <f>IF(BT$10=BT$3,BR$3,IF(BT$10=BT$4,BR$4,IF(BT$10=BT$5,BR$5,IF(BT$10=BT$6,BR$6,IF(BT$10=BT$7,BR$7,IF(BT$10=BT$8,BR$8,0))))))</f>
        <v>0.9937044987740884</v>
      </c>
      <c r="BS10" s="18">
        <f>IF(BT$10=BT$3,BS$3,IF(BT$10=BT$4,BS$4,IF(BT$10=BT$5,BS$5,IF(BT$10=BT$6,BS$6,IF(BT$10=BT$7,BS$7,IF(BT$10=BT$8,BS$8,0))))))</f>
        <v>0.9937044987740884</v>
      </c>
      <c r="BT10" s="17">
        <f>MIN(BT3:BT8)</f>
        <v>6.2955012259116039E-3</v>
      </c>
      <c r="BU10" s="18">
        <f>IF(BY$10=BY$3,BU$3,IF(BY$10=BY$4,BU$4,IF(BY$10=BY$5,BU$5,IF(BY$10=BY$6,BU$6,IF(BY$10=BY$7,BU$7,IF(BY$10=BY$8,BU$8,0))))))</f>
        <v>5.2816117057124079E-2</v>
      </c>
      <c r="BV10" s="18">
        <f>IF(BY$10=BY$3,BV$3,IF(BY$10=BY$4,BV$4,IF(BY$10=BY$5,BV$5,IF(BY$10=BY$6,BV$6,IF(BY$10=BY$7,BV$7,IF(BY$10=BY$8,BV$8,0))))))</f>
        <v>0.15136283113392446</v>
      </c>
      <c r="BW10" s="18">
        <f>IF(BY$10=BY$3,BW$3,IF(BY$10=BY$4,BW$4,IF(BY$10=BY$5,BW$5,IF(BY$10=BY$6,BW$6,IF(BY$10=BY$7,BW$7,IF(BY$10=BY$8,BW$8,0))))))</f>
        <v>0</v>
      </c>
      <c r="BX10" s="18">
        <f>IF(BY$10=BY$3,BX$3,IF(BY$10=BY$4,BX$4,IF(BY$10=BY$5,BX$5,IF(BY$10=BY$6,BX$6,IF(BY$10=BY$7,BX$7,IF(BY$10=BY$8,BX$8,0))))))</f>
        <v>0.83767218141148381</v>
      </c>
      <c r="BY10" s="17">
        <f>MIN(BY3:BY8)</f>
        <v>0.12793260728582789</v>
      </c>
      <c r="BZ10" s="15">
        <f t="shared" si="16"/>
        <v>4.4777900773882665E-3</v>
      </c>
      <c r="CA10" s="15">
        <f t="shared" si="16"/>
        <v>4.5875170227928315E-2</v>
      </c>
      <c r="CB10" s="15">
        <f t="shared" si="17"/>
        <v>0.91075583942698513</v>
      </c>
      <c r="CC10" s="15">
        <f t="shared" si="17"/>
        <v>0.95044548254323102</v>
      </c>
      <c r="CD10" s="15">
        <f t="shared" si="18"/>
        <v>5.4713009477111406E-3</v>
      </c>
      <c r="CE10" s="15">
        <f t="shared" si="18"/>
        <v>4.1292931711804523E-2</v>
      </c>
      <c r="CF10" s="15">
        <f t="shared" si="19"/>
        <v>0</v>
      </c>
      <c r="CG10" s="15">
        <f t="shared" si="19"/>
        <v>0.95544527704469995</v>
      </c>
      <c r="CH10" s="15">
        <f t="shared" si="20"/>
        <v>2.0719134116701735E-2</v>
      </c>
      <c r="CI10" s="15">
        <f t="shared" si="20"/>
        <v>9.9306229483174274E-2</v>
      </c>
      <c r="CJ10" s="15">
        <f t="shared" si="21"/>
        <v>0</v>
      </c>
      <c r="CK10" s="15">
        <f t="shared" si="21"/>
        <v>0.89302630662196192</v>
      </c>
      <c r="CL10" s="15">
        <f t="shared" si="22"/>
        <v>1.6298664964980059E-2</v>
      </c>
      <c r="CM10" s="15">
        <f t="shared" si="22"/>
        <v>8.5919069711506632E-2</v>
      </c>
      <c r="CN10" s="15">
        <f t="shared" si="23"/>
        <v>0.84065265063894201</v>
      </c>
      <c r="CO10" s="15">
        <f t="shared" si="23"/>
        <v>0.9078909133664439</v>
      </c>
      <c r="CP10" s="15">
        <f t="shared" si="24"/>
        <v>1.4868591838744689E-2</v>
      </c>
      <c r="CQ10" s="15">
        <f t="shared" si="24"/>
        <v>5.4544262251804254E-2</v>
      </c>
      <c r="CR10" s="15">
        <f t="shared" si="25"/>
        <v>0</v>
      </c>
      <c r="CS10" s="15">
        <f t="shared" si="25"/>
        <v>0.94143700259676344</v>
      </c>
      <c r="CT10" s="15">
        <f t="shared" si="26"/>
        <v>5.1912787533592531E-3</v>
      </c>
      <c r="CU10" s="15">
        <f t="shared" si="26"/>
        <v>8.3127190681534346E-2</v>
      </c>
      <c r="CV10" s="15">
        <f t="shared" si="27"/>
        <v>0.84012696761336814</v>
      </c>
      <c r="CW10" s="15">
        <f t="shared" si="27"/>
        <v>0.91015553413257966</v>
      </c>
      <c r="CX10" s="15">
        <f t="shared" si="28"/>
        <v>7.6557651290721637E-3</v>
      </c>
      <c r="CY10" s="15">
        <f t="shared" si="28"/>
        <v>1.8055947789098456E-2</v>
      </c>
      <c r="CZ10" s="15">
        <f t="shared" si="29"/>
        <v>0.97129164308100224</v>
      </c>
      <c r="DA10" s="15">
        <f t="shared" si="29"/>
        <v>0.98102517109977738</v>
      </c>
      <c r="DB10" s="15">
        <f t="shared" si="30"/>
        <v>5.2816117057124079E-2</v>
      </c>
      <c r="DC10" s="15">
        <f t="shared" si="0"/>
        <v>0.15136283113392446</v>
      </c>
      <c r="DD10" s="15">
        <f t="shared" si="0"/>
        <v>0</v>
      </c>
      <c r="DE10" s="15">
        <f t="shared" si="0"/>
        <v>0.83767218141148381</v>
      </c>
      <c r="DF10" s="15">
        <f t="shared" si="31"/>
        <v>9.9245916880053419E-3</v>
      </c>
      <c r="DG10" s="15">
        <f t="shared" si="31"/>
        <v>8.5273781668243592E-2</v>
      </c>
      <c r="DH10" s="15">
        <f t="shared" si="32"/>
        <v>0</v>
      </c>
      <c r="DI10" s="15">
        <f t="shared" si="32"/>
        <v>0.90809864738440094</v>
      </c>
      <c r="DJ10" s="15">
        <f t="shared" si="33"/>
        <v>3.6680104856349184E-2</v>
      </c>
      <c r="DK10" s="15">
        <f t="shared" si="33"/>
        <v>0.17669300034092916</v>
      </c>
      <c r="DL10" s="15">
        <f t="shared" si="34"/>
        <v>0</v>
      </c>
      <c r="DM10" s="15">
        <f t="shared" si="34"/>
        <v>0.81077046917927498</v>
      </c>
      <c r="DN10" s="15">
        <f t="shared" si="35"/>
        <v>1.9982683587199096E-2</v>
      </c>
      <c r="DO10" s="15">
        <f t="shared" si="35"/>
        <v>0.13313734164454924</v>
      </c>
      <c r="DP10" s="15">
        <f t="shared" si="36"/>
        <v>0</v>
      </c>
      <c r="DQ10" s="15">
        <f>CS10*CW10</f>
        <v>0.85685409795063205</v>
      </c>
      <c r="DR10" s="15">
        <f t="shared" si="37"/>
        <v>6.0067534398977322E-2</v>
      </c>
      <c r="DS10" s="15">
        <f t="shared" si="37"/>
        <v>0.16668577954685865</v>
      </c>
      <c r="DT10" s="15">
        <f t="shared" si="38"/>
        <v>0</v>
      </c>
      <c r="DU10" s="15">
        <f t="shared" si="38"/>
        <v>0.82177749509472464</v>
      </c>
      <c r="DV10" s="15">
        <f t="shared" si="39"/>
        <v>4.6240661480582042E-2</v>
      </c>
      <c r="DW10" s="15">
        <f t="shared" si="39"/>
        <v>0.2468995016757935</v>
      </c>
      <c r="DX10" s="15">
        <f t="shared" si="40"/>
        <v>0</v>
      </c>
      <c r="DY10" s="15">
        <f t="shared" si="40"/>
        <v>0.73625956640091572</v>
      </c>
      <c r="DZ10" s="15">
        <f t="shared" si="41"/>
        <v>7.8849907452418461E-2</v>
      </c>
      <c r="EA10" s="15">
        <f t="shared" si="41"/>
        <v>0.27763101961258974</v>
      </c>
      <c r="EB10" s="15">
        <f t="shared" si="42"/>
        <v>0</v>
      </c>
      <c r="EC10" s="15">
        <f t="shared" si="42"/>
        <v>0.70414341427552019</v>
      </c>
      <c r="ED10" s="15">
        <f>IF($EH$10=$EH$3,ED$3,IF($EH$10=$EH$4,ED$4,IF($EH$10=$EH$5,ED$5,IF($EH$10=$EH$6,ED$6,IF($EH$10=$EH$7,ED$7,IF($EH$10=$EH$8,ED$8,0))))))</f>
        <v>0.1929132483853829</v>
      </c>
      <c r="EE10" s="15">
        <f t="shared" ref="EE10:EG10" si="50">IF($EH$10=$EH$3,EE$3,IF($EH$10=$EH$4,EE$4,IF($EH$10=$EH$5,EE$5,IF($EH$10=$EH$6,EE$6,IF($EH$10=$EH$7,EE$7,IF($EH$10=$EH$8,EE$8,0))))))</f>
        <v>0.52515807790117841</v>
      </c>
      <c r="EF10" s="15">
        <f t="shared" si="50"/>
        <v>0</v>
      </c>
      <c r="EG10" s="15">
        <f t="shared" si="50"/>
        <v>0.44986209056434318</v>
      </c>
      <c r="EH10" s="32">
        <f>MIN(EH3:EH8)</f>
        <v>0.44344370679214284</v>
      </c>
    </row>
    <row r="15" spans="1:138" ht="19" x14ac:dyDescent="0.25">
      <c r="O15" s="68" t="s">
        <v>62</v>
      </c>
      <c r="P15" s="68"/>
      <c r="Q15" s="68"/>
      <c r="R15" s="68"/>
    </row>
    <row r="16" spans="1:138" x14ac:dyDescent="0.2">
      <c r="C16" s="62" t="s">
        <v>49</v>
      </c>
      <c r="D16" s="62"/>
      <c r="E16" s="62"/>
      <c r="F16" s="62"/>
      <c r="G16" s="42" t="s">
        <v>50</v>
      </c>
      <c r="H16" s="42"/>
      <c r="I16" s="42"/>
      <c r="J16" s="42"/>
      <c r="K16" s="42" t="s">
        <v>51</v>
      </c>
      <c r="L16" s="42"/>
      <c r="M16" s="42"/>
      <c r="N16" s="42"/>
      <c r="O16" s="42" t="s">
        <v>52</v>
      </c>
      <c r="P16" s="42"/>
      <c r="Q16" s="42"/>
      <c r="R16" s="42"/>
    </row>
    <row r="17" spans="2:34" x14ac:dyDescent="0.2">
      <c r="B17" s="2" t="s">
        <v>11</v>
      </c>
      <c r="C17" s="24">
        <f>ED3</f>
        <v>0.26498251823864116</v>
      </c>
      <c r="D17" s="24">
        <f t="shared" ref="D17:F24" si="51">EE3</f>
        <v>0.58852418881690527</v>
      </c>
      <c r="E17" s="24">
        <f t="shared" si="51"/>
        <v>0</v>
      </c>
      <c r="F17" s="24">
        <f t="shared" si="51"/>
        <v>0.38630277344426317</v>
      </c>
      <c r="G17" s="20">
        <f>IF(AND($C17&lt;=$C$24,$D17&lt;=$D$24,$E17&gt;=$E$24,$F17&gt;=$F$24,$C$24&gt;0,$D$24&gt;0,$E$24&lt;&gt;1,$F$24&lt;&gt;1,($C17*(1-$E$24))&lt;=($C$24*(1-$E17)),($D17*(1-$F$24))&lt;=($D24*(1-$F17))),$C17/$C$24,0)</f>
        <v>0</v>
      </c>
      <c r="H17" s="2">
        <f>IF(G17=0,0,D17/$D$24)</f>
        <v>0</v>
      </c>
      <c r="I17" s="2">
        <f>IF(G17=0,1,(E17-$E$24)/(1-$E$24))</f>
        <v>1</v>
      </c>
      <c r="J17" s="2">
        <f>IF(G17=0,1,(F17-$F$24)/(1-$F$24))</f>
        <v>1</v>
      </c>
      <c r="K17" s="20">
        <f>IF(AND($C17&lt;=$C$23,$D17&lt;=$D$23,$E17&gt;=$E$23,$F17&gt;=$F$23,$C$23&gt;0,$D$23&gt;0,$E$23&lt;&gt;1,$F$23&lt;&gt;1,($C17*(1-$E$23))&lt;=($C$23*(1-$E17)),($D17*(1-$F$23))&lt;=($D$23*(1-$F17))),$C17/$C$23,0)</f>
        <v>0.51769494280057371</v>
      </c>
      <c r="L17" s="2">
        <f>IF(K17=0,0,D17/$D$23)</f>
        <v>0.82314157133187382</v>
      </c>
      <c r="M17" s="2">
        <f>IF(K17=0,1,(E17-$E$23)/(1-$E$23))</f>
        <v>0</v>
      </c>
      <c r="N17" s="19">
        <f>IF(K17=0,1,(F17-$F$23)/(1-$F$23))</f>
        <v>0.16117763485703865</v>
      </c>
      <c r="O17" s="2">
        <f>G17+K17-G17*K17</f>
        <v>0.51769494280057371</v>
      </c>
      <c r="P17" s="2">
        <f>H17+L17-H17*L17</f>
        <v>0.82314157133187382</v>
      </c>
      <c r="Q17" s="2">
        <f>I17*M17</f>
        <v>0</v>
      </c>
      <c r="R17" s="2">
        <f>J17*N17</f>
        <v>0.16117763485703865</v>
      </c>
    </row>
    <row r="18" spans="2:34" x14ac:dyDescent="0.2">
      <c r="B18" s="2" t="s">
        <v>12</v>
      </c>
      <c r="C18" s="24">
        <f t="shared" ref="C18:C24" si="52">ED4</f>
        <v>0.28801189891392204</v>
      </c>
      <c r="D18" s="24">
        <f t="shared" si="51"/>
        <v>0.5569514171557175</v>
      </c>
      <c r="E18" s="24">
        <f t="shared" si="51"/>
        <v>0</v>
      </c>
      <c r="F18" s="24">
        <f t="shared" si="51"/>
        <v>0.42264771374175908</v>
      </c>
      <c r="G18" s="20">
        <f t="shared" ref="G18:G21" si="53">IF(AND(C18&lt;=C$24,D18&lt;=D$24,E18&gt;=E$24,F18&gt;=F$24,C$24&gt;0,D$24&gt;0,E$24&lt;&gt;1,F$24&lt;&gt;1,(C18*(1-E$24))&lt;=(C$24*(1-E18)),(D18*(1-F$24))&lt;=(D25*(1-F18))),C18/C$24,0)</f>
        <v>0</v>
      </c>
      <c r="H18" s="2">
        <f t="shared" ref="H18:H21" si="54">IF(G18=0,0,D18/$D$24)</f>
        <v>0</v>
      </c>
      <c r="I18" s="2">
        <f t="shared" ref="I18:I21" si="55">IF(G18=0,1,(E18-$E$24)/(1-$E$24))</f>
        <v>1</v>
      </c>
      <c r="J18" s="2">
        <f t="shared" ref="J18:J21" si="56">IF(G18=0,1,(F18-$F$24)/(1-$F$24))</f>
        <v>1</v>
      </c>
      <c r="K18" s="20">
        <f>IF(AND($C18&lt;=$C$23,$D18&lt;=$D$23,$E18&gt;=$E$23,$F18&gt;=$F$23,$C$23&gt;0,$D$23&gt;0,$E$23&lt;&gt;1,$F$23&lt;&gt;1,($C18*(1-$E$23))&lt;=($C$23*(1-$E18)),($D18*(1-$F$23))&lt;=($D$23*(1-$F18))),$C18/$C$23,0)</f>
        <v>0.56268732188531445</v>
      </c>
      <c r="L18" s="2">
        <f t="shared" ref="L18:L21" si="57">IF(K18=0,0,D18/$D$23)</f>
        <v>0.77898219543818747</v>
      </c>
      <c r="M18" s="2">
        <f t="shared" ref="M18:M21" si="58">IF(K18=0,1,(E18-$E$23)/(1-$E$23))</f>
        <v>0</v>
      </c>
      <c r="N18" s="19">
        <f>IF(K18=0,1,(F18-$F$23)/(1-$F$23))</f>
        <v>0.21085514269331757</v>
      </c>
      <c r="O18" s="2">
        <f t="shared" ref="O18:P22" si="59">G18+K18-G18*K18</f>
        <v>0.56268732188531445</v>
      </c>
      <c r="P18" s="2">
        <f t="shared" si="59"/>
        <v>0.77898219543818747</v>
      </c>
      <c r="Q18" s="2">
        <f t="shared" ref="Q18:R22" si="60">I18*M18</f>
        <v>0</v>
      </c>
      <c r="R18" s="2">
        <f t="shared" si="60"/>
        <v>0.21085514269331757</v>
      </c>
    </row>
    <row r="19" spans="2:34" x14ac:dyDescent="0.2">
      <c r="B19" s="2" t="s">
        <v>13</v>
      </c>
      <c r="C19" s="24">
        <f t="shared" si="52"/>
        <v>0.38583132828197408</v>
      </c>
      <c r="D19" s="24">
        <f t="shared" si="51"/>
        <v>0.62187443166838374</v>
      </c>
      <c r="E19" s="24">
        <f t="shared" si="51"/>
        <v>0</v>
      </c>
      <c r="F19" s="24">
        <f t="shared" si="51"/>
        <v>0.35852822955581232</v>
      </c>
      <c r="G19" s="20">
        <f t="shared" si="53"/>
        <v>0</v>
      </c>
      <c r="H19" s="2">
        <f t="shared" si="54"/>
        <v>0</v>
      </c>
      <c r="I19" s="2">
        <f t="shared" si="55"/>
        <v>1</v>
      </c>
      <c r="J19" s="2">
        <f t="shared" si="56"/>
        <v>1</v>
      </c>
      <c r="K19" s="20">
        <f t="shared" ref="K19:K21" si="61">IF(AND($C19&lt;=$C$23,$D19&lt;=$D$23,$E19&gt;=$E$23,$F19&gt;=$F$23,$C$23&gt;0,$D$23&gt;0,$E$23&lt;&gt;1,$F$23&lt;&gt;1,($C19*(1-$E$23))&lt;=($C$23*(1-$E19)),($D19*(1-$F$23))&lt;=($D$23*(1-$F19))),$C19/$C$23,0)</f>
        <v>0.75379662308786377</v>
      </c>
      <c r="L19" s="2">
        <f t="shared" si="57"/>
        <v>0.8697870139945646</v>
      </c>
      <c r="M19" s="2">
        <f t="shared" si="58"/>
        <v>0</v>
      </c>
      <c r="N19" s="19">
        <f t="shared" ref="N19:N21" si="62">IF(K19=0,1,(F19-$F$23)/(1-$F$23))</f>
        <v>0.12321443804412072</v>
      </c>
      <c r="O19" s="2">
        <f t="shared" si="59"/>
        <v>0.75379662308786377</v>
      </c>
      <c r="P19" s="2">
        <f t="shared" si="59"/>
        <v>0.8697870139945646</v>
      </c>
      <c r="Q19" s="2">
        <f t="shared" si="60"/>
        <v>0</v>
      </c>
      <c r="R19" s="2">
        <f t="shared" si="60"/>
        <v>0.12321443804412072</v>
      </c>
    </row>
    <row r="20" spans="2:34" x14ac:dyDescent="0.2">
      <c r="B20" s="2" t="s">
        <v>14</v>
      </c>
      <c r="C20" s="24">
        <f t="shared" si="52"/>
        <v>0.1929132483853829</v>
      </c>
      <c r="D20" s="24">
        <f t="shared" si="51"/>
        <v>0.52515807790117841</v>
      </c>
      <c r="E20" s="24">
        <f t="shared" si="51"/>
        <v>0</v>
      </c>
      <c r="F20" s="24">
        <f t="shared" si="51"/>
        <v>0.44986209056434318</v>
      </c>
      <c r="G20" s="20">
        <f t="shared" si="53"/>
        <v>0</v>
      </c>
      <c r="H20" s="2">
        <f t="shared" si="54"/>
        <v>0</v>
      </c>
      <c r="I20" s="2">
        <f t="shared" si="55"/>
        <v>1</v>
      </c>
      <c r="J20" s="2">
        <f t="shared" si="56"/>
        <v>1</v>
      </c>
      <c r="K20" s="20">
        <f t="shared" si="61"/>
        <v>0.37689359189499949</v>
      </c>
      <c r="L20" s="2">
        <f t="shared" si="57"/>
        <v>0.7345143218500545</v>
      </c>
      <c r="M20" s="2">
        <f t="shared" si="58"/>
        <v>0</v>
      </c>
      <c r="N20" s="19">
        <f t="shared" si="62"/>
        <v>0.24805268399610281</v>
      </c>
      <c r="O20" s="2">
        <f t="shared" si="59"/>
        <v>0.37689359189499949</v>
      </c>
      <c r="P20" s="2">
        <f t="shared" si="59"/>
        <v>0.7345143218500545</v>
      </c>
      <c r="Q20" s="2">
        <f t="shared" si="60"/>
        <v>0</v>
      </c>
      <c r="R20" s="2">
        <f t="shared" si="60"/>
        <v>0.24805268399610281</v>
      </c>
    </row>
    <row r="21" spans="2:34" x14ac:dyDescent="0.2">
      <c r="B21" s="2" t="s">
        <v>15</v>
      </c>
      <c r="C21" s="24">
        <f t="shared" si="52"/>
        <v>0.43684848943343602</v>
      </c>
      <c r="D21" s="24">
        <f t="shared" si="51"/>
        <v>0.64429104764562295</v>
      </c>
      <c r="E21" s="24">
        <f t="shared" si="51"/>
        <v>0</v>
      </c>
      <c r="F21" s="24">
        <f t="shared" si="51"/>
        <v>0.33914277152317357</v>
      </c>
      <c r="G21" s="20">
        <f t="shared" si="53"/>
        <v>0</v>
      </c>
      <c r="H21" s="2">
        <f t="shared" si="54"/>
        <v>0</v>
      </c>
      <c r="I21" s="2">
        <f t="shared" si="55"/>
        <v>1</v>
      </c>
      <c r="J21" s="2">
        <f t="shared" si="56"/>
        <v>1</v>
      </c>
      <c r="K21" s="20">
        <f t="shared" si="61"/>
        <v>0.85346858069364018</v>
      </c>
      <c r="L21" s="2">
        <f t="shared" si="57"/>
        <v>0.90114009828586883</v>
      </c>
      <c r="M21" s="2">
        <f t="shared" si="58"/>
        <v>0</v>
      </c>
      <c r="N21" s="19">
        <f t="shared" si="62"/>
        <v>9.671773078738552E-2</v>
      </c>
      <c r="O21" s="2">
        <f t="shared" si="59"/>
        <v>0.85346858069364018</v>
      </c>
      <c r="P21" s="2">
        <f t="shared" si="59"/>
        <v>0.90114009828586883</v>
      </c>
      <c r="Q21" s="2">
        <f t="shared" si="60"/>
        <v>0</v>
      </c>
      <c r="R21" s="2">
        <f t="shared" si="60"/>
        <v>9.671773078738552E-2</v>
      </c>
    </row>
    <row r="22" spans="2:34" x14ac:dyDescent="0.2">
      <c r="B22" s="2" t="s">
        <v>16</v>
      </c>
      <c r="C22" s="24">
        <f t="shared" si="52"/>
        <v>0.51185069880181855</v>
      </c>
      <c r="D22" s="24">
        <f t="shared" si="51"/>
        <v>0.71497323098947752</v>
      </c>
      <c r="E22" s="24">
        <f t="shared" si="51"/>
        <v>0</v>
      </c>
      <c r="F22" s="24">
        <f t="shared" si="51"/>
        <v>0.26838237503223489</v>
      </c>
      <c r="G22" s="20">
        <f>IF(AND(C22&lt;=C$24,D22&lt;=D$24,E22&gt;=E$24,F22&gt;=F$24,C$24&gt;0,D$24&gt;0,E$24&lt;&gt;1,F$24&lt;&gt;1,(C22*(1-E$24))&lt;=(C$24*(1-E22)),(D22*(1-F$24))&lt;=(D29*(1-F22))),C22/C$24,0)</f>
        <v>0</v>
      </c>
      <c r="H22" s="2">
        <f>IF(G22=0,0,D22/$D$24)</f>
        <v>0</v>
      </c>
      <c r="I22" s="2">
        <f>IF(G22=0,1,(E22-$E$24)/(1-$E$24))</f>
        <v>1</v>
      </c>
      <c r="J22" s="2">
        <f>IF(G22=0,1,(F22-$F$24)/(1-$F$24))</f>
        <v>1</v>
      </c>
      <c r="K22" s="20">
        <f>IF(AND($C22&lt;=$C$23,$D22&lt;=$D$23,$E22&gt;=$E$23,$F22&gt;=$F$23,$C$23&gt;0,$D$23&gt;0,$E$23&lt;&gt;1,$F$23&lt;&gt;1,($C22*(1-$E$23))&lt;=($C$23*(1-$E22)),($D22*(1-$F$23))&lt;=($D$23*(1-$F22))),$C22/$C$23,0)</f>
        <v>1</v>
      </c>
      <c r="L22" s="2">
        <f>IF(K22=0,0,D22/$D$23)</f>
        <v>1</v>
      </c>
      <c r="M22" s="2">
        <f>IF(K22=0,1,(E22-$E$23)/(1-$E$23))</f>
        <v>0</v>
      </c>
      <c r="N22" s="19">
        <f>IF(K22=0,1,(F22-$F$23)/(1-$F$23))</f>
        <v>0</v>
      </c>
      <c r="O22" s="2">
        <f t="shared" si="59"/>
        <v>1</v>
      </c>
      <c r="P22" s="2">
        <f t="shared" si="59"/>
        <v>1</v>
      </c>
      <c r="Q22" s="2">
        <f t="shared" si="60"/>
        <v>0</v>
      </c>
      <c r="R22" s="2">
        <f t="shared" si="60"/>
        <v>0</v>
      </c>
    </row>
    <row r="23" spans="2:34" x14ac:dyDescent="0.2">
      <c r="B23" s="14" t="s">
        <v>32</v>
      </c>
      <c r="C23" s="24">
        <f t="shared" si="52"/>
        <v>0.51185069880181855</v>
      </c>
      <c r="D23" s="24">
        <f t="shared" si="51"/>
        <v>0.71497323098947752</v>
      </c>
      <c r="E23" s="24">
        <f t="shared" si="51"/>
        <v>0</v>
      </c>
      <c r="F23" s="24">
        <f t="shared" si="51"/>
        <v>0.26838237503223489</v>
      </c>
    </row>
    <row r="24" spans="2:34" x14ac:dyDescent="0.2">
      <c r="B24" s="14" t="s">
        <v>33</v>
      </c>
      <c r="C24" s="24">
        <f t="shared" si="52"/>
        <v>0.1929132483853829</v>
      </c>
      <c r="D24" s="24">
        <f t="shared" si="51"/>
        <v>0.52515807790117841</v>
      </c>
      <c r="E24" s="24">
        <f t="shared" si="51"/>
        <v>0</v>
      </c>
      <c r="F24" s="24">
        <f t="shared" si="51"/>
        <v>0.44986209056434318</v>
      </c>
    </row>
    <row r="27" spans="2:34" x14ac:dyDescent="0.2">
      <c r="J27" s="38" t="s">
        <v>116</v>
      </c>
      <c r="K27" s="70">
        <v>1</v>
      </c>
      <c r="L27" s="70"/>
      <c r="M27" s="70"/>
      <c r="N27" s="70"/>
    </row>
    <row r="28" spans="2:34" x14ac:dyDescent="0.2">
      <c r="J28" s="38" t="s">
        <v>117</v>
      </c>
      <c r="K28" s="26">
        <v>1</v>
      </c>
      <c r="L28" s="26">
        <v>1</v>
      </c>
      <c r="M28" s="26">
        <v>0</v>
      </c>
      <c r="N28" s="26">
        <v>0</v>
      </c>
    </row>
    <row r="29" spans="2:34" ht="19" x14ac:dyDescent="0.25">
      <c r="S29" s="60" t="s">
        <v>59</v>
      </c>
      <c r="T29" s="60"/>
      <c r="U29" s="60"/>
      <c r="V29" s="60"/>
      <c r="W29" s="60" t="s">
        <v>60</v>
      </c>
      <c r="X29" s="60"/>
      <c r="Y29" s="60"/>
      <c r="Z29" s="60"/>
    </row>
    <row r="30" spans="2:34" ht="19" x14ac:dyDescent="0.25">
      <c r="C30" s="42" t="s">
        <v>53</v>
      </c>
      <c r="D30" s="42"/>
      <c r="E30" s="42"/>
      <c r="F30" s="42"/>
      <c r="G30" s="42" t="s">
        <v>54</v>
      </c>
      <c r="H30" s="42"/>
      <c r="I30" s="42"/>
      <c r="J30" s="42"/>
      <c r="K30" s="42" t="s">
        <v>55</v>
      </c>
      <c r="L30" s="42"/>
      <c r="M30" s="42"/>
      <c r="N30" s="42"/>
      <c r="O30" s="42" t="s">
        <v>56</v>
      </c>
      <c r="P30" s="42"/>
      <c r="Q30" s="42"/>
      <c r="R30" s="42"/>
      <c r="S30" s="42" t="s">
        <v>57</v>
      </c>
      <c r="T30" s="42"/>
      <c r="U30" s="42"/>
      <c r="V30" s="42"/>
      <c r="W30" s="42" t="s">
        <v>58</v>
      </c>
      <c r="X30" s="42"/>
      <c r="Y30" s="42"/>
      <c r="Z30" s="42"/>
      <c r="AA30" s="81" t="s">
        <v>61</v>
      </c>
      <c r="AB30" s="81"/>
      <c r="AC30" s="81"/>
      <c r="AD30" s="81"/>
      <c r="AE30" s="81" t="s">
        <v>65</v>
      </c>
      <c r="AF30" s="81"/>
      <c r="AG30" s="81"/>
      <c r="AH30" s="81"/>
    </row>
    <row r="31" spans="2:34" x14ac:dyDescent="0.2">
      <c r="B31" s="2" t="s">
        <v>11</v>
      </c>
      <c r="C31" s="20">
        <f>IF(AND(G17&lt;=O17,H17&lt;=P17,I17&gt;=Q17,J17&gt;=R17,O17&gt;0,P17&gt;0,Q17&lt;&gt;1,R17&lt;&gt;1,G17*(1-Q17)&lt;=O17*(1-I17),H17*(1-R17)&lt;=P17*(1-J17)),G17/O17,0)</f>
        <v>0</v>
      </c>
      <c r="D31" s="2">
        <f>IF(C31=0,0,H17/P17)</f>
        <v>0</v>
      </c>
      <c r="E31" s="2">
        <f>IF(C31=0,1,(I17-Q17)/(1-Q17))</f>
        <v>1</v>
      </c>
      <c r="F31" s="2">
        <f>IF(C31=0,1,(J17-R17)/(1-R17))</f>
        <v>1</v>
      </c>
      <c r="G31" s="2">
        <f>IF(AND(K17&lt;=O17,L17&lt;=P17,M17&gt;=Q17,N17&gt;=R17,O17&gt;0,P17&gt;0,Q17&lt;&gt;1,R17&lt;&gt;1,K17*(1-Q17)&lt;=O17*(1-M17),L17*(1-R17)&lt;=P17*(1-N17)),K17/O17,0)</f>
        <v>1</v>
      </c>
      <c r="H31" s="2">
        <f>IF(G31=0,0,L17/P17)</f>
        <v>1</v>
      </c>
      <c r="I31" s="2">
        <f>IF(G31=0,1,(M17-Q17)/(1-Q17))</f>
        <v>0</v>
      </c>
      <c r="J31" s="2">
        <f>IF(G31=0,1,(N17-R17)/(1-R17))</f>
        <v>0</v>
      </c>
      <c r="K31" s="2">
        <f>IF(AND($K$28&gt;=C31,$L$28&gt;=D31,$M$28&lt;=E31,$N$28&lt;=F31,E31&gt;=0,F31&gt;=0,C31&lt;&gt;1,D31&lt;&gt;1,$M$28*(1-D31)&lt;=E31*(1-$K$28),$N$28*(1-D31)&lt;=F31*(1-$L$28)),($K$28-C31)/(1-C31),0)</f>
        <v>1</v>
      </c>
      <c r="L31" s="2">
        <f>IF(K31=0,0,(L$28-D31)/(1-D31))</f>
        <v>1</v>
      </c>
      <c r="M31" s="2">
        <f>IF(K31=0,1,M$28/E31)</f>
        <v>0</v>
      </c>
      <c r="N31" s="2">
        <f>IF(K31=0,1,N$28/F31)</f>
        <v>0</v>
      </c>
      <c r="O31" s="2">
        <f>IF(AND($K$28&gt;=G31,$L$28&gt;=H31,$M$28&lt;=I31,$N$28&lt;=J31,I31&gt;=0,J31&gt;=0,G31&lt;&gt;1,H31&lt;&gt;1,$M$28*(1-H31)&lt;=I31*(1-$K$28),$N$28*(1-H31)&lt;=J31*(1-$L$28)),($K$28-G31)/(1-G31),0)</f>
        <v>0</v>
      </c>
      <c r="P31" s="2">
        <f>IF(O31=0,0,(L$28-H31)/(1-H31))</f>
        <v>0</v>
      </c>
      <c r="Q31" s="2">
        <f>IF(O31=0,1,(M$28/I31))</f>
        <v>1</v>
      </c>
      <c r="R31" s="2">
        <f>IF(O31=0,1,(N$28/J31))</f>
        <v>1</v>
      </c>
      <c r="S31" s="2">
        <f>IF(AND(K31&lt;=C31,L31&lt;=D31,M31&gt;=E31,N31&gt;=F31,C31&gt;0,D31&gt;0,E31&lt;&gt;1,F31&lt;&gt;1,K31*(1-M31)&lt;=K31*(1-E31),L31*(1-F31)&lt;=L31*(1-F31)),K31/C31,0)</f>
        <v>0</v>
      </c>
      <c r="T31" s="2">
        <f>IF(S31=0,0,L31/D31)</f>
        <v>0</v>
      </c>
      <c r="U31" s="2">
        <f>IF(S31=0,1,(M31-E31)/(1-E31))</f>
        <v>1</v>
      </c>
      <c r="V31" s="2">
        <f>IF(S31=0,1,(N31-F31)/(1-F31))</f>
        <v>1</v>
      </c>
      <c r="W31" s="2">
        <f>IF(AND(O31&lt;=G31,P31&lt;=H31,Q31&gt;=I31,R31&gt;=J31,G31&gt;0,H31&gt;0,I31&lt;&gt;1,J31&lt;&gt;1,O31*(1-Q31)&lt;=O31*(1-I31),P31*(1-J31)&lt;=P31*(1-J31)),O31/G31,0)</f>
        <v>0</v>
      </c>
      <c r="X31" s="2">
        <f>IF(W31=0,0,P31/H31)</f>
        <v>0</v>
      </c>
      <c r="Y31" s="2">
        <f>IF(W31=0,1,(Q31-I31)/(1-I31))</f>
        <v>1</v>
      </c>
      <c r="Z31" s="2">
        <f>IF(W31=0,1,(R31-J31)/(1-J31))</f>
        <v>1</v>
      </c>
      <c r="AA31" s="2">
        <f>S31+W31-S31*W31</f>
        <v>0</v>
      </c>
      <c r="AB31" s="2">
        <f>T31+X31-T31*X31</f>
        <v>0</v>
      </c>
      <c r="AC31" s="2">
        <f>U31*Y31</f>
        <v>1</v>
      </c>
      <c r="AD31" s="2">
        <f>V31*Z31</f>
        <v>1</v>
      </c>
      <c r="AE31" s="2">
        <f>K$28+AA31-K$28*AA31</f>
        <v>1</v>
      </c>
      <c r="AF31" s="2">
        <f>L$28+AB31-L$28*AB31</f>
        <v>1</v>
      </c>
      <c r="AG31" s="2">
        <f>M$28*AC31</f>
        <v>0</v>
      </c>
      <c r="AH31" s="2">
        <f>N$28*AD31</f>
        <v>0</v>
      </c>
    </row>
    <row r="32" spans="2:34" x14ac:dyDescent="0.2">
      <c r="B32" s="2" t="s">
        <v>12</v>
      </c>
      <c r="C32" s="20">
        <f t="shared" ref="C32:C35" si="63">IF(AND(G18&lt;=O18,H18&lt;=P18,I18&gt;=Q18,J18&gt;=R18,O18&gt;0,P18&gt;0,Q18&lt;&gt;1,R18&lt;&gt;1,G18*(1-Q18)&lt;=O18*(1-I18),H18*(1-R18)&lt;=P18*(1-J18)),G18/O18,0)</f>
        <v>0</v>
      </c>
      <c r="D32" s="2">
        <f t="shared" ref="D32:D36" si="64">IF(C32=0,0,H18/P18)</f>
        <v>0</v>
      </c>
      <c r="E32" s="2">
        <f t="shared" ref="E32:E35" si="65">IF(C32=0,1,(I18-Q18)/(1-Q18))</f>
        <v>1</v>
      </c>
      <c r="F32" s="2">
        <f t="shared" ref="F32:F36" si="66">IF(C32=0,1,(J18-R18)/(1-R18))</f>
        <v>1</v>
      </c>
      <c r="G32" s="2">
        <f t="shared" ref="G32:G36" si="67">IF(AND(K18&lt;=O18,L18&lt;=P18,M18&gt;=Q18,N18&gt;=R18,O18&gt;0,P18&gt;0,Q18&lt;&gt;1,R18&lt;&gt;1,K18*(1-Q18)&lt;=O18*(1-M18),L18*(1-R18)&lt;=P18*(1-N18)),K18/O18,0)</f>
        <v>1</v>
      </c>
      <c r="H32" s="2">
        <f t="shared" ref="H32:H36" si="68">IF(G32=0,0,L18/P18)</f>
        <v>1</v>
      </c>
      <c r="I32" s="2">
        <f t="shared" ref="I32:I36" si="69">IF(G32=0,1,(M18-Q18)/(1-Q18))</f>
        <v>0</v>
      </c>
      <c r="J32" s="2">
        <f t="shared" ref="J32:J36" si="70">IF(G32=0,1,(N18-R18)/(1-R18))</f>
        <v>0</v>
      </c>
      <c r="K32" s="2">
        <f t="shared" ref="K32:K35" si="71">IF(AND(K$28&gt;=C32,L$28&gt;=D32,M$28&lt;=E32,N$28&lt;=F32,E32&gt;=0,F32&gt;=0,C32&lt;&gt;1,D32&lt;&gt;1,M$28*(1-D32)&lt;=E32*(1-K$28),N$28*(1-D32)&lt;=F32*(1-L$28)),(K$28-C32)/(1-C32),0)</f>
        <v>1</v>
      </c>
      <c r="L32" s="2">
        <f t="shared" ref="L32:L35" si="72">IF(K32=0,0,(L$28-D32)/(1-D32))</f>
        <v>1</v>
      </c>
      <c r="M32" s="2">
        <f t="shared" ref="M32:M35" si="73">IF(K32=0,1,M$28/E32)</f>
        <v>0</v>
      </c>
      <c r="N32" s="2">
        <f t="shared" ref="N32:N36" si="74">IF(K32=0,1,N$28/F32)</f>
        <v>0</v>
      </c>
      <c r="O32" s="2">
        <f t="shared" ref="O32:O36" si="75">IF(AND($K$28&gt;=G32,$L$28&gt;=H32,$M$28&lt;=I32,$N$28&lt;=J32,I32&gt;=0,J32&gt;=0,G32&lt;&gt;1,H32&lt;&gt;1,$M$28*(1-H32)&lt;=I32*(1-$K$28),$N$28*(1-H32)&lt;=J32*(1-$L$28)),($K$28-G32)/(1-G32),0)</f>
        <v>0</v>
      </c>
      <c r="P32" s="2">
        <f t="shared" ref="P32:P35" si="76">IF(O32=0,0,(L$28-H32)/(1-H32))</f>
        <v>0</v>
      </c>
      <c r="Q32" s="2">
        <f t="shared" ref="Q32:Q35" si="77">IF(O32=0,1,(M$28/I32))</f>
        <v>1</v>
      </c>
      <c r="R32" s="2">
        <f t="shared" ref="R32:R36" si="78">IF(O32=0,1,(N$28/J32))</f>
        <v>1</v>
      </c>
      <c r="S32" s="2">
        <f t="shared" ref="S32:S35" si="79">IF(AND(K32&lt;=C32,L32&lt;=D32,M32&gt;=E32,N32&gt;=F32,C32&gt;0,D32&gt;0,E32&lt;&gt;1,F32&lt;&gt;1,K32*(1-M32)&lt;=K32*(1-E32),L32*(1-F32)&lt;=L32*(1-F32)),K32/C32,0)</f>
        <v>0</v>
      </c>
      <c r="T32" s="2">
        <f t="shared" ref="T32:T36" si="80">IF(S32=0,0,L32/D32)</f>
        <v>0</v>
      </c>
      <c r="U32" s="2">
        <f t="shared" ref="U32:U35" si="81">IF(S32=0,1,(M32-E32)/(1-E32))</f>
        <v>1</v>
      </c>
      <c r="V32" s="2">
        <f t="shared" ref="V32:V36" si="82">IF(S32=0,1,(N32-F32)/(1-F32))</f>
        <v>1</v>
      </c>
      <c r="W32" s="2">
        <f t="shared" ref="W32:W35" si="83">IF(AND(O32&lt;=G32,P32&lt;=H32,Q32&gt;=I32,R32&gt;=J32,G32&gt;0,H32&gt;0,I32&lt;&gt;1,J32&lt;&gt;1,O32*(1-Q32)&lt;=O32*(1-I32),P32*(1-J32)&lt;=P32*(1-J32)),O32/G32,0)</f>
        <v>0</v>
      </c>
      <c r="X32" s="2">
        <f t="shared" ref="X32:X36" si="84">IF(W32=0,0,P32/H32)</f>
        <v>0</v>
      </c>
      <c r="Y32" s="2">
        <f t="shared" ref="Y32:Y36" si="85">IF(W32=0,1,(Q32-I32)/(1-I32))</f>
        <v>1</v>
      </c>
      <c r="Z32" s="2">
        <f t="shared" ref="Z32:Z36" si="86">IF(W32=0,1,(R32-J32)/(1-J32))</f>
        <v>1</v>
      </c>
      <c r="AA32" s="2">
        <f t="shared" ref="AA32:AB36" si="87">S32+W32-S32*W32</f>
        <v>0</v>
      </c>
      <c r="AB32" s="2">
        <f t="shared" si="87"/>
        <v>0</v>
      </c>
      <c r="AC32" s="2">
        <f t="shared" ref="AC32:AD36" si="88">U32*Y32</f>
        <v>1</v>
      </c>
      <c r="AD32" s="2">
        <f t="shared" si="88"/>
        <v>1</v>
      </c>
      <c r="AE32" s="2">
        <f t="shared" ref="AE32:AF35" si="89">K$28+AA32-K$28*AA32</f>
        <v>1</v>
      </c>
      <c r="AF32" s="2">
        <f t="shared" si="89"/>
        <v>1</v>
      </c>
      <c r="AG32" s="2">
        <f t="shared" ref="AG32:AH36" si="90">M$28*AC32</f>
        <v>0</v>
      </c>
      <c r="AH32" s="2">
        <f t="shared" si="90"/>
        <v>0</v>
      </c>
    </row>
    <row r="33" spans="2:34" x14ac:dyDescent="0.2">
      <c r="B33" s="2" t="s">
        <v>13</v>
      </c>
      <c r="C33" s="20">
        <f t="shared" si="63"/>
        <v>0</v>
      </c>
      <c r="D33" s="2">
        <f t="shared" si="64"/>
        <v>0</v>
      </c>
      <c r="E33" s="2">
        <f t="shared" si="65"/>
        <v>1</v>
      </c>
      <c r="F33" s="2">
        <f t="shared" si="66"/>
        <v>1</v>
      </c>
      <c r="G33" s="2">
        <f t="shared" si="67"/>
        <v>1</v>
      </c>
      <c r="H33" s="2">
        <f t="shared" si="68"/>
        <v>1</v>
      </c>
      <c r="I33" s="2">
        <f t="shared" si="69"/>
        <v>0</v>
      </c>
      <c r="J33" s="2">
        <f t="shared" si="70"/>
        <v>0</v>
      </c>
      <c r="K33" s="2">
        <f t="shared" si="71"/>
        <v>1</v>
      </c>
      <c r="L33" s="2">
        <f t="shared" si="72"/>
        <v>1</v>
      </c>
      <c r="M33" s="2">
        <f t="shared" si="73"/>
        <v>0</v>
      </c>
      <c r="N33" s="2">
        <f t="shared" si="74"/>
        <v>0</v>
      </c>
      <c r="O33" s="2">
        <f t="shared" si="75"/>
        <v>0</v>
      </c>
      <c r="P33" s="2">
        <f t="shared" si="76"/>
        <v>0</v>
      </c>
      <c r="Q33" s="2">
        <f t="shared" si="77"/>
        <v>1</v>
      </c>
      <c r="R33" s="2">
        <f t="shared" si="78"/>
        <v>1</v>
      </c>
      <c r="S33" s="2">
        <f t="shared" si="79"/>
        <v>0</v>
      </c>
      <c r="T33" s="2">
        <f t="shared" si="80"/>
        <v>0</v>
      </c>
      <c r="U33" s="2">
        <f t="shared" si="81"/>
        <v>1</v>
      </c>
      <c r="V33" s="2">
        <f t="shared" si="82"/>
        <v>1</v>
      </c>
      <c r="W33" s="2">
        <f t="shared" si="83"/>
        <v>0</v>
      </c>
      <c r="X33" s="2">
        <f t="shared" si="84"/>
        <v>0</v>
      </c>
      <c r="Y33" s="2">
        <f t="shared" si="85"/>
        <v>1</v>
      </c>
      <c r="Z33" s="2">
        <f t="shared" si="86"/>
        <v>1</v>
      </c>
      <c r="AA33" s="2">
        <f t="shared" si="87"/>
        <v>0</v>
      </c>
      <c r="AB33" s="2">
        <f t="shared" si="87"/>
        <v>0</v>
      </c>
      <c r="AC33" s="2">
        <f t="shared" si="88"/>
        <v>1</v>
      </c>
      <c r="AD33" s="2">
        <f t="shared" si="88"/>
        <v>1</v>
      </c>
      <c r="AE33" s="2">
        <f t="shared" si="89"/>
        <v>1</v>
      </c>
      <c r="AF33" s="2">
        <f t="shared" si="89"/>
        <v>1</v>
      </c>
      <c r="AG33" s="2">
        <f t="shared" si="90"/>
        <v>0</v>
      </c>
      <c r="AH33" s="2">
        <f t="shared" si="90"/>
        <v>0</v>
      </c>
    </row>
    <row r="34" spans="2:34" x14ac:dyDescent="0.2">
      <c r="B34" s="2" t="s">
        <v>14</v>
      </c>
      <c r="C34" s="20">
        <f t="shared" si="63"/>
        <v>0</v>
      </c>
      <c r="D34" s="2">
        <f t="shared" si="64"/>
        <v>0</v>
      </c>
      <c r="E34" s="2">
        <f t="shared" si="65"/>
        <v>1</v>
      </c>
      <c r="F34" s="2">
        <f t="shared" si="66"/>
        <v>1</v>
      </c>
      <c r="G34" s="2">
        <f t="shared" si="67"/>
        <v>1</v>
      </c>
      <c r="H34" s="2">
        <f t="shared" si="68"/>
        <v>1</v>
      </c>
      <c r="I34" s="2">
        <f t="shared" si="69"/>
        <v>0</v>
      </c>
      <c r="J34" s="2">
        <f t="shared" si="70"/>
        <v>0</v>
      </c>
      <c r="K34" s="2">
        <f t="shared" si="71"/>
        <v>1</v>
      </c>
      <c r="L34" s="2">
        <f t="shared" si="72"/>
        <v>1</v>
      </c>
      <c r="M34" s="2">
        <f t="shared" si="73"/>
        <v>0</v>
      </c>
      <c r="N34" s="2">
        <f t="shared" si="74"/>
        <v>0</v>
      </c>
      <c r="O34" s="2">
        <f t="shared" si="75"/>
        <v>0</v>
      </c>
      <c r="P34" s="2">
        <f t="shared" si="76"/>
        <v>0</v>
      </c>
      <c r="Q34" s="2">
        <f t="shared" si="77"/>
        <v>1</v>
      </c>
      <c r="R34" s="2">
        <f t="shared" si="78"/>
        <v>1</v>
      </c>
      <c r="S34" s="2">
        <f t="shared" si="79"/>
        <v>0</v>
      </c>
      <c r="T34" s="2">
        <f t="shared" si="80"/>
        <v>0</v>
      </c>
      <c r="U34" s="2">
        <f t="shared" si="81"/>
        <v>1</v>
      </c>
      <c r="V34" s="2">
        <f t="shared" si="82"/>
        <v>1</v>
      </c>
      <c r="W34" s="2">
        <f t="shared" si="83"/>
        <v>0</v>
      </c>
      <c r="X34" s="2">
        <f t="shared" si="84"/>
        <v>0</v>
      </c>
      <c r="Y34" s="2">
        <f t="shared" si="85"/>
        <v>1</v>
      </c>
      <c r="Z34" s="2">
        <f t="shared" si="86"/>
        <v>1</v>
      </c>
      <c r="AA34" s="2">
        <f t="shared" si="87"/>
        <v>0</v>
      </c>
      <c r="AB34" s="2">
        <f t="shared" si="87"/>
        <v>0</v>
      </c>
      <c r="AC34" s="2">
        <f t="shared" si="88"/>
        <v>1</v>
      </c>
      <c r="AD34" s="2">
        <f t="shared" si="88"/>
        <v>1</v>
      </c>
      <c r="AE34" s="2">
        <f t="shared" si="89"/>
        <v>1</v>
      </c>
      <c r="AF34" s="2">
        <f t="shared" si="89"/>
        <v>1</v>
      </c>
      <c r="AG34" s="2">
        <f t="shared" si="90"/>
        <v>0</v>
      </c>
      <c r="AH34" s="2">
        <f t="shared" si="90"/>
        <v>0</v>
      </c>
    </row>
    <row r="35" spans="2:34" x14ac:dyDescent="0.2">
      <c r="B35" s="2" t="s">
        <v>15</v>
      </c>
      <c r="C35" s="20">
        <f t="shared" si="63"/>
        <v>0</v>
      </c>
      <c r="D35" s="2">
        <f t="shared" si="64"/>
        <v>0</v>
      </c>
      <c r="E35" s="2">
        <f t="shared" si="65"/>
        <v>1</v>
      </c>
      <c r="F35" s="2">
        <f t="shared" si="66"/>
        <v>1</v>
      </c>
      <c r="G35" s="2">
        <f t="shared" si="67"/>
        <v>1</v>
      </c>
      <c r="H35" s="2">
        <f t="shared" si="68"/>
        <v>1</v>
      </c>
      <c r="I35" s="2">
        <f t="shared" si="69"/>
        <v>0</v>
      </c>
      <c r="J35" s="2">
        <f t="shared" si="70"/>
        <v>0</v>
      </c>
      <c r="K35" s="2">
        <f t="shared" si="71"/>
        <v>1</v>
      </c>
      <c r="L35" s="2">
        <f t="shared" si="72"/>
        <v>1</v>
      </c>
      <c r="M35" s="2">
        <f t="shared" si="73"/>
        <v>0</v>
      </c>
      <c r="N35" s="2">
        <f t="shared" si="74"/>
        <v>0</v>
      </c>
      <c r="O35" s="2">
        <f t="shared" si="75"/>
        <v>0</v>
      </c>
      <c r="P35" s="2">
        <f t="shared" si="76"/>
        <v>0</v>
      </c>
      <c r="Q35" s="2">
        <f t="shared" si="77"/>
        <v>1</v>
      </c>
      <c r="R35" s="2">
        <f t="shared" si="78"/>
        <v>1</v>
      </c>
      <c r="S35" s="2">
        <f t="shared" si="79"/>
        <v>0</v>
      </c>
      <c r="T35" s="2">
        <f t="shared" si="80"/>
        <v>0</v>
      </c>
      <c r="U35" s="2">
        <f t="shared" si="81"/>
        <v>1</v>
      </c>
      <c r="V35" s="2">
        <f t="shared" si="82"/>
        <v>1</v>
      </c>
      <c r="W35" s="2">
        <f t="shared" si="83"/>
        <v>0</v>
      </c>
      <c r="X35" s="2">
        <f t="shared" si="84"/>
        <v>0</v>
      </c>
      <c r="Y35" s="2">
        <f t="shared" si="85"/>
        <v>1</v>
      </c>
      <c r="Z35" s="2">
        <f t="shared" si="86"/>
        <v>1</v>
      </c>
      <c r="AA35" s="2">
        <f t="shared" si="87"/>
        <v>0</v>
      </c>
      <c r="AB35" s="2">
        <f t="shared" si="87"/>
        <v>0</v>
      </c>
      <c r="AC35" s="2">
        <f t="shared" si="88"/>
        <v>1</v>
      </c>
      <c r="AD35" s="2">
        <f t="shared" si="88"/>
        <v>1</v>
      </c>
      <c r="AE35" s="2">
        <f t="shared" si="89"/>
        <v>1</v>
      </c>
      <c r="AF35" s="2">
        <f t="shared" si="89"/>
        <v>1</v>
      </c>
      <c r="AG35" s="2">
        <f t="shared" si="90"/>
        <v>0</v>
      </c>
      <c r="AH35" s="2">
        <f t="shared" si="90"/>
        <v>0</v>
      </c>
    </row>
    <row r="36" spans="2:34" x14ac:dyDescent="0.2">
      <c r="B36" s="2" t="s">
        <v>16</v>
      </c>
      <c r="C36" s="20">
        <f>IF(AND(G22&lt;=O22,H22&lt;=P22,I22&gt;=Q22,J22&gt;=R22,O22&gt;0,P22&gt;0,Q22&lt;&gt;1,R22&lt;&gt;1,G22*(1-Q22)&lt;=O22*(1-I22),H22*(1-R22)&lt;=P22*(1-J22)),G22/O22,0)</f>
        <v>0</v>
      </c>
      <c r="D36" s="2">
        <f t="shared" si="64"/>
        <v>0</v>
      </c>
      <c r="E36" s="2">
        <f>IF(C36=0,1,(I22-Q22)/(1-Q22))</f>
        <v>1</v>
      </c>
      <c r="F36" s="2">
        <f t="shared" si="66"/>
        <v>1</v>
      </c>
      <c r="G36" s="2">
        <f t="shared" si="67"/>
        <v>1</v>
      </c>
      <c r="H36" s="2">
        <f t="shared" si="68"/>
        <v>1</v>
      </c>
      <c r="I36" s="2">
        <f t="shared" si="69"/>
        <v>0</v>
      </c>
      <c r="J36" s="2">
        <f t="shared" si="70"/>
        <v>0</v>
      </c>
      <c r="K36" s="2">
        <f>IF(AND(K$28&gt;=C36,L$28&gt;=D36,M$28&lt;=E36,N$28&lt;=F36,E36&gt;=0,F36&gt;=0,C36&lt;&gt;1,D36&lt;&gt;1,M$28*(1-D36)&lt;=E36*(1-K$28),N$28*(1-D36)&lt;=F36*(1-L$28)),(K$28-C36)/(1-C36),0)</f>
        <v>1</v>
      </c>
      <c r="L36" s="2">
        <f>IF(K36=0,0,(L$28-D36)/(1-D36))</f>
        <v>1</v>
      </c>
      <c r="M36" s="2">
        <f>IF(K36=0,1,M$28/E36)</f>
        <v>0</v>
      </c>
      <c r="N36" s="2">
        <f t="shared" si="74"/>
        <v>0</v>
      </c>
      <c r="O36" s="2">
        <f t="shared" si="75"/>
        <v>0</v>
      </c>
      <c r="P36" s="2">
        <f>IF(O36=0,0,(L$28-H36)/(1-H36))</f>
        <v>0</v>
      </c>
      <c r="Q36" s="2">
        <f>IF(O36=0,1,(M$28/I36))</f>
        <v>1</v>
      </c>
      <c r="R36" s="2">
        <f t="shared" si="78"/>
        <v>1</v>
      </c>
      <c r="S36" s="2">
        <f>IF(AND(K36&lt;=C36,L36&lt;=D36,M36&gt;=E36,N36&gt;=F36,C36&gt;0,D36&gt;0,E36&lt;&gt;1,F36&lt;&gt;1,K36*(1-M36)&lt;=K36*(1-E36),L36*(1-F36)&lt;=L36*(1-F36)),K36/C36,0)</f>
        <v>0</v>
      </c>
      <c r="T36" s="2">
        <f t="shared" si="80"/>
        <v>0</v>
      </c>
      <c r="U36" s="2">
        <f>IF(S36=0,1,(M36-E36)/(1-E36))</f>
        <v>1</v>
      </c>
      <c r="V36" s="2">
        <f t="shared" si="82"/>
        <v>1</v>
      </c>
      <c r="W36" s="2">
        <f>IF(AND(O36&lt;=G36,P36&lt;=H36,Q36&gt;=I36,R36&gt;=J36,G36&gt;0,H36&gt;0,I36&lt;&gt;1,J36&lt;&gt;1,O36*(1-Q36)&lt;=O36*(1-I36),P36*(1-J36)&lt;=P36*(1-J36)),O36/G36,0)</f>
        <v>0</v>
      </c>
      <c r="X36" s="2">
        <f t="shared" si="84"/>
        <v>0</v>
      </c>
      <c r="Y36" s="2">
        <f t="shared" si="85"/>
        <v>1</v>
      </c>
      <c r="Z36" s="2">
        <f t="shared" si="86"/>
        <v>1</v>
      </c>
      <c r="AA36" s="2">
        <f t="shared" si="87"/>
        <v>0</v>
      </c>
      <c r="AB36" s="2">
        <f t="shared" si="87"/>
        <v>0</v>
      </c>
      <c r="AC36" s="2">
        <f t="shared" si="88"/>
        <v>1</v>
      </c>
      <c r="AD36" s="2">
        <f t="shared" si="88"/>
        <v>1</v>
      </c>
      <c r="AE36" s="2">
        <f>K$28+AA36-K$28*AA36</f>
        <v>1</v>
      </c>
      <c r="AF36" s="2">
        <f>L$28+AB36-L$28*AB36</f>
        <v>1</v>
      </c>
      <c r="AG36" s="2">
        <f t="shared" si="90"/>
        <v>0</v>
      </c>
      <c r="AH36" s="2">
        <f t="shared" si="90"/>
        <v>0</v>
      </c>
    </row>
    <row r="40" spans="2:34" ht="19" x14ac:dyDescent="0.25">
      <c r="C40" s="60" t="s">
        <v>64</v>
      </c>
      <c r="D40" s="60"/>
      <c r="E40" s="60"/>
      <c r="F40" s="60"/>
    </row>
    <row r="41" spans="2:34" ht="32" x14ac:dyDescent="0.2">
      <c r="C41" s="77" t="s">
        <v>63</v>
      </c>
      <c r="D41" s="77"/>
      <c r="E41" s="77"/>
      <c r="F41" s="77"/>
      <c r="G41" s="79" t="s">
        <v>34</v>
      </c>
      <c r="H41" s="80"/>
      <c r="I41" s="41" t="s">
        <v>130</v>
      </c>
    </row>
    <row r="42" spans="2:34" x14ac:dyDescent="0.2">
      <c r="B42" s="2" t="s">
        <v>11</v>
      </c>
      <c r="C42" s="2">
        <f>IF(AND(O17&lt;=AE31,P17&lt;=AF31,Q17&gt;=AG31,R17&gt;=AH31,AE31&gt;0,AF31&gt;0,AG31&lt;&gt;1,AH31&lt;&gt;1,O17*(1-AG31)&lt;=AE31*(1-Q17),P17*(1-AH31)&lt;=AF31*(1-R17)),O17/AE31,0)</f>
        <v>0.51769494280057371</v>
      </c>
      <c r="D42" s="2">
        <f>IF(C42=0,0,P17/AF31)</f>
        <v>0.82314157133187382</v>
      </c>
      <c r="E42" s="2">
        <f>IF(C42=0,1,(Q17-AG31)/(1-AG31))</f>
        <v>0</v>
      </c>
      <c r="F42" s="2">
        <f>IF(C42=0,1,(R17-AH31)/(1-AH31))</f>
        <v>0.16117763485703865</v>
      </c>
      <c r="G42" s="78">
        <f>(C42+C42*(1-C42-E42)+D42+D42*(1-D42-F42))/2</f>
        <v>0.80171545819456091</v>
      </c>
      <c r="H42" s="2"/>
      <c r="I42" s="2">
        <f>RANK(G42,$G$42:$G$47,0)</f>
        <v>4</v>
      </c>
    </row>
    <row r="43" spans="2:34" x14ac:dyDescent="0.2">
      <c r="B43" s="2" t="s">
        <v>12</v>
      </c>
      <c r="C43" s="2">
        <f t="shared" ref="C43:C47" si="91">IF(AND(O18&lt;=AE32,P18&lt;=AF32,Q18&gt;=AG32,R18&gt;=AH32,AE32&gt;0,AF32&gt;0,AG32&lt;&gt;1,AH32&lt;&gt;1,O18*(1-AG32)&lt;=AE32*(1-Q18),P18*(1-AH32)&lt;=AF32*(1-R18)),O18/AE32,0)</f>
        <v>0.56268732188531445</v>
      </c>
      <c r="D43" s="2">
        <f t="shared" ref="D43:D47" si="92">IF(C43=0,0,P18/AF32)</f>
        <v>0.77898219543818747</v>
      </c>
      <c r="E43" s="2">
        <f t="shared" ref="E43:E47" si="93">IF(C43=0,1,(Q18-AG32)/(1-AG32))</f>
        <v>0</v>
      </c>
      <c r="F43" s="2">
        <f t="shared" ref="F43:F47" si="94">IF(C43=0,1,(R18-AH32)/(1-AH32))</f>
        <v>0.21085514269331757</v>
      </c>
      <c r="G43" s="78">
        <f t="shared" ref="G43:G47" si="95">(C43+C43*(1-C43-E43)+D43+D43*(1-D43-F43))/2</f>
        <v>0.79782817482608259</v>
      </c>
      <c r="H43" s="2"/>
      <c r="I43" s="2">
        <f t="shared" ref="I43:I47" si="96">RANK(G43,$G$42:$G$47,0)</f>
        <v>5</v>
      </c>
    </row>
    <row r="44" spans="2:34" x14ac:dyDescent="0.2">
      <c r="B44" s="2" t="s">
        <v>13</v>
      </c>
      <c r="C44" s="2">
        <f t="shared" si="91"/>
        <v>0.75379662308786377</v>
      </c>
      <c r="D44" s="2">
        <f t="shared" si="92"/>
        <v>0.8697870139945646</v>
      </c>
      <c r="E44" s="2">
        <f t="shared" si="93"/>
        <v>0</v>
      </c>
      <c r="F44" s="2">
        <f t="shared" si="94"/>
        <v>0.12321443804412072</v>
      </c>
      <c r="G44" s="78">
        <f t="shared" si="95"/>
        <v>0.90762907866259745</v>
      </c>
      <c r="H44" s="2"/>
      <c r="I44" s="2">
        <f t="shared" si="96"/>
        <v>3</v>
      </c>
    </row>
    <row r="45" spans="2:34" x14ac:dyDescent="0.2">
      <c r="B45" s="2" t="s">
        <v>14</v>
      </c>
      <c r="C45" s="2">
        <f t="shared" si="91"/>
        <v>0.37689359189499949</v>
      </c>
      <c r="D45" s="2">
        <f t="shared" si="92"/>
        <v>0.7345143218500545</v>
      </c>
      <c r="E45" s="2">
        <f t="shared" si="93"/>
        <v>0</v>
      </c>
      <c r="F45" s="2">
        <f t="shared" si="94"/>
        <v>0.24805268399610281</v>
      </c>
      <c r="G45" s="78">
        <f t="shared" si="95"/>
        <v>0.67952875495363241</v>
      </c>
      <c r="H45" s="2"/>
      <c r="I45" s="2">
        <f t="shared" si="96"/>
        <v>6</v>
      </c>
    </row>
    <row r="46" spans="2:34" x14ac:dyDescent="0.2">
      <c r="B46" s="2" t="s">
        <v>15</v>
      </c>
      <c r="C46" s="2">
        <f t="shared" si="91"/>
        <v>0.85346858069364018</v>
      </c>
      <c r="D46" s="2">
        <f t="shared" si="92"/>
        <v>0.90114009828586883</v>
      </c>
      <c r="E46" s="2">
        <f t="shared" si="93"/>
        <v>0</v>
      </c>
      <c r="F46" s="2">
        <f t="shared" si="94"/>
        <v>9.671773078738552E-2</v>
      </c>
      <c r="G46" s="78">
        <f t="shared" si="95"/>
        <v>0.94079951878070267</v>
      </c>
      <c r="H46" s="2"/>
      <c r="I46" s="2">
        <f t="shared" si="96"/>
        <v>2</v>
      </c>
    </row>
    <row r="47" spans="2:34" x14ac:dyDescent="0.2">
      <c r="B47" s="2" t="s">
        <v>16</v>
      </c>
      <c r="C47" s="2">
        <f t="shared" si="91"/>
        <v>1</v>
      </c>
      <c r="D47" s="2">
        <f t="shared" si="92"/>
        <v>1</v>
      </c>
      <c r="E47" s="2">
        <f t="shared" si="93"/>
        <v>0</v>
      </c>
      <c r="F47" s="2">
        <f t="shared" si="94"/>
        <v>0</v>
      </c>
      <c r="G47" s="78">
        <f t="shared" si="95"/>
        <v>1</v>
      </c>
      <c r="H47" s="2"/>
      <c r="I47" s="2">
        <f t="shared" si="96"/>
        <v>1</v>
      </c>
    </row>
  </sheetData>
  <mergeCells count="64">
    <mergeCell ref="BF1:BJ1"/>
    <mergeCell ref="AB1:AF1"/>
    <mergeCell ref="C1:G1"/>
    <mergeCell ref="H1:L1"/>
    <mergeCell ref="M1:Q1"/>
    <mergeCell ref="R1:V1"/>
    <mergeCell ref="W1:AA1"/>
    <mergeCell ref="AQ2:AT2"/>
    <mergeCell ref="BK1:BO1"/>
    <mergeCell ref="BP1:BT1"/>
    <mergeCell ref="BU1:BY1"/>
    <mergeCell ref="C2:F2"/>
    <mergeCell ref="H2:K2"/>
    <mergeCell ref="M2:P2"/>
    <mergeCell ref="R2:U2"/>
    <mergeCell ref="W2:Z2"/>
    <mergeCell ref="AB2:AE2"/>
    <mergeCell ref="AG2:AJ2"/>
    <mergeCell ref="AG1:AK1"/>
    <mergeCell ref="AL1:AP1"/>
    <mergeCell ref="AQ1:AU1"/>
    <mergeCell ref="AV1:AZ1"/>
    <mergeCell ref="BA1:BE1"/>
    <mergeCell ref="O15:R15"/>
    <mergeCell ref="ED2:EG2"/>
    <mergeCell ref="A3:A8"/>
    <mergeCell ref="CP2:CS2"/>
    <mergeCell ref="CT2:CW2"/>
    <mergeCell ref="CX2:DA2"/>
    <mergeCell ref="DB2:DE2"/>
    <mergeCell ref="DF2:DI2"/>
    <mergeCell ref="DJ2:DM2"/>
    <mergeCell ref="BP2:BS2"/>
    <mergeCell ref="BU2:BX2"/>
    <mergeCell ref="BZ2:CC2"/>
    <mergeCell ref="CD2:CG2"/>
    <mergeCell ref="CH2:CK2"/>
    <mergeCell ref="CL2:CO2"/>
    <mergeCell ref="AL2:AO2"/>
    <mergeCell ref="DN2:DQ2"/>
    <mergeCell ref="DR2:DU2"/>
    <mergeCell ref="DV2:DY2"/>
    <mergeCell ref="DZ2:EC2"/>
    <mergeCell ref="AV2:AY2"/>
    <mergeCell ref="BA2:BD2"/>
    <mergeCell ref="BF2:BI2"/>
    <mergeCell ref="BK2:BN2"/>
    <mergeCell ref="C16:F16"/>
    <mergeCell ref="G16:J16"/>
    <mergeCell ref="K16:N16"/>
    <mergeCell ref="O16:R16"/>
    <mergeCell ref="AA30:AD30"/>
    <mergeCell ref="K27:N27"/>
    <mergeCell ref="AE30:AH30"/>
    <mergeCell ref="C40:F40"/>
    <mergeCell ref="C41:F41"/>
    <mergeCell ref="S29:V29"/>
    <mergeCell ref="W29:Z29"/>
    <mergeCell ref="C30:F30"/>
    <mergeCell ref="G30:J30"/>
    <mergeCell ref="K30:N30"/>
    <mergeCell ref="O30:R30"/>
    <mergeCell ref="S30:V30"/>
    <mergeCell ref="W30:Z3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workbookViewId="0">
      <selection activeCell="K5" sqref="K5"/>
    </sheetView>
  </sheetViews>
  <sheetFormatPr baseColWidth="10" defaultColWidth="8.83203125" defaultRowHeight="15" x14ac:dyDescent="0.2"/>
  <cols>
    <col min="1" max="1" width="22" bestFit="1" customWidth="1"/>
    <col min="2" max="3" width="11.1640625" customWidth="1"/>
    <col min="4" max="9" width="12.5" customWidth="1"/>
  </cols>
  <sheetData>
    <row r="1" spans="1:9" x14ac:dyDescent="0.2">
      <c r="B1" s="45" t="s">
        <v>121</v>
      </c>
      <c r="C1" s="45"/>
      <c r="D1" s="45" t="s">
        <v>122</v>
      </c>
      <c r="E1" s="45"/>
      <c r="F1" s="45"/>
      <c r="G1" s="45"/>
      <c r="H1" s="45"/>
      <c r="I1" s="45"/>
    </row>
    <row r="2" spans="1:9" x14ac:dyDescent="0.2">
      <c r="B2" s="2" t="s">
        <v>124</v>
      </c>
      <c r="C2" s="2" t="s">
        <v>125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</row>
    <row r="3" spans="1:9" x14ac:dyDescent="0.2">
      <c r="A3" s="19" t="s">
        <v>81</v>
      </c>
      <c r="B3" s="2">
        <v>3</v>
      </c>
      <c r="C3" s="2">
        <v>4</v>
      </c>
      <c r="D3" s="2" t="s">
        <v>5</v>
      </c>
      <c r="E3" s="2" t="s">
        <v>8</v>
      </c>
      <c r="F3" s="2" t="s">
        <v>8</v>
      </c>
      <c r="G3" s="2" t="s">
        <v>8</v>
      </c>
      <c r="H3" s="2" t="s">
        <v>6</v>
      </c>
      <c r="I3" s="2" t="s">
        <v>8</v>
      </c>
    </row>
    <row r="4" spans="1:9" x14ac:dyDescent="0.2">
      <c r="A4" s="19" t="s">
        <v>82</v>
      </c>
      <c r="B4" s="2">
        <v>2</v>
      </c>
      <c r="C4" s="2">
        <v>2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</row>
    <row r="5" spans="1:9" x14ac:dyDescent="0.2">
      <c r="A5" s="19" t="s">
        <v>83</v>
      </c>
      <c r="B5" s="2">
        <v>4</v>
      </c>
      <c r="C5" s="2">
        <v>5</v>
      </c>
      <c r="D5" s="2" t="s">
        <v>6</v>
      </c>
      <c r="E5" s="2" t="s">
        <v>7</v>
      </c>
      <c r="F5" s="2" t="s">
        <v>7</v>
      </c>
      <c r="G5" s="2" t="s">
        <v>8</v>
      </c>
      <c r="H5" s="2" t="s">
        <v>7</v>
      </c>
      <c r="I5" s="2" t="s">
        <v>7</v>
      </c>
    </row>
    <row r="6" spans="1:9" x14ac:dyDescent="0.2">
      <c r="A6" s="19" t="s">
        <v>84</v>
      </c>
      <c r="B6" s="2">
        <v>1</v>
      </c>
      <c r="C6" s="2">
        <v>1</v>
      </c>
      <c r="D6" s="2" t="s">
        <v>9</v>
      </c>
      <c r="E6" s="2" t="s">
        <v>9</v>
      </c>
      <c r="F6" s="2" t="s">
        <v>9</v>
      </c>
      <c r="G6" s="2" t="s">
        <v>9</v>
      </c>
      <c r="H6" s="2" t="s">
        <v>9</v>
      </c>
      <c r="I6" s="2" t="s">
        <v>9</v>
      </c>
    </row>
    <row r="7" spans="1:9" x14ac:dyDescent="0.2">
      <c r="A7" s="19" t="s">
        <v>85</v>
      </c>
      <c r="B7" s="2">
        <v>2</v>
      </c>
      <c r="C7" s="2">
        <v>2</v>
      </c>
      <c r="D7" s="2" t="s">
        <v>8</v>
      </c>
      <c r="E7" s="2" t="s">
        <v>8</v>
      </c>
      <c r="F7" s="2" t="s">
        <v>8</v>
      </c>
      <c r="G7" s="2" t="s">
        <v>8</v>
      </c>
      <c r="H7" s="2" t="s">
        <v>8</v>
      </c>
      <c r="I7" s="2" t="s">
        <v>8</v>
      </c>
    </row>
    <row r="8" spans="1:9" x14ac:dyDescent="0.2">
      <c r="A8" s="19" t="s">
        <v>86</v>
      </c>
      <c r="B8" s="2">
        <v>6</v>
      </c>
      <c r="C8" s="2">
        <v>7</v>
      </c>
      <c r="D8" s="2" t="s">
        <v>8</v>
      </c>
      <c r="E8" s="2" t="s">
        <v>8</v>
      </c>
      <c r="F8" s="2" t="s">
        <v>7</v>
      </c>
      <c r="G8" s="2" t="s">
        <v>7</v>
      </c>
      <c r="H8" s="2" t="s">
        <v>7</v>
      </c>
      <c r="I8" s="2" t="s">
        <v>6</v>
      </c>
    </row>
    <row r="9" spans="1:9" x14ac:dyDescent="0.2">
      <c r="A9" s="19" t="s">
        <v>87</v>
      </c>
      <c r="B9" s="2">
        <v>5</v>
      </c>
      <c r="C9" s="2">
        <v>5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</row>
    <row r="10" spans="1:9" x14ac:dyDescent="0.2">
      <c r="A10" s="19" t="s">
        <v>88</v>
      </c>
      <c r="B10" s="2">
        <v>6</v>
      </c>
      <c r="C10" s="2">
        <v>8</v>
      </c>
      <c r="D10" s="2" t="s">
        <v>7</v>
      </c>
      <c r="E10" s="2" t="s">
        <v>7</v>
      </c>
      <c r="F10" s="2" t="s">
        <v>6</v>
      </c>
      <c r="G10" s="2" t="s">
        <v>8</v>
      </c>
      <c r="H10" s="2" t="s">
        <v>8</v>
      </c>
      <c r="I10" s="2" t="s">
        <v>6</v>
      </c>
    </row>
    <row r="11" spans="1:9" x14ac:dyDescent="0.2">
      <c r="A11" s="19" t="s">
        <v>94</v>
      </c>
      <c r="B11" s="2">
        <v>6</v>
      </c>
      <c r="C11" s="2">
        <v>8</v>
      </c>
      <c r="D11" s="2" t="s">
        <v>8</v>
      </c>
      <c r="E11" s="2" t="s">
        <v>8</v>
      </c>
      <c r="F11" s="2" t="s">
        <v>8</v>
      </c>
      <c r="G11" s="2" t="s">
        <v>7</v>
      </c>
      <c r="H11" s="2" t="s">
        <v>7</v>
      </c>
      <c r="I11" s="2" t="s">
        <v>6</v>
      </c>
    </row>
    <row r="12" spans="1:9" x14ac:dyDescent="0.2">
      <c r="A12" s="19" t="s">
        <v>95</v>
      </c>
      <c r="B12" s="2">
        <v>2</v>
      </c>
      <c r="C12" s="2">
        <v>2</v>
      </c>
      <c r="D12" s="2" t="s">
        <v>6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</row>
    <row r="13" spans="1:9" x14ac:dyDescent="0.2">
      <c r="A13" s="19" t="s">
        <v>89</v>
      </c>
      <c r="B13" s="2">
        <v>7</v>
      </c>
      <c r="C13" s="2">
        <v>9</v>
      </c>
      <c r="D13" s="2" t="s">
        <v>8</v>
      </c>
      <c r="E13" s="2" t="s">
        <v>8</v>
      </c>
      <c r="F13" s="2" t="s">
        <v>6</v>
      </c>
      <c r="G13" s="2" t="s">
        <v>8</v>
      </c>
      <c r="H13" s="2" t="s">
        <v>8</v>
      </c>
      <c r="I13" s="2" t="s">
        <v>6</v>
      </c>
    </row>
    <row r="14" spans="1:9" x14ac:dyDescent="0.2">
      <c r="A14" s="19" t="s">
        <v>90</v>
      </c>
      <c r="B14" s="2">
        <v>4</v>
      </c>
      <c r="C14" s="2">
        <v>6</v>
      </c>
      <c r="D14" s="2" t="s">
        <v>8</v>
      </c>
      <c r="E14" s="2" t="s">
        <v>8</v>
      </c>
      <c r="F14" s="2" t="s">
        <v>8</v>
      </c>
      <c r="G14" s="2" t="s">
        <v>8</v>
      </c>
      <c r="H14" s="2" t="s">
        <v>6</v>
      </c>
      <c r="I14" s="2" t="s">
        <v>8</v>
      </c>
    </row>
    <row r="15" spans="1:9" x14ac:dyDescent="0.2">
      <c r="A15" s="19" t="s">
        <v>91</v>
      </c>
      <c r="B15" s="2">
        <v>1</v>
      </c>
      <c r="C15" s="2">
        <v>2</v>
      </c>
      <c r="D15" s="2" t="s">
        <v>8</v>
      </c>
      <c r="E15" s="2" t="s">
        <v>8</v>
      </c>
      <c r="F15" s="2" t="s">
        <v>8</v>
      </c>
      <c r="G15" s="2" t="s">
        <v>8</v>
      </c>
      <c r="H15" s="2" t="s">
        <v>8</v>
      </c>
      <c r="I15" s="2" t="s">
        <v>8</v>
      </c>
    </row>
    <row r="16" spans="1:9" x14ac:dyDescent="0.2">
      <c r="A16" s="19" t="s">
        <v>92</v>
      </c>
      <c r="B16" s="2">
        <v>4</v>
      </c>
      <c r="C16" s="2">
        <v>4</v>
      </c>
      <c r="D16" s="2" t="s">
        <v>7</v>
      </c>
      <c r="E16" s="2" t="s">
        <v>6</v>
      </c>
      <c r="F16" s="2" t="s">
        <v>9</v>
      </c>
      <c r="G16" s="2" t="s">
        <v>6</v>
      </c>
      <c r="H16" s="2" t="s">
        <v>7</v>
      </c>
      <c r="I16" s="2" t="s">
        <v>7</v>
      </c>
    </row>
    <row r="17" spans="1:16" x14ac:dyDescent="0.2">
      <c r="A17" s="19" t="s">
        <v>93</v>
      </c>
      <c r="B17" s="2">
        <v>10</v>
      </c>
      <c r="C17" s="2">
        <v>10</v>
      </c>
      <c r="D17" s="2" t="s">
        <v>6</v>
      </c>
      <c r="E17" s="2" t="s">
        <v>5</v>
      </c>
      <c r="F17" s="2" t="s">
        <v>7</v>
      </c>
      <c r="G17" s="2" t="s">
        <v>6</v>
      </c>
      <c r="H17" s="2" t="s">
        <v>5</v>
      </c>
      <c r="I17" s="2" t="s">
        <v>5</v>
      </c>
    </row>
    <row r="18" spans="1:16" x14ac:dyDescent="0.2">
      <c r="B18" s="42" t="s">
        <v>126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1:16" x14ac:dyDescent="0.2">
      <c r="A19" s="2" t="s">
        <v>122</v>
      </c>
      <c r="B19" s="2" t="s">
        <v>96</v>
      </c>
      <c r="C19" s="2" t="s">
        <v>97</v>
      </c>
      <c r="D19" s="2" t="s">
        <v>98</v>
      </c>
      <c r="E19" s="2" t="s">
        <v>99</v>
      </c>
      <c r="F19" s="2" t="s">
        <v>100</v>
      </c>
      <c r="G19" s="2" t="s">
        <v>101</v>
      </c>
      <c r="H19" s="2" t="s">
        <v>102</v>
      </c>
      <c r="I19" s="2" t="s">
        <v>103</v>
      </c>
      <c r="J19" s="2" t="s">
        <v>104</v>
      </c>
      <c r="K19" s="2" t="s">
        <v>105</v>
      </c>
      <c r="L19" s="2" t="s">
        <v>106</v>
      </c>
      <c r="M19" s="2" t="s">
        <v>107</v>
      </c>
      <c r="N19" s="2" t="s">
        <v>108</v>
      </c>
      <c r="O19" s="2" t="s">
        <v>109</v>
      </c>
      <c r="P19" s="2" t="s">
        <v>110</v>
      </c>
    </row>
    <row r="20" spans="1:16" x14ac:dyDescent="0.2">
      <c r="A20" s="2" t="s">
        <v>11</v>
      </c>
      <c r="B20" s="2" t="s">
        <v>5</v>
      </c>
      <c r="C20" s="2" t="s">
        <v>7</v>
      </c>
      <c r="D20" s="2" t="s">
        <v>6</v>
      </c>
      <c r="E20" s="2" t="s">
        <v>9</v>
      </c>
      <c r="F20" s="2" t="s">
        <v>8</v>
      </c>
      <c r="G20" s="2" t="s">
        <v>8</v>
      </c>
      <c r="H20" s="2" t="s">
        <v>7</v>
      </c>
      <c r="I20" s="2" t="s">
        <v>7</v>
      </c>
      <c r="J20" s="2" t="s">
        <v>8</v>
      </c>
      <c r="K20" s="2" t="s">
        <v>6</v>
      </c>
      <c r="L20" s="2" t="s">
        <v>8</v>
      </c>
      <c r="M20" s="2" t="s">
        <v>8</v>
      </c>
      <c r="N20" s="2" t="s">
        <v>8</v>
      </c>
      <c r="O20" s="2" t="s">
        <v>7</v>
      </c>
      <c r="P20" s="2" t="s">
        <v>6</v>
      </c>
    </row>
    <row r="21" spans="1:16" x14ac:dyDescent="0.2">
      <c r="A21" s="2" t="s">
        <v>12</v>
      </c>
      <c r="B21" s="2" t="s">
        <v>8</v>
      </c>
      <c r="C21" s="2" t="s">
        <v>7</v>
      </c>
      <c r="D21" s="2" t="s">
        <v>7</v>
      </c>
      <c r="E21" s="2" t="s">
        <v>9</v>
      </c>
      <c r="F21" s="2" t="s">
        <v>8</v>
      </c>
      <c r="G21" s="2" t="s">
        <v>8</v>
      </c>
      <c r="H21" s="2" t="s">
        <v>7</v>
      </c>
      <c r="I21" s="2" t="s">
        <v>7</v>
      </c>
      <c r="J21" s="2" t="s">
        <v>8</v>
      </c>
      <c r="K21" s="2" t="s">
        <v>6</v>
      </c>
      <c r="L21" s="2" t="s">
        <v>8</v>
      </c>
      <c r="M21" s="2" t="s">
        <v>8</v>
      </c>
      <c r="N21" s="2" t="s">
        <v>8</v>
      </c>
      <c r="O21" s="2" t="s">
        <v>6</v>
      </c>
      <c r="P21" s="2" t="s">
        <v>5</v>
      </c>
    </row>
    <row r="22" spans="1:16" x14ac:dyDescent="0.2">
      <c r="A22" s="2" t="s">
        <v>13</v>
      </c>
      <c r="B22" s="2" t="s">
        <v>8</v>
      </c>
      <c r="C22" s="2" t="s">
        <v>7</v>
      </c>
      <c r="D22" s="2" t="s">
        <v>7</v>
      </c>
      <c r="E22" s="2" t="s">
        <v>9</v>
      </c>
      <c r="F22" s="2" t="s">
        <v>8</v>
      </c>
      <c r="G22" s="2" t="s">
        <v>7</v>
      </c>
      <c r="H22" s="2" t="s">
        <v>7</v>
      </c>
      <c r="I22" s="2" t="s">
        <v>6</v>
      </c>
      <c r="J22" s="2" t="s">
        <v>8</v>
      </c>
      <c r="K22" s="2" t="s">
        <v>6</v>
      </c>
      <c r="L22" s="2" t="s">
        <v>6</v>
      </c>
      <c r="M22" s="2" t="s">
        <v>8</v>
      </c>
      <c r="N22" s="2" t="s">
        <v>8</v>
      </c>
      <c r="O22" s="2" t="s">
        <v>9</v>
      </c>
      <c r="P22" s="2" t="s">
        <v>7</v>
      </c>
    </row>
    <row r="23" spans="1:16" x14ac:dyDescent="0.2">
      <c r="A23" s="2" t="s">
        <v>14</v>
      </c>
      <c r="B23" s="2" t="s">
        <v>8</v>
      </c>
      <c r="C23" s="2" t="s">
        <v>7</v>
      </c>
      <c r="D23" s="2" t="s">
        <v>8</v>
      </c>
      <c r="E23" s="2" t="s">
        <v>9</v>
      </c>
      <c r="F23" s="2" t="s">
        <v>8</v>
      </c>
      <c r="G23" s="2" t="s">
        <v>7</v>
      </c>
      <c r="H23" s="2" t="s">
        <v>7</v>
      </c>
      <c r="I23" s="2" t="s">
        <v>8</v>
      </c>
      <c r="J23" s="2" t="s">
        <v>7</v>
      </c>
      <c r="K23" s="2" t="s">
        <v>6</v>
      </c>
      <c r="L23" s="2" t="s">
        <v>8</v>
      </c>
      <c r="M23" s="2" t="s">
        <v>8</v>
      </c>
      <c r="N23" s="2" t="s">
        <v>8</v>
      </c>
      <c r="O23" s="2" t="s">
        <v>6</v>
      </c>
      <c r="P23" s="2" t="s">
        <v>6</v>
      </c>
    </row>
    <row r="24" spans="1:16" x14ac:dyDescent="0.2">
      <c r="A24" s="2" t="s">
        <v>15</v>
      </c>
      <c r="B24" s="2" t="s">
        <v>6</v>
      </c>
      <c r="C24" s="2" t="s">
        <v>7</v>
      </c>
      <c r="D24" s="2" t="s">
        <v>7</v>
      </c>
      <c r="E24" s="2" t="s">
        <v>9</v>
      </c>
      <c r="F24" s="2" t="s">
        <v>8</v>
      </c>
      <c r="G24" s="2" t="s">
        <v>7</v>
      </c>
      <c r="H24" s="2" t="s">
        <v>7</v>
      </c>
      <c r="I24" s="2" t="s">
        <v>8</v>
      </c>
      <c r="J24" s="2" t="s">
        <v>7</v>
      </c>
      <c r="K24" s="2" t="s">
        <v>6</v>
      </c>
      <c r="L24" s="2" t="s">
        <v>8</v>
      </c>
      <c r="M24" s="2" t="s">
        <v>6</v>
      </c>
      <c r="N24" s="2" t="s">
        <v>8</v>
      </c>
      <c r="O24" s="2" t="s">
        <v>7</v>
      </c>
      <c r="P24" s="2" t="s">
        <v>5</v>
      </c>
    </row>
    <row r="25" spans="1:16" x14ac:dyDescent="0.2">
      <c r="A25" s="2" t="s">
        <v>16</v>
      </c>
      <c r="B25" s="2" t="s">
        <v>8</v>
      </c>
      <c r="C25" s="2" t="s">
        <v>7</v>
      </c>
      <c r="D25" s="2" t="s">
        <v>7</v>
      </c>
      <c r="E25" s="2" t="s">
        <v>9</v>
      </c>
      <c r="F25" s="2" t="s">
        <v>8</v>
      </c>
      <c r="G25" s="2" t="s">
        <v>6</v>
      </c>
      <c r="H25" s="2" t="s">
        <v>7</v>
      </c>
      <c r="I25" s="2" t="s">
        <v>6</v>
      </c>
      <c r="J25" s="2" t="s">
        <v>6</v>
      </c>
      <c r="K25" s="2" t="s">
        <v>6</v>
      </c>
      <c r="L25" s="2" t="s">
        <v>6</v>
      </c>
      <c r="M25" s="2" t="s">
        <v>8</v>
      </c>
      <c r="N25" s="2" t="s">
        <v>8</v>
      </c>
      <c r="O25" s="2" t="s">
        <v>7</v>
      </c>
      <c r="P25" s="2" t="s">
        <v>5</v>
      </c>
    </row>
  </sheetData>
  <mergeCells count="3">
    <mergeCell ref="B1:C1"/>
    <mergeCell ref="D1:I1"/>
    <mergeCell ref="B18:P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"/>
  <sheetViews>
    <sheetView workbookViewId="0">
      <selection activeCell="B2" sqref="B2:I17"/>
    </sheetView>
  </sheetViews>
  <sheetFormatPr baseColWidth="10" defaultColWidth="8.83203125" defaultRowHeight="15" x14ac:dyDescent="0.2"/>
  <cols>
    <col min="1" max="1" width="22" bestFit="1" customWidth="1"/>
  </cols>
  <sheetData>
    <row r="1" spans="1:9" x14ac:dyDescent="0.2">
      <c r="B1" s="45" t="s">
        <v>121</v>
      </c>
      <c r="C1" s="45"/>
      <c r="D1" s="45" t="s">
        <v>122</v>
      </c>
      <c r="E1" s="45"/>
      <c r="F1" s="45"/>
      <c r="G1" s="45"/>
      <c r="H1" s="45"/>
      <c r="I1" s="45"/>
    </row>
    <row r="2" spans="1:9" x14ac:dyDescent="0.2">
      <c r="B2" s="2" t="s">
        <v>124</v>
      </c>
      <c r="C2" s="2" t="s">
        <v>125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</row>
    <row r="3" spans="1:9" x14ac:dyDescent="0.2">
      <c r="A3" s="19" t="s">
        <v>81</v>
      </c>
      <c r="B3" s="2">
        <v>4</v>
      </c>
      <c r="C3" s="2">
        <v>6</v>
      </c>
      <c r="D3" s="2" t="s">
        <v>6</v>
      </c>
      <c r="E3" s="2" t="s">
        <v>7</v>
      </c>
      <c r="F3" s="2" t="s">
        <v>8</v>
      </c>
      <c r="G3" s="2" t="s">
        <v>7</v>
      </c>
      <c r="H3" s="2" t="s">
        <v>5</v>
      </c>
      <c r="I3" s="2" t="s">
        <v>7</v>
      </c>
    </row>
    <row r="4" spans="1:9" x14ac:dyDescent="0.2">
      <c r="A4" s="19" t="s">
        <v>82</v>
      </c>
      <c r="B4" s="2">
        <v>3</v>
      </c>
      <c r="C4" s="2">
        <v>1</v>
      </c>
      <c r="D4" s="2" t="s">
        <v>7</v>
      </c>
      <c r="E4" s="2" t="s">
        <v>8</v>
      </c>
      <c r="F4" s="2" t="s">
        <v>7</v>
      </c>
      <c r="G4" s="2" t="s">
        <v>8</v>
      </c>
      <c r="H4" s="2" t="s">
        <v>7</v>
      </c>
      <c r="I4" s="2" t="s">
        <v>8</v>
      </c>
    </row>
    <row r="5" spans="1:9" x14ac:dyDescent="0.2">
      <c r="A5" s="19" t="s">
        <v>83</v>
      </c>
      <c r="B5" s="2">
        <v>3</v>
      </c>
      <c r="C5" s="2">
        <v>5</v>
      </c>
      <c r="D5" s="2" t="s">
        <v>7</v>
      </c>
      <c r="E5" s="2" t="s">
        <v>8</v>
      </c>
      <c r="F5" s="2" t="s">
        <v>8</v>
      </c>
      <c r="G5" s="2" t="s">
        <v>8</v>
      </c>
      <c r="H5" s="2" t="s">
        <v>7</v>
      </c>
      <c r="I5" s="2" t="s">
        <v>6</v>
      </c>
    </row>
    <row r="6" spans="1:9" x14ac:dyDescent="0.2">
      <c r="A6" s="19" t="s">
        <v>84</v>
      </c>
      <c r="B6" s="2">
        <v>1</v>
      </c>
      <c r="C6" s="2">
        <v>1</v>
      </c>
      <c r="D6" s="2" t="s">
        <v>9</v>
      </c>
      <c r="E6" s="2" t="s">
        <v>9</v>
      </c>
      <c r="F6" s="2" t="s">
        <v>9</v>
      </c>
      <c r="G6" s="2" t="s">
        <v>8</v>
      </c>
      <c r="H6" s="2" t="s">
        <v>9</v>
      </c>
      <c r="I6" s="2" t="s">
        <v>9</v>
      </c>
    </row>
    <row r="7" spans="1:9" x14ac:dyDescent="0.2">
      <c r="A7" s="19" t="s">
        <v>85</v>
      </c>
      <c r="B7" s="2">
        <v>2</v>
      </c>
      <c r="C7" s="2">
        <v>4</v>
      </c>
      <c r="D7" s="2" t="s">
        <v>8</v>
      </c>
      <c r="E7" s="2" t="s">
        <v>8</v>
      </c>
      <c r="F7" s="2" t="s">
        <v>8</v>
      </c>
      <c r="G7" s="2" t="s">
        <v>6</v>
      </c>
      <c r="H7" s="2" t="s">
        <v>7</v>
      </c>
      <c r="I7" s="2" t="s">
        <v>6</v>
      </c>
    </row>
    <row r="8" spans="1:9" x14ac:dyDescent="0.2">
      <c r="A8" s="19" t="s">
        <v>86</v>
      </c>
      <c r="B8" s="2">
        <v>4</v>
      </c>
      <c r="C8" s="2">
        <v>8</v>
      </c>
      <c r="D8" s="2" t="s">
        <v>7</v>
      </c>
      <c r="E8" s="2" t="s">
        <v>7</v>
      </c>
      <c r="F8" s="2" t="s">
        <v>6</v>
      </c>
      <c r="G8" s="2" t="s">
        <v>8</v>
      </c>
      <c r="H8" s="2" t="s">
        <v>8</v>
      </c>
      <c r="I8" s="2" t="s">
        <v>5</v>
      </c>
    </row>
    <row r="9" spans="1:9" x14ac:dyDescent="0.2">
      <c r="A9" s="19" t="s">
        <v>87</v>
      </c>
      <c r="B9" s="2">
        <v>3</v>
      </c>
      <c r="C9" s="2">
        <v>6</v>
      </c>
      <c r="D9" s="2" t="s">
        <v>9</v>
      </c>
      <c r="E9" s="2" t="s">
        <v>9</v>
      </c>
      <c r="F9" s="2" t="s">
        <v>9</v>
      </c>
      <c r="G9" s="2" t="s">
        <v>9</v>
      </c>
      <c r="H9" s="2" t="s">
        <v>9</v>
      </c>
      <c r="I9" s="2" t="s">
        <v>6</v>
      </c>
    </row>
    <row r="10" spans="1:9" x14ac:dyDescent="0.2">
      <c r="A10" s="19" t="s">
        <v>88</v>
      </c>
      <c r="B10" s="2">
        <v>2</v>
      </c>
      <c r="C10" s="2">
        <v>6</v>
      </c>
      <c r="D10" s="2" t="s">
        <v>7</v>
      </c>
      <c r="E10" s="2" t="s">
        <v>7</v>
      </c>
      <c r="F10" s="2" t="s">
        <v>6</v>
      </c>
      <c r="G10" s="2" t="s">
        <v>8</v>
      </c>
      <c r="H10" s="2" t="s">
        <v>7</v>
      </c>
      <c r="I10" s="2" t="s">
        <v>8</v>
      </c>
    </row>
    <row r="11" spans="1:9" x14ac:dyDescent="0.2">
      <c r="A11" s="19" t="s">
        <v>94</v>
      </c>
      <c r="B11" s="2">
        <v>2</v>
      </c>
      <c r="C11" s="2">
        <v>1</v>
      </c>
      <c r="D11" s="2" t="s">
        <v>9</v>
      </c>
      <c r="E11" s="2" t="s">
        <v>9</v>
      </c>
      <c r="F11" s="2" t="s">
        <v>9</v>
      </c>
      <c r="G11" s="2" t="s">
        <v>9</v>
      </c>
      <c r="H11" s="2" t="s">
        <v>9</v>
      </c>
      <c r="I11" s="2" t="s">
        <v>7</v>
      </c>
    </row>
    <row r="12" spans="1:9" x14ac:dyDescent="0.2">
      <c r="A12" s="19" t="s">
        <v>95</v>
      </c>
      <c r="B12" s="2">
        <v>5</v>
      </c>
      <c r="C12" s="2">
        <v>6</v>
      </c>
      <c r="D12" s="2" t="s">
        <v>5</v>
      </c>
      <c r="E12" s="2" t="s">
        <v>7</v>
      </c>
      <c r="F12" s="2" t="s">
        <v>6</v>
      </c>
      <c r="G12" s="2" t="s">
        <v>7</v>
      </c>
      <c r="H12" s="2" t="s">
        <v>7</v>
      </c>
      <c r="I12" s="2" t="s">
        <v>7</v>
      </c>
    </row>
    <row r="13" spans="1:9" x14ac:dyDescent="0.2">
      <c r="A13" s="19" t="s">
        <v>89</v>
      </c>
      <c r="B13" s="2">
        <v>4</v>
      </c>
      <c r="C13" s="2">
        <v>4</v>
      </c>
      <c r="D13" s="2" t="s">
        <v>8</v>
      </c>
      <c r="E13" s="2" t="s">
        <v>8</v>
      </c>
      <c r="F13" s="2" t="s">
        <v>5</v>
      </c>
      <c r="G13" s="2" t="s">
        <v>8</v>
      </c>
      <c r="H13" s="2" t="s">
        <v>8</v>
      </c>
      <c r="I13" s="2" t="s">
        <v>6</v>
      </c>
    </row>
    <row r="14" spans="1:9" x14ac:dyDescent="0.2">
      <c r="A14" s="19" t="s">
        <v>90</v>
      </c>
      <c r="B14" s="2">
        <v>3</v>
      </c>
      <c r="C14" s="2">
        <v>6</v>
      </c>
      <c r="D14" s="2" t="s">
        <v>7</v>
      </c>
      <c r="E14" s="2" t="s">
        <v>8</v>
      </c>
      <c r="F14" s="2" t="s">
        <v>8</v>
      </c>
      <c r="G14" s="2" t="s">
        <v>8</v>
      </c>
      <c r="H14" s="2" t="s">
        <v>7</v>
      </c>
      <c r="I14" s="2" t="s">
        <v>6</v>
      </c>
    </row>
    <row r="15" spans="1:9" x14ac:dyDescent="0.2">
      <c r="A15" s="19" t="s">
        <v>91</v>
      </c>
      <c r="B15" s="2">
        <v>1</v>
      </c>
      <c r="C15" s="2">
        <v>3</v>
      </c>
      <c r="D15" s="2" t="s">
        <v>8</v>
      </c>
      <c r="E15" s="2" t="s">
        <v>8</v>
      </c>
      <c r="F15" s="2" t="s">
        <v>9</v>
      </c>
      <c r="G15" s="2" t="s">
        <v>7</v>
      </c>
      <c r="H15" s="2" t="s">
        <v>8</v>
      </c>
      <c r="I15" s="2" t="s">
        <v>8</v>
      </c>
    </row>
    <row r="16" spans="1:9" x14ac:dyDescent="0.2">
      <c r="A16" s="19" t="s">
        <v>92</v>
      </c>
      <c r="B16" s="2">
        <v>4</v>
      </c>
      <c r="C16" s="2">
        <v>5</v>
      </c>
      <c r="D16" s="2" t="s">
        <v>8</v>
      </c>
      <c r="E16" s="2" t="s">
        <v>8</v>
      </c>
      <c r="F16" s="2" t="s">
        <v>9</v>
      </c>
      <c r="G16" s="2" t="s">
        <v>8</v>
      </c>
      <c r="H16" s="2" t="s">
        <v>8</v>
      </c>
      <c r="I16" s="2" t="s">
        <v>8</v>
      </c>
    </row>
    <row r="17" spans="1:16" x14ac:dyDescent="0.2">
      <c r="A17" s="19" t="s">
        <v>93</v>
      </c>
      <c r="B17" s="2">
        <v>10</v>
      </c>
      <c r="C17" s="2">
        <v>10</v>
      </c>
      <c r="D17" s="2" t="s">
        <v>6</v>
      </c>
      <c r="E17" s="2" t="s">
        <v>5</v>
      </c>
      <c r="F17" s="2" t="s">
        <v>5</v>
      </c>
      <c r="G17" s="2" t="s">
        <v>7</v>
      </c>
      <c r="H17" s="2" t="s">
        <v>5</v>
      </c>
      <c r="I17" s="2" t="s">
        <v>6</v>
      </c>
    </row>
    <row r="18" spans="1:16" x14ac:dyDescent="0.2">
      <c r="B18" s="42" t="s">
        <v>126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1:16" x14ac:dyDescent="0.2">
      <c r="A19" s="2" t="s">
        <v>122</v>
      </c>
      <c r="B19" s="2" t="s">
        <v>96</v>
      </c>
      <c r="C19" s="2" t="s">
        <v>97</v>
      </c>
      <c r="D19" s="2" t="s">
        <v>98</v>
      </c>
      <c r="E19" s="2" t="s">
        <v>99</v>
      </c>
      <c r="F19" s="2" t="s">
        <v>100</v>
      </c>
      <c r="G19" s="2" t="s">
        <v>101</v>
      </c>
      <c r="H19" s="2" t="s">
        <v>102</v>
      </c>
      <c r="I19" s="2" t="s">
        <v>103</v>
      </c>
      <c r="J19" s="2" t="s">
        <v>104</v>
      </c>
      <c r="K19" s="2" t="s">
        <v>105</v>
      </c>
      <c r="L19" s="2" t="s">
        <v>106</v>
      </c>
      <c r="M19" s="2" t="s">
        <v>107</v>
      </c>
      <c r="N19" s="2" t="s">
        <v>108</v>
      </c>
      <c r="O19" s="2" t="s">
        <v>109</v>
      </c>
      <c r="P19" s="2" t="s">
        <v>110</v>
      </c>
    </row>
    <row r="20" spans="1:16" x14ac:dyDescent="0.2">
      <c r="A20" s="2" t="s">
        <v>11</v>
      </c>
      <c r="B20" s="2" t="s">
        <v>6</v>
      </c>
      <c r="C20" s="2" t="s">
        <v>7</v>
      </c>
      <c r="D20" s="2" t="s">
        <v>7</v>
      </c>
      <c r="E20" s="2" t="s">
        <v>9</v>
      </c>
      <c r="F20" s="2" t="s">
        <v>8</v>
      </c>
      <c r="G20" s="2" t="s">
        <v>7</v>
      </c>
      <c r="H20" s="2" t="s">
        <v>9</v>
      </c>
      <c r="I20" s="2" t="s">
        <v>7</v>
      </c>
      <c r="J20" s="2" t="s">
        <v>9</v>
      </c>
      <c r="K20" s="2" t="s">
        <v>5</v>
      </c>
      <c r="L20" s="2" t="s">
        <v>8</v>
      </c>
      <c r="M20" s="2" t="s">
        <v>7</v>
      </c>
      <c r="N20" s="2" t="s">
        <v>8</v>
      </c>
      <c r="O20" s="2" t="s">
        <v>8</v>
      </c>
      <c r="P20" s="2" t="s">
        <v>6</v>
      </c>
    </row>
    <row r="21" spans="1:16" x14ac:dyDescent="0.2">
      <c r="A21" s="2" t="s">
        <v>12</v>
      </c>
      <c r="B21" s="2" t="s">
        <v>7</v>
      </c>
      <c r="C21" s="2" t="s">
        <v>8</v>
      </c>
      <c r="D21" s="2" t="s">
        <v>8</v>
      </c>
      <c r="E21" s="2" t="s">
        <v>9</v>
      </c>
      <c r="F21" s="2" t="s">
        <v>8</v>
      </c>
      <c r="G21" s="2" t="s">
        <v>7</v>
      </c>
      <c r="H21" s="2" t="s">
        <v>9</v>
      </c>
      <c r="I21" s="2" t="s">
        <v>7</v>
      </c>
      <c r="J21" s="2" t="s">
        <v>9</v>
      </c>
      <c r="K21" s="2" t="s">
        <v>7</v>
      </c>
      <c r="L21" s="2" t="s">
        <v>8</v>
      </c>
      <c r="M21" s="2" t="s">
        <v>8</v>
      </c>
      <c r="N21" s="2" t="s">
        <v>8</v>
      </c>
      <c r="O21" s="2" t="s">
        <v>8</v>
      </c>
      <c r="P21" s="2" t="s">
        <v>5</v>
      </c>
    </row>
    <row r="22" spans="1:16" x14ac:dyDescent="0.2">
      <c r="A22" s="2" t="s">
        <v>13</v>
      </c>
      <c r="B22" s="2" t="s">
        <v>8</v>
      </c>
      <c r="C22" s="2" t="s">
        <v>7</v>
      </c>
      <c r="D22" s="2" t="s">
        <v>8</v>
      </c>
      <c r="E22" s="2" t="s">
        <v>9</v>
      </c>
      <c r="F22" s="2" t="s">
        <v>8</v>
      </c>
      <c r="G22" s="2" t="s">
        <v>6</v>
      </c>
      <c r="H22" s="2" t="s">
        <v>9</v>
      </c>
      <c r="I22" s="2" t="s">
        <v>6</v>
      </c>
      <c r="J22" s="2" t="s">
        <v>9</v>
      </c>
      <c r="K22" s="2" t="s">
        <v>6</v>
      </c>
      <c r="L22" s="2" t="s">
        <v>5</v>
      </c>
      <c r="M22" s="2" t="s">
        <v>8</v>
      </c>
      <c r="N22" s="2" t="s">
        <v>9</v>
      </c>
      <c r="O22" s="2" t="s">
        <v>9</v>
      </c>
      <c r="P22" s="2" t="s">
        <v>5</v>
      </c>
    </row>
    <row r="23" spans="1:16" x14ac:dyDescent="0.2">
      <c r="A23" s="2" t="s">
        <v>14</v>
      </c>
      <c r="B23" s="2" t="s">
        <v>7</v>
      </c>
      <c r="C23" s="2" t="s">
        <v>8</v>
      </c>
      <c r="D23" s="2" t="s">
        <v>8</v>
      </c>
      <c r="E23" s="2" t="s">
        <v>8</v>
      </c>
      <c r="F23" s="2" t="s">
        <v>6</v>
      </c>
      <c r="G23" s="2" t="s">
        <v>8</v>
      </c>
      <c r="H23" s="2" t="s">
        <v>9</v>
      </c>
      <c r="I23" s="2" t="s">
        <v>8</v>
      </c>
      <c r="J23" s="2" t="s">
        <v>9</v>
      </c>
      <c r="K23" s="2" t="s">
        <v>7</v>
      </c>
      <c r="L23" s="2" t="s">
        <v>8</v>
      </c>
      <c r="M23" s="2" t="s">
        <v>8</v>
      </c>
      <c r="N23" s="2" t="s">
        <v>7</v>
      </c>
      <c r="O23" s="2" t="s">
        <v>8</v>
      </c>
      <c r="P23" s="2" t="s">
        <v>7</v>
      </c>
    </row>
    <row r="24" spans="1:16" x14ac:dyDescent="0.2">
      <c r="A24" s="2" t="s">
        <v>15</v>
      </c>
      <c r="B24" s="2" t="s">
        <v>5</v>
      </c>
      <c r="C24" s="2" t="s">
        <v>7</v>
      </c>
      <c r="D24" s="2" t="s">
        <v>7</v>
      </c>
      <c r="E24" s="2" t="s">
        <v>9</v>
      </c>
      <c r="F24" s="2" t="s">
        <v>7</v>
      </c>
      <c r="G24" s="2" t="s">
        <v>8</v>
      </c>
      <c r="H24" s="2" t="s">
        <v>9</v>
      </c>
      <c r="I24" s="2" t="s">
        <v>7</v>
      </c>
      <c r="J24" s="2" t="s">
        <v>9</v>
      </c>
      <c r="K24" s="2" t="s">
        <v>7</v>
      </c>
      <c r="L24" s="2" t="s">
        <v>8</v>
      </c>
      <c r="M24" s="2" t="s">
        <v>7</v>
      </c>
      <c r="N24" s="2" t="s">
        <v>8</v>
      </c>
      <c r="O24" s="2" t="s">
        <v>8</v>
      </c>
      <c r="P24" s="2" t="s">
        <v>5</v>
      </c>
    </row>
    <row r="25" spans="1:16" x14ac:dyDescent="0.2">
      <c r="A25" s="2" t="s">
        <v>16</v>
      </c>
      <c r="B25" s="2" t="s">
        <v>7</v>
      </c>
      <c r="C25" s="2" t="s">
        <v>8</v>
      </c>
      <c r="D25" s="2" t="s">
        <v>6</v>
      </c>
      <c r="E25" s="2" t="s">
        <v>9</v>
      </c>
      <c r="F25" s="2" t="s">
        <v>6</v>
      </c>
      <c r="G25" s="2" t="s">
        <v>5</v>
      </c>
      <c r="H25" s="2" t="s">
        <v>6</v>
      </c>
      <c r="I25" s="2" t="s">
        <v>8</v>
      </c>
      <c r="J25" s="2" t="s">
        <v>7</v>
      </c>
      <c r="K25" s="2" t="s">
        <v>7</v>
      </c>
      <c r="L25" s="2" t="s">
        <v>6</v>
      </c>
      <c r="M25" s="2" t="s">
        <v>6</v>
      </c>
      <c r="N25" s="2" t="s">
        <v>8</v>
      </c>
      <c r="O25" s="2" t="s">
        <v>8</v>
      </c>
      <c r="P25" s="2" t="s">
        <v>6</v>
      </c>
    </row>
  </sheetData>
  <mergeCells count="3">
    <mergeCell ref="B1:C1"/>
    <mergeCell ref="D1:I1"/>
    <mergeCell ref="B18:P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workbookViewId="0">
      <selection activeCell="B2" sqref="B2:I17"/>
    </sheetView>
  </sheetViews>
  <sheetFormatPr baseColWidth="10" defaultColWidth="8.83203125" defaultRowHeight="15" x14ac:dyDescent="0.2"/>
  <cols>
    <col min="1" max="1" width="22" bestFit="1" customWidth="1"/>
  </cols>
  <sheetData>
    <row r="1" spans="1:9" x14ac:dyDescent="0.2">
      <c r="B1" s="45" t="s">
        <v>121</v>
      </c>
      <c r="C1" s="45"/>
      <c r="D1" s="45" t="s">
        <v>122</v>
      </c>
      <c r="E1" s="45"/>
      <c r="F1" s="45"/>
      <c r="G1" s="45"/>
      <c r="H1" s="45"/>
      <c r="I1" s="45"/>
    </row>
    <row r="2" spans="1:9" x14ac:dyDescent="0.2">
      <c r="B2" s="2" t="s">
        <v>124</v>
      </c>
      <c r="C2" s="2" t="s">
        <v>125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</row>
    <row r="3" spans="1:9" x14ac:dyDescent="0.2">
      <c r="A3" s="19" t="s">
        <v>81</v>
      </c>
      <c r="B3" s="2">
        <v>4</v>
      </c>
      <c r="C3" s="2">
        <v>4</v>
      </c>
      <c r="D3" s="2" t="s">
        <v>6</v>
      </c>
      <c r="E3" s="2" t="s">
        <v>7</v>
      </c>
      <c r="F3" s="2" t="s">
        <v>7</v>
      </c>
      <c r="G3" s="2" t="s">
        <v>8</v>
      </c>
      <c r="H3" s="2" t="s">
        <v>6</v>
      </c>
      <c r="I3" s="2" t="s">
        <v>7</v>
      </c>
    </row>
    <row r="4" spans="1:9" x14ac:dyDescent="0.2">
      <c r="A4" s="19" t="s">
        <v>82</v>
      </c>
      <c r="B4" s="2">
        <v>2</v>
      </c>
      <c r="C4" s="2">
        <v>2</v>
      </c>
      <c r="D4" s="2" t="s">
        <v>8</v>
      </c>
      <c r="E4" s="2" t="s">
        <v>8</v>
      </c>
      <c r="F4" s="2" t="s">
        <v>8</v>
      </c>
      <c r="G4" s="2" t="s">
        <v>8</v>
      </c>
      <c r="H4" s="2" t="s">
        <v>8</v>
      </c>
      <c r="I4" s="2" t="s">
        <v>8</v>
      </c>
    </row>
    <row r="5" spans="1:9" x14ac:dyDescent="0.2">
      <c r="A5" s="19" t="s">
        <v>83</v>
      </c>
      <c r="B5" s="2">
        <v>3</v>
      </c>
      <c r="C5" s="2">
        <v>5</v>
      </c>
      <c r="D5" s="2" t="s">
        <v>6</v>
      </c>
      <c r="E5" s="2" t="s">
        <v>7</v>
      </c>
      <c r="F5" s="2" t="s">
        <v>6</v>
      </c>
      <c r="G5" s="2" t="s">
        <v>7</v>
      </c>
      <c r="H5" s="2" t="s">
        <v>6</v>
      </c>
      <c r="I5" s="2" t="s">
        <v>6</v>
      </c>
    </row>
    <row r="6" spans="1:9" x14ac:dyDescent="0.2">
      <c r="A6" s="19" t="s">
        <v>84</v>
      </c>
      <c r="B6" s="2">
        <v>1</v>
      </c>
      <c r="C6" s="2">
        <v>1</v>
      </c>
      <c r="D6" s="2" t="s">
        <v>8</v>
      </c>
      <c r="E6" s="2" t="s">
        <v>8</v>
      </c>
      <c r="F6" s="2" t="s">
        <v>8</v>
      </c>
      <c r="G6" s="2" t="s">
        <v>7</v>
      </c>
      <c r="H6" s="2" t="s">
        <v>8</v>
      </c>
      <c r="I6" s="2" t="s">
        <v>8</v>
      </c>
    </row>
    <row r="7" spans="1:9" x14ac:dyDescent="0.2">
      <c r="A7" s="19" t="s">
        <v>85</v>
      </c>
      <c r="B7" s="2">
        <v>2</v>
      </c>
      <c r="C7" s="2">
        <v>3</v>
      </c>
      <c r="D7" s="2" t="s">
        <v>7</v>
      </c>
      <c r="E7" s="2" t="s">
        <v>8</v>
      </c>
      <c r="F7" s="2" t="s">
        <v>7</v>
      </c>
      <c r="G7" s="2" t="s">
        <v>8</v>
      </c>
      <c r="H7" s="2" t="s">
        <v>7</v>
      </c>
      <c r="I7" s="2" t="s">
        <v>7</v>
      </c>
    </row>
    <row r="8" spans="1:9" x14ac:dyDescent="0.2">
      <c r="A8" s="19" t="s">
        <v>86</v>
      </c>
      <c r="B8" s="2">
        <v>7</v>
      </c>
      <c r="C8" s="2">
        <v>8</v>
      </c>
      <c r="D8" s="2" t="s">
        <v>6</v>
      </c>
      <c r="E8" s="2" t="s">
        <v>6</v>
      </c>
      <c r="F8" s="2" t="s">
        <v>5</v>
      </c>
      <c r="G8" s="2" t="s">
        <v>5</v>
      </c>
      <c r="H8" s="2" t="s">
        <v>6</v>
      </c>
      <c r="I8" s="2" t="s">
        <v>5</v>
      </c>
    </row>
    <row r="9" spans="1:9" x14ac:dyDescent="0.2">
      <c r="A9" s="19" t="s">
        <v>87</v>
      </c>
      <c r="B9" s="2">
        <v>6</v>
      </c>
      <c r="C9" s="2">
        <v>7</v>
      </c>
      <c r="D9" s="2" t="s">
        <v>6</v>
      </c>
      <c r="E9" s="2" t="s">
        <v>7</v>
      </c>
      <c r="F9" s="2" t="s">
        <v>5</v>
      </c>
      <c r="G9" s="2" t="s">
        <v>7</v>
      </c>
      <c r="H9" s="2" t="s">
        <v>5</v>
      </c>
      <c r="I9" s="2" t="s">
        <v>5</v>
      </c>
    </row>
    <row r="10" spans="1:9" x14ac:dyDescent="0.2">
      <c r="A10" s="19" t="s">
        <v>88</v>
      </c>
      <c r="B10" s="2">
        <v>3</v>
      </c>
      <c r="C10" s="2">
        <v>5</v>
      </c>
      <c r="D10" s="2" t="s">
        <v>7</v>
      </c>
      <c r="E10" s="2" t="s">
        <v>7</v>
      </c>
      <c r="F10" s="2" t="s">
        <v>6</v>
      </c>
      <c r="G10" s="2" t="s">
        <v>7</v>
      </c>
      <c r="H10" s="2" t="s">
        <v>7</v>
      </c>
      <c r="I10" s="2" t="s">
        <v>7</v>
      </c>
    </row>
    <row r="11" spans="1:9" x14ac:dyDescent="0.2">
      <c r="A11" s="19" t="s">
        <v>94</v>
      </c>
      <c r="B11" s="2">
        <v>2</v>
      </c>
      <c r="C11" s="2">
        <v>4</v>
      </c>
      <c r="D11" s="2" t="s">
        <v>9</v>
      </c>
      <c r="E11" s="2" t="s">
        <v>8</v>
      </c>
      <c r="F11" s="2" t="s">
        <v>9</v>
      </c>
      <c r="G11" s="2" t="s">
        <v>7</v>
      </c>
      <c r="H11" s="2" t="s">
        <v>8</v>
      </c>
      <c r="I11" s="2" t="s">
        <v>6</v>
      </c>
    </row>
    <row r="12" spans="1:9" x14ac:dyDescent="0.2">
      <c r="A12" s="19" t="s">
        <v>95</v>
      </c>
      <c r="B12" s="2">
        <v>2</v>
      </c>
      <c r="C12" s="2">
        <v>2</v>
      </c>
      <c r="D12" s="2" t="s">
        <v>7</v>
      </c>
      <c r="E12" s="2" t="s">
        <v>8</v>
      </c>
      <c r="F12" s="2" t="s">
        <v>7</v>
      </c>
      <c r="G12" s="2" t="s">
        <v>8</v>
      </c>
      <c r="H12" s="2" t="s">
        <v>7</v>
      </c>
      <c r="I12" s="2" t="s">
        <v>8</v>
      </c>
    </row>
    <row r="13" spans="1:9" x14ac:dyDescent="0.2">
      <c r="A13" s="19" t="s">
        <v>89</v>
      </c>
      <c r="B13" s="2">
        <v>5</v>
      </c>
      <c r="C13" s="2">
        <v>5</v>
      </c>
      <c r="D13" s="2" t="s">
        <v>8</v>
      </c>
      <c r="E13" s="2" t="s">
        <v>7</v>
      </c>
      <c r="F13" s="2" t="s">
        <v>6</v>
      </c>
      <c r="G13" s="2" t="s">
        <v>8</v>
      </c>
      <c r="H13" s="2" t="s">
        <v>8</v>
      </c>
      <c r="I13" s="2" t="s">
        <v>7</v>
      </c>
    </row>
    <row r="14" spans="1:9" x14ac:dyDescent="0.2">
      <c r="A14" s="19" t="s">
        <v>90</v>
      </c>
      <c r="B14" s="2">
        <v>7</v>
      </c>
      <c r="C14" s="2">
        <v>8</v>
      </c>
      <c r="D14" s="2" t="s">
        <v>6</v>
      </c>
      <c r="E14" s="2" t="s">
        <v>7</v>
      </c>
      <c r="F14" s="2" t="s">
        <v>7</v>
      </c>
      <c r="G14" s="2" t="s">
        <v>6</v>
      </c>
      <c r="H14" s="2" t="s">
        <v>6</v>
      </c>
      <c r="I14" s="2" t="s">
        <v>5</v>
      </c>
    </row>
    <row r="15" spans="1:9" x14ac:dyDescent="0.2">
      <c r="A15" s="19" t="s">
        <v>91</v>
      </c>
      <c r="B15" s="2">
        <v>2</v>
      </c>
      <c r="C15" s="2">
        <v>3</v>
      </c>
      <c r="D15" s="2" t="s">
        <v>8</v>
      </c>
      <c r="E15" s="2" t="s">
        <v>8</v>
      </c>
      <c r="F15" s="2" t="s">
        <v>8</v>
      </c>
      <c r="G15" s="2" t="s">
        <v>8</v>
      </c>
      <c r="H15" s="2" t="s">
        <v>7</v>
      </c>
      <c r="I15" s="2" t="s">
        <v>8</v>
      </c>
    </row>
    <row r="16" spans="1:9" x14ac:dyDescent="0.2">
      <c r="A16" s="19" t="s">
        <v>92</v>
      </c>
      <c r="B16" s="2">
        <v>3</v>
      </c>
      <c r="C16" s="2">
        <v>4</v>
      </c>
      <c r="D16" s="2" t="s">
        <v>8</v>
      </c>
      <c r="E16" s="2" t="s">
        <v>8</v>
      </c>
      <c r="F16" s="2" t="s">
        <v>9</v>
      </c>
      <c r="G16" s="2" t="s">
        <v>7</v>
      </c>
      <c r="H16" s="2" t="s">
        <v>8</v>
      </c>
      <c r="I16" s="2" t="s">
        <v>7</v>
      </c>
    </row>
    <row r="17" spans="1:16" x14ac:dyDescent="0.2">
      <c r="A17" s="19" t="s">
        <v>93</v>
      </c>
      <c r="B17" s="2">
        <v>10</v>
      </c>
      <c r="C17" s="2">
        <v>10</v>
      </c>
      <c r="D17" s="2" t="s">
        <v>6</v>
      </c>
      <c r="E17" s="2" t="s">
        <v>6</v>
      </c>
      <c r="F17" s="2" t="s">
        <v>6</v>
      </c>
      <c r="G17" s="2" t="s">
        <v>6</v>
      </c>
      <c r="H17" s="2" t="s">
        <v>5</v>
      </c>
      <c r="I17" s="2" t="s">
        <v>5</v>
      </c>
    </row>
    <row r="18" spans="1:16" x14ac:dyDescent="0.2">
      <c r="A18" s="2"/>
      <c r="B18" s="42" t="s">
        <v>126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1:16" x14ac:dyDescent="0.2">
      <c r="A19" s="2" t="s">
        <v>122</v>
      </c>
      <c r="B19" s="2" t="s">
        <v>96</v>
      </c>
      <c r="C19" s="2" t="s">
        <v>97</v>
      </c>
      <c r="D19" s="2" t="s">
        <v>98</v>
      </c>
      <c r="E19" s="2" t="s">
        <v>99</v>
      </c>
      <c r="F19" s="2" t="s">
        <v>100</v>
      </c>
      <c r="G19" s="2" t="s">
        <v>101</v>
      </c>
      <c r="H19" s="2" t="s">
        <v>102</v>
      </c>
      <c r="I19" s="2" t="s">
        <v>103</v>
      </c>
      <c r="J19" s="2" t="s">
        <v>104</v>
      </c>
      <c r="K19" s="2" t="s">
        <v>105</v>
      </c>
      <c r="L19" s="2" t="s">
        <v>106</v>
      </c>
      <c r="M19" s="2" t="s">
        <v>107</v>
      </c>
      <c r="N19" s="2" t="s">
        <v>108</v>
      </c>
      <c r="O19" s="2" t="s">
        <v>109</v>
      </c>
      <c r="P19" s="2" t="s">
        <v>110</v>
      </c>
    </row>
    <row r="20" spans="1:16" x14ac:dyDescent="0.2">
      <c r="A20" s="2" t="s">
        <v>11</v>
      </c>
      <c r="B20" s="2" t="s">
        <v>6</v>
      </c>
      <c r="C20" s="2" t="s">
        <v>8</v>
      </c>
      <c r="D20" s="2" t="s">
        <v>6</v>
      </c>
      <c r="E20" s="2" t="s">
        <v>8</v>
      </c>
      <c r="F20" s="2" t="s">
        <v>7</v>
      </c>
      <c r="G20" s="2" t="s">
        <v>6</v>
      </c>
      <c r="H20" s="2" t="s">
        <v>6</v>
      </c>
      <c r="I20" s="2" t="s">
        <v>7</v>
      </c>
      <c r="J20" s="2" t="s">
        <v>9</v>
      </c>
      <c r="K20" s="2" t="s">
        <v>7</v>
      </c>
      <c r="L20" s="2" t="s">
        <v>8</v>
      </c>
      <c r="M20" s="2" t="s">
        <v>6</v>
      </c>
      <c r="N20" s="2" t="s">
        <v>8</v>
      </c>
      <c r="O20" s="2" t="s">
        <v>8</v>
      </c>
      <c r="P20" s="2" t="s">
        <v>6</v>
      </c>
    </row>
    <row r="21" spans="1:16" x14ac:dyDescent="0.2">
      <c r="A21" s="2" t="s">
        <v>12</v>
      </c>
      <c r="B21" s="2" t="s">
        <v>7</v>
      </c>
      <c r="C21" s="2" t="s">
        <v>8</v>
      </c>
      <c r="D21" s="2" t="s">
        <v>7</v>
      </c>
      <c r="E21" s="2" t="s">
        <v>8</v>
      </c>
      <c r="F21" s="2" t="s">
        <v>8</v>
      </c>
      <c r="G21" s="2" t="s">
        <v>6</v>
      </c>
      <c r="H21" s="2" t="s">
        <v>7</v>
      </c>
      <c r="I21" s="2" t="s">
        <v>7</v>
      </c>
      <c r="J21" s="2" t="s">
        <v>8</v>
      </c>
      <c r="K21" s="2" t="s">
        <v>8</v>
      </c>
      <c r="L21" s="2" t="s">
        <v>7</v>
      </c>
      <c r="M21" s="2" t="s">
        <v>7</v>
      </c>
      <c r="N21" s="2" t="s">
        <v>8</v>
      </c>
      <c r="O21" s="2" t="s">
        <v>8</v>
      </c>
      <c r="P21" s="2" t="s">
        <v>6</v>
      </c>
    </row>
    <row r="22" spans="1:16" x14ac:dyDescent="0.2">
      <c r="A22" s="2" t="s">
        <v>13</v>
      </c>
      <c r="B22" s="2" t="s">
        <v>7</v>
      </c>
      <c r="C22" s="2" t="s">
        <v>8</v>
      </c>
      <c r="D22" s="2" t="s">
        <v>6</v>
      </c>
      <c r="E22" s="2" t="s">
        <v>8</v>
      </c>
      <c r="F22" s="2" t="s">
        <v>7</v>
      </c>
      <c r="G22" s="2" t="s">
        <v>5</v>
      </c>
      <c r="H22" s="2" t="s">
        <v>5</v>
      </c>
      <c r="I22" s="2" t="s">
        <v>6</v>
      </c>
      <c r="J22" s="2" t="s">
        <v>9</v>
      </c>
      <c r="K22" s="2" t="s">
        <v>7</v>
      </c>
      <c r="L22" s="2" t="s">
        <v>6</v>
      </c>
      <c r="M22" s="2" t="s">
        <v>7</v>
      </c>
      <c r="N22" s="2" t="s">
        <v>8</v>
      </c>
      <c r="O22" s="2" t="s">
        <v>9</v>
      </c>
      <c r="P22" s="2" t="s">
        <v>6</v>
      </c>
    </row>
    <row r="23" spans="1:16" x14ac:dyDescent="0.2">
      <c r="A23" s="2" t="s">
        <v>14</v>
      </c>
      <c r="B23" s="2" t="s">
        <v>8</v>
      </c>
      <c r="C23" s="2" t="s">
        <v>8</v>
      </c>
      <c r="D23" s="2" t="s">
        <v>7</v>
      </c>
      <c r="E23" s="2" t="s">
        <v>7</v>
      </c>
      <c r="F23" s="2" t="s">
        <v>8</v>
      </c>
      <c r="G23" s="2" t="s">
        <v>5</v>
      </c>
      <c r="H23" s="2" t="s">
        <v>7</v>
      </c>
      <c r="I23" s="2" t="s">
        <v>7</v>
      </c>
      <c r="J23" s="2" t="s">
        <v>7</v>
      </c>
      <c r="K23" s="2" t="s">
        <v>8</v>
      </c>
      <c r="L23" s="2" t="s">
        <v>8</v>
      </c>
      <c r="M23" s="2" t="s">
        <v>6</v>
      </c>
      <c r="N23" s="2" t="s">
        <v>8</v>
      </c>
      <c r="O23" s="2" t="s">
        <v>7</v>
      </c>
      <c r="P23" s="2" t="s">
        <v>6</v>
      </c>
    </row>
    <row r="24" spans="1:16" x14ac:dyDescent="0.2">
      <c r="A24" s="2" t="s">
        <v>15</v>
      </c>
      <c r="B24" s="2" t="s">
        <v>6</v>
      </c>
      <c r="C24" s="2" t="s">
        <v>8</v>
      </c>
      <c r="D24" s="2" t="s">
        <v>6</v>
      </c>
      <c r="E24" s="2" t="s">
        <v>8</v>
      </c>
      <c r="F24" s="2" t="s">
        <v>7</v>
      </c>
      <c r="G24" s="2" t="s">
        <v>6</v>
      </c>
      <c r="H24" s="2" t="s">
        <v>5</v>
      </c>
      <c r="I24" s="2" t="s">
        <v>7</v>
      </c>
      <c r="J24" s="2" t="s">
        <v>8</v>
      </c>
      <c r="K24" s="2" t="s">
        <v>7</v>
      </c>
      <c r="L24" s="2" t="s">
        <v>8</v>
      </c>
      <c r="M24" s="2" t="s">
        <v>6</v>
      </c>
      <c r="N24" s="2" t="s">
        <v>7</v>
      </c>
      <c r="O24" s="2" t="s">
        <v>8</v>
      </c>
      <c r="P24" s="2" t="s">
        <v>5</v>
      </c>
    </row>
    <row r="25" spans="1:16" x14ac:dyDescent="0.2">
      <c r="A25" s="2" t="s">
        <v>16</v>
      </c>
      <c r="B25" s="2" t="s">
        <v>7</v>
      </c>
      <c r="C25" s="2" t="s">
        <v>8</v>
      </c>
      <c r="D25" s="2" t="s">
        <v>6</v>
      </c>
      <c r="E25" s="2" t="s">
        <v>8</v>
      </c>
      <c r="F25" s="2" t="s">
        <v>7</v>
      </c>
      <c r="G25" s="2" t="s">
        <v>5</v>
      </c>
      <c r="H25" s="2" t="s">
        <v>5</v>
      </c>
      <c r="I25" s="2" t="s">
        <v>7</v>
      </c>
      <c r="J25" s="2" t="s">
        <v>6</v>
      </c>
      <c r="K25" s="2" t="s">
        <v>8</v>
      </c>
      <c r="L25" s="2" t="s">
        <v>7</v>
      </c>
      <c r="M25" s="2" t="s">
        <v>5</v>
      </c>
      <c r="N25" s="2" t="s">
        <v>8</v>
      </c>
      <c r="O25" s="2" t="s">
        <v>7</v>
      </c>
      <c r="P25" s="2" t="s">
        <v>5</v>
      </c>
    </row>
  </sheetData>
  <mergeCells count="3">
    <mergeCell ref="B1:C1"/>
    <mergeCell ref="D1:I1"/>
    <mergeCell ref="B18:P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"/>
  <sheetViews>
    <sheetView workbookViewId="0">
      <selection activeCell="B2" sqref="B2:I17"/>
    </sheetView>
  </sheetViews>
  <sheetFormatPr baseColWidth="10" defaultColWidth="8.83203125" defaultRowHeight="15" x14ac:dyDescent="0.2"/>
  <cols>
    <col min="1" max="1" width="22" bestFit="1" customWidth="1"/>
  </cols>
  <sheetData>
    <row r="1" spans="1:9" x14ac:dyDescent="0.2">
      <c r="B1" s="45" t="s">
        <v>121</v>
      </c>
      <c r="C1" s="45"/>
      <c r="D1" s="45" t="s">
        <v>122</v>
      </c>
      <c r="E1" s="45"/>
      <c r="F1" s="45"/>
      <c r="G1" s="45"/>
      <c r="H1" s="45"/>
      <c r="I1" s="45"/>
    </row>
    <row r="2" spans="1:9" x14ac:dyDescent="0.2">
      <c r="B2" s="2" t="s">
        <v>124</v>
      </c>
      <c r="C2" s="2" t="s">
        <v>125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</row>
    <row r="3" spans="1:9" x14ac:dyDescent="0.2">
      <c r="A3" s="19" t="s">
        <v>81</v>
      </c>
      <c r="B3" s="2">
        <v>7</v>
      </c>
      <c r="C3" s="2">
        <v>7</v>
      </c>
      <c r="D3" s="2" t="s">
        <v>6</v>
      </c>
      <c r="E3" s="2" t="s">
        <v>7</v>
      </c>
      <c r="F3" s="2" t="s">
        <v>8</v>
      </c>
      <c r="G3" s="2" t="s">
        <v>8</v>
      </c>
      <c r="H3" s="2" t="s">
        <v>5</v>
      </c>
      <c r="I3" s="2" t="s">
        <v>7</v>
      </c>
    </row>
    <row r="4" spans="1:9" x14ac:dyDescent="0.2">
      <c r="A4" s="19" t="s">
        <v>82</v>
      </c>
      <c r="B4" s="2">
        <v>4</v>
      </c>
      <c r="C4" s="2">
        <v>4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</row>
    <row r="5" spans="1:9" x14ac:dyDescent="0.2">
      <c r="A5" s="19" t="s">
        <v>83</v>
      </c>
      <c r="B5" s="2">
        <v>8</v>
      </c>
      <c r="C5" s="2">
        <v>10</v>
      </c>
      <c r="D5" s="2" t="s">
        <v>5</v>
      </c>
      <c r="E5" s="2" t="s">
        <v>5</v>
      </c>
      <c r="F5" s="2" t="s">
        <v>6</v>
      </c>
      <c r="G5" s="2" t="s">
        <v>6</v>
      </c>
      <c r="H5" s="2" t="s">
        <v>5</v>
      </c>
      <c r="I5" s="2" t="s">
        <v>5</v>
      </c>
    </row>
    <row r="6" spans="1:9" x14ac:dyDescent="0.2">
      <c r="A6" s="19" t="s">
        <v>84</v>
      </c>
      <c r="B6" s="2">
        <v>1</v>
      </c>
      <c r="C6" s="2">
        <v>1</v>
      </c>
      <c r="D6" s="2" t="s">
        <v>8</v>
      </c>
      <c r="E6" s="2" t="s">
        <v>8</v>
      </c>
      <c r="F6" s="2" t="s">
        <v>8</v>
      </c>
      <c r="G6" s="2" t="s">
        <v>8</v>
      </c>
      <c r="H6" s="2" t="s">
        <v>8</v>
      </c>
      <c r="I6" s="2" t="s">
        <v>8</v>
      </c>
    </row>
    <row r="7" spans="1:9" x14ac:dyDescent="0.2">
      <c r="A7" s="19" t="s">
        <v>85</v>
      </c>
      <c r="B7" s="2">
        <v>5</v>
      </c>
      <c r="C7" s="2">
        <v>6</v>
      </c>
      <c r="D7" s="2" t="s">
        <v>7</v>
      </c>
      <c r="E7" s="2" t="s">
        <v>7</v>
      </c>
      <c r="F7" s="2" t="s">
        <v>7</v>
      </c>
      <c r="G7" s="2" t="s">
        <v>6</v>
      </c>
      <c r="H7" s="2" t="s">
        <v>7</v>
      </c>
      <c r="I7" s="2" t="s">
        <v>6</v>
      </c>
    </row>
    <row r="8" spans="1:9" x14ac:dyDescent="0.2">
      <c r="A8" s="19" t="s">
        <v>86</v>
      </c>
      <c r="B8" s="2">
        <v>7</v>
      </c>
      <c r="C8" s="2">
        <v>9</v>
      </c>
      <c r="D8" s="2" t="s">
        <v>8</v>
      </c>
      <c r="E8" s="2" t="s">
        <v>7</v>
      </c>
      <c r="F8" s="2" t="s">
        <v>6</v>
      </c>
      <c r="G8" s="2" t="s">
        <v>8</v>
      </c>
      <c r="H8" s="2" t="s">
        <v>7</v>
      </c>
      <c r="I8" s="2" t="s">
        <v>5</v>
      </c>
    </row>
    <row r="9" spans="1:9" x14ac:dyDescent="0.2">
      <c r="A9" s="19" t="s">
        <v>87</v>
      </c>
      <c r="B9" s="2">
        <v>8</v>
      </c>
      <c r="C9" s="2">
        <v>10</v>
      </c>
      <c r="D9" s="2" t="s">
        <v>8</v>
      </c>
      <c r="E9" s="2" t="s">
        <v>7</v>
      </c>
      <c r="F9" s="2" t="s">
        <v>5</v>
      </c>
      <c r="G9" s="2" t="s">
        <v>7</v>
      </c>
      <c r="H9" s="2" t="s">
        <v>7</v>
      </c>
      <c r="I9" s="2" t="s">
        <v>5</v>
      </c>
    </row>
    <row r="10" spans="1:9" x14ac:dyDescent="0.2">
      <c r="A10" s="19" t="s">
        <v>88</v>
      </c>
      <c r="B10" s="2">
        <v>7</v>
      </c>
      <c r="C10" s="2">
        <v>7</v>
      </c>
      <c r="D10" s="2" t="s">
        <v>7</v>
      </c>
      <c r="E10" s="2" t="s">
        <v>6</v>
      </c>
      <c r="F10" s="2" t="s">
        <v>6</v>
      </c>
      <c r="G10" s="2" t="s">
        <v>7</v>
      </c>
      <c r="H10" s="2" t="s">
        <v>6</v>
      </c>
      <c r="I10" s="2" t="s">
        <v>6</v>
      </c>
    </row>
    <row r="11" spans="1:9" x14ac:dyDescent="0.2">
      <c r="A11" s="19" t="s">
        <v>94</v>
      </c>
      <c r="B11" s="2">
        <v>5</v>
      </c>
      <c r="C11" s="2">
        <v>6</v>
      </c>
      <c r="D11" s="2" t="s">
        <v>8</v>
      </c>
      <c r="E11" s="2" t="s">
        <v>7</v>
      </c>
      <c r="F11" s="2" t="s">
        <v>8</v>
      </c>
      <c r="G11" s="2" t="s">
        <v>7</v>
      </c>
      <c r="H11" s="2" t="s">
        <v>8</v>
      </c>
      <c r="I11" s="2" t="s">
        <v>6</v>
      </c>
    </row>
    <row r="12" spans="1:9" x14ac:dyDescent="0.2">
      <c r="A12" s="19" t="s">
        <v>95</v>
      </c>
      <c r="B12" s="2">
        <v>5</v>
      </c>
      <c r="C12" s="2">
        <v>5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</row>
    <row r="13" spans="1:9" x14ac:dyDescent="0.2">
      <c r="A13" s="19" t="s">
        <v>89</v>
      </c>
      <c r="B13" s="2">
        <v>5</v>
      </c>
      <c r="C13" s="2">
        <v>7</v>
      </c>
      <c r="D13" s="2" t="s">
        <v>7</v>
      </c>
      <c r="E13" s="2" t="s">
        <v>7</v>
      </c>
      <c r="F13" s="2" t="s">
        <v>6</v>
      </c>
      <c r="G13" s="2" t="s">
        <v>7</v>
      </c>
      <c r="H13" s="2" t="s">
        <v>7</v>
      </c>
      <c r="I13" s="2" t="s">
        <v>7</v>
      </c>
    </row>
    <row r="14" spans="1:9" x14ac:dyDescent="0.2">
      <c r="A14" s="19" t="s">
        <v>90</v>
      </c>
      <c r="B14" s="2">
        <v>6</v>
      </c>
      <c r="C14" s="2">
        <v>8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6</v>
      </c>
      <c r="I14" s="2" t="s">
        <v>5</v>
      </c>
    </row>
    <row r="15" spans="1:9" x14ac:dyDescent="0.2">
      <c r="A15" s="19" t="s">
        <v>91</v>
      </c>
      <c r="B15" s="2">
        <v>4</v>
      </c>
      <c r="C15" s="2">
        <v>4</v>
      </c>
      <c r="D15" s="2" t="s">
        <v>8</v>
      </c>
      <c r="E15" s="2" t="s">
        <v>8</v>
      </c>
      <c r="F15" s="2" t="s">
        <v>9</v>
      </c>
      <c r="G15" s="2" t="s">
        <v>8</v>
      </c>
      <c r="H15" s="2" t="s">
        <v>8</v>
      </c>
      <c r="I15" s="2" t="s">
        <v>8</v>
      </c>
    </row>
    <row r="16" spans="1:9" x14ac:dyDescent="0.2">
      <c r="A16" s="19" t="s">
        <v>92</v>
      </c>
      <c r="B16" s="2">
        <v>5</v>
      </c>
      <c r="C16" s="2">
        <v>7</v>
      </c>
      <c r="D16" s="2" t="s">
        <v>7</v>
      </c>
      <c r="E16" s="2" t="s">
        <v>7</v>
      </c>
      <c r="F16" s="2" t="s">
        <v>9</v>
      </c>
      <c r="G16" s="2" t="s">
        <v>6</v>
      </c>
      <c r="H16" s="2" t="s">
        <v>7</v>
      </c>
      <c r="I16" s="2" t="s">
        <v>6</v>
      </c>
    </row>
    <row r="17" spans="1:16" x14ac:dyDescent="0.2">
      <c r="A17" s="19" t="s">
        <v>93</v>
      </c>
      <c r="B17" s="2">
        <v>9</v>
      </c>
      <c r="C17" s="2">
        <v>10</v>
      </c>
      <c r="D17" s="2" t="s">
        <v>6</v>
      </c>
      <c r="E17" s="2" t="s">
        <v>6</v>
      </c>
      <c r="F17" s="2" t="s">
        <v>6</v>
      </c>
      <c r="G17" s="2" t="s">
        <v>6</v>
      </c>
      <c r="H17" s="2" t="s">
        <v>5</v>
      </c>
      <c r="I17" s="2" t="s">
        <v>5</v>
      </c>
    </row>
    <row r="18" spans="1:16" x14ac:dyDescent="0.2">
      <c r="B18" s="46" t="s">
        <v>126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x14ac:dyDescent="0.2">
      <c r="A19" s="2" t="s">
        <v>122</v>
      </c>
      <c r="B19" s="39" t="s">
        <v>96</v>
      </c>
      <c r="C19" s="39" t="s">
        <v>97</v>
      </c>
      <c r="D19" s="39" t="s">
        <v>98</v>
      </c>
      <c r="E19" s="39" t="s">
        <v>99</v>
      </c>
      <c r="F19" s="39" t="s">
        <v>100</v>
      </c>
      <c r="G19" s="39" t="s">
        <v>101</v>
      </c>
      <c r="H19" s="39" t="s">
        <v>102</v>
      </c>
      <c r="I19" s="39" t="s">
        <v>103</v>
      </c>
      <c r="J19" s="39" t="s">
        <v>104</v>
      </c>
      <c r="K19" s="39" t="s">
        <v>105</v>
      </c>
      <c r="L19" s="39" t="s">
        <v>106</v>
      </c>
      <c r="M19" s="39" t="s">
        <v>107</v>
      </c>
      <c r="N19" s="39" t="s">
        <v>108</v>
      </c>
      <c r="O19" s="39" t="s">
        <v>109</v>
      </c>
      <c r="P19" s="39" t="s">
        <v>110</v>
      </c>
    </row>
    <row r="20" spans="1:16" x14ac:dyDescent="0.2">
      <c r="A20" s="2" t="s">
        <v>11</v>
      </c>
      <c r="B20" s="2" t="s">
        <v>6</v>
      </c>
      <c r="C20" s="2" t="s">
        <v>7</v>
      </c>
      <c r="D20" s="2" t="s">
        <v>5</v>
      </c>
      <c r="E20" s="2" t="s">
        <v>8</v>
      </c>
      <c r="F20" s="2" t="s">
        <v>7</v>
      </c>
      <c r="G20" s="2" t="s">
        <v>8</v>
      </c>
      <c r="H20" s="2" t="s">
        <v>8</v>
      </c>
      <c r="I20" s="2" t="s">
        <v>7</v>
      </c>
      <c r="J20" s="2" t="s">
        <v>8</v>
      </c>
      <c r="K20" s="2" t="s">
        <v>7</v>
      </c>
      <c r="L20" s="2" t="s">
        <v>7</v>
      </c>
      <c r="M20" s="2" t="s">
        <v>7</v>
      </c>
      <c r="N20" s="2" t="s">
        <v>8</v>
      </c>
      <c r="O20" s="2" t="s">
        <v>7</v>
      </c>
      <c r="P20" s="2" t="s">
        <v>6</v>
      </c>
    </row>
    <row r="21" spans="1:16" x14ac:dyDescent="0.2">
      <c r="A21" s="2" t="s">
        <v>12</v>
      </c>
      <c r="B21" s="2" t="s">
        <v>7</v>
      </c>
      <c r="C21" s="2" t="s">
        <v>7</v>
      </c>
      <c r="D21" s="2" t="s">
        <v>5</v>
      </c>
      <c r="E21" s="2" t="s">
        <v>8</v>
      </c>
      <c r="F21" s="2" t="s">
        <v>7</v>
      </c>
      <c r="G21" s="2" t="s">
        <v>7</v>
      </c>
      <c r="H21" s="2" t="s">
        <v>7</v>
      </c>
      <c r="I21" s="2" t="s">
        <v>6</v>
      </c>
      <c r="J21" s="2" t="s">
        <v>7</v>
      </c>
      <c r="K21" s="2" t="s">
        <v>7</v>
      </c>
      <c r="L21" s="2" t="s">
        <v>7</v>
      </c>
      <c r="M21" s="2" t="s">
        <v>7</v>
      </c>
      <c r="N21" s="2" t="s">
        <v>8</v>
      </c>
      <c r="O21" s="2" t="s">
        <v>7</v>
      </c>
      <c r="P21" s="2" t="s">
        <v>6</v>
      </c>
    </row>
    <row r="22" spans="1:16" x14ac:dyDescent="0.2">
      <c r="A22" s="2" t="s">
        <v>13</v>
      </c>
      <c r="B22" s="2" t="s">
        <v>8</v>
      </c>
      <c r="C22" s="2" t="s">
        <v>7</v>
      </c>
      <c r="D22" s="2" t="s">
        <v>6</v>
      </c>
      <c r="E22" s="2" t="s">
        <v>8</v>
      </c>
      <c r="F22" s="2" t="s">
        <v>7</v>
      </c>
      <c r="G22" s="2" t="s">
        <v>6</v>
      </c>
      <c r="H22" s="2" t="s">
        <v>5</v>
      </c>
      <c r="I22" s="2" t="s">
        <v>6</v>
      </c>
      <c r="J22" s="2" t="s">
        <v>8</v>
      </c>
      <c r="K22" s="2" t="s">
        <v>7</v>
      </c>
      <c r="L22" s="2" t="s">
        <v>6</v>
      </c>
      <c r="M22" s="2" t="s">
        <v>7</v>
      </c>
      <c r="N22" s="2" t="s">
        <v>9</v>
      </c>
      <c r="O22" s="2" t="s">
        <v>9</v>
      </c>
      <c r="P22" s="2" t="s">
        <v>6</v>
      </c>
    </row>
    <row r="23" spans="1:16" x14ac:dyDescent="0.2">
      <c r="A23" s="2" t="s">
        <v>14</v>
      </c>
      <c r="B23" s="2" t="s">
        <v>8</v>
      </c>
      <c r="C23" s="2" t="s">
        <v>7</v>
      </c>
      <c r="D23" s="2" t="s">
        <v>6</v>
      </c>
      <c r="E23" s="2" t="s">
        <v>8</v>
      </c>
      <c r="F23" s="2" t="s">
        <v>6</v>
      </c>
      <c r="G23" s="2" t="s">
        <v>8</v>
      </c>
      <c r="H23" s="2" t="s">
        <v>7</v>
      </c>
      <c r="I23" s="2" t="s">
        <v>7</v>
      </c>
      <c r="J23" s="2" t="s">
        <v>7</v>
      </c>
      <c r="K23" s="2" t="s">
        <v>7</v>
      </c>
      <c r="L23" s="2" t="s">
        <v>7</v>
      </c>
      <c r="M23" s="2" t="s">
        <v>7</v>
      </c>
      <c r="N23" s="2" t="s">
        <v>8</v>
      </c>
      <c r="O23" s="2" t="s">
        <v>6</v>
      </c>
      <c r="P23" s="2" t="s">
        <v>6</v>
      </c>
    </row>
    <row r="24" spans="1:16" x14ac:dyDescent="0.2">
      <c r="A24" s="2" t="s">
        <v>15</v>
      </c>
      <c r="B24" s="2" t="s">
        <v>5</v>
      </c>
      <c r="C24" s="2" t="s">
        <v>7</v>
      </c>
      <c r="D24" s="2" t="s">
        <v>5</v>
      </c>
      <c r="E24" s="2" t="s">
        <v>8</v>
      </c>
      <c r="F24" s="2" t="s">
        <v>7</v>
      </c>
      <c r="G24" s="2" t="s">
        <v>7</v>
      </c>
      <c r="H24" s="2" t="s">
        <v>7</v>
      </c>
      <c r="I24" s="2" t="s">
        <v>6</v>
      </c>
      <c r="J24" s="2" t="s">
        <v>8</v>
      </c>
      <c r="K24" s="2" t="s">
        <v>7</v>
      </c>
      <c r="L24" s="2" t="s">
        <v>7</v>
      </c>
      <c r="M24" s="2" t="s">
        <v>6</v>
      </c>
      <c r="N24" s="2" t="s">
        <v>8</v>
      </c>
      <c r="O24" s="2" t="s">
        <v>7</v>
      </c>
      <c r="P24" s="2" t="s">
        <v>5</v>
      </c>
    </row>
    <row r="25" spans="1:16" x14ac:dyDescent="0.2">
      <c r="A25" s="2" t="s">
        <v>16</v>
      </c>
      <c r="B25" s="2" t="s">
        <v>7</v>
      </c>
      <c r="C25" s="2" t="s">
        <v>7</v>
      </c>
      <c r="D25" s="2" t="s">
        <v>5</v>
      </c>
      <c r="E25" s="2" t="s">
        <v>8</v>
      </c>
      <c r="F25" s="2" t="s">
        <v>6</v>
      </c>
      <c r="G25" s="2" t="s">
        <v>5</v>
      </c>
      <c r="H25" s="2" t="s">
        <v>5</v>
      </c>
      <c r="I25" s="2" t="s">
        <v>6</v>
      </c>
      <c r="J25" s="2" t="s">
        <v>6</v>
      </c>
      <c r="K25" s="2" t="s">
        <v>7</v>
      </c>
      <c r="L25" s="2" t="s">
        <v>7</v>
      </c>
      <c r="M25" s="2" t="s">
        <v>5</v>
      </c>
      <c r="N25" s="2" t="s">
        <v>8</v>
      </c>
      <c r="O25" s="2" t="s">
        <v>6</v>
      </c>
      <c r="P25" s="2" t="s">
        <v>5</v>
      </c>
    </row>
  </sheetData>
  <mergeCells count="3">
    <mergeCell ref="B1:C1"/>
    <mergeCell ref="D1:I1"/>
    <mergeCell ref="B18:P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7"/>
  <sheetViews>
    <sheetView workbookViewId="0">
      <selection activeCell="N26" sqref="N26"/>
    </sheetView>
  </sheetViews>
  <sheetFormatPr baseColWidth="10" defaultColWidth="8.83203125" defaultRowHeight="15" x14ac:dyDescent="0.2"/>
  <cols>
    <col min="2" max="2" width="15.83203125" customWidth="1"/>
  </cols>
  <sheetData>
    <row r="2" spans="1:3" x14ac:dyDescent="0.2">
      <c r="B2" t="s">
        <v>74</v>
      </c>
      <c r="C2" t="s">
        <v>68</v>
      </c>
    </row>
    <row r="3" spans="1:3" x14ac:dyDescent="0.2">
      <c r="A3" t="s">
        <v>69</v>
      </c>
      <c r="B3">
        <v>10</v>
      </c>
      <c r="C3">
        <f>B3/B$7</f>
        <v>0.35714285714285715</v>
      </c>
    </row>
    <row r="4" spans="1:3" x14ac:dyDescent="0.2">
      <c r="A4" t="s">
        <v>70</v>
      </c>
      <c r="B4">
        <v>9</v>
      </c>
      <c r="C4">
        <f t="shared" ref="C4:C6" si="0">B4/B$7</f>
        <v>0.32142857142857145</v>
      </c>
    </row>
    <row r="5" spans="1:3" x14ac:dyDescent="0.2">
      <c r="A5" t="s">
        <v>71</v>
      </c>
      <c r="B5">
        <v>8</v>
      </c>
      <c r="C5">
        <f t="shared" si="0"/>
        <v>0.2857142857142857</v>
      </c>
    </row>
    <row r="6" spans="1:3" x14ac:dyDescent="0.2">
      <c r="A6" t="s">
        <v>72</v>
      </c>
      <c r="B6">
        <v>1</v>
      </c>
      <c r="C6">
        <f t="shared" si="0"/>
        <v>3.5714285714285712E-2</v>
      </c>
    </row>
    <row r="7" spans="1:3" x14ac:dyDescent="0.2">
      <c r="A7" s="4" t="s">
        <v>73</v>
      </c>
      <c r="B7">
        <f>SUM(B3:B6)</f>
        <v>28</v>
      </c>
      <c r="C7">
        <f>SUM(C3:C6)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9"/>
  <sheetViews>
    <sheetView workbookViewId="0">
      <selection activeCell="A4" sqref="A4:A18"/>
    </sheetView>
  </sheetViews>
  <sheetFormatPr baseColWidth="10" defaultColWidth="8.83203125" defaultRowHeight="15" x14ac:dyDescent="0.2"/>
  <cols>
    <col min="1" max="1" width="33.1640625" customWidth="1"/>
    <col min="10" max="10" width="35.5" bestFit="1" customWidth="1"/>
  </cols>
  <sheetData>
    <row r="1" spans="1:10" x14ac:dyDescent="0.2">
      <c r="A1" s="49" t="s">
        <v>77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">
      <c r="A2" s="6"/>
      <c r="B2" s="42" t="s">
        <v>76</v>
      </c>
      <c r="C2" s="42"/>
      <c r="D2" s="42"/>
      <c r="E2" s="42"/>
      <c r="F2" s="42" t="s">
        <v>75</v>
      </c>
      <c r="G2" s="42"/>
      <c r="H2" s="42"/>
      <c r="I2" s="42"/>
      <c r="J2" s="52" t="s">
        <v>79</v>
      </c>
    </row>
    <row r="3" spans="1:10" x14ac:dyDescent="0.2">
      <c r="A3" s="7" t="s">
        <v>80</v>
      </c>
      <c r="B3" s="2" t="s">
        <v>69</v>
      </c>
      <c r="C3" s="2" t="s">
        <v>70</v>
      </c>
      <c r="D3" s="2" t="s">
        <v>71</v>
      </c>
      <c r="E3" s="2" t="s">
        <v>72</v>
      </c>
      <c r="F3" s="2" t="s">
        <v>69</v>
      </c>
      <c r="G3" s="2" t="s">
        <v>70</v>
      </c>
      <c r="H3" s="2" t="s">
        <v>71</v>
      </c>
      <c r="I3" s="2" t="s">
        <v>72</v>
      </c>
      <c r="J3" s="52"/>
    </row>
    <row r="4" spans="1:10" x14ac:dyDescent="0.2">
      <c r="A4" s="2" t="s">
        <v>81</v>
      </c>
      <c r="B4" s="2">
        <f>'DM1'!B3</f>
        <v>3</v>
      </c>
      <c r="C4" s="2">
        <f>'DM2'!B3</f>
        <v>4</v>
      </c>
      <c r="D4" s="2">
        <f>'DM3'!B3</f>
        <v>4</v>
      </c>
      <c r="E4" s="2">
        <f>'DM4'!B3</f>
        <v>7</v>
      </c>
      <c r="F4" s="2">
        <f>B4/B$19</f>
        <v>4.7619047619047616E-2</v>
      </c>
      <c r="G4" s="2">
        <f t="shared" ref="G4:I4" si="0">C4/C$19</f>
        <v>7.8431372549019607E-2</v>
      </c>
      <c r="H4" s="2">
        <f t="shared" si="0"/>
        <v>6.7796610169491525E-2</v>
      </c>
      <c r="I4" s="2">
        <f t="shared" si="0"/>
        <v>8.1395348837209308E-2</v>
      </c>
      <c r="J4" s="8">
        <f>('DM''s weights'!C$3*'weights of the criteria'!F4)+('DM''s weights'!C$4*'weights of the criteria'!G4)+('DM''s weights'!C$5*'weights of the criteria'!H4)+('DM''s weights'!C$6*'weights of the criteria'!I4)</f>
        <v>6.4494323547314075E-2</v>
      </c>
    </row>
    <row r="5" spans="1:10" x14ac:dyDescent="0.2">
      <c r="A5" s="2" t="s">
        <v>82</v>
      </c>
      <c r="B5" s="2">
        <f>'DM1'!B4</f>
        <v>2</v>
      </c>
      <c r="C5" s="2">
        <f>'DM2'!B4</f>
        <v>3</v>
      </c>
      <c r="D5" s="2">
        <f>'DM3'!B4</f>
        <v>2</v>
      </c>
      <c r="E5" s="2">
        <f>'DM4'!B4</f>
        <v>4</v>
      </c>
      <c r="F5" s="2">
        <f t="shared" ref="F5:F18" si="1">B5/B$19</f>
        <v>3.1746031746031744E-2</v>
      </c>
      <c r="G5" s="2">
        <f t="shared" ref="G5:G18" si="2">C5/C$19</f>
        <v>5.8823529411764705E-2</v>
      </c>
      <c r="H5" s="2">
        <f t="shared" ref="H5:H18" si="3">D5/D$19</f>
        <v>3.3898305084745763E-2</v>
      </c>
      <c r="I5" s="2">
        <f t="shared" ref="I5:I18" si="4">E5/E$19</f>
        <v>4.6511627906976744E-2</v>
      </c>
      <c r="J5" s="8">
        <f>('DM''s weights'!C$3*'weights of the criteria'!F5)+('DM''s weights'!C$4*'weights of the criteria'!G5)+('DM''s weights'!C$5*'weights of the criteria'!H5)+('DM''s weights'!C$6*'weights of the criteria'!I5)</f>
        <v>4.1591791098255095E-2</v>
      </c>
    </row>
    <row r="6" spans="1:10" x14ac:dyDescent="0.2">
      <c r="A6" s="2" t="s">
        <v>83</v>
      </c>
      <c r="B6" s="2">
        <f>'DM1'!B5</f>
        <v>4</v>
      </c>
      <c r="C6" s="2">
        <f>'DM2'!B5</f>
        <v>3</v>
      </c>
      <c r="D6" s="2">
        <f>'DM3'!B5</f>
        <v>3</v>
      </c>
      <c r="E6" s="2">
        <f>'DM4'!B5</f>
        <v>8</v>
      </c>
      <c r="F6" s="2">
        <f t="shared" si="1"/>
        <v>6.3492063492063489E-2</v>
      </c>
      <c r="G6" s="2">
        <f t="shared" si="2"/>
        <v>5.8823529411764705E-2</v>
      </c>
      <c r="H6" s="2">
        <f t="shared" si="3"/>
        <v>5.0847457627118647E-2</v>
      </c>
      <c r="I6" s="2">
        <f t="shared" si="4"/>
        <v>9.3023255813953487E-2</v>
      </c>
      <c r="J6" s="8">
        <f>('DM''s weights'!C$3*'weights of the criteria'!F6)+('DM''s weights'!C$4*'weights of the criteria'!G6)+('DM''s weights'!C$5*'weights of the criteria'!H6)+('DM''s weights'!C$6*'weights of the criteria'!I6)</f>
        <v>5.943340415919357E-2</v>
      </c>
    </row>
    <row r="7" spans="1:10" x14ac:dyDescent="0.2">
      <c r="A7" s="2" t="s">
        <v>84</v>
      </c>
      <c r="B7" s="2">
        <f>'DM1'!B6</f>
        <v>1</v>
      </c>
      <c r="C7" s="2">
        <f>'DM2'!B6</f>
        <v>1</v>
      </c>
      <c r="D7" s="2">
        <f>'DM3'!B6</f>
        <v>1</v>
      </c>
      <c r="E7" s="2">
        <f>'DM4'!B6</f>
        <v>1</v>
      </c>
      <c r="F7" s="2">
        <f t="shared" si="1"/>
        <v>1.5873015873015872E-2</v>
      </c>
      <c r="G7" s="2">
        <f t="shared" si="2"/>
        <v>1.9607843137254902E-2</v>
      </c>
      <c r="H7" s="2">
        <f t="shared" si="3"/>
        <v>1.6949152542372881E-2</v>
      </c>
      <c r="I7" s="2">
        <f t="shared" si="4"/>
        <v>1.1627906976744186E-2</v>
      </c>
      <c r="J7" s="8">
        <f>('DM''s weights'!C$3*'weights of the criteria'!F7)+('DM''s weights'!C$4*'weights of the criteria'!G7)+('DM''s weights'!C$5*'weights of the criteria'!H7)+('DM''s weights'!C$6*'weights of the criteria'!I7)</f>
        <v>1.7229352652899287E-2</v>
      </c>
    </row>
    <row r="8" spans="1:10" x14ac:dyDescent="0.2">
      <c r="A8" s="2" t="s">
        <v>85</v>
      </c>
      <c r="B8" s="2">
        <f>'DM1'!B7</f>
        <v>2</v>
      </c>
      <c r="C8" s="2">
        <f>'DM2'!B7</f>
        <v>2</v>
      </c>
      <c r="D8" s="2">
        <f>'DM3'!B7</f>
        <v>2</v>
      </c>
      <c r="E8" s="2">
        <f>'DM4'!B7</f>
        <v>5</v>
      </c>
      <c r="F8" s="2">
        <f t="shared" si="1"/>
        <v>3.1746031746031744E-2</v>
      </c>
      <c r="G8" s="2">
        <f t="shared" si="2"/>
        <v>3.9215686274509803E-2</v>
      </c>
      <c r="H8" s="2">
        <f t="shared" si="3"/>
        <v>3.3898305084745763E-2</v>
      </c>
      <c r="I8" s="2">
        <f t="shared" si="4"/>
        <v>5.8139534883720929E-2</v>
      </c>
      <c r="J8" s="8">
        <f>('DM''s weights'!C$3*'weights of the criteria'!F8)+('DM''s weights'!C$4*'weights of the criteria'!G8)+('DM''s weights'!C$5*'weights of the criteria'!H8)+('DM''s weights'!C$6*'weights of the criteria'!I8)</f>
        <v>3.5704552481878309E-2</v>
      </c>
    </row>
    <row r="9" spans="1:10" x14ac:dyDescent="0.2">
      <c r="A9" s="2" t="s">
        <v>86</v>
      </c>
      <c r="B9" s="2">
        <f>'DM1'!B8</f>
        <v>6</v>
      </c>
      <c r="C9" s="2">
        <f>'DM2'!B8</f>
        <v>4</v>
      </c>
      <c r="D9" s="2">
        <f>'DM3'!B8</f>
        <v>7</v>
      </c>
      <c r="E9" s="2">
        <f>'DM4'!B8</f>
        <v>7</v>
      </c>
      <c r="F9" s="2">
        <f t="shared" si="1"/>
        <v>9.5238095238095233E-2</v>
      </c>
      <c r="G9" s="2">
        <f t="shared" si="2"/>
        <v>7.8431372549019607E-2</v>
      </c>
      <c r="H9" s="2">
        <f t="shared" si="3"/>
        <v>0.11864406779661017</v>
      </c>
      <c r="I9" s="2">
        <f t="shared" si="4"/>
        <v>8.1395348837209308E-2</v>
      </c>
      <c r="J9" s="8">
        <f>('DM''s weights'!C$3*'weights of the criteria'!F9)+('DM''s weights'!C$4*'weights of the criteria'!G9)+('DM''s weights'!C$5*'weights of the criteria'!H9)+('DM''s weights'!C$6*'weights of the criteria'!I9)</f>
        <v>9.6028971304722127E-2</v>
      </c>
    </row>
    <row r="10" spans="1:10" x14ac:dyDescent="0.2">
      <c r="A10" s="2" t="s">
        <v>87</v>
      </c>
      <c r="B10" s="2">
        <f>'DM1'!B9</f>
        <v>5</v>
      </c>
      <c r="C10" s="2">
        <f>'DM2'!B9</f>
        <v>3</v>
      </c>
      <c r="D10" s="2">
        <f>'DM3'!B9</f>
        <v>6</v>
      </c>
      <c r="E10" s="2">
        <f>'DM4'!B9</f>
        <v>8</v>
      </c>
      <c r="F10" s="2">
        <f t="shared" si="1"/>
        <v>7.9365079365079361E-2</v>
      </c>
      <c r="G10" s="2">
        <f t="shared" si="2"/>
        <v>5.8823529411764705E-2</v>
      </c>
      <c r="H10" s="2">
        <f t="shared" si="3"/>
        <v>0.10169491525423729</v>
      </c>
      <c r="I10" s="2">
        <f t="shared" si="4"/>
        <v>9.3023255813953487E-2</v>
      </c>
      <c r="J10" s="8">
        <f>('DM''s weights'!C$3*'weights of the criteria'!F10)+('DM''s weights'!C$4*'weights of the criteria'!G10)+('DM''s weights'!C$5*'weights of the criteria'!H10)+('DM''s weights'!C$6*'weights of the criteria'!I10)</f>
        <v>7.9630183435875981E-2</v>
      </c>
    </row>
    <row r="11" spans="1:10" x14ac:dyDescent="0.2">
      <c r="A11" s="2" t="s">
        <v>88</v>
      </c>
      <c r="B11" s="2">
        <f>'DM1'!B10</f>
        <v>6</v>
      </c>
      <c r="C11" s="2">
        <f>'DM2'!B10</f>
        <v>2</v>
      </c>
      <c r="D11" s="2">
        <f>'DM3'!B10</f>
        <v>3</v>
      </c>
      <c r="E11" s="2">
        <f>'DM4'!B10</f>
        <v>7</v>
      </c>
      <c r="F11" s="2">
        <f t="shared" si="1"/>
        <v>9.5238095238095233E-2</v>
      </c>
      <c r="G11" s="2">
        <f t="shared" si="2"/>
        <v>3.9215686274509803E-2</v>
      </c>
      <c r="H11" s="2">
        <f t="shared" si="3"/>
        <v>5.0847457627118647E-2</v>
      </c>
      <c r="I11" s="2">
        <f t="shared" si="4"/>
        <v>8.1395348837209308E-2</v>
      </c>
      <c r="J11" s="8">
        <f>('DM''s weights'!C$3*'weights of the criteria'!F11)+('DM''s weights'!C$4*'weights of the criteria'!G11)+('DM''s weights'!C$5*'weights of the criteria'!H11)+('DM''s weights'!C$6*'weights of the criteria'!I11)</f>
        <v>6.405346923948925E-2</v>
      </c>
    </row>
    <row r="12" spans="1:10" x14ac:dyDescent="0.2">
      <c r="A12" s="2" t="s">
        <v>94</v>
      </c>
      <c r="B12" s="2">
        <f>'DM1'!B11</f>
        <v>6</v>
      </c>
      <c r="C12" s="2">
        <f>'DM2'!B11</f>
        <v>2</v>
      </c>
      <c r="D12" s="2">
        <f>'DM3'!B11</f>
        <v>2</v>
      </c>
      <c r="E12" s="2">
        <f>'DM4'!B11</f>
        <v>5</v>
      </c>
      <c r="F12" s="2">
        <f t="shared" si="1"/>
        <v>9.5238095238095233E-2</v>
      </c>
      <c r="G12" s="2">
        <f t="shared" si="2"/>
        <v>3.9215686274509803E-2</v>
      </c>
      <c r="H12" s="2">
        <f t="shared" si="3"/>
        <v>3.3898305084745763E-2</v>
      </c>
      <c r="I12" s="2">
        <f t="shared" si="4"/>
        <v>5.8139534883720929E-2</v>
      </c>
      <c r="J12" s="8">
        <f>('DM''s weights'!C$3*'weights of the criteria'!F12)+('DM''s weights'!C$4*'weights of the criteria'!G12)+('DM''s weights'!C$5*'weights of the criteria'!H12)+('DM''s weights'!C$6*'weights of the criteria'!I12)</f>
        <v>5.8380289443329549E-2</v>
      </c>
    </row>
    <row r="13" spans="1:10" x14ac:dyDescent="0.2">
      <c r="A13" s="2" t="s">
        <v>95</v>
      </c>
      <c r="B13" s="2">
        <f>'DM1'!B12</f>
        <v>2</v>
      </c>
      <c r="C13" s="2">
        <f>'DM2'!B12</f>
        <v>5</v>
      </c>
      <c r="D13" s="2">
        <f>'DM3'!B12</f>
        <v>2</v>
      </c>
      <c r="E13" s="2">
        <f>'DM4'!B12</f>
        <v>5</v>
      </c>
      <c r="F13" s="2">
        <f t="shared" si="1"/>
        <v>3.1746031746031744E-2</v>
      </c>
      <c r="G13" s="2">
        <f t="shared" si="2"/>
        <v>9.8039215686274508E-2</v>
      </c>
      <c r="H13" s="2">
        <f t="shared" si="3"/>
        <v>3.3898305084745763E-2</v>
      </c>
      <c r="I13" s="2">
        <f t="shared" si="4"/>
        <v>5.8139534883720929E-2</v>
      </c>
      <c r="J13" s="8">
        <f>('DM''s weights'!C$3*'weights of the criteria'!F13)+('DM''s weights'!C$4*'weights of the criteria'!G13)+('DM''s weights'!C$5*'weights of the criteria'!H13)+('DM''s weights'!C$6*'weights of the criteria'!I13)</f>
        <v>5.4612115507088395E-2</v>
      </c>
    </row>
    <row r="14" spans="1:10" x14ac:dyDescent="0.2">
      <c r="A14" s="2" t="s">
        <v>89</v>
      </c>
      <c r="B14" s="2">
        <f>'DM1'!B13</f>
        <v>7</v>
      </c>
      <c r="C14" s="2">
        <f>'DM2'!B13</f>
        <v>4</v>
      </c>
      <c r="D14" s="2">
        <f>'DM3'!B13</f>
        <v>5</v>
      </c>
      <c r="E14" s="2">
        <f>'DM4'!B13</f>
        <v>5</v>
      </c>
      <c r="F14" s="2">
        <f t="shared" si="1"/>
        <v>0.1111111111111111</v>
      </c>
      <c r="G14" s="2">
        <f t="shared" si="2"/>
        <v>7.8431372549019607E-2</v>
      </c>
      <c r="H14" s="2">
        <f t="shared" si="3"/>
        <v>8.4745762711864403E-2</v>
      </c>
      <c r="I14" s="2">
        <f t="shared" si="4"/>
        <v>5.8139534883720929E-2</v>
      </c>
      <c r="J14" s="8">
        <f>('DM''s weights'!C$3*'weights of the criteria'!F14)+('DM''s weights'!C$4*'weights of the criteria'!G14)+('DM''s weights'!C$5*'weights of the criteria'!H14)+('DM''s weights'!C$6*'weights of the criteria'!I14)</f>
        <v>9.11821107368187E-2</v>
      </c>
    </row>
    <row r="15" spans="1:10" x14ac:dyDescent="0.2">
      <c r="A15" s="2" t="s">
        <v>90</v>
      </c>
      <c r="B15" s="2">
        <f>'DM1'!B14</f>
        <v>4</v>
      </c>
      <c r="C15" s="2">
        <f>'DM2'!B14</f>
        <v>3</v>
      </c>
      <c r="D15" s="2">
        <f>'DM3'!B14</f>
        <v>7</v>
      </c>
      <c r="E15" s="2">
        <f>'DM4'!B14</f>
        <v>6</v>
      </c>
      <c r="F15" s="2">
        <f t="shared" si="1"/>
        <v>6.3492063492063489E-2</v>
      </c>
      <c r="G15" s="2">
        <f t="shared" si="2"/>
        <v>5.8823529411764705E-2</v>
      </c>
      <c r="H15" s="2">
        <f t="shared" si="3"/>
        <v>0.11864406779661017</v>
      </c>
      <c r="I15" s="2">
        <f t="shared" si="4"/>
        <v>6.9767441860465115E-2</v>
      </c>
      <c r="J15" s="8">
        <f>('DM''s weights'!C$3*'weights of the criteria'!F15)+('DM''s weights'!C$4*'weights of the criteria'!G15)+('DM''s weights'!C$5*'weights of the criteria'!H15)+('DM''s weights'!C$6*'weights of the criteria'!I15)</f>
        <v>7.7973299423566567E-2</v>
      </c>
    </row>
    <row r="16" spans="1:10" x14ac:dyDescent="0.2">
      <c r="A16" s="2" t="s">
        <v>91</v>
      </c>
      <c r="B16" s="2">
        <f>'DM1'!B15</f>
        <v>1</v>
      </c>
      <c r="C16" s="2">
        <f>'DM2'!B15</f>
        <v>1</v>
      </c>
      <c r="D16" s="2">
        <f>'DM3'!B15</f>
        <v>2</v>
      </c>
      <c r="E16" s="2">
        <f>'DM4'!B15</f>
        <v>4</v>
      </c>
      <c r="F16" s="2">
        <f t="shared" si="1"/>
        <v>1.5873015873015872E-2</v>
      </c>
      <c r="G16" s="2">
        <f t="shared" si="2"/>
        <v>1.9607843137254902E-2</v>
      </c>
      <c r="H16" s="2">
        <f t="shared" si="3"/>
        <v>3.3898305084745763E-2</v>
      </c>
      <c r="I16" s="2">
        <f t="shared" si="4"/>
        <v>4.6511627906976744E-2</v>
      </c>
      <c r="J16" s="8">
        <f>('DM''s weights'!C$3*'weights of the criteria'!F16)+('DM''s weights'!C$4*'weights of the criteria'!G16)+('DM''s weights'!C$5*'weights of the criteria'!H16)+('DM''s weights'!C$6*'weights of the criteria'!I16)</f>
        <v>2.3317814841085558E-2</v>
      </c>
    </row>
    <row r="17" spans="1:10" x14ac:dyDescent="0.2">
      <c r="A17" s="2" t="s">
        <v>92</v>
      </c>
      <c r="B17" s="2">
        <f>'DM1'!B16</f>
        <v>4</v>
      </c>
      <c r="C17" s="2">
        <f>'DM2'!B16</f>
        <v>4</v>
      </c>
      <c r="D17" s="2">
        <f>'DM3'!B16</f>
        <v>3</v>
      </c>
      <c r="E17" s="2">
        <f>'DM4'!B16</f>
        <v>5</v>
      </c>
      <c r="F17" s="2">
        <f t="shared" si="1"/>
        <v>6.3492063492063489E-2</v>
      </c>
      <c r="G17" s="2">
        <f t="shared" si="2"/>
        <v>7.8431372549019607E-2</v>
      </c>
      <c r="H17" s="2">
        <f t="shared" si="3"/>
        <v>5.0847457627118647E-2</v>
      </c>
      <c r="I17" s="2">
        <f t="shared" si="4"/>
        <v>5.8139534883720929E-2</v>
      </c>
      <c r="J17" s="8">
        <f>('DM''s weights'!C$3*'weights of the criteria'!F17)+('DM''s weights'!C$4*'weights of the criteria'!G17)+('DM''s weights'!C$5*'weights of the criteria'!H17)+('DM''s weights'!C$6*'weights of the criteria'!I17)</f>
        <v>6.4490077991517195E-2</v>
      </c>
    </row>
    <row r="18" spans="1:10" x14ac:dyDescent="0.2">
      <c r="A18" s="2" t="s">
        <v>93</v>
      </c>
      <c r="B18" s="2">
        <f>'DM1'!B17</f>
        <v>10</v>
      </c>
      <c r="C18" s="2">
        <f>'DM2'!B17</f>
        <v>10</v>
      </c>
      <c r="D18" s="2">
        <f>'DM3'!B17</f>
        <v>10</v>
      </c>
      <c r="E18" s="2">
        <f>'DM4'!B17</f>
        <v>9</v>
      </c>
      <c r="F18" s="2">
        <f t="shared" si="1"/>
        <v>0.15873015873015872</v>
      </c>
      <c r="G18" s="2">
        <f t="shared" si="2"/>
        <v>0.19607843137254902</v>
      </c>
      <c r="H18" s="2">
        <f t="shared" si="3"/>
        <v>0.16949152542372881</v>
      </c>
      <c r="I18" s="2">
        <f t="shared" si="4"/>
        <v>0.10465116279069768</v>
      </c>
      <c r="J18" s="8">
        <f>('DM''s weights'!C$3*'weights of the criteria'!F18)+('DM''s weights'!C$4*'weights of the criteria'!G18)+('DM''s weights'!C$5*'weights of the criteria'!H18)+('DM''s weights'!C$6*'weights of the criteria'!I18)</f>
        <v>0.17187824413696631</v>
      </c>
    </row>
    <row r="19" spans="1:10" ht="16" thickBot="1" x14ac:dyDescent="0.25">
      <c r="A19" s="9" t="s">
        <v>123</v>
      </c>
      <c r="B19" s="10">
        <f>SUM(B4:B18)</f>
        <v>63</v>
      </c>
      <c r="C19" s="10">
        <f t="shared" ref="C19:E19" si="5">SUM(C4:C18)</f>
        <v>51</v>
      </c>
      <c r="D19" s="10">
        <f t="shared" si="5"/>
        <v>59</v>
      </c>
      <c r="E19" s="10">
        <f t="shared" si="5"/>
        <v>86</v>
      </c>
      <c r="F19" s="10">
        <f t="shared" ref="F19" si="6">SUM(F4:F18)</f>
        <v>0.99999999999999989</v>
      </c>
      <c r="G19" s="10">
        <f t="shared" ref="G19" si="7">SUM(G4:G18)</f>
        <v>1</v>
      </c>
      <c r="H19" s="10">
        <f t="shared" ref="H19" si="8">SUM(H4:H18)</f>
        <v>1</v>
      </c>
      <c r="I19" s="10">
        <f t="shared" ref="I19" si="9">SUM(I4:I18)</f>
        <v>0.99999999999999989</v>
      </c>
      <c r="J19" s="11">
        <f>SUM(J4:J18)</f>
        <v>0.99999999999999989</v>
      </c>
    </row>
    <row r="20" spans="1:10" ht="16" thickBot="1" x14ac:dyDescent="0.25">
      <c r="A20" s="5"/>
    </row>
    <row r="21" spans="1:10" x14ac:dyDescent="0.2">
      <c r="A21" s="49" t="s">
        <v>78</v>
      </c>
      <c r="B21" s="50"/>
      <c r="C21" s="50"/>
      <c r="D21" s="50"/>
      <c r="E21" s="50"/>
      <c r="F21" s="50"/>
      <c r="G21" s="50"/>
      <c r="H21" s="50"/>
      <c r="I21" s="50"/>
      <c r="J21" s="51"/>
    </row>
    <row r="22" spans="1:10" ht="15" customHeight="1" x14ac:dyDescent="0.2">
      <c r="A22" s="6"/>
      <c r="B22" s="42" t="s">
        <v>76</v>
      </c>
      <c r="C22" s="42"/>
      <c r="D22" s="42"/>
      <c r="E22" s="42"/>
      <c r="F22" s="42" t="s">
        <v>75</v>
      </c>
      <c r="G22" s="42"/>
      <c r="H22" s="42"/>
      <c r="I22" s="42"/>
      <c r="J22" s="52" t="s">
        <v>79</v>
      </c>
    </row>
    <row r="23" spans="1:10" x14ac:dyDescent="0.2">
      <c r="A23" s="7" t="s">
        <v>80</v>
      </c>
      <c r="B23" s="2" t="s">
        <v>69</v>
      </c>
      <c r="C23" s="2" t="s">
        <v>70</v>
      </c>
      <c r="D23" s="2" t="s">
        <v>71</v>
      </c>
      <c r="E23" s="2" t="s">
        <v>72</v>
      </c>
      <c r="F23" s="2" t="s">
        <v>69</v>
      </c>
      <c r="G23" s="2" t="s">
        <v>70</v>
      </c>
      <c r="H23" s="2" t="s">
        <v>71</v>
      </c>
      <c r="I23" s="2" t="s">
        <v>72</v>
      </c>
      <c r="J23" s="52"/>
    </row>
    <row r="24" spans="1:10" x14ac:dyDescent="0.2">
      <c r="A24" s="2" t="s">
        <v>81</v>
      </c>
      <c r="B24" s="2">
        <f>'DM1'!C3</f>
        <v>4</v>
      </c>
      <c r="C24" s="2">
        <f>'DM2'!C3</f>
        <v>6</v>
      </c>
      <c r="D24" s="2">
        <f>'DM3'!C3</f>
        <v>4</v>
      </c>
      <c r="E24" s="2">
        <f>'DM4'!C3</f>
        <v>7</v>
      </c>
      <c r="F24" s="2">
        <f>B24/B$39</f>
        <v>5.3333333333333337E-2</v>
      </c>
      <c r="G24" s="2">
        <f t="shared" ref="G24:I24" si="10">C24/C$39</f>
        <v>8.3333333333333329E-2</v>
      </c>
      <c r="H24" s="2">
        <f t="shared" si="10"/>
        <v>5.6338028169014086E-2</v>
      </c>
      <c r="I24" s="2">
        <f t="shared" si="10"/>
        <v>6.9306930693069313E-2</v>
      </c>
      <c r="J24" s="8">
        <f>('DM''s weights'!C$3*'weights of the criteria'!F24)+('DM''s weights'!C$4*'weights of the criteria'!G24)+('DM''s weights'!C$5*'weights of the criteria'!H24)+('DM''s weights'!C$6*'weights of the criteria'!I24)</f>
        <v>6.4405160334946976E-2</v>
      </c>
    </row>
    <row r="25" spans="1:10" x14ac:dyDescent="0.2">
      <c r="A25" s="2" t="s">
        <v>82</v>
      </c>
      <c r="B25" s="2">
        <f>'DM1'!C4</f>
        <v>2</v>
      </c>
      <c r="C25" s="2">
        <f>'DM2'!C4</f>
        <v>1</v>
      </c>
      <c r="D25" s="2">
        <f>'DM3'!C4</f>
        <v>2</v>
      </c>
      <c r="E25" s="2">
        <f>'DM4'!C4</f>
        <v>4</v>
      </c>
      <c r="F25" s="2">
        <f t="shared" ref="F25:F38" si="11">B25/B$39</f>
        <v>2.6666666666666668E-2</v>
      </c>
      <c r="G25" s="2">
        <f t="shared" ref="G25:G38" si="12">C25/C$39</f>
        <v>1.3888888888888888E-2</v>
      </c>
      <c r="H25" s="2">
        <f t="shared" ref="H25:H38" si="13">D25/D$39</f>
        <v>2.8169014084507043E-2</v>
      </c>
      <c r="I25" s="2">
        <f t="shared" ref="I25:I38" si="14">E25/E$39</f>
        <v>3.9603960396039604E-2</v>
      </c>
      <c r="J25" s="8">
        <f>('DM''s weights'!C$3*'weights of the criteria'!F25)+('DM''s weights'!C$4*'weights of the criteria'!G25)+('DM''s weights'!C$5*'weights of the criteria'!H25)+('DM''s weights'!C$6*'weights of the criteria'!I25)</f>
        <v>2.3450812133527236E-2</v>
      </c>
    </row>
    <row r="26" spans="1:10" x14ac:dyDescent="0.2">
      <c r="A26" s="2" t="s">
        <v>83</v>
      </c>
      <c r="B26" s="2">
        <f>'DM1'!C5</f>
        <v>5</v>
      </c>
      <c r="C26" s="2">
        <f>'DM2'!C5</f>
        <v>5</v>
      </c>
      <c r="D26" s="2">
        <f>'DM3'!C5</f>
        <v>5</v>
      </c>
      <c r="E26" s="2">
        <f>'DM4'!C5</f>
        <v>10</v>
      </c>
      <c r="F26" s="2">
        <f t="shared" si="11"/>
        <v>6.6666666666666666E-2</v>
      </c>
      <c r="G26" s="2">
        <f t="shared" si="12"/>
        <v>6.9444444444444448E-2</v>
      </c>
      <c r="H26" s="2">
        <f t="shared" si="13"/>
        <v>7.0422535211267609E-2</v>
      </c>
      <c r="I26" s="2">
        <f t="shared" si="14"/>
        <v>9.9009900990099015E-2</v>
      </c>
      <c r="J26" s="8">
        <f>('DM''s weights'!C$3*'weights of the criteria'!F26)+('DM''s weights'!C$4*'weights of the criteria'!G26)+('DM''s weights'!C$5*'weights of the criteria'!H26)+('DM''s weights'!C$6*'weights of the criteria'!I26)</f>
        <v>6.9787744619532369E-2</v>
      </c>
    </row>
    <row r="27" spans="1:10" x14ac:dyDescent="0.2">
      <c r="A27" s="2" t="s">
        <v>84</v>
      </c>
      <c r="B27" s="2">
        <f>'DM1'!C6</f>
        <v>1</v>
      </c>
      <c r="C27" s="2">
        <f>'DM2'!C6</f>
        <v>1</v>
      </c>
      <c r="D27" s="2">
        <f>'DM3'!C6</f>
        <v>1</v>
      </c>
      <c r="E27" s="2">
        <f>'DM4'!C6</f>
        <v>1</v>
      </c>
      <c r="F27" s="2">
        <f t="shared" si="11"/>
        <v>1.3333333333333334E-2</v>
      </c>
      <c r="G27" s="2">
        <f t="shared" si="12"/>
        <v>1.3888888888888888E-2</v>
      </c>
      <c r="H27" s="2">
        <f t="shared" si="13"/>
        <v>1.4084507042253521E-2</v>
      </c>
      <c r="I27" s="2">
        <f t="shared" si="14"/>
        <v>9.9009900990099011E-3</v>
      </c>
      <c r="J27" s="8">
        <f>('DM''s weights'!C$3*'weights of the criteria'!F27)+('DM''s weights'!C$4*'weights of the criteria'!G27)+('DM''s weights'!C$5*'weights of the criteria'!H27)+('DM''s weights'!C$6*'weights of the criteria'!I27)</f>
        <v>1.3603942134656122E-2</v>
      </c>
    </row>
    <row r="28" spans="1:10" x14ac:dyDescent="0.2">
      <c r="A28" s="2" t="s">
        <v>85</v>
      </c>
      <c r="B28" s="2">
        <f>'DM1'!C7</f>
        <v>2</v>
      </c>
      <c r="C28" s="2">
        <f>'DM2'!C7</f>
        <v>4</v>
      </c>
      <c r="D28" s="2">
        <f>'DM3'!C7</f>
        <v>3</v>
      </c>
      <c r="E28" s="2">
        <f>'DM4'!C7</f>
        <v>6</v>
      </c>
      <c r="F28" s="2">
        <f t="shared" si="11"/>
        <v>2.6666666666666668E-2</v>
      </c>
      <c r="G28" s="2">
        <f t="shared" si="12"/>
        <v>5.5555555555555552E-2</v>
      </c>
      <c r="H28" s="2">
        <f t="shared" si="13"/>
        <v>4.2253521126760563E-2</v>
      </c>
      <c r="I28" s="2">
        <f t="shared" si="14"/>
        <v>5.9405940594059403E-2</v>
      </c>
      <c r="J28" s="8">
        <f>('DM''s weights'!C$3*'weights of the criteria'!F28)+('DM''s weights'!C$4*'weights of the criteria'!G28)+('DM''s weights'!C$5*'weights of the criteria'!H28)+('DM''s weights'!C$6*'weights of the criteria'!I28)</f>
        <v>4.157502772410037E-2</v>
      </c>
    </row>
    <row r="29" spans="1:10" x14ac:dyDescent="0.2">
      <c r="A29" s="2" t="s">
        <v>86</v>
      </c>
      <c r="B29" s="2">
        <f>'DM1'!C8</f>
        <v>7</v>
      </c>
      <c r="C29" s="2">
        <f>'DM2'!C8</f>
        <v>8</v>
      </c>
      <c r="D29" s="2">
        <f>'DM3'!C8</f>
        <v>8</v>
      </c>
      <c r="E29" s="2">
        <f>'DM4'!C8</f>
        <v>9</v>
      </c>
      <c r="F29" s="2">
        <f t="shared" si="11"/>
        <v>9.3333333333333338E-2</v>
      </c>
      <c r="G29" s="2">
        <f t="shared" si="12"/>
        <v>0.1111111111111111</v>
      </c>
      <c r="H29" s="2">
        <f t="shared" si="13"/>
        <v>0.11267605633802817</v>
      </c>
      <c r="I29" s="2">
        <f t="shared" si="14"/>
        <v>8.9108910891089105E-2</v>
      </c>
      <c r="J29" s="8">
        <f>('DM''s weights'!C$3*'weights of the criteria'!F29)+('DM''s weights'!C$4*'weights of the criteria'!G29)+('DM''s weights'!C$5*'weights of the criteria'!H29)+('DM''s weights'!C$6*'weights of the criteria'!I29)</f>
        <v>0.10442323910459456</v>
      </c>
    </row>
    <row r="30" spans="1:10" x14ac:dyDescent="0.2">
      <c r="A30" s="2" t="s">
        <v>87</v>
      </c>
      <c r="B30" s="2">
        <f>'DM1'!C9</f>
        <v>5</v>
      </c>
      <c r="C30" s="2">
        <f>'DM2'!C9</f>
        <v>6</v>
      </c>
      <c r="D30" s="2">
        <f>'DM3'!C9</f>
        <v>7</v>
      </c>
      <c r="E30" s="2">
        <f>'DM4'!C9</f>
        <v>10</v>
      </c>
      <c r="F30" s="2">
        <f t="shared" si="11"/>
        <v>6.6666666666666666E-2</v>
      </c>
      <c r="G30" s="2">
        <f t="shared" si="12"/>
        <v>8.3333333333333329E-2</v>
      </c>
      <c r="H30" s="2">
        <f t="shared" si="13"/>
        <v>9.8591549295774641E-2</v>
      </c>
      <c r="I30" s="2">
        <f t="shared" si="14"/>
        <v>9.9009900990099015E-2</v>
      </c>
      <c r="J30" s="8">
        <f>('DM''s weights'!C$3*'weights of the criteria'!F30)+('DM''s weights'!C$4*'weights of the criteria'!G30)+('DM''s weights'!C$5*'weights of the criteria'!H30)+('DM''s weights'!C$6*'weights of the criteria'!I30)</f>
        <v>8.2300320072248676E-2</v>
      </c>
    </row>
    <row r="31" spans="1:10" x14ac:dyDescent="0.2">
      <c r="A31" s="2" t="s">
        <v>88</v>
      </c>
      <c r="B31" s="2">
        <f>'DM1'!C10</f>
        <v>8</v>
      </c>
      <c r="C31" s="2">
        <f>'DM2'!C10</f>
        <v>6</v>
      </c>
      <c r="D31" s="2">
        <f>'DM3'!C10</f>
        <v>5</v>
      </c>
      <c r="E31" s="2">
        <f>'DM4'!C10</f>
        <v>7</v>
      </c>
      <c r="F31" s="2">
        <f t="shared" si="11"/>
        <v>0.10666666666666667</v>
      </c>
      <c r="G31" s="2">
        <f t="shared" si="12"/>
        <v>8.3333333333333329E-2</v>
      </c>
      <c r="H31" s="2">
        <f t="shared" si="13"/>
        <v>7.0422535211267609E-2</v>
      </c>
      <c r="I31" s="2">
        <f t="shared" si="14"/>
        <v>6.9306930693069313E-2</v>
      </c>
      <c r="J31" s="8">
        <f>('DM''s weights'!C$3*'weights of the criteria'!F31)+('DM''s weights'!C$4*'weights of the criteria'!G31)+('DM''s weights'!C$5*'weights of the criteria'!H31)+('DM''s weights'!C$6*'weights of the criteria'!I31)</f>
        <v>8.7476924251781329E-2</v>
      </c>
    </row>
    <row r="32" spans="1:10" x14ac:dyDescent="0.2">
      <c r="A32" s="2" t="s">
        <v>94</v>
      </c>
      <c r="B32" s="2">
        <f>'DM1'!C11</f>
        <v>8</v>
      </c>
      <c r="C32" s="2">
        <f>'DM2'!C11</f>
        <v>1</v>
      </c>
      <c r="D32" s="2">
        <f>'DM3'!C11</f>
        <v>4</v>
      </c>
      <c r="E32" s="2">
        <f>'DM4'!C11</f>
        <v>6</v>
      </c>
      <c r="F32" s="2">
        <f t="shared" si="11"/>
        <v>0.10666666666666667</v>
      </c>
      <c r="G32" s="2">
        <f t="shared" si="12"/>
        <v>1.3888888888888888E-2</v>
      </c>
      <c r="H32" s="2">
        <f t="shared" si="13"/>
        <v>5.6338028169014086E-2</v>
      </c>
      <c r="I32" s="2">
        <f t="shared" si="14"/>
        <v>5.9405940594059403E-2</v>
      </c>
      <c r="J32" s="8">
        <f>('DM''s weights'!C$3*'weights of the criteria'!F32)+('DM''s weights'!C$4*'weights of the criteria'!G32)+('DM''s weights'!C$5*'weights of the criteria'!H32)+('DM''s weights'!C$6*'weights of the criteria'!I32)</f>
        <v>6.0777744021887091E-2</v>
      </c>
    </row>
    <row r="33" spans="1:10" x14ac:dyDescent="0.2">
      <c r="A33" s="2" t="s">
        <v>95</v>
      </c>
      <c r="B33" s="2">
        <f>'DM1'!C12</f>
        <v>2</v>
      </c>
      <c r="C33" s="2">
        <f>'DM2'!C12</f>
        <v>6</v>
      </c>
      <c r="D33" s="2">
        <f>'DM3'!C12</f>
        <v>2</v>
      </c>
      <c r="E33" s="2">
        <f>'DM4'!C12</f>
        <v>5</v>
      </c>
      <c r="F33" s="2">
        <f t="shared" si="11"/>
        <v>2.6666666666666668E-2</v>
      </c>
      <c r="G33" s="2">
        <f t="shared" si="12"/>
        <v>8.3333333333333329E-2</v>
      </c>
      <c r="H33" s="2">
        <f t="shared" si="13"/>
        <v>2.8169014084507043E-2</v>
      </c>
      <c r="I33" s="2">
        <f t="shared" si="14"/>
        <v>4.9504950495049507E-2</v>
      </c>
      <c r="J33" s="8">
        <f>('DM''s weights'!C$3*'weights of the criteria'!F33)+('DM''s weights'!C$4*'weights of the criteria'!G33)+('DM''s weights'!C$5*'weights of the criteria'!H33)+('DM''s weights'!C$6*'weights of the criteria'!I33)</f>
        <v>4.612584749420616E-2</v>
      </c>
    </row>
    <row r="34" spans="1:10" x14ac:dyDescent="0.2">
      <c r="A34" s="2" t="s">
        <v>89</v>
      </c>
      <c r="B34" s="2">
        <f>'DM1'!C13</f>
        <v>9</v>
      </c>
      <c r="C34" s="2">
        <f>'DM2'!C13</f>
        <v>4</v>
      </c>
      <c r="D34" s="2">
        <f>'DM3'!C13</f>
        <v>5</v>
      </c>
      <c r="E34" s="2">
        <f>'DM4'!C13</f>
        <v>7</v>
      </c>
      <c r="F34" s="2">
        <f t="shared" si="11"/>
        <v>0.12</v>
      </c>
      <c r="G34" s="2">
        <f t="shared" si="12"/>
        <v>5.5555555555555552E-2</v>
      </c>
      <c r="H34" s="2">
        <f t="shared" si="13"/>
        <v>7.0422535211267609E-2</v>
      </c>
      <c r="I34" s="2">
        <f t="shared" si="14"/>
        <v>6.9306930693069313E-2</v>
      </c>
      <c r="J34" s="8">
        <f>('DM''s weights'!C$3*'weights of the criteria'!F34)+('DM''s weights'!C$4*'weights of the criteria'!G34)+('DM''s weights'!C$5*'weights of the criteria'!H34)+('DM''s weights'!C$6*'weights of the criteria'!I34)</f>
        <v>8.331025758511465E-2</v>
      </c>
    </row>
    <row r="35" spans="1:10" x14ac:dyDescent="0.2">
      <c r="A35" s="2" t="s">
        <v>90</v>
      </c>
      <c r="B35" s="2">
        <f>'DM1'!C14</f>
        <v>6</v>
      </c>
      <c r="C35" s="2">
        <f>'DM2'!C14</f>
        <v>6</v>
      </c>
      <c r="D35" s="2">
        <f>'DM3'!C14</f>
        <v>8</v>
      </c>
      <c r="E35" s="2">
        <f>'DM4'!C14</f>
        <v>8</v>
      </c>
      <c r="F35" s="2">
        <f t="shared" si="11"/>
        <v>0.08</v>
      </c>
      <c r="G35" s="2">
        <f t="shared" si="12"/>
        <v>8.3333333333333329E-2</v>
      </c>
      <c r="H35" s="2">
        <f t="shared" si="13"/>
        <v>0.11267605633802817</v>
      </c>
      <c r="I35" s="2">
        <f t="shared" si="14"/>
        <v>7.9207920792079209E-2</v>
      </c>
      <c r="J35" s="8">
        <f>('DM''s weights'!C$3*'weights of the criteria'!F35)+('DM''s weights'!C$4*'weights of the criteria'!G35)+('DM''s weights'!C$5*'weights of the criteria'!H35)+('DM''s weights'!C$6*'weights of the criteria'!I35)</f>
        <v>9.0379156124868021E-2</v>
      </c>
    </row>
    <row r="36" spans="1:10" x14ac:dyDescent="0.2">
      <c r="A36" s="2" t="s">
        <v>91</v>
      </c>
      <c r="B36" s="2">
        <f>'DM1'!C15</f>
        <v>2</v>
      </c>
      <c r="C36" s="2">
        <f>'DM2'!C15</f>
        <v>3</v>
      </c>
      <c r="D36" s="2">
        <f>'DM3'!C15</f>
        <v>3</v>
      </c>
      <c r="E36" s="2">
        <f>'DM4'!C15</f>
        <v>4</v>
      </c>
      <c r="F36" s="2">
        <f t="shared" si="11"/>
        <v>2.6666666666666668E-2</v>
      </c>
      <c r="G36" s="2">
        <f t="shared" si="12"/>
        <v>4.1666666666666664E-2</v>
      </c>
      <c r="H36" s="2">
        <f t="shared" si="13"/>
        <v>4.2253521126760563E-2</v>
      </c>
      <c r="I36" s="2">
        <f t="shared" si="14"/>
        <v>3.9603960396039604E-2</v>
      </c>
      <c r="J36" s="8">
        <f>('DM''s weights'!C$3*'weights of the criteria'!F36)+('DM''s weights'!C$4*'weights of the criteria'!G36)+('DM''s weights'!C$5*'weights of the criteria'!H36)+('DM''s weights'!C$6*'weights of the criteria'!I36)</f>
        <v>3.6403528431313954E-2</v>
      </c>
    </row>
    <row r="37" spans="1:10" x14ac:dyDescent="0.2">
      <c r="A37" s="2" t="s">
        <v>92</v>
      </c>
      <c r="B37" s="2">
        <f>'DM1'!C16</f>
        <v>4</v>
      </c>
      <c r="C37" s="2">
        <f>'DM2'!C16</f>
        <v>5</v>
      </c>
      <c r="D37" s="2">
        <f>'DM3'!C16</f>
        <v>4</v>
      </c>
      <c r="E37" s="2">
        <f>'DM4'!C16</f>
        <v>7</v>
      </c>
      <c r="F37" s="2">
        <f t="shared" si="11"/>
        <v>5.3333333333333337E-2</v>
      </c>
      <c r="G37" s="2">
        <f t="shared" si="12"/>
        <v>6.9444444444444448E-2</v>
      </c>
      <c r="H37" s="2">
        <f t="shared" si="13"/>
        <v>5.6338028169014086E-2</v>
      </c>
      <c r="I37" s="2">
        <f t="shared" si="14"/>
        <v>6.9306930693069313E-2</v>
      </c>
      <c r="J37" s="8">
        <f>('DM''s weights'!C$3*'weights of the criteria'!F37)+('DM''s weights'!C$4*'weights of the criteria'!G37)+('DM''s weights'!C$5*'weights of the criteria'!H37)+('DM''s weights'!C$6*'weights of the criteria'!I37)</f>
        <v>5.9940874620661264E-2</v>
      </c>
    </row>
    <row r="38" spans="1:10" x14ac:dyDescent="0.2">
      <c r="A38" s="2" t="s">
        <v>93</v>
      </c>
      <c r="B38" s="2">
        <f>'DM1'!C17</f>
        <v>10</v>
      </c>
      <c r="C38" s="2">
        <f>'DM2'!C17</f>
        <v>10</v>
      </c>
      <c r="D38" s="2">
        <f>'DM3'!C17</f>
        <v>10</v>
      </c>
      <c r="E38" s="2">
        <f>'DM4'!C17</f>
        <v>10</v>
      </c>
      <c r="F38" s="2">
        <f t="shared" si="11"/>
        <v>0.13333333333333333</v>
      </c>
      <c r="G38" s="2">
        <f t="shared" si="12"/>
        <v>0.1388888888888889</v>
      </c>
      <c r="H38" s="2">
        <f t="shared" si="13"/>
        <v>0.14084507042253522</v>
      </c>
      <c r="I38" s="2">
        <f t="shared" si="14"/>
        <v>9.9009900990099015E-2</v>
      </c>
      <c r="J38" s="8">
        <f>('DM''s weights'!C$3*'weights of the criteria'!F38)+('DM''s weights'!C$4*'weights of the criteria'!G38)+('DM''s weights'!C$5*'weights of the criteria'!H38)+('DM''s weights'!C$6*'weights of the criteria'!I38)</f>
        <v>0.13603942134656122</v>
      </c>
    </row>
    <row r="39" spans="1:10" ht="16" thickBot="1" x14ac:dyDescent="0.25">
      <c r="A39" s="9" t="s">
        <v>123</v>
      </c>
      <c r="B39" s="10">
        <f>SUM(B24:B38)</f>
        <v>75</v>
      </c>
      <c r="C39" s="10">
        <f t="shared" ref="C39:E39" si="15">SUM(C24:C38)</f>
        <v>72</v>
      </c>
      <c r="D39" s="10">
        <f t="shared" si="15"/>
        <v>71</v>
      </c>
      <c r="E39" s="10">
        <f t="shared" si="15"/>
        <v>101</v>
      </c>
      <c r="F39" s="10">
        <f t="shared" ref="F39" si="16">SUM(F24:F38)</f>
        <v>0.99999999999999989</v>
      </c>
      <c r="G39" s="10">
        <f t="shared" ref="G39" si="17">SUM(G24:G38)</f>
        <v>1</v>
      </c>
      <c r="H39" s="10">
        <f t="shared" ref="H39" si="18">SUM(H24:H38)</f>
        <v>1</v>
      </c>
      <c r="I39" s="10">
        <f t="shared" ref="I39:J39" si="19">SUM(I24:I38)</f>
        <v>1.0000000000000002</v>
      </c>
      <c r="J39" s="11">
        <f t="shared" si="19"/>
        <v>1</v>
      </c>
    </row>
  </sheetData>
  <mergeCells count="8">
    <mergeCell ref="A1:J1"/>
    <mergeCell ref="B2:E2"/>
    <mergeCell ref="B22:E22"/>
    <mergeCell ref="F2:I2"/>
    <mergeCell ref="F22:I22"/>
    <mergeCell ref="J2:J3"/>
    <mergeCell ref="J22:J23"/>
    <mergeCell ref="A21:J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D45"/>
  <sheetViews>
    <sheetView zoomScale="75" workbookViewId="0">
      <selection activeCell="R35" sqref="R35"/>
    </sheetView>
  </sheetViews>
  <sheetFormatPr baseColWidth="10" defaultColWidth="8.83203125" defaultRowHeight="15" x14ac:dyDescent="0.2"/>
  <cols>
    <col min="1" max="1" width="16.6640625" customWidth="1"/>
    <col min="2" max="2" width="11.5" bestFit="1" customWidth="1"/>
    <col min="3" max="11" width="11.5" hidden="1" customWidth="1"/>
    <col min="12" max="12" width="12.1640625" hidden="1" customWidth="1"/>
    <col min="13" max="16" width="11.5" hidden="1" customWidth="1"/>
    <col min="17" max="17" width="12.1640625" hidden="1" customWidth="1"/>
    <col min="18" max="28" width="9.1640625" customWidth="1"/>
    <col min="29" max="29" width="7.33203125" customWidth="1"/>
    <col min="30" max="69" width="9.1640625" customWidth="1"/>
  </cols>
  <sheetData>
    <row r="1" spans="1:82" x14ac:dyDescent="0.2">
      <c r="R1" s="53" t="s">
        <v>112</v>
      </c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</row>
    <row r="2" spans="1:82" x14ac:dyDescent="0.2"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</row>
    <row r="3" spans="1:82" ht="48" x14ac:dyDescent="0.2">
      <c r="B3" t="s">
        <v>111</v>
      </c>
      <c r="C3" s="12" t="s">
        <v>17</v>
      </c>
      <c r="D3" s="12" t="s">
        <v>18</v>
      </c>
      <c r="E3" s="12" t="s">
        <v>19</v>
      </c>
      <c r="F3" s="12" t="s">
        <v>20</v>
      </c>
      <c r="G3" s="12" t="s">
        <v>21</v>
      </c>
      <c r="H3" s="12" t="s">
        <v>22</v>
      </c>
      <c r="I3" s="12" t="s">
        <v>23</v>
      </c>
      <c r="J3" s="12" t="s">
        <v>24</v>
      </c>
      <c r="K3" s="12" t="s">
        <v>25</v>
      </c>
      <c r="L3" s="12" t="s">
        <v>26</v>
      </c>
      <c r="M3" s="12" t="s">
        <v>27</v>
      </c>
      <c r="N3" s="12" t="s">
        <v>28</v>
      </c>
      <c r="O3" s="12" t="s">
        <v>29</v>
      </c>
      <c r="P3" s="12" t="s">
        <v>30</v>
      </c>
      <c r="Q3" s="12" t="s">
        <v>31</v>
      </c>
      <c r="R3" s="54" t="s">
        <v>96</v>
      </c>
      <c r="S3" s="54"/>
      <c r="T3" s="54"/>
      <c r="U3" s="54"/>
      <c r="V3" s="55" t="s">
        <v>97</v>
      </c>
      <c r="W3" s="55"/>
      <c r="X3" s="55"/>
      <c r="Y3" s="55"/>
      <c r="Z3" s="54" t="s">
        <v>98</v>
      </c>
      <c r="AA3" s="54"/>
      <c r="AB3" s="54"/>
      <c r="AC3" s="54"/>
      <c r="AD3" s="55" t="s">
        <v>99</v>
      </c>
      <c r="AE3" s="55"/>
      <c r="AF3" s="55"/>
      <c r="AG3" s="55"/>
      <c r="AH3" s="54" t="s">
        <v>100</v>
      </c>
      <c r="AI3" s="54"/>
      <c r="AJ3" s="54"/>
      <c r="AK3" s="54"/>
      <c r="AL3" s="54" t="s">
        <v>101</v>
      </c>
      <c r="AM3" s="54"/>
      <c r="AN3" s="54"/>
      <c r="AO3" s="54"/>
      <c r="AP3" s="54" t="s">
        <v>102</v>
      </c>
      <c r="AQ3" s="54"/>
      <c r="AR3" s="54"/>
      <c r="AS3" s="54"/>
      <c r="AT3" s="54" t="s">
        <v>103</v>
      </c>
      <c r="AU3" s="54"/>
      <c r="AV3" s="54"/>
      <c r="AW3" s="54"/>
      <c r="AX3" s="54" t="s">
        <v>104</v>
      </c>
      <c r="AY3" s="54"/>
      <c r="AZ3" s="54"/>
      <c r="BA3" s="54"/>
      <c r="BB3" s="54" t="s">
        <v>105</v>
      </c>
      <c r="BC3" s="54"/>
      <c r="BD3" s="54"/>
      <c r="BE3" s="54"/>
      <c r="BF3" s="54" t="s">
        <v>106</v>
      </c>
      <c r="BG3" s="54"/>
      <c r="BH3" s="54"/>
      <c r="BI3" s="54"/>
      <c r="BJ3" s="54" t="s">
        <v>107</v>
      </c>
      <c r="BK3" s="54"/>
      <c r="BL3" s="54"/>
      <c r="BM3" s="54"/>
      <c r="BN3" s="54" t="s">
        <v>108</v>
      </c>
      <c r="BO3" s="54"/>
      <c r="BP3" s="54"/>
      <c r="BQ3" s="54"/>
      <c r="BR3" s="54" t="s">
        <v>109</v>
      </c>
      <c r="BS3" s="54"/>
      <c r="BT3" s="54"/>
      <c r="BU3" s="54"/>
      <c r="BV3" s="54" t="s">
        <v>110</v>
      </c>
      <c r="BW3" s="54"/>
      <c r="BX3" s="54"/>
      <c r="BY3" s="54"/>
      <c r="BZ3" s="13"/>
      <c r="CA3" s="13"/>
      <c r="CB3" s="13"/>
      <c r="CC3" s="13"/>
      <c r="CD3" s="1"/>
    </row>
    <row r="4" spans="1:82" x14ac:dyDescent="0.2">
      <c r="A4" t="s">
        <v>69</v>
      </c>
      <c r="B4" t="s">
        <v>11</v>
      </c>
      <c r="C4" t="str">
        <f>'DM1'!B20</f>
        <v>Çok İyi</v>
      </c>
      <c r="D4" t="str">
        <f>'DM1'!C20</f>
        <v>Orta</v>
      </c>
      <c r="E4" t="str">
        <f>'DM1'!D20</f>
        <v>İyi</v>
      </c>
      <c r="F4" t="str">
        <f>'DM1'!E20</f>
        <v>Çok Kötü</v>
      </c>
      <c r="G4" t="str">
        <f>'DM1'!F20</f>
        <v>Kötü</v>
      </c>
      <c r="H4" t="str">
        <f>'DM1'!G20</f>
        <v>Kötü</v>
      </c>
      <c r="I4" t="str">
        <f>'DM1'!H20</f>
        <v>Orta</v>
      </c>
      <c r="J4" t="str">
        <f>'DM1'!I20</f>
        <v>Orta</v>
      </c>
      <c r="K4" t="str">
        <f>'DM1'!J20</f>
        <v>Kötü</v>
      </c>
      <c r="L4" t="str">
        <f>'DM1'!K20</f>
        <v>İyi</v>
      </c>
      <c r="M4" t="str">
        <f>'DM1'!L20</f>
        <v>Kötü</v>
      </c>
      <c r="N4" t="str">
        <f>'DM1'!M20</f>
        <v>Kötü</v>
      </c>
      <c r="O4" t="str">
        <f>'DM1'!N20</f>
        <v>Kötü</v>
      </c>
      <c r="P4" t="str">
        <f>'DM1'!O20</f>
        <v>Orta</v>
      </c>
      <c r="Q4" t="str">
        <f>'DM1'!P20</f>
        <v>İyi</v>
      </c>
      <c r="R4">
        <f>VLOOKUP(C4,'linguistic variables'!$B$8:$F$12,2,FALSE)</f>
        <v>0.9</v>
      </c>
      <c r="S4">
        <f>VLOOKUP(C4,'linguistic variables'!$B$8:$F$12,3,FALSE)</f>
        <v>0.9</v>
      </c>
      <c r="T4">
        <f>VLOOKUP(C4,'linguistic variables'!$B$8:$F$12,4,FALSE)</f>
        <v>0.1</v>
      </c>
      <c r="U4">
        <f>VLOOKUP(C4,'linguistic variables'!$B$8:$F$12,5,FALSE)</f>
        <v>0.1</v>
      </c>
      <c r="V4">
        <f>VLOOKUP(D4,'linguistic variables'!$B$8:$F$12,2,FALSE)</f>
        <v>0.15</v>
      </c>
      <c r="W4">
        <f>VLOOKUP(D4,'linguistic variables'!$B$8:$F$12,3,FALSE)</f>
        <v>0.51249999999999996</v>
      </c>
      <c r="X4">
        <f>VLOOKUP(D4,'linguistic variables'!$B$8:$F$12,4,FALSE)</f>
        <v>0.25</v>
      </c>
      <c r="Y4">
        <f>VLOOKUP(D4,'linguistic variables'!$B$8:$F$12,5,FALSE)</f>
        <v>0.46250000000000002</v>
      </c>
      <c r="Z4">
        <f>VLOOKUP(E4,'linguistic variables'!$B$8:$F$12,2,FALSE)</f>
        <v>0.4</v>
      </c>
      <c r="AA4">
        <f>VLOOKUP(E4,'linguistic variables'!$B$8:$F$12,3,FALSE)</f>
        <v>0.76249999999999996</v>
      </c>
      <c r="AB4">
        <f>VLOOKUP(E4,'linguistic variables'!$B$8:$F$12,4,FALSE)</f>
        <v>0</v>
      </c>
      <c r="AC4">
        <f>VLOOKUP(E4,'linguistic variables'!$B$8:$F$12,5,FALSE)</f>
        <v>0.21149999999999999</v>
      </c>
      <c r="AD4">
        <f>VLOOKUP(F4,'linguistic variables'!$B$8:$F$12,2,FALSE)</f>
        <v>0.1</v>
      </c>
      <c r="AE4">
        <f>VLOOKUP(F4,'linguistic variables'!$B$8:$F$12,3,FALSE)</f>
        <v>0.1</v>
      </c>
      <c r="AF4">
        <f>VLOOKUP(F4,'linguistic variables'!$B$8:$F$12,4,FALSE)</f>
        <v>0.9</v>
      </c>
      <c r="AG4">
        <f>VLOOKUP(F4,'linguistic variables'!$B$8:$F$12,5,FALSE)</f>
        <v>0.9</v>
      </c>
      <c r="AH4">
        <f>VLOOKUP(G4,'linguistic variables'!$B$8:$F$12,2,FALSE)</f>
        <v>0</v>
      </c>
      <c r="AI4">
        <f>VLOOKUP(G4,'linguistic variables'!$B$8:$F$12,3,FALSE)</f>
        <v>0.36249999999999999</v>
      </c>
      <c r="AJ4">
        <f>VLOOKUP(G4,'linguistic variables'!$B$8:$F$12,4,FALSE)</f>
        <v>0.4</v>
      </c>
      <c r="AK4">
        <f>VLOOKUP(G4,'linguistic variables'!$B$8:$F$12,5,FALSE)</f>
        <v>0.61250000000000004</v>
      </c>
      <c r="AL4">
        <f>VLOOKUP(H4,'linguistic variables'!$B$8:$F$12,2,FALSE)</f>
        <v>0</v>
      </c>
      <c r="AM4">
        <f>VLOOKUP(H4,'linguistic variables'!$B$8:$F$12,3,FALSE)</f>
        <v>0.36249999999999999</v>
      </c>
      <c r="AN4">
        <f>VLOOKUP(H4,'linguistic variables'!$B$8:$F$12,4,FALSE)</f>
        <v>0.4</v>
      </c>
      <c r="AO4">
        <f>VLOOKUP(H4,'linguistic variables'!$B$8:$F$12,5,FALSE)</f>
        <v>0.61250000000000004</v>
      </c>
      <c r="AP4">
        <f>VLOOKUP(I4,'linguistic variables'!$B$8:$F$12,2,FALSE)</f>
        <v>0.15</v>
      </c>
      <c r="AQ4">
        <f>VLOOKUP(I4,'linguistic variables'!$B$8:$F$12,3,FALSE)</f>
        <v>0.51249999999999996</v>
      </c>
      <c r="AR4">
        <f>VLOOKUP(I4,'linguistic variables'!$B$8:$F$12,4,FALSE)</f>
        <v>0.25</v>
      </c>
      <c r="AS4">
        <f>VLOOKUP(I4,'linguistic variables'!$B$8:$F$12,5,FALSE)</f>
        <v>0.46250000000000002</v>
      </c>
      <c r="AT4">
        <f>VLOOKUP(J4,'linguistic variables'!$B$8:$F$12,2,FALSE)</f>
        <v>0.15</v>
      </c>
      <c r="AU4">
        <f>VLOOKUP(J4,'linguistic variables'!$B$8:$F$12,3,FALSE)</f>
        <v>0.51249999999999996</v>
      </c>
      <c r="AV4">
        <f>VLOOKUP(J4,'linguistic variables'!$B$8:$F$12,4,FALSE)</f>
        <v>0.25</v>
      </c>
      <c r="AW4">
        <f>VLOOKUP(J4,'linguistic variables'!$B$8:$F$12,5,FALSE)</f>
        <v>0.46250000000000002</v>
      </c>
      <c r="AX4">
        <f>VLOOKUP(K4,'linguistic variables'!$B$8:$F$12,2,FALSE)</f>
        <v>0</v>
      </c>
      <c r="AY4">
        <f>VLOOKUP(K4,'linguistic variables'!$B$8:$F$12,3,FALSE)</f>
        <v>0.36249999999999999</v>
      </c>
      <c r="AZ4">
        <f>VLOOKUP(K4,'linguistic variables'!$B$8:$F$12,4,FALSE)</f>
        <v>0.4</v>
      </c>
      <c r="BA4">
        <f>VLOOKUP(K4,'linguistic variables'!$B$8:$F$12,5,FALSE)</f>
        <v>0.61250000000000004</v>
      </c>
      <c r="BB4">
        <f>VLOOKUP(L4,'linguistic variables'!$B$8:$F$12,2,FALSE)</f>
        <v>0.4</v>
      </c>
      <c r="BC4">
        <f>VLOOKUP(L4,'linguistic variables'!$B$8:$F$12,3,FALSE)</f>
        <v>0.76249999999999996</v>
      </c>
      <c r="BD4">
        <f>VLOOKUP(L4,'linguistic variables'!$B$8:$F$12,4,FALSE)</f>
        <v>0</v>
      </c>
      <c r="BE4">
        <f>VLOOKUP(L4,'linguistic variables'!$B$8:$F$12,5,FALSE)</f>
        <v>0.21149999999999999</v>
      </c>
      <c r="BF4">
        <f>VLOOKUP(M4,'linguistic variables'!$B$8:$F$12,2,FALSE)</f>
        <v>0</v>
      </c>
      <c r="BG4">
        <f>VLOOKUP(M4,'linguistic variables'!$B$8:$F$12,3,FALSE)</f>
        <v>0.36249999999999999</v>
      </c>
      <c r="BH4">
        <f>VLOOKUP(M4,'linguistic variables'!$B$8:$F$12,4,FALSE)</f>
        <v>0.4</v>
      </c>
      <c r="BI4">
        <f>VLOOKUP(M4,'linguistic variables'!$B$8:$F$12,5,FALSE)</f>
        <v>0.61250000000000004</v>
      </c>
      <c r="BJ4">
        <f>VLOOKUP(N4,'linguistic variables'!$B$8:$F$12,2,FALSE)</f>
        <v>0</v>
      </c>
      <c r="BK4">
        <f>VLOOKUP(N4,'linguistic variables'!$B$8:$F$12,3,FALSE)</f>
        <v>0.36249999999999999</v>
      </c>
      <c r="BL4">
        <f>VLOOKUP(N4,'linguistic variables'!$B$8:$F$12,4,FALSE)</f>
        <v>0.4</v>
      </c>
      <c r="BM4">
        <f>VLOOKUP(N4,'linguistic variables'!$B$8:$F$12,5,FALSE)</f>
        <v>0.61250000000000004</v>
      </c>
      <c r="BN4">
        <f>VLOOKUP(O4,'linguistic variables'!$B$8:$F$12,2,FALSE)</f>
        <v>0</v>
      </c>
      <c r="BO4">
        <f>VLOOKUP(O4,'linguistic variables'!$B$8:$F$12,3,FALSE)</f>
        <v>0.36249999999999999</v>
      </c>
      <c r="BP4">
        <f>VLOOKUP(O4,'linguistic variables'!$B$8:$F$12,4,FALSE)</f>
        <v>0.4</v>
      </c>
      <c r="BQ4">
        <f>VLOOKUP(O4,'linguistic variables'!$B$8:$F$12,5,FALSE)</f>
        <v>0.61250000000000004</v>
      </c>
      <c r="BR4">
        <f>VLOOKUP(P4,'linguistic variables'!$B$8:$F$12,2,FALSE)</f>
        <v>0.15</v>
      </c>
      <c r="BS4">
        <f>VLOOKUP(P4,'linguistic variables'!$B$8:$F$12,3,FALSE)</f>
        <v>0.51249999999999996</v>
      </c>
      <c r="BT4">
        <f>VLOOKUP(P4,'linguistic variables'!$B$8:$F$12,4,FALSE)</f>
        <v>0.25</v>
      </c>
      <c r="BU4">
        <f>VLOOKUP(P4,'linguistic variables'!$B$8:$F$12,5,FALSE)</f>
        <v>0.46250000000000002</v>
      </c>
      <c r="BV4">
        <f>VLOOKUP(Q4,'linguistic variables'!$B$8:$F$12,2,FALSE)</f>
        <v>0.4</v>
      </c>
      <c r="BW4">
        <f>VLOOKUP(Q4,'linguistic variables'!$B$8:$F$12,3,FALSE)</f>
        <v>0.76249999999999996</v>
      </c>
      <c r="BX4">
        <f>VLOOKUP(Q4,'linguistic variables'!$B$8:$F$12,4,FALSE)</f>
        <v>0</v>
      </c>
      <c r="BY4">
        <f>VLOOKUP(Q4,'linguistic variables'!$B$8:$F$12,5,FALSE)</f>
        <v>0.21149999999999999</v>
      </c>
    </row>
    <row r="5" spans="1:82" x14ac:dyDescent="0.2">
      <c r="A5" t="s">
        <v>69</v>
      </c>
      <c r="B5" t="s">
        <v>12</v>
      </c>
      <c r="C5" t="str">
        <f>'DM1'!B21</f>
        <v>Kötü</v>
      </c>
      <c r="D5" t="str">
        <f>'DM1'!C21</f>
        <v>Orta</v>
      </c>
      <c r="E5" t="str">
        <f>'DM1'!D21</f>
        <v>Orta</v>
      </c>
      <c r="F5" t="str">
        <f>'DM1'!E21</f>
        <v>Çok Kötü</v>
      </c>
      <c r="G5" t="str">
        <f>'DM1'!F21</f>
        <v>Kötü</v>
      </c>
      <c r="H5" t="str">
        <f>'DM1'!G21</f>
        <v>Kötü</v>
      </c>
      <c r="I5" t="str">
        <f>'DM1'!H21</f>
        <v>Orta</v>
      </c>
      <c r="J5" t="str">
        <f>'DM1'!I21</f>
        <v>Orta</v>
      </c>
      <c r="K5" t="str">
        <f>'DM1'!J21</f>
        <v>Kötü</v>
      </c>
      <c r="L5" t="str">
        <f>'DM1'!K21</f>
        <v>İyi</v>
      </c>
      <c r="M5" t="str">
        <f>'DM1'!L21</f>
        <v>Kötü</v>
      </c>
      <c r="N5" t="str">
        <f>'DM1'!M21</f>
        <v>Kötü</v>
      </c>
      <c r="O5" t="str">
        <f>'DM1'!N21</f>
        <v>Kötü</v>
      </c>
      <c r="P5" t="str">
        <f>'DM1'!O21</f>
        <v>İyi</v>
      </c>
      <c r="Q5" t="str">
        <f>'DM1'!P21</f>
        <v>Çok İyi</v>
      </c>
      <c r="R5">
        <f>VLOOKUP(C5,'linguistic variables'!$B$8:$F$12,2,FALSE)</f>
        <v>0</v>
      </c>
      <c r="S5">
        <f>VLOOKUP(C5,'linguistic variables'!$B$8:$F$12,3,FALSE)</f>
        <v>0.36249999999999999</v>
      </c>
      <c r="T5">
        <f>VLOOKUP(C5,'linguistic variables'!$B$8:$F$12,4,FALSE)</f>
        <v>0.4</v>
      </c>
      <c r="U5">
        <f>VLOOKUP(C5,'linguistic variables'!$B$8:$F$12,5,FALSE)</f>
        <v>0.61250000000000004</v>
      </c>
      <c r="V5">
        <f>VLOOKUP(D5,'linguistic variables'!$B$8:$F$12,2,FALSE)</f>
        <v>0.15</v>
      </c>
      <c r="W5">
        <f>VLOOKUP(D5,'linguistic variables'!$B$8:$F$12,3,FALSE)</f>
        <v>0.51249999999999996</v>
      </c>
      <c r="X5">
        <f>VLOOKUP(D5,'linguistic variables'!$B$8:$F$12,4,FALSE)</f>
        <v>0.25</v>
      </c>
      <c r="Y5">
        <f>VLOOKUP(D5,'linguistic variables'!$B$8:$F$12,5,FALSE)</f>
        <v>0.46250000000000002</v>
      </c>
      <c r="Z5">
        <f>VLOOKUP(E5,'linguistic variables'!$B$8:$F$12,2,FALSE)</f>
        <v>0.15</v>
      </c>
      <c r="AA5">
        <f>VLOOKUP(E5,'linguistic variables'!$B$8:$F$12,3,FALSE)</f>
        <v>0.51249999999999996</v>
      </c>
      <c r="AB5">
        <f>VLOOKUP(E5,'linguistic variables'!$B$8:$F$12,4,FALSE)</f>
        <v>0.25</v>
      </c>
      <c r="AC5">
        <f>VLOOKUP(E5,'linguistic variables'!$B$8:$F$12,5,FALSE)</f>
        <v>0.46250000000000002</v>
      </c>
      <c r="AD5">
        <f>VLOOKUP(F5,'linguistic variables'!$B$8:$F$12,2,FALSE)</f>
        <v>0.1</v>
      </c>
      <c r="AE5">
        <f>VLOOKUP(F5,'linguistic variables'!$B$8:$F$12,3,FALSE)</f>
        <v>0.1</v>
      </c>
      <c r="AF5">
        <f>VLOOKUP(F5,'linguistic variables'!$B$8:$F$12,4,FALSE)</f>
        <v>0.9</v>
      </c>
      <c r="AG5">
        <f>VLOOKUP(F5,'linguistic variables'!$B$8:$F$12,5,FALSE)</f>
        <v>0.9</v>
      </c>
      <c r="AH5">
        <f>VLOOKUP(G5,'linguistic variables'!$B$8:$F$12,2,FALSE)</f>
        <v>0</v>
      </c>
      <c r="AI5">
        <f>VLOOKUP(G5,'linguistic variables'!$B$8:$F$12,3,FALSE)</f>
        <v>0.36249999999999999</v>
      </c>
      <c r="AJ5">
        <f>VLOOKUP(G5,'linguistic variables'!$B$8:$F$12,4,FALSE)</f>
        <v>0.4</v>
      </c>
      <c r="AK5">
        <f>VLOOKUP(G5,'linguistic variables'!$B$8:$F$12,5,FALSE)</f>
        <v>0.61250000000000004</v>
      </c>
      <c r="AL5">
        <f>VLOOKUP(H5,'linguistic variables'!$B$8:$F$12,2,FALSE)</f>
        <v>0</v>
      </c>
      <c r="AM5">
        <f>VLOOKUP(H5,'linguistic variables'!$B$8:$F$12,3,FALSE)</f>
        <v>0.36249999999999999</v>
      </c>
      <c r="AN5">
        <f>VLOOKUP(H5,'linguistic variables'!$B$8:$F$12,4,FALSE)</f>
        <v>0.4</v>
      </c>
      <c r="AO5">
        <f>VLOOKUP(H5,'linguistic variables'!$B$8:$F$12,5,FALSE)</f>
        <v>0.61250000000000004</v>
      </c>
      <c r="AP5">
        <f>VLOOKUP(I5,'linguistic variables'!$B$8:$F$12,2,FALSE)</f>
        <v>0.15</v>
      </c>
      <c r="AQ5">
        <f>VLOOKUP(I5,'linguistic variables'!$B$8:$F$12,3,FALSE)</f>
        <v>0.51249999999999996</v>
      </c>
      <c r="AR5">
        <f>VLOOKUP(I5,'linguistic variables'!$B$8:$F$12,4,FALSE)</f>
        <v>0.25</v>
      </c>
      <c r="AS5">
        <f>VLOOKUP(I5,'linguistic variables'!$B$8:$F$12,5,FALSE)</f>
        <v>0.46250000000000002</v>
      </c>
      <c r="AT5">
        <f>VLOOKUP(J5,'linguistic variables'!$B$8:$F$12,2,FALSE)</f>
        <v>0.15</v>
      </c>
      <c r="AU5">
        <f>VLOOKUP(J5,'linguistic variables'!$B$8:$F$12,3,FALSE)</f>
        <v>0.51249999999999996</v>
      </c>
      <c r="AV5">
        <f>VLOOKUP(J5,'linguistic variables'!$B$8:$F$12,4,FALSE)</f>
        <v>0.25</v>
      </c>
      <c r="AW5">
        <f>VLOOKUP(J5,'linguistic variables'!$B$8:$F$12,5,FALSE)</f>
        <v>0.46250000000000002</v>
      </c>
      <c r="AX5">
        <f>VLOOKUP(K5,'linguistic variables'!$B$8:$F$12,2,FALSE)</f>
        <v>0</v>
      </c>
      <c r="AY5">
        <f>VLOOKUP(K5,'linguistic variables'!$B$8:$F$12,3,FALSE)</f>
        <v>0.36249999999999999</v>
      </c>
      <c r="AZ5">
        <f>VLOOKUP(K5,'linguistic variables'!$B$8:$F$12,4,FALSE)</f>
        <v>0.4</v>
      </c>
      <c r="BA5">
        <f>VLOOKUP(K5,'linguistic variables'!$B$8:$F$12,5,FALSE)</f>
        <v>0.61250000000000004</v>
      </c>
      <c r="BB5">
        <f>VLOOKUP(L5,'linguistic variables'!$B$8:$F$12,2,FALSE)</f>
        <v>0.4</v>
      </c>
      <c r="BC5">
        <f>VLOOKUP(L5,'linguistic variables'!$B$8:$F$12,3,FALSE)</f>
        <v>0.76249999999999996</v>
      </c>
      <c r="BD5">
        <f>VLOOKUP(L5,'linguistic variables'!$B$8:$F$12,4,FALSE)</f>
        <v>0</v>
      </c>
      <c r="BE5">
        <f>VLOOKUP(L5,'linguistic variables'!$B$8:$F$12,5,FALSE)</f>
        <v>0.21149999999999999</v>
      </c>
      <c r="BF5">
        <f>VLOOKUP(M5,'linguistic variables'!$B$8:$F$12,2,FALSE)</f>
        <v>0</v>
      </c>
      <c r="BG5">
        <f>VLOOKUP(M5,'linguistic variables'!$B$8:$F$12,3,FALSE)</f>
        <v>0.36249999999999999</v>
      </c>
      <c r="BH5">
        <f>VLOOKUP(M5,'linguistic variables'!$B$8:$F$12,4,FALSE)</f>
        <v>0.4</v>
      </c>
      <c r="BI5">
        <f>VLOOKUP(M5,'linguistic variables'!$B$8:$F$12,5,FALSE)</f>
        <v>0.61250000000000004</v>
      </c>
      <c r="BJ5">
        <f>VLOOKUP(N5,'linguistic variables'!$B$8:$F$12,2,FALSE)</f>
        <v>0</v>
      </c>
      <c r="BK5">
        <f>VLOOKUP(N5,'linguistic variables'!$B$8:$F$12,3,FALSE)</f>
        <v>0.36249999999999999</v>
      </c>
      <c r="BL5">
        <f>VLOOKUP(N5,'linguistic variables'!$B$8:$F$12,4,FALSE)</f>
        <v>0.4</v>
      </c>
      <c r="BM5">
        <f>VLOOKUP(N5,'linguistic variables'!$B$8:$F$12,5,FALSE)</f>
        <v>0.61250000000000004</v>
      </c>
      <c r="BN5">
        <f>VLOOKUP(O5,'linguistic variables'!$B$8:$F$12,2,FALSE)</f>
        <v>0</v>
      </c>
      <c r="BO5">
        <f>VLOOKUP(O5,'linguistic variables'!$B$8:$F$12,3,FALSE)</f>
        <v>0.36249999999999999</v>
      </c>
      <c r="BP5">
        <f>VLOOKUP(O5,'linguistic variables'!$B$8:$F$12,4,FALSE)</f>
        <v>0.4</v>
      </c>
      <c r="BQ5">
        <f>VLOOKUP(O5,'linguistic variables'!$B$8:$F$12,5,FALSE)</f>
        <v>0.61250000000000004</v>
      </c>
      <c r="BR5">
        <f>VLOOKUP(P5,'linguistic variables'!$B$8:$F$12,2,FALSE)</f>
        <v>0.4</v>
      </c>
      <c r="BS5">
        <f>VLOOKUP(P5,'linguistic variables'!$B$8:$F$12,3,FALSE)</f>
        <v>0.76249999999999996</v>
      </c>
      <c r="BT5">
        <f>VLOOKUP(P5,'linguistic variables'!$B$8:$F$12,4,FALSE)</f>
        <v>0</v>
      </c>
      <c r="BU5">
        <f>VLOOKUP(P5,'linguistic variables'!$B$8:$F$12,5,FALSE)</f>
        <v>0.21149999999999999</v>
      </c>
      <c r="BV5">
        <f>VLOOKUP(Q5,'linguistic variables'!$B$8:$F$12,2,FALSE)</f>
        <v>0.9</v>
      </c>
      <c r="BW5">
        <f>VLOOKUP(Q5,'linguistic variables'!$B$8:$F$12,3,FALSE)</f>
        <v>0.9</v>
      </c>
      <c r="BX5">
        <f>VLOOKUP(Q5,'linguistic variables'!$B$8:$F$12,4,FALSE)</f>
        <v>0.1</v>
      </c>
      <c r="BY5">
        <f>VLOOKUP(Q5,'linguistic variables'!$B$8:$F$12,5,FALSE)</f>
        <v>0.1</v>
      </c>
    </row>
    <row r="6" spans="1:82" x14ac:dyDescent="0.2">
      <c r="A6" t="s">
        <v>69</v>
      </c>
      <c r="B6" t="s">
        <v>13</v>
      </c>
      <c r="C6" t="str">
        <f>'DM1'!B22</f>
        <v>Kötü</v>
      </c>
      <c r="D6" t="str">
        <f>'DM1'!C22</f>
        <v>Orta</v>
      </c>
      <c r="E6" t="str">
        <f>'DM1'!D22</f>
        <v>Orta</v>
      </c>
      <c r="F6" t="str">
        <f>'DM1'!E22</f>
        <v>Çok Kötü</v>
      </c>
      <c r="G6" t="str">
        <f>'DM1'!F22</f>
        <v>Kötü</v>
      </c>
      <c r="H6" t="str">
        <f>'DM1'!G22</f>
        <v>Orta</v>
      </c>
      <c r="I6" t="str">
        <f>'DM1'!H22</f>
        <v>Orta</v>
      </c>
      <c r="J6" t="str">
        <f>'DM1'!I22</f>
        <v>İyi</v>
      </c>
      <c r="K6" t="str">
        <f>'DM1'!J22</f>
        <v>Kötü</v>
      </c>
      <c r="L6" t="str">
        <f>'DM1'!K22</f>
        <v>İyi</v>
      </c>
      <c r="M6" t="str">
        <f>'DM1'!L22</f>
        <v>İyi</v>
      </c>
      <c r="N6" t="str">
        <f>'DM1'!M22</f>
        <v>Kötü</v>
      </c>
      <c r="O6" t="str">
        <f>'DM1'!N22</f>
        <v>Kötü</v>
      </c>
      <c r="P6" t="str">
        <f>'DM1'!O22</f>
        <v>Çok Kötü</v>
      </c>
      <c r="Q6" t="str">
        <f>'DM1'!P22</f>
        <v>Orta</v>
      </c>
      <c r="R6">
        <f>VLOOKUP(C6,'linguistic variables'!$B$8:$F$12,2,FALSE)</f>
        <v>0</v>
      </c>
      <c r="S6">
        <f>VLOOKUP(C6,'linguistic variables'!$B$8:$F$12,3,FALSE)</f>
        <v>0.36249999999999999</v>
      </c>
      <c r="T6">
        <f>VLOOKUP(C6,'linguistic variables'!$B$8:$F$12,4,FALSE)</f>
        <v>0.4</v>
      </c>
      <c r="U6">
        <f>VLOOKUP(C6,'linguistic variables'!$B$8:$F$12,5,FALSE)</f>
        <v>0.61250000000000004</v>
      </c>
      <c r="V6">
        <f>VLOOKUP(D6,'linguistic variables'!$B$8:$F$12,2,FALSE)</f>
        <v>0.15</v>
      </c>
      <c r="W6">
        <f>VLOOKUP(D6,'linguistic variables'!$B$8:$F$12,3,FALSE)</f>
        <v>0.51249999999999996</v>
      </c>
      <c r="X6">
        <f>VLOOKUP(D6,'linguistic variables'!$B$8:$F$12,4,FALSE)</f>
        <v>0.25</v>
      </c>
      <c r="Y6">
        <f>VLOOKUP(D6,'linguistic variables'!$B$8:$F$12,5,FALSE)</f>
        <v>0.46250000000000002</v>
      </c>
      <c r="Z6">
        <f>VLOOKUP(E6,'linguistic variables'!$B$8:$F$12,2,FALSE)</f>
        <v>0.15</v>
      </c>
      <c r="AA6">
        <f>VLOOKUP(E6,'linguistic variables'!$B$8:$F$12,3,FALSE)</f>
        <v>0.51249999999999996</v>
      </c>
      <c r="AB6">
        <f>VLOOKUP(E6,'linguistic variables'!$B$8:$F$12,4,FALSE)</f>
        <v>0.25</v>
      </c>
      <c r="AC6">
        <f>VLOOKUP(E6,'linguistic variables'!$B$8:$F$12,5,FALSE)</f>
        <v>0.46250000000000002</v>
      </c>
      <c r="AD6">
        <f>VLOOKUP(F6,'linguistic variables'!$B$8:$F$12,2,FALSE)</f>
        <v>0.1</v>
      </c>
      <c r="AE6">
        <f>VLOOKUP(F6,'linguistic variables'!$B$8:$F$12,3,FALSE)</f>
        <v>0.1</v>
      </c>
      <c r="AF6">
        <f>VLOOKUP(F6,'linguistic variables'!$B$8:$F$12,4,FALSE)</f>
        <v>0.9</v>
      </c>
      <c r="AG6">
        <f>VLOOKUP(F6,'linguistic variables'!$B$8:$F$12,5,FALSE)</f>
        <v>0.9</v>
      </c>
      <c r="AH6">
        <f>VLOOKUP(G6,'linguistic variables'!$B$8:$F$12,2,FALSE)</f>
        <v>0</v>
      </c>
      <c r="AI6">
        <f>VLOOKUP(G6,'linguistic variables'!$B$8:$F$12,3,FALSE)</f>
        <v>0.36249999999999999</v>
      </c>
      <c r="AJ6">
        <f>VLOOKUP(G6,'linguistic variables'!$B$8:$F$12,4,FALSE)</f>
        <v>0.4</v>
      </c>
      <c r="AK6">
        <f>VLOOKUP(G6,'linguistic variables'!$B$8:$F$12,5,FALSE)</f>
        <v>0.61250000000000004</v>
      </c>
      <c r="AL6">
        <f>VLOOKUP(H6,'linguistic variables'!$B$8:$F$12,2,FALSE)</f>
        <v>0.15</v>
      </c>
      <c r="AM6">
        <f>VLOOKUP(H6,'linguistic variables'!$B$8:$F$12,3,FALSE)</f>
        <v>0.51249999999999996</v>
      </c>
      <c r="AN6">
        <f>VLOOKUP(H6,'linguistic variables'!$B$8:$F$12,4,FALSE)</f>
        <v>0.25</v>
      </c>
      <c r="AO6">
        <f>VLOOKUP(H6,'linguistic variables'!$B$8:$F$12,5,FALSE)</f>
        <v>0.46250000000000002</v>
      </c>
      <c r="AP6">
        <f>VLOOKUP(I6,'linguistic variables'!$B$8:$F$12,2,FALSE)</f>
        <v>0.15</v>
      </c>
      <c r="AQ6">
        <f>VLOOKUP(I6,'linguistic variables'!$B$8:$F$12,3,FALSE)</f>
        <v>0.51249999999999996</v>
      </c>
      <c r="AR6">
        <f>VLOOKUP(I6,'linguistic variables'!$B$8:$F$12,4,FALSE)</f>
        <v>0.25</v>
      </c>
      <c r="AS6">
        <f>VLOOKUP(I6,'linguistic variables'!$B$8:$F$12,5,FALSE)</f>
        <v>0.46250000000000002</v>
      </c>
      <c r="AT6">
        <f>VLOOKUP(J6,'linguistic variables'!$B$8:$F$12,2,FALSE)</f>
        <v>0.4</v>
      </c>
      <c r="AU6">
        <f>VLOOKUP(J6,'linguistic variables'!$B$8:$F$12,3,FALSE)</f>
        <v>0.76249999999999996</v>
      </c>
      <c r="AV6">
        <f>VLOOKUP(J6,'linguistic variables'!$B$8:$F$12,4,FALSE)</f>
        <v>0</v>
      </c>
      <c r="AW6">
        <f>VLOOKUP(J6,'linguistic variables'!$B$8:$F$12,5,FALSE)</f>
        <v>0.21149999999999999</v>
      </c>
      <c r="AX6">
        <f>VLOOKUP(K6,'linguistic variables'!$B$8:$F$12,2,FALSE)</f>
        <v>0</v>
      </c>
      <c r="AY6">
        <f>VLOOKUP(K6,'linguistic variables'!$B$8:$F$12,3,FALSE)</f>
        <v>0.36249999999999999</v>
      </c>
      <c r="AZ6">
        <f>VLOOKUP(K6,'linguistic variables'!$B$8:$F$12,4,FALSE)</f>
        <v>0.4</v>
      </c>
      <c r="BA6">
        <f>VLOOKUP(K6,'linguistic variables'!$B$8:$F$12,5,FALSE)</f>
        <v>0.61250000000000004</v>
      </c>
      <c r="BB6">
        <f>VLOOKUP(L6,'linguistic variables'!$B$8:$F$12,2,FALSE)</f>
        <v>0.4</v>
      </c>
      <c r="BC6">
        <f>VLOOKUP(L6,'linguistic variables'!$B$8:$F$12,3,FALSE)</f>
        <v>0.76249999999999996</v>
      </c>
      <c r="BD6">
        <f>VLOOKUP(L6,'linguistic variables'!$B$8:$F$12,4,FALSE)</f>
        <v>0</v>
      </c>
      <c r="BE6">
        <f>VLOOKUP(L6,'linguistic variables'!$B$8:$F$12,5,FALSE)</f>
        <v>0.21149999999999999</v>
      </c>
      <c r="BF6">
        <f>VLOOKUP(M6,'linguistic variables'!$B$8:$F$12,2,FALSE)</f>
        <v>0.4</v>
      </c>
      <c r="BG6">
        <f>VLOOKUP(M6,'linguistic variables'!$B$8:$F$12,3,FALSE)</f>
        <v>0.76249999999999996</v>
      </c>
      <c r="BH6">
        <f>VLOOKUP(M6,'linguistic variables'!$B$8:$F$12,4,FALSE)</f>
        <v>0</v>
      </c>
      <c r="BI6">
        <f>VLOOKUP(M6,'linguistic variables'!$B$8:$F$12,5,FALSE)</f>
        <v>0.21149999999999999</v>
      </c>
      <c r="BJ6">
        <f>VLOOKUP(N6,'linguistic variables'!$B$8:$F$12,2,FALSE)</f>
        <v>0</v>
      </c>
      <c r="BK6">
        <f>VLOOKUP(N6,'linguistic variables'!$B$8:$F$12,3,FALSE)</f>
        <v>0.36249999999999999</v>
      </c>
      <c r="BL6">
        <f>VLOOKUP(N6,'linguistic variables'!$B$8:$F$12,4,FALSE)</f>
        <v>0.4</v>
      </c>
      <c r="BM6">
        <f>VLOOKUP(N6,'linguistic variables'!$B$8:$F$12,5,FALSE)</f>
        <v>0.61250000000000004</v>
      </c>
      <c r="BN6">
        <f>VLOOKUP(O6,'linguistic variables'!$B$8:$F$12,2,FALSE)</f>
        <v>0</v>
      </c>
      <c r="BO6">
        <f>VLOOKUP(O6,'linguistic variables'!$B$8:$F$12,3,FALSE)</f>
        <v>0.36249999999999999</v>
      </c>
      <c r="BP6">
        <f>VLOOKUP(O6,'linguistic variables'!$B$8:$F$12,4,FALSE)</f>
        <v>0.4</v>
      </c>
      <c r="BQ6">
        <f>VLOOKUP(O6,'linguistic variables'!$B$8:$F$12,5,FALSE)</f>
        <v>0.61250000000000004</v>
      </c>
      <c r="BR6">
        <f>VLOOKUP(P6,'linguistic variables'!$B$8:$F$12,2,FALSE)</f>
        <v>0.1</v>
      </c>
      <c r="BS6">
        <f>VLOOKUP(P6,'linguistic variables'!$B$8:$F$12,3,FALSE)</f>
        <v>0.1</v>
      </c>
      <c r="BT6">
        <f>VLOOKUP(P6,'linguistic variables'!$B$8:$F$12,4,FALSE)</f>
        <v>0.9</v>
      </c>
      <c r="BU6">
        <f>VLOOKUP(P6,'linguistic variables'!$B$8:$F$12,5,FALSE)</f>
        <v>0.9</v>
      </c>
      <c r="BV6">
        <f>VLOOKUP(Q6,'linguistic variables'!$B$8:$F$12,2,FALSE)</f>
        <v>0.15</v>
      </c>
      <c r="BW6">
        <f>VLOOKUP(Q6,'linguistic variables'!$B$8:$F$12,3,FALSE)</f>
        <v>0.51249999999999996</v>
      </c>
      <c r="BX6">
        <f>VLOOKUP(Q6,'linguistic variables'!$B$8:$F$12,4,FALSE)</f>
        <v>0.25</v>
      </c>
      <c r="BY6">
        <f>VLOOKUP(Q6,'linguistic variables'!$B$8:$F$12,5,FALSE)</f>
        <v>0.46250000000000002</v>
      </c>
    </row>
    <row r="7" spans="1:82" x14ac:dyDescent="0.2">
      <c r="A7" t="s">
        <v>69</v>
      </c>
      <c r="B7" t="s">
        <v>14</v>
      </c>
      <c r="C7" t="str">
        <f>'DM1'!B23</f>
        <v>Kötü</v>
      </c>
      <c r="D7" t="str">
        <f>'DM1'!C23</f>
        <v>Orta</v>
      </c>
      <c r="E7" t="str">
        <f>'DM1'!D23</f>
        <v>Kötü</v>
      </c>
      <c r="F7" t="str">
        <f>'DM1'!E23</f>
        <v>Çok Kötü</v>
      </c>
      <c r="G7" t="str">
        <f>'DM1'!F23</f>
        <v>Kötü</v>
      </c>
      <c r="H7" t="str">
        <f>'DM1'!G23</f>
        <v>Orta</v>
      </c>
      <c r="I7" t="str">
        <f>'DM1'!H23</f>
        <v>Orta</v>
      </c>
      <c r="J7" t="str">
        <f>'DM1'!I23</f>
        <v>Kötü</v>
      </c>
      <c r="K7" t="str">
        <f>'DM1'!J23</f>
        <v>Orta</v>
      </c>
      <c r="L7" t="str">
        <f>'DM1'!K23</f>
        <v>İyi</v>
      </c>
      <c r="M7" t="str">
        <f>'DM1'!L23</f>
        <v>Kötü</v>
      </c>
      <c r="N7" t="str">
        <f>'DM1'!M23</f>
        <v>Kötü</v>
      </c>
      <c r="O7" t="str">
        <f>'DM1'!N23</f>
        <v>Kötü</v>
      </c>
      <c r="P7" t="str">
        <f>'DM1'!O23</f>
        <v>İyi</v>
      </c>
      <c r="Q7" t="str">
        <f>'DM1'!P23</f>
        <v>İyi</v>
      </c>
      <c r="R7">
        <f>VLOOKUP(C7,'linguistic variables'!$B$8:$F$12,2,FALSE)</f>
        <v>0</v>
      </c>
      <c r="S7">
        <f>VLOOKUP(C7,'linguistic variables'!$B$8:$F$12,3,FALSE)</f>
        <v>0.36249999999999999</v>
      </c>
      <c r="T7">
        <f>VLOOKUP(C7,'linguistic variables'!$B$8:$F$12,4,FALSE)</f>
        <v>0.4</v>
      </c>
      <c r="U7">
        <f>VLOOKUP(C7,'linguistic variables'!$B$8:$F$12,5,FALSE)</f>
        <v>0.61250000000000004</v>
      </c>
      <c r="V7">
        <f>VLOOKUP(D7,'linguistic variables'!$B$8:$F$12,2,FALSE)</f>
        <v>0.15</v>
      </c>
      <c r="W7">
        <f>VLOOKUP(D7,'linguistic variables'!$B$8:$F$12,3,FALSE)</f>
        <v>0.51249999999999996</v>
      </c>
      <c r="X7">
        <f>VLOOKUP(D7,'linguistic variables'!$B$8:$F$12,4,FALSE)</f>
        <v>0.25</v>
      </c>
      <c r="Y7">
        <f>VLOOKUP(D7,'linguistic variables'!$B$8:$F$12,5,FALSE)</f>
        <v>0.46250000000000002</v>
      </c>
      <c r="Z7">
        <f>VLOOKUP(E7,'linguistic variables'!$B$8:$F$12,2,FALSE)</f>
        <v>0</v>
      </c>
      <c r="AA7">
        <f>VLOOKUP(E7,'linguistic variables'!$B$8:$F$12,3,FALSE)</f>
        <v>0.36249999999999999</v>
      </c>
      <c r="AB7">
        <f>VLOOKUP(E7,'linguistic variables'!$B$8:$F$12,4,FALSE)</f>
        <v>0.4</v>
      </c>
      <c r="AC7">
        <f>VLOOKUP(E7,'linguistic variables'!$B$8:$F$12,5,FALSE)</f>
        <v>0.61250000000000004</v>
      </c>
      <c r="AD7">
        <f>VLOOKUP(F7,'linguistic variables'!$B$8:$F$12,2,FALSE)</f>
        <v>0.1</v>
      </c>
      <c r="AE7">
        <f>VLOOKUP(F7,'linguistic variables'!$B$8:$F$12,3,FALSE)</f>
        <v>0.1</v>
      </c>
      <c r="AF7">
        <f>VLOOKUP(F7,'linguistic variables'!$B$8:$F$12,4,FALSE)</f>
        <v>0.9</v>
      </c>
      <c r="AG7">
        <f>VLOOKUP(F7,'linguistic variables'!$B$8:$F$12,5,FALSE)</f>
        <v>0.9</v>
      </c>
      <c r="AH7">
        <f>VLOOKUP(G7,'linguistic variables'!$B$8:$F$12,2,FALSE)</f>
        <v>0</v>
      </c>
      <c r="AI7">
        <f>VLOOKUP(G7,'linguistic variables'!$B$8:$F$12,3,FALSE)</f>
        <v>0.36249999999999999</v>
      </c>
      <c r="AJ7">
        <f>VLOOKUP(G7,'linguistic variables'!$B$8:$F$12,4,FALSE)</f>
        <v>0.4</v>
      </c>
      <c r="AK7">
        <f>VLOOKUP(G7,'linguistic variables'!$B$8:$F$12,5,FALSE)</f>
        <v>0.61250000000000004</v>
      </c>
      <c r="AL7">
        <f>VLOOKUP(H7,'linguistic variables'!$B$8:$F$12,2,FALSE)</f>
        <v>0.15</v>
      </c>
      <c r="AM7">
        <f>VLOOKUP(H7,'linguistic variables'!$B$8:$F$12,3,FALSE)</f>
        <v>0.51249999999999996</v>
      </c>
      <c r="AN7">
        <f>VLOOKUP(H7,'linguistic variables'!$B$8:$F$12,4,FALSE)</f>
        <v>0.25</v>
      </c>
      <c r="AO7">
        <f>VLOOKUP(H7,'linguistic variables'!$B$8:$F$12,5,FALSE)</f>
        <v>0.46250000000000002</v>
      </c>
      <c r="AP7">
        <f>VLOOKUP(I7,'linguistic variables'!$B$8:$F$12,2,FALSE)</f>
        <v>0.15</v>
      </c>
      <c r="AQ7">
        <f>VLOOKUP(I7,'linguistic variables'!$B$8:$F$12,3,FALSE)</f>
        <v>0.51249999999999996</v>
      </c>
      <c r="AR7">
        <f>VLOOKUP(I7,'linguistic variables'!$B$8:$F$12,4,FALSE)</f>
        <v>0.25</v>
      </c>
      <c r="AS7">
        <f>VLOOKUP(I7,'linguistic variables'!$B$8:$F$12,5,FALSE)</f>
        <v>0.46250000000000002</v>
      </c>
      <c r="AT7">
        <f>VLOOKUP(J7,'linguistic variables'!$B$8:$F$12,2,FALSE)</f>
        <v>0</v>
      </c>
      <c r="AU7">
        <f>VLOOKUP(J7,'linguistic variables'!$B$8:$F$12,3,FALSE)</f>
        <v>0.36249999999999999</v>
      </c>
      <c r="AV7">
        <f>VLOOKUP(J7,'linguistic variables'!$B$8:$F$12,4,FALSE)</f>
        <v>0.4</v>
      </c>
      <c r="AW7">
        <f>VLOOKUP(J7,'linguistic variables'!$B$8:$F$12,5,FALSE)</f>
        <v>0.61250000000000004</v>
      </c>
      <c r="AX7">
        <f>VLOOKUP(K7,'linguistic variables'!$B$8:$F$12,2,FALSE)</f>
        <v>0.15</v>
      </c>
      <c r="AY7">
        <f>VLOOKUP(K7,'linguistic variables'!$B$8:$F$12,3,FALSE)</f>
        <v>0.51249999999999996</v>
      </c>
      <c r="AZ7">
        <f>VLOOKUP(K7,'linguistic variables'!$B$8:$F$12,4,FALSE)</f>
        <v>0.25</v>
      </c>
      <c r="BA7">
        <f>VLOOKUP(K7,'linguistic variables'!$B$8:$F$12,5,FALSE)</f>
        <v>0.46250000000000002</v>
      </c>
      <c r="BB7">
        <f>VLOOKUP(L7,'linguistic variables'!$B$8:$F$12,2,FALSE)</f>
        <v>0.4</v>
      </c>
      <c r="BC7">
        <f>VLOOKUP(L7,'linguistic variables'!$B$8:$F$12,3,FALSE)</f>
        <v>0.76249999999999996</v>
      </c>
      <c r="BD7">
        <f>VLOOKUP(L7,'linguistic variables'!$B$8:$F$12,4,FALSE)</f>
        <v>0</v>
      </c>
      <c r="BE7">
        <f>VLOOKUP(L7,'linguistic variables'!$B$8:$F$12,5,FALSE)</f>
        <v>0.21149999999999999</v>
      </c>
      <c r="BF7">
        <f>VLOOKUP(M7,'linguistic variables'!$B$8:$F$12,2,FALSE)</f>
        <v>0</v>
      </c>
      <c r="BG7">
        <f>VLOOKUP(M7,'linguistic variables'!$B$8:$F$12,3,FALSE)</f>
        <v>0.36249999999999999</v>
      </c>
      <c r="BH7">
        <f>VLOOKUP(M7,'linguistic variables'!$B$8:$F$12,4,FALSE)</f>
        <v>0.4</v>
      </c>
      <c r="BI7">
        <f>VLOOKUP(M7,'linguistic variables'!$B$8:$F$12,5,FALSE)</f>
        <v>0.61250000000000004</v>
      </c>
      <c r="BJ7">
        <f>VLOOKUP(N7,'linguistic variables'!$B$8:$F$12,2,FALSE)</f>
        <v>0</v>
      </c>
      <c r="BK7">
        <f>VLOOKUP(N7,'linguistic variables'!$B$8:$F$12,3,FALSE)</f>
        <v>0.36249999999999999</v>
      </c>
      <c r="BL7">
        <f>VLOOKUP(N7,'linguistic variables'!$B$8:$F$12,4,FALSE)</f>
        <v>0.4</v>
      </c>
      <c r="BM7">
        <f>VLOOKUP(N7,'linguistic variables'!$B$8:$F$12,5,FALSE)</f>
        <v>0.61250000000000004</v>
      </c>
      <c r="BN7">
        <f>VLOOKUP(O7,'linguistic variables'!$B$8:$F$12,2,FALSE)</f>
        <v>0</v>
      </c>
      <c r="BO7">
        <f>VLOOKUP(O7,'linguistic variables'!$B$8:$F$12,3,FALSE)</f>
        <v>0.36249999999999999</v>
      </c>
      <c r="BP7">
        <f>VLOOKUP(O7,'linguistic variables'!$B$8:$F$12,4,FALSE)</f>
        <v>0.4</v>
      </c>
      <c r="BQ7">
        <f>VLOOKUP(O7,'linguistic variables'!$B$8:$F$12,5,FALSE)</f>
        <v>0.61250000000000004</v>
      </c>
      <c r="BR7">
        <f>VLOOKUP(P7,'linguistic variables'!$B$8:$F$12,2,FALSE)</f>
        <v>0.4</v>
      </c>
      <c r="BS7">
        <f>VLOOKUP(P7,'linguistic variables'!$B$8:$F$12,3,FALSE)</f>
        <v>0.76249999999999996</v>
      </c>
      <c r="BT7">
        <f>VLOOKUP(P7,'linguistic variables'!$B$8:$F$12,4,FALSE)</f>
        <v>0</v>
      </c>
      <c r="BU7">
        <f>VLOOKUP(P7,'linguistic variables'!$B$8:$F$12,5,FALSE)</f>
        <v>0.21149999999999999</v>
      </c>
      <c r="BV7">
        <f>VLOOKUP(Q7,'linguistic variables'!$B$8:$F$12,2,FALSE)</f>
        <v>0.4</v>
      </c>
      <c r="BW7">
        <f>VLOOKUP(Q7,'linguistic variables'!$B$8:$F$12,3,FALSE)</f>
        <v>0.76249999999999996</v>
      </c>
      <c r="BX7">
        <f>VLOOKUP(Q7,'linguistic variables'!$B$8:$F$12,4,FALSE)</f>
        <v>0</v>
      </c>
      <c r="BY7">
        <f>VLOOKUP(Q7,'linguistic variables'!$B$8:$F$12,5,FALSE)</f>
        <v>0.21149999999999999</v>
      </c>
    </row>
    <row r="8" spans="1:82" x14ac:dyDescent="0.2">
      <c r="A8" t="s">
        <v>69</v>
      </c>
      <c r="B8" t="s">
        <v>15</v>
      </c>
      <c r="C8" t="str">
        <f>'DM1'!B24</f>
        <v>İyi</v>
      </c>
      <c r="D8" t="str">
        <f>'DM1'!C24</f>
        <v>Orta</v>
      </c>
      <c r="E8" t="str">
        <f>'DM1'!D24</f>
        <v>Orta</v>
      </c>
      <c r="F8" t="str">
        <f>'DM1'!E24</f>
        <v>Çok Kötü</v>
      </c>
      <c r="G8" t="str">
        <f>'DM1'!F24</f>
        <v>Kötü</v>
      </c>
      <c r="H8" t="str">
        <f>'DM1'!G24</f>
        <v>Orta</v>
      </c>
      <c r="I8" t="str">
        <f>'DM1'!H24</f>
        <v>Orta</v>
      </c>
      <c r="J8" t="str">
        <f>'DM1'!I24</f>
        <v>Kötü</v>
      </c>
      <c r="K8" t="str">
        <f>'DM1'!J24</f>
        <v>Orta</v>
      </c>
      <c r="L8" t="str">
        <f>'DM1'!K24</f>
        <v>İyi</v>
      </c>
      <c r="M8" t="str">
        <f>'DM1'!L24</f>
        <v>Kötü</v>
      </c>
      <c r="N8" t="str">
        <f>'DM1'!M24</f>
        <v>İyi</v>
      </c>
      <c r="O8" t="str">
        <f>'DM1'!N24</f>
        <v>Kötü</v>
      </c>
      <c r="P8" t="str">
        <f>'DM1'!O24</f>
        <v>Orta</v>
      </c>
      <c r="Q8" t="str">
        <f>'DM1'!P24</f>
        <v>Çok İyi</v>
      </c>
      <c r="R8">
        <f>VLOOKUP(C8,'linguistic variables'!$B$8:$F$12,2,FALSE)</f>
        <v>0.4</v>
      </c>
      <c r="S8">
        <f>VLOOKUP(C8,'linguistic variables'!$B$8:$F$12,3,FALSE)</f>
        <v>0.76249999999999996</v>
      </c>
      <c r="T8">
        <f>VLOOKUP(C8,'linguistic variables'!$B$8:$F$12,4,FALSE)</f>
        <v>0</v>
      </c>
      <c r="U8">
        <f>VLOOKUP(C8,'linguistic variables'!$B$8:$F$12,5,FALSE)</f>
        <v>0.21149999999999999</v>
      </c>
      <c r="V8">
        <f>VLOOKUP(D8,'linguistic variables'!$B$8:$F$12,2,FALSE)</f>
        <v>0.15</v>
      </c>
      <c r="W8">
        <f>VLOOKUP(D8,'linguistic variables'!$B$8:$F$12,3,FALSE)</f>
        <v>0.51249999999999996</v>
      </c>
      <c r="X8">
        <f>VLOOKUP(D8,'linguistic variables'!$B$8:$F$12,4,FALSE)</f>
        <v>0.25</v>
      </c>
      <c r="Y8">
        <f>VLOOKUP(D8,'linguistic variables'!$B$8:$F$12,5,FALSE)</f>
        <v>0.46250000000000002</v>
      </c>
      <c r="Z8">
        <f>VLOOKUP(E8,'linguistic variables'!$B$8:$F$12,2,FALSE)</f>
        <v>0.15</v>
      </c>
      <c r="AA8">
        <f>VLOOKUP(E8,'linguistic variables'!$B$8:$F$12,3,FALSE)</f>
        <v>0.51249999999999996</v>
      </c>
      <c r="AB8">
        <f>VLOOKUP(E8,'linguistic variables'!$B$8:$F$12,4,FALSE)</f>
        <v>0.25</v>
      </c>
      <c r="AC8">
        <f>VLOOKUP(E8,'linguistic variables'!$B$8:$F$12,5,FALSE)</f>
        <v>0.46250000000000002</v>
      </c>
      <c r="AD8">
        <f>VLOOKUP(F8,'linguistic variables'!$B$8:$F$12,2,FALSE)</f>
        <v>0.1</v>
      </c>
      <c r="AE8">
        <f>VLOOKUP(F8,'linguistic variables'!$B$8:$F$12,3,FALSE)</f>
        <v>0.1</v>
      </c>
      <c r="AF8">
        <f>VLOOKUP(F8,'linguistic variables'!$B$8:$F$12,4,FALSE)</f>
        <v>0.9</v>
      </c>
      <c r="AG8">
        <f>VLOOKUP(F8,'linguistic variables'!$B$8:$F$12,5,FALSE)</f>
        <v>0.9</v>
      </c>
      <c r="AH8">
        <f>VLOOKUP(G8,'linguistic variables'!$B$8:$F$12,2,FALSE)</f>
        <v>0</v>
      </c>
      <c r="AI8">
        <f>VLOOKUP(G8,'linguistic variables'!$B$8:$F$12,3,FALSE)</f>
        <v>0.36249999999999999</v>
      </c>
      <c r="AJ8">
        <f>VLOOKUP(G8,'linguistic variables'!$B$8:$F$12,4,FALSE)</f>
        <v>0.4</v>
      </c>
      <c r="AK8">
        <f>VLOOKUP(G8,'linguistic variables'!$B$8:$F$12,5,FALSE)</f>
        <v>0.61250000000000004</v>
      </c>
      <c r="AL8">
        <f>VLOOKUP(H8,'linguistic variables'!$B$8:$F$12,2,FALSE)</f>
        <v>0.15</v>
      </c>
      <c r="AM8">
        <f>VLOOKUP(H8,'linguistic variables'!$B$8:$F$12,3,FALSE)</f>
        <v>0.51249999999999996</v>
      </c>
      <c r="AN8">
        <f>VLOOKUP(H8,'linguistic variables'!$B$8:$F$12,4,FALSE)</f>
        <v>0.25</v>
      </c>
      <c r="AO8">
        <f>VLOOKUP(H8,'linguistic variables'!$B$8:$F$12,5,FALSE)</f>
        <v>0.46250000000000002</v>
      </c>
      <c r="AP8">
        <f>VLOOKUP(I8,'linguistic variables'!$B$8:$F$12,2,FALSE)</f>
        <v>0.15</v>
      </c>
      <c r="AQ8">
        <f>VLOOKUP(I8,'linguistic variables'!$B$8:$F$12,3,FALSE)</f>
        <v>0.51249999999999996</v>
      </c>
      <c r="AR8">
        <f>VLOOKUP(I8,'linguistic variables'!$B$8:$F$12,4,FALSE)</f>
        <v>0.25</v>
      </c>
      <c r="AS8">
        <f>VLOOKUP(I8,'linguistic variables'!$B$8:$F$12,5,FALSE)</f>
        <v>0.46250000000000002</v>
      </c>
      <c r="AT8">
        <f>VLOOKUP(J8,'linguistic variables'!$B$8:$F$12,2,FALSE)</f>
        <v>0</v>
      </c>
      <c r="AU8">
        <f>VLOOKUP(J8,'linguistic variables'!$B$8:$F$12,3,FALSE)</f>
        <v>0.36249999999999999</v>
      </c>
      <c r="AV8">
        <f>VLOOKUP(J8,'linguistic variables'!$B$8:$F$12,4,FALSE)</f>
        <v>0.4</v>
      </c>
      <c r="AW8">
        <f>VLOOKUP(J8,'linguistic variables'!$B$8:$F$12,5,FALSE)</f>
        <v>0.61250000000000004</v>
      </c>
      <c r="AX8">
        <f>VLOOKUP(K8,'linguistic variables'!$B$8:$F$12,2,FALSE)</f>
        <v>0.15</v>
      </c>
      <c r="AY8">
        <f>VLOOKUP(K8,'linguistic variables'!$B$8:$F$12,3,FALSE)</f>
        <v>0.51249999999999996</v>
      </c>
      <c r="AZ8">
        <f>VLOOKUP(K8,'linguistic variables'!$B$8:$F$12,4,FALSE)</f>
        <v>0.25</v>
      </c>
      <c r="BA8">
        <f>VLOOKUP(K8,'linguistic variables'!$B$8:$F$12,5,FALSE)</f>
        <v>0.46250000000000002</v>
      </c>
      <c r="BB8">
        <f>VLOOKUP(L8,'linguistic variables'!$B$8:$F$12,2,FALSE)</f>
        <v>0.4</v>
      </c>
      <c r="BC8">
        <f>VLOOKUP(L8,'linguistic variables'!$B$8:$F$12,3,FALSE)</f>
        <v>0.76249999999999996</v>
      </c>
      <c r="BD8">
        <f>VLOOKUP(L8,'linguistic variables'!$B$8:$F$12,4,FALSE)</f>
        <v>0</v>
      </c>
      <c r="BE8">
        <f>VLOOKUP(L8,'linguistic variables'!$B$8:$F$12,5,FALSE)</f>
        <v>0.21149999999999999</v>
      </c>
      <c r="BF8">
        <f>VLOOKUP(M8,'linguistic variables'!$B$8:$F$12,2,FALSE)</f>
        <v>0</v>
      </c>
      <c r="BG8">
        <f>VLOOKUP(M8,'linguistic variables'!$B$8:$F$12,3,FALSE)</f>
        <v>0.36249999999999999</v>
      </c>
      <c r="BH8">
        <f>VLOOKUP(M8,'linguistic variables'!$B$8:$F$12,4,FALSE)</f>
        <v>0.4</v>
      </c>
      <c r="BI8">
        <f>VLOOKUP(M8,'linguistic variables'!$B$8:$F$12,5,FALSE)</f>
        <v>0.61250000000000004</v>
      </c>
      <c r="BJ8">
        <f>VLOOKUP(N8,'linguistic variables'!$B$8:$F$12,2,FALSE)</f>
        <v>0.4</v>
      </c>
      <c r="BK8">
        <f>VLOOKUP(N8,'linguistic variables'!$B$8:$F$12,3,FALSE)</f>
        <v>0.76249999999999996</v>
      </c>
      <c r="BL8">
        <f>VLOOKUP(N8,'linguistic variables'!$B$8:$F$12,4,FALSE)</f>
        <v>0</v>
      </c>
      <c r="BM8">
        <f>VLOOKUP(N8,'linguistic variables'!$B$8:$F$12,5,FALSE)</f>
        <v>0.21149999999999999</v>
      </c>
      <c r="BN8">
        <f>VLOOKUP(O8,'linguistic variables'!$B$8:$F$12,2,FALSE)</f>
        <v>0</v>
      </c>
      <c r="BO8">
        <f>VLOOKUP(O8,'linguistic variables'!$B$8:$F$12,3,FALSE)</f>
        <v>0.36249999999999999</v>
      </c>
      <c r="BP8">
        <f>VLOOKUP(O8,'linguistic variables'!$B$8:$F$12,4,FALSE)</f>
        <v>0.4</v>
      </c>
      <c r="BQ8">
        <f>VLOOKUP(O8,'linguistic variables'!$B$8:$F$12,5,FALSE)</f>
        <v>0.61250000000000004</v>
      </c>
      <c r="BR8">
        <f>VLOOKUP(P8,'linguistic variables'!$B$8:$F$12,2,FALSE)</f>
        <v>0.15</v>
      </c>
      <c r="BS8">
        <f>VLOOKUP(P8,'linguistic variables'!$B$8:$F$12,3,FALSE)</f>
        <v>0.51249999999999996</v>
      </c>
      <c r="BT8">
        <f>VLOOKUP(P8,'linguistic variables'!$B$8:$F$12,4,FALSE)</f>
        <v>0.25</v>
      </c>
      <c r="BU8">
        <f>VLOOKUP(P8,'linguistic variables'!$B$8:$F$12,5,FALSE)</f>
        <v>0.46250000000000002</v>
      </c>
      <c r="BV8">
        <f>VLOOKUP(Q8,'linguistic variables'!$B$8:$F$12,2,FALSE)</f>
        <v>0.9</v>
      </c>
      <c r="BW8">
        <f>VLOOKUP(Q8,'linguistic variables'!$B$8:$F$12,3,FALSE)</f>
        <v>0.9</v>
      </c>
      <c r="BX8">
        <f>VLOOKUP(Q8,'linguistic variables'!$B$8:$F$12,4,FALSE)</f>
        <v>0.1</v>
      </c>
      <c r="BY8">
        <f>VLOOKUP(Q8,'linguistic variables'!$B$8:$F$12,5,FALSE)</f>
        <v>0.1</v>
      </c>
    </row>
    <row r="9" spans="1:82" x14ac:dyDescent="0.2">
      <c r="A9" t="s">
        <v>69</v>
      </c>
      <c r="B9" t="s">
        <v>16</v>
      </c>
      <c r="C9" t="str">
        <f>'DM1'!B25</f>
        <v>Kötü</v>
      </c>
      <c r="D9" t="str">
        <f>'DM1'!C25</f>
        <v>Orta</v>
      </c>
      <c r="E9" t="str">
        <f>'DM1'!D25</f>
        <v>Orta</v>
      </c>
      <c r="F9" t="str">
        <f>'DM1'!E25</f>
        <v>Çok Kötü</v>
      </c>
      <c r="G9" t="str">
        <f>'DM1'!F25</f>
        <v>Kötü</v>
      </c>
      <c r="H9" t="str">
        <f>'DM1'!G25</f>
        <v>İyi</v>
      </c>
      <c r="I9" t="str">
        <f>'DM1'!H25</f>
        <v>Orta</v>
      </c>
      <c r="J9" t="str">
        <f>'DM1'!I25</f>
        <v>İyi</v>
      </c>
      <c r="K9" t="str">
        <f>'DM1'!J25</f>
        <v>İyi</v>
      </c>
      <c r="L9" t="str">
        <f>'DM1'!K25</f>
        <v>İyi</v>
      </c>
      <c r="M9" t="str">
        <f>'DM1'!L25</f>
        <v>İyi</v>
      </c>
      <c r="N9" t="str">
        <f>'DM1'!M25</f>
        <v>Kötü</v>
      </c>
      <c r="O9" t="str">
        <f>'DM1'!N25</f>
        <v>Kötü</v>
      </c>
      <c r="P9" t="str">
        <f>'DM1'!O25</f>
        <v>Orta</v>
      </c>
      <c r="Q9" t="str">
        <f>'DM1'!P25</f>
        <v>Çok İyi</v>
      </c>
      <c r="R9">
        <f>VLOOKUP(C9,'linguistic variables'!$B$8:$F$12,2,FALSE)</f>
        <v>0</v>
      </c>
      <c r="S9">
        <f>VLOOKUP(C9,'linguistic variables'!$B$8:$F$12,3,FALSE)</f>
        <v>0.36249999999999999</v>
      </c>
      <c r="T9">
        <f>VLOOKUP(C9,'linguistic variables'!$B$8:$F$12,4,FALSE)</f>
        <v>0.4</v>
      </c>
      <c r="U9">
        <f>VLOOKUP(C9,'linguistic variables'!$B$8:$F$12,5,FALSE)</f>
        <v>0.61250000000000004</v>
      </c>
      <c r="V9">
        <f>VLOOKUP(D9,'linguistic variables'!$B$8:$F$12,2,FALSE)</f>
        <v>0.15</v>
      </c>
      <c r="W9">
        <f>VLOOKUP(D9,'linguistic variables'!$B$8:$F$12,3,FALSE)</f>
        <v>0.51249999999999996</v>
      </c>
      <c r="X9">
        <f>VLOOKUP(D9,'linguistic variables'!$B$8:$F$12,4,FALSE)</f>
        <v>0.25</v>
      </c>
      <c r="Y9">
        <f>VLOOKUP(D9,'linguistic variables'!$B$8:$F$12,5,FALSE)</f>
        <v>0.46250000000000002</v>
      </c>
      <c r="Z9">
        <f>VLOOKUP(E9,'linguistic variables'!$B$8:$F$12,2,FALSE)</f>
        <v>0.15</v>
      </c>
      <c r="AA9">
        <f>VLOOKUP(E9,'linguistic variables'!$B$8:$F$12,3,FALSE)</f>
        <v>0.51249999999999996</v>
      </c>
      <c r="AB9">
        <f>VLOOKUP(E9,'linguistic variables'!$B$8:$F$12,4,FALSE)</f>
        <v>0.25</v>
      </c>
      <c r="AC9">
        <f>VLOOKUP(E9,'linguistic variables'!$B$8:$F$12,5,FALSE)</f>
        <v>0.46250000000000002</v>
      </c>
      <c r="AD9">
        <f>VLOOKUP(F9,'linguistic variables'!$B$8:$F$12,2,FALSE)</f>
        <v>0.1</v>
      </c>
      <c r="AE9">
        <f>VLOOKUP(F9,'linguistic variables'!$B$8:$F$12,3,FALSE)</f>
        <v>0.1</v>
      </c>
      <c r="AF9">
        <f>VLOOKUP(F9,'linguistic variables'!$B$8:$F$12,4,FALSE)</f>
        <v>0.9</v>
      </c>
      <c r="AG9">
        <f>VLOOKUP(F9,'linguistic variables'!$B$8:$F$12,5,FALSE)</f>
        <v>0.9</v>
      </c>
      <c r="AH9">
        <f>VLOOKUP(G9,'linguistic variables'!$B$8:$F$12,2,FALSE)</f>
        <v>0</v>
      </c>
      <c r="AI9">
        <f>VLOOKUP(G9,'linguistic variables'!$B$8:$F$12,3,FALSE)</f>
        <v>0.36249999999999999</v>
      </c>
      <c r="AJ9">
        <f>VLOOKUP(G9,'linguistic variables'!$B$8:$F$12,4,FALSE)</f>
        <v>0.4</v>
      </c>
      <c r="AK9">
        <f>VLOOKUP(G9,'linguistic variables'!$B$8:$F$12,5,FALSE)</f>
        <v>0.61250000000000004</v>
      </c>
      <c r="AL9">
        <f>VLOOKUP(H9,'linguistic variables'!$B$8:$F$12,2,FALSE)</f>
        <v>0.4</v>
      </c>
      <c r="AM9">
        <f>VLOOKUP(H9,'linguistic variables'!$B$8:$F$12,3,FALSE)</f>
        <v>0.76249999999999996</v>
      </c>
      <c r="AN9">
        <f>VLOOKUP(H9,'linguistic variables'!$B$8:$F$12,4,FALSE)</f>
        <v>0</v>
      </c>
      <c r="AO9">
        <f>VLOOKUP(H9,'linguistic variables'!$B$8:$F$12,5,FALSE)</f>
        <v>0.21149999999999999</v>
      </c>
      <c r="AP9">
        <f>VLOOKUP(I9,'linguistic variables'!$B$8:$F$12,2,FALSE)</f>
        <v>0.15</v>
      </c>
      <c r="AQ9">
        <f>VLOOKUP(I9,'linguistic variables'!$B$8:$F$12,3,FALSE)</f>
        <v>0.51249999999999996</v>
      </c>
      <c r="AR9">
        <f>VLOOKUP(I9,'linguistic variables'!$B$8:$F$12,4,FALSE)</f>
        <v>0.25</v>
      </c>
      <c r="AS9">
        <f>VLOOKUP(I9,'linguistic variables'!$B$8:$F$12,5,FALSE)</f>
        <v>0.46250000000000002</v>
      </c>
      <c r="AT9">
        <f>VLOOKUP(J9,'linguistic variables'!$B$8:$F$12,2,FALSE)</f>
        <v>0.4</v>
      </c>
      <c r="AU9">
        <f>VLOOKUP(J9,'linguistic variables'!$B$8:$F$12,3,FALSE)</f>
        <v>0.76249999999999996</v>
      </c>
      <c r="AV9">
        <f>VLOOKUP(J9,'linguistic variables'!$B$8:$F$12,4,FALSE)</f>
        <v>0</v>
      </c>
      <c r="AW9">
        <f>VLOOKUP(J9,'linguistic variables'!$B$8:$F$12,5,FALSE)</f>
        <v>0.21149999999999999</v>
      </c>
      <c r="AX9">
        <f>VLOOKUP(K9,'linguistic variables'!$B$8:$F$12,2,FALSE)</f>
        <v>0.4</v>
      </c>
      <c r="AY9">
        <f>VLOOKUP(K9,'linguistic variables'!$B$8:$F$12,3,FALSE)</f>
        <v>0.76249999999999996</v>
      </c>
      <c r="AZ9">
        <f>VLOOKUP(K9,'linguistic variables'!$B$8:$F$12,4,FALSE)</f>
        <v>0</v>
      </c>
      <c r="BA9">
        <f>VLOOKUP(K9,'linguistic variables'!$B$8:$F$12,5,FALSE)</f>
        <v>0.21149999999999999</v>
      </c>
      <c r="BB9">
        <f>VLOOKUP(L9,'linguistic variables'!$B$8:$F$12,2,FALSE)</f>
        <v>0.4</v>
      </c>
      <c r="BC9">
        <f>VLOOKUP(L9,'linguistic variables'!$B$8:$F$12,3,FALSE)</f>
        <v>0.76249999999999996</v>
      </c>
      <c r="BD9">
        <f>VLOOKUP(L9,'linguistic variables'!$B$8:$F$12,4,FALSE)</f>
        <v>0</v>
      </c>
      <c r="BE9">
        <f>VLOOKUP(L9,'linguistic variables'!$B$8:$F$12,5,FALSE)</f>
        <v>0.21149999999999999</v>
      </c>
      <c r="BF9">
        <f>VLOOKUP(M9,'linguistic variables'!$B$8:$F$12,2,FALSE)</f>
        <v>0.4</v>
      </c>
      <c r="BG9">
        <f>VLOOKUP(M9,'linguistic variables'!$B$8:$F$12,3,FALSE)</f>
        <v>0.76249999999999996</v>
      </c>
      <c r="BH9">
        <f>VLOOKUP(M9,'linguistic variables'!$B$8:$F$12,4,FALSE)</f>
        <v>0</v>
      </c>
      <c r="BI9">
        <f>VLOOKUP(M9,'linguistic variables'!$B$8:$F$12,5,FALSE)</f>
        <v>0.21149999999999999</v>
      </c>
      <c r="BJ9">
        <f>VLOOKUP(N9,'linguistic variables'!$B$8:$F$12,2,FALSE)</f>
        <v>0</v>
      </c>
      <c r="BK9">
        <f>VLOOKUP(N9,'linguistic variables'!$B$8:$F$12,3,FALSE)</f>
        <v>0.36249999999999999</v>
      </c>
      <c r="BL9">
        <f>VLOOKUP(N9,'linguistic variables'!$B$8:$F$12,4,FALSE)</f>
        <v>0.4</v>
      </c>
      <c r="BM9">
        <f>VLOOKUP(N9,'linguistic variables'!$B$8:$F$12,5,FALSE)</f>
        <v>0.61250000000000004</v>
      </c>
      <c r="BN9">
        <f>VLOOKUP(O9,'linguistic variables'!$B$8:$F$12,2,FALSE)</f>
        <v>0</v>
      </c>
      <c r="BO9">
        <f>VLOOKUP(O9,'linguistic variables'!$B$8:$F$12,3,FALSE)</f>
        <v>0.36249999999999999</v>
      </c>
      <c r="BP9">
        <f>VLOOKUP(O9,'linguistic variables'!$B$8:$F$12,4,FALSE)</f>
        <v>0.4</v>
      </c>
      <c r="BQ9">
        <f>VLOOKUP(O9,'linguistic variables'!$B$8:$F$12,5,FALSE)</f>
        <v>0.61250000000000004</v>
      </c>
      <c r="BR9">
        <f>VLOOKUP(P9,'linguistic variables'!$B$8:$F$12,2,FALSE)</f>
        <v>0.15</v>
      </c>
      <c r="BS9">
        <f>VLOOKUP(P9,'linguistic variables'!$B$8:$F$12,3,FALSE)</f>
        <v>0.51249999999999996</v>
      </c>
      <c r="BT9">
        <f>VLOOKUP(P9,'linguistic variables'!$B$8:$F$12,4,FALSE)</f>
        <v>0.25</v>
      </c>
      <c r="BU9">
        <f>VLOOKUP(P9,'linguistic variables'!$B$8:$F$12,5,FALSE)</f>
        <v>0.46250000000000002</v>
      </c>
      <c r="BV9">
        <f>VLOOKUP(Q9,'linguistic variables'!$B$8:$F$12,2,FALSE)</f>
        <v>0.9</v>
      </c>
      <c r="BW9">
        <f>VLOOKUP(Q9,'linguistic variables'!$B$8:$F$12,3,FALSE)</f>
        <v>0.9</v>
      </c>
      <c r="BX9">
        <f>VLOOKUP(Q9,'linguistic variables'!$B$8:$F$12,4,FALSE)</f>
        <v>0.1</v>
      </c>
      <c r="BY9">
        <f>VLOOKUP(Q9,'linguistic variables'!$B$8:$F$12,5,FALSE)</f>
        <v>0.1</v>
      </c>
    </row>
    <row r="10" spans="1:82" x14ac:dyDescent="0.2">
      <c r="A10" t="s">
        <v>70</v>
      </c>
      <c r="B10" t="s">
        <v>11</v>
      </c>
      <c r="C10" t="str">
        <f>'DM2'!B20</f>
        <v>İyi</v>
      </c>
      <c r="D10" t="str">
        <f>'DM2'!C20</f>
        <v>Orta</v>
      </c>
      <c r="E10" t="str">
        <f>'DM2'!D20</f>
        <v>Orta</v>
      </c>
      <c r="F10" t="str">
        <f>'DM2'!E20</f>
        <v>Çok Kötü</v>
      </c>
      <c r="G10" t="str">
        <f>'DM2'!F20</f>
        <v>Kötü</v>
      </c>
      <c r="H10" t="str">
        <f>'DM2'!G20</f>
        <v>Orta</v>
      </c>
      <c r="I10" t="str">
        <f>'DM2'!H20</f>
        <v>Çok Kötü</v>
      </c>
      <c r="J10" t="str">
        <f>'DM2'!I20</f>
        <v>Orta</v>
      </c>
      <c r="K10" t="str">
        <f>'DM2'!J20</f>
        <v>Çok Kötü</v>
      </c>
      <c r="L10" t="str">
        <f>'DM2'!K20</f>
        <v>Çok İyi</v>
      </c>
      <c r="M10" t="str">
        <f>'DM2'!L20</f>
        <v>Kötü</v>
      </c>
      <c r="N10" t="str">
        <f>'DM2'!M20</f>
        <v>Orta</v>
      </c>
      <c r="O10" t="str">
        <f>'DM2'!N20</f>
        <v>Kötü</v>
      </c>
      <c r="P10" t="str">
        <f>'DM2'!O20</f>
        <v>Kötü</v>
      </c>
      <c r="Q10" t="str">
        <f>'DM2'!P20</f>
        <v>İyi</v>
      </c>
      <c r="R10">
        <f>VLOOKUP(C10,'linguistic variables'!$B$8:$F$12,2,FALSE)</f>
        <v>0.4</v>
      </c>
      <c r="S10">
        <f>VLOOKUP(C10,'linguistic variables'!$B$8:$F$12,3,FALSE)</f>
        <v>0.76249999999999996</v>
      </c>
      <c r="T10">
        <f>VLOOKUP(C10,'linguistic variables'!$B$8:$F$12,4,FALSE)</f>
        <v>0</v>
      </c>
      <c r="U10">
        <f>VLOOKUP(C10,'linguistic variables'!$B$8:$F$12,5,FALSE)</f>
        <v>0.21149999999999999</v>
      </c>
      <c r="V10">
        <f>VLOOKUP(D10,'linguistic variables'!$B$8:$F$12,2,FALSE)</f>
        <v>0.15</v>
      </c>
      <c r="W10">
        <f>VLOOKUP(D10,'linguistic variables'!$B$8:$F$12,3,FALSE)</f>
        <v>0.51249999999999996</v>
      </c>
      <c r="X10">
        <f>VLOOKUP(D10,'linguistic variables'!$B$8:$F$12,4,FALSE)</f>
        <v>0.25</v>
      </c>
      <c r="Y10">
        <f>VLOOKUP(D10,'linguistic variables'!$B$8:$F$12,5,FALSE)</f>
        <v>0.46250000000000002</v>
      </c>
      <c r="Z10">
        <f>VLOOKUP(E10,'linguistic variables'!$B$8:$F$12,2,FALSE)</f>
        <v>0.15</v>
      </c>
      <c r="AA10">
        <f>VLOOKUP(E10,'linguistic variables'!$B$8:$F$12,3,FALSE)</f>
        <v>0.51249999999999996</v>
      </c>
      <c r="AB10">
        <f>VLOOKUP(E10,'linguistic variables'!$B$8:$F$12,4,FALSE)</f>
        <v>0.25</v>
      </c>
      <c r="AC10">
        <f>VLOOKUP(E10,'linguistic variables'!$B$8:$F$12,5,FALSE)</f>
        <v>0.46250000000000002</v>
      </c>
      <c r="AD10">
        <f>VLOOKUP(F10,'linguistic variables'!$B$8:$F$12,2,FALSE)</f>
        <v>0.1</v>
      </c>
      <c r="AE10">
        <f>VLOOKUP(F10,'linguistic variables'!$B$8:$F$12,3,FALSE)</f>
        <v>0.1</v>
      </c>
      <c r="AF10">
        <f>VLOOKUP(F10,'linguistic variables'!$B$8:$F$12,4,FALSE)</f>
        <v>0.9</v>
      </c>
      <c r="AG10">
        <f>VLOOKUP(F10,'linguistic variables'!$B$8:$F$12,5,FALSE)</f>
        <v>0.9</v>
      </c>
      <c r="AH10">
        <f>VLOOKUP(G10,'linguistic variables'!$B$8:$F$12,2,FALSE)</f>
        <v>0</v>
      </c>
      <c r="AI10">
        <f>VLOOKUP(G10,'linguistic variables'!$B$8:$F$12,3,FALSE)</f>
        <v>0.36249999999999999</v>
      </c>
      <c r="AJ10">
        <f>VLOOKUP(G10,'linguistic variables'!$B$8:$F$12,4,FALSE)</f>
        <v>0.4</v>
      </c>
      <c r="AK10">
        <f>VLOOKUP(G10,'linguistic variables'!$B$8:$F$12,5,FALSE)</f>
        <v>0.61250000000000004</v>
      </c>
      <c r="AL10">
        <f>VLOOKUP(H10,'linguistic variables'!$B$8:$F$12,2,FALSE)</f>
        <v>0.15</v>
      </c>
      <c r="AM10">
        <f>VLOOKUP(H10,'linguistic variables'!$B$8:$F$12,3,FALSE)</f>
        <v>0.51249999999999996</v>
      </c>
      <c r="AN10">
        <f>VLOOKUP(H10,'linguistic variables'!$B$8:$F$12,4,FALSE)</f>
        <v>0.25</v>
      </c>
      <c r="AO10">
        <f>VLOOKUP(H10,'linguistic variables'!$B$8:$F$12,5,FALSE)</f>
        <v>0.46250000000000002</v>
      </c>
      <c r="AP10">
        <f>VLOOKUP(I10,'linguistic variables'!$B$8:$F$12,2,FALSE)</f>
        <v>0.1</v>
      </c>
      <c r="AQ10">
        <f>VLOOKUP(I10,'linguistic variables'!$B$8:$F$12,3,FALSE)</f>
        <v>0.1</v>
      </c>
      <c r="AR10">
        <f>VLOOKUP(I10,'linguistic variables'!$B$8:$F$12,4,FALSE)</f>
        <v>0.9</v>
      </c>
      <c r="AS10">
        <f>VLOOKUP(I10,'linguistic variables'!$B$8:$F$12,5,FALSE)</f>
        <v>0.9</v>
      </c>
      <c r="AT10">
        <f>VLOOKUP(J10,'linguistic variables'!$B$8:$F$12,2,FALSE)</f>
        <v>0.15</v>
      </c>
      <c r="AU10">
        <f>VLOOKUP(J10,'linguistic variables'!$B$8:$F$12,3,FALSE)</f>
        <v>0.51249999999999996</v>
      </c>
      <c r="AV10">
        <f>VLOOKUP(J10,'linguistic variables'!$B$8:$F$12,4,FALSE)</f>
        <v>0.25</v>
      </c>
      <c r="AW10">
        <f>VLOOKUP(J10,'linguistic variables'!$B$8:$F$12,5,FALSE)</f>
        <v>0.46250000000000002</v>
      </c>
      <c r="AX10">
        <f>VLOOKUP(K10,'linguistic variables'!$B$8:$F$12,2,FALSE)</f>
        <v>0.1</v>
      </c>
      <c r="AY10">
        <f>VLOOKUP(K10,'linguistic variables'!$B$8:$F$12,3,FALSE)</f>
        <v>0.1</v>
      </c>
      <c r="AZ10">
        <f>VLOOKUP(K10,'linguistic variables'!$B$8:$F$12,4,FALSE)</f>
        <v>0.9</v>
      </c>
      <c r="BA10">
        <f>VLOOKUP(K10,'linguistic variables'!$B$8:$F$12,5,FALSE)</f>
        <v>0.9</v>
      </c>
      <c r="BB10">
        <f>VLOOKUP(L10,'linguistic variables'!$B$8:$F$12,2,FALSE)</f>
        <v>0.9</v>
      </c>
      <c r="BC10">
        <f>VLOOKUP(L10,'linguistic variables'!$B$8:$F$12,3,FALSE)</f>
        <v>0.9</v>
      </c>
      <c r="BD10">
        <f>VLOOKUP(L10,'linguistic variables'!$B$8:$F$12,4,FALSE)</f>
        <v>0.1</v>
      </c>
      <c r="BE10">
        <f>VLOOKUP(L10,'linguistic variables'!$B$8:$F$12,5,FALSE)</f>
        <v>0.1</v>
      </c>
      <c r="BF10">
        <f>VLOOKUP(M10,'linguistic variables'!$B$8:$F$12,2,FALSE)</f>
        <v>0</v>
      </c>
      <c r="BG10">
        <f>VLOOKUP(M10,'linguistic variables'!$B$8:$F$12,3,FALSE)</f>
        <v>0.36249999999999999</v>
      </c>
      <c r="BH10">
        <f>VLOOKUP(M10,'linguistic variables'!$B$8:$F$12,4,FALSE)</f>
        <v>0.4</v>
      </c>
      <c r="BI10">
        <f>VLOOKUP(M10,'linguistic variables'!$B$8:$F$12,5,FALSE)</f>
        <v>0.61250000000000004</v>
      </c>
      <c r="BJ10">
        <f>VLOOKUP(N10,'linguistic variables'!$B$8:$F$12,2,FALSE)</f>
        <v>0.15</v>
      </c>
      <c r="BK10">
        <f>VLOOKUP(N10,'linguistic variables'!$B$8:$F$12,3,FALSE)</f>
        <v>0.51249999999999996</v>
      </c>
      <c r="BL10">
        <f>VLOOKUP(N10,'linguistic variables'!$B$8:$F$12,4,FALSE)</f>
        <v>0.25</v>
      </c>
      <c r="BM10">
        <f>VLOOKUP(N10,'linguistic variables'!$B$8:$F$12,5,FALSE)</f>
        <v>0.46250000000000002</v>
      </c>
      <c r="BN10">
        <f>VLOOKUP(O10,'linguistic variables'!$B$8:$F$12,2,FALSE)</f>
        <v>0</v>
      </c>
      <c r="BO10">
        <f>VLOOKUP(O10,'linguistic variables'!$B$8:$F$12,3,FALSE)</f>
        <v>0.36249999999999999</v>
      </c>
      <c r="BP10">
        <f>VLOOKUP(O10,'linguistic variables'!$B$8:$F$12,4,FALSE)</f>
        <v>0.4</v>
      </c>
      <c r="BQ10">
        <f>VLOOKUP(O10,'linguistic variables'!$B$8:$F$12,5,FALSE)</f>
        <v>0.61250000000000004</v>
      </c>
      <c r="BR10">
        <f>VLOOKUP(P10,'linguistic variables'!$B$8:$F$12,2,FALSE)</f>
        <v>0</v>
      </c>
      <c r="BS10">
        <f>VLOOKUP(P10,'linguistic variables'!$B$8:$F$12,3,FALSE)</f>
        <v>0.36249999999999999</v>
      </c>
      <c r="BT10">
        <f>VLOOKUP(P10,'linguistic variables'!$B$8:$F$12,4,FALSE)</f>
        <v>0.4</v>
      </c>
      <c r="BU10">
        <f>VLOOKUP(P10,'linguistic variables'!$B$8:$F$12,5,FALSE)</f>
        <v>0.61250000000000004</v>
      </c>
      <c r="BV10">
        <f>VLOOKUP(Q10,'linguistic variables'!$B$8:$F$12,2,FALSE)</f>
        <v>0.4</v>
      </c>
      <c r="BW10">
        <f>VLOOKUP(Q10,'linguistic variables'!$B$8:$F$12,3,FALSE)</f>
        <v>0.76249999999999996</v>
      </c>
      <c r="BX10">
        <f>VLOOKUP(Q10,'linguistic variables'!$B$8:$F$12,4,FALSE)</f>
        <v>0</v>
      </c>
      <c r="BY10">
        <f>VLOOKUP(Q10,'linguistic variables'!$B$8:$F$12,5,FALSE)</f>
        <v>0.21149999999999999</v>
      </c>
    </row>
    <row r="11" spans="1:82" x14ac:dyDescent="0.2">
      <c r="A11" t="s">
        <v>70</v>
      </c>
      <c r="B11" t="s">
        <v>12</v>
      </c>
      <c r="C11" t="str">
        <f>'DM2'!B21</f>
        <v>Orta</v>
      </c>
      <c r="D11" t="str">
        <f>'DM2'!C21</f>
        <v>Kötü</v>
      </c>
      <c r="E11" t="str">
        <f>'DM2'!D21</f>
        <v>Kötü</v>
      </c>
      <c r="F11" t="str">
        <f>'DM2'!E21</f>
        <v>Çok Kötü</v>
      </c>
      <c r="G11" t="str">
        <f>'DM2'!F21</f>
        <v>Kötü</v>
      </c>
      <c r="H11" t="str">
        <f>'DM2'!G21</f>
        <v>Orta</v>
      </c>
      <c r="I11" t="str">
        <f>'DM2'!H21</f>
        <v>Çok Kötü</v>
      </c>
      <c r="J11" t="str">
        <f>'DM2'!I21</f>
        <v>Orta</v>
      </c>
      <c r="K11" t="str">
        <f>'DM2'!J21</f>
        <v>Çok Kötü</v>
      </c>
      <c r="L11" t="str">
        <f>'DM2'!K21</f>
        <v>Orta</v>
      </c>
      <c r="M11" t="str">
        <f>'DM2'!L21</f>
        <v>Kötü</v>
      </c>
      <c r="N11" t="str">
        <f>'DM2'!M21</f>
        <v>Kötü</v>
      </c>
      <c r="O11" t="str">
        <f>'DM2'!N21</f>
        <v>Kötü</v>
      </c>
      <c r="P11" t="str">
        <f>'DM2'!O21</f>
        <v>Kötü</v>
      </c>
      <c r="Q11" t="str">
        <f>'DM2'!P21</f>
        <v>Çok İyi</v>
      </c>
      <c r="R11">
        <f>VLOOKUP(C11,'linguistic variables'!$B$8:$F$12,2,FALSE)</f>
        <v>0.15</v>
      </c>
      <c r="S11">
        <f>VLOOKUP(C11,'linguistic variables'!$B$8:$F$12,3,FALSE)</f>
        <v>0.51249999999999996</v>
      </c>
      <c r="T11">
        <f>VLOOKUP(C11,'linguistic variables'!$B$8:$F$12,4,FALSE)</f>
        <v>0.25</v>
      </c>
      <c r="U11">
        <f>VLOOKUP(C11,'linguistic variables'!$B$8:$F$12,5,FALSE)</f>
        <v>0.46250000000000002</v>
      </c>
      <c r="V11">
        <f>VLOOKUP(D11,'linguistic variables'!$B$8:$F$12,2,FALSE)</f>
        <v>0</v>
      </c>
      <c r="W11">
        <f>VLOOKUP(D11,'linguistic variables'!$B$8:$F$12,3,FALSE)</f>
        <v>0.36249999999999999</v>
      </c>
      <c r="X11">
        <f>VLOOKUP(D11,'linguistic variables'!$B$8:$F$12,4,FALSE)</f>
        <v>0.4</v>
      </c>
      <c r="Y11">
        <f>VLOOKUP(D11,'linguistic variables'!$B$8:$F$12,5,FALSE)</f>
        <v>0.61250000000000004</v>
      </c>
      <c r="Z11">
        <f>VLOOKUP(E11,'linguistic variables'!$B$8:$F$12,2,FALSE)</f>
        <v>0</v>
      </c>
      <c r="AA11">
        <f>VLOOKUP(E11,'linguistic variables'!$B$8:$F$12,3,FALSE)</f>
        <v>0.36249999999999999</v>
      </c>
      <c r="AB11">
        <f>VLOOKUP(E11,'linguistic variables'!$B$8:$F$12,4,FALSE)</f>
        <v>0.4</v>
      </c>
      <c r="AC11">
        <f>VLOOKUP(E11,'linguistic variables'!$B$8:$F$12,5,FALSE)</f>
        <v>0.61250000000000004</v>
      </c>
      <c r="AD11">
        <f>VLOOKUP(F11,'linguistic variables'!$B$8:$F$12,2,FALSE)</f>
        <v>0.1</v>
      </c>
      <c r="AE11">
        <f>VLOOKUP(F11,'linguistic variables'!$B$8:$F$12,3,FALSE)</f>
        <v>0.1</v>
      </c>
      <c r="AF11">
        <f>VLOOKUP(F11,'linguistic variables'!$B$8:$F$12,4,FALSE)</f>
        <v>0.9</v>
      </c>
      <c r="AG11">
        <f>VLOOKUP(F11,'linguistic variables'!$B$8:$F$12,5,FALSE)</f>
        <v>0.9</v>
      </c>
      <c r="AH11">
        <f>VLOOKUP(G11,'linguistic variables'!$B$8:$F$12,2,FALSE)</f>
        <v>0</v>
      </c>
      <c r="AI11">
        <f>VLOOKUP(G11,'linguistic variables'!$B$8:$F$12,3,FALSE)</f>
        <v>0.36249999999999999</v>
      </c>
      <c r="AJ11">
        <f>VLOOKUP(G11,'linguistic variables'!$B$8:$F$12,4,FALSE)</f>
        <v>0.4</v>
      </c>
      <c r="AK11">
        <f>VLOOKUP(G11,'linguistic variables'!$B$8:$F$12,5,FALSE)</f>
        <v>0.61250000000000004</v>
      </c>
      <c r="AL11">
        <f>VLOOKUP(H11,'linguistic variables'!$B$8:$F$12,2,FALSE)</f>
        <v>0.15</v>
      </c>
      <c r="AM11">
        <f>VLOOKUP(H11,'linguistic variables'!$B$8:$F$12,3,FALSE)</f>
        <v>0.51249999999999996</v>
      </c>
      <c r="AN11">
        <f>VLOOKUP(H11,'linguistic variables'!$B$8:$F$12,4,FALSE)</f>
        <v>0.25</v>
      </c>
      <c r="AO11">
        <f>VLOOKUP(H11,'linguistic variables'!$B$8:$F$12,5,FALSE)</f>
        <v>0.46250000000000002</v>
      </c>
      <c r="AP11">
        <f>VLOOKUP(I11,'linguistic variables'!$B$8:$F$12,2,FALSE)</f>
        <v>0.1</v>
      </c>
      <c r="AQ11">
        <f>VLOOKUP(I11,'linguistic variables'!$B$8:$F$12,3,FALSE)</f>
        <v>0.1</v>
      </c>
      <c r="AR11">
        <f>VLOOKUP(I11,'linguistic variables'!$B$8:$F$12,4,FALSE)</f>
        <v>0.9</v>
      </c>
      <c r="AS11">
        <f>VLOOKUP(I11,'linguistic variables'!$B$8:$F$12,5,FALSE)</f>
        <v>0.9</v>
      </c>
      <c r="AT11">
        <f>VLOOKUP(J11,'linguistic variables'!$B$8:$F$12,2,FALSE)</f>
        <v>0.15</v>
      </c>
      <c r="AU11">
        <f>VLOOKUP(J11,'linguistic variables'!$B$8:$F$12,3,FALSE)</f>
        <v>0.51249999999999996</v>
      </c>
      <c r="AV11">
        <f>VLOOKUP(J11,'linguistic variables'!$B$8:$F$12,4,FALSE)</f>
        <v>0.25</v>
      </c>
      <c r="AW11">
        <f>VLOOKUP(J11,'linguistic variables'!$B$8:$F$12,5,FALSE)</f>
        <v>0.46250000000000002</v>
      </c>
      <c r="AX11">
        <f>VLOOKUP(K11,'linguistic variables'!$B$8:$F$12,2,FALSE)</f>
        <v>0.1</v>
      </c>
      <c r="AY11">
        <f>VLOOKUP(K11,'linguistic variables'!$B$8:$F$12,3,FALSE)</f>
        <v>0.1</v>
      </c>
      <c r="AZ11">
        <f>VLOOKUP(K11,'linguistic variables'!$B$8:$F$12,4,FALSE)</f>
        <v>0.9</v>
      </c>
      <c r="BA11">
        <f>VLOOKUP(K11,'linguistic variables'!$B$8:$F$12,5,FALSE)</f>
        <v>0.9</v>
      </c>
      <c r="BB11">
        <f>VLOOKUP(L11,'linguistic variables'!$B$8:$F$12,2,FALSE)</f>
        <v>0.15</v>
      </c>
      <c r="BC11">
        <f>VLOOKUP(L11,'linguistic variables'!$B$8:$F$12,3,FALSE)</f>
        <v>0.51249999999999996</v>
      </c>
      <c r="BD11">
        <f>VLOOKUP(L11,'linguistic variables'!$B$8:$F$12,4,FALSE)</f>
        <v>0.25</v>
      </c>
      <c r="BE11">
        <f>VLOOKUP(L11,'linguistic variables'!$B$8:$F$12,5,FALSE)</f>
        <v>0.46250000000000002</v>
      </c>
      <c r="BF11">
        <f>VLOOKUP(M11,'linguistic variables'!$B$8:$F$12,2,FALSE)</f>
        <v>0</v>
      </c>
      <c r="BG11">
        <f>VLOOKUP(M11,'linguistic variables'!$B$8:$F$12,3,FALSE)</f>
        <v>0.36249999999999999</v>
      </c>
      <c r="BH11">
        <f>VLOOKUP(M11,'linguistic variables'!$B$8:$F$12,4,FALSE)</f>
        <v>0.4</v>
      </c>
      <c r="BI11">
        <f>VLOOKUP(M11,'linguistic variables'!$B$8:$F$12,5,FALSE)</f>
        <v>0.61250000000000004</v>
      </c>
      <c r="BJ11">
        <f>VLOOKUP(N11,'linguistic variables'!$B$8:$F$12,2,FALSE)</f>
        <v>0</v>
      </c>
      <c r="BK11">
        <f>VLOOKUP(N11,'linguistic variables'!$B$8:$F$12,3,FALSE)</f>
        <v>0.36249999999999999</v>
      </c>
      <c r="BL11">
        <f>VLOOKUP(N11,'linguistic variables'!$B$8:$F$12,4,FALSE)</f>
        <v>0.4</v>
      </c>
      <c r="BM11">
        <f>VLOOKUP(N11,'linguistic variables'!$B$8:$F$12,5,FALSE)</f>
        <v>0.61250000000000004</v>
      </c>
      <c r="BN11">
        <f>VLOOKUP(O11,'linguistic variables'!$B$8:$F$12,2,FALSE)</f>
        <v>0</v>
      </c>
      <c r="BO11">
        <f>VLOOKUP(O11,'linguistic variables'!$B$8:$F$12,3,FALSE)</f>
        <v>0.36249999999999999</v>
      </c>
      <c r="BP11">
        <f>VLOOKUP(O11,'linguistic variables'!$B$8:$F$12,4,FALSE)</f>
        <v>0.4</v>
      </c>
      <c r="BQ11">
        <f>VLOOKUP(O11,'linguistic variables'!$B$8:$F$12,5,FALSE)</f>
        <v>0.61250000000000004</v>
      </c>
      <c r="BR11">
        <f>VLOOKUP(P11,'linguistic variables'!$B$8:$F$12,2,FALSE)</f>
        <v>0</v>
      </c>
      <c r="BS11">
        <f>VLOOKUP(P11,'linguistic variables'!$B$8:$F$12,3,FALSE)</f>
        <v>0.36249999999999999</v>
      </c>
      <c r="BT11">
        <f>VLOOKUP(P11,'linguistic variables'!$B$8:$F$12,4,FALSE)</f>
        <v>0.4</v>
      </c>
      <c r="BU11">
        <f>VLOOKUP(P11,'linguistic variables'!$B$8:$F$12,5,FALSE)</f>
        <v>0.61250000000000004</v>
      </c>
      <c r="BV11">
        <f>VLOOKUP(Q11,'linguistic variables'!$B$8:$F$12,2,FALSE)</f>
        <v>0.9</v>
      </c>
      <c r="BW11">
        <f>VLOOKUP(Q11,'linguistic variables'!$B$8:$F$12,3,FALSE)</f>
        <v>0.9</v>
      </c>
      <c r="BX11">
        <f>VLOOKUP(Q11,'linguistic variables'!$B$8:$F$12,4,FALSE)</f>
        <v>0.1</v>
      </c>
      <c r="BY11">
        <f>VLOOKUP(Q11,'linguistic variables'!$B$8:$F$12,5,FALSE)</f>
        <v>0.1</v>
      </c>
    </row>
    <row r="12" spans="1:82" x14ac:dyDescent="0.2">
      <c r="A12" t="s">
        <v>70</v>
      </c>
      <c r="B12" t="s">
        <v>13</v>
      </c>
      <c r="C12" t="str">
        <f>'DM2'!B22</f>
        <v>Kötü</v>
      </c>
      <c r="D12" t="str">
        <f>'DM2'!C22</f>
        <v>Orta</v>
      </c>
      <c r="E12" t="str">
        <f>'DM2'!D22</f>
        <v>Kötü</v>
      </c>
      <c r="F12" t="str">
        <f>'DM2'!E22</f>
        <v>Çok Kötü</v>
      </c>
      <c r="G12" t="str">
        <f>'DM2'!F22</f>
        <v>Kötü</v>
      </c>
      <c r="H12" t="str">
        <f>'DM2'!G22</f>
        <v>İyi</v>
      </c>
      <c r="I12" t="str">
        <f>'DM2'!H22</f>
        <v>Çok Kötü</v>
      </c>
      <c r="J12" t="str">
        <f>'DM2'!I22</f>
        <v>İyi</v>
      </c>
      <c r="K12" t="str">
        <f>'DM2'!J22</f>
        <v>Çok Kötü</v>
      </c>
      <c r="L12" t="str">
        <f>'DM2'!K22</f>
        <v>İyi</v>
      </c>
      <c r="M12" t="str">
        <f>'DM2'!L22</f>
        <v>Çok İyi</v>
      </c>
      <c r="N12" t="str">
        <f>'DM2'!M22</f>
        <v>Kötü</v>
      </c>
      <c r="O12" t="str">
        <f>'DM2'!N22</f>
        <v>Çok Kötü</v>
      </c>
      <c r="P12" t="str">
        <f>'DM2'!O22</f>
        <v>Çok Kötü</v>
      </c>
      <c r="Q12" t="str">
        <f>'DM2'!P22</f>
        <v>Çok İyi</v>
      </c>
      <c r="R12">
        <f>VLOOKUP(C12,'linguistic variables'!$B$8:$F$12,2,FALSE)</f>
        <v>0</v>
      </c>
      <c r="S12">
        <f>VLOOKUP(C12,'linguistic variables'!$B$8:$F$12,3,FALSE)</f>
        <v>0.36249999999999999</v>
      </c>
      <c r="T12">
        <f>VLOOKUP(C12,'linguistic variables'!$B$8:$F$12,4,FALSE)</f>
        <v>0.4</v>
      </c>
      <c r="U12">
        <f>VLOOKUP(C12,'linguistic variables'!$B$8:$F$12,5,FALSE)</f>
        <v>0.61250000000000004</v>
      </c>
      <c r="V12">
        <f>VLOOKUP(D12,'linguistic variables'!$B$8:$F$12,2,FALSE)</f>
        <v>0.15</v>
      </c>
      <c r="W12">
        <f>VLOOKUP(D12,'linguistic variables'!$B$8:$F$12,3,FALSE)</f>
        <v>0.51249999999999996</v>
      </c>
      <c r="X12">
        <f>VLOOKUP(D12,'linguistic variables'!$B$8:$F$12,4,FALSE)</f>
        <v>0.25</v>
      </c>
      <c r="Y12">
        <f>VLOOKUP(D12,'linguistic variables'!$B$8:$F$12,5,FALSE)</f>
        <v>0.46250000000000002</v>
      </c>
      <c r="Z12">
        <f>VLOOKUP(E12,'linguistic variables'!$B$8:$F$12,2,FALSE)</f>
        <v>0</v>
      </c>
      <c r="AA12">
        <f>VLOOKUP(E12,'linguistic variables'!$B$8:$F$12,3,FALSE)</f>
        <v>0.36249999999999999</v>
      </c>
      <c r="AB12">
        <f>VLOOKUP(E12,'linguistic variables'!$B$8:$F$12,4,FALSE)</f>
        <v>0.4</v>
      </c>
      <c r="AC12">
        <f>VLOOKUP(E12,'linguistic variables'!$B$8:$F$12,5,FALSE)</f>
        <v>0.61250000000000004</v>
      </c>
      <c r="AD12">
        <f>VLOOKUP(F12,'linguistic variables'!$B$8:$F$12,2,FALSE)</f>
        <v>0.1</v>
      </c>
      <c r="AE12">
        <f>VLOOKUP(F12,'linguistic variables'!$B$8:$F$12,3,FALSE)</f>
        <v>0.1</v>
      </c>
      <c r="AF12">
        <f>VLOOKUP(F12,'linguistic variables'!$B$8:$F$12,4,FALSE)</f>
        <v>0.9</v>
      </c>
      <c r="AG12">
        <f>VLOOKUP(F12,'linguistic variables'!$B$8:$F$12,5,FALSE)</f>
        <v>0.9</v>
      </c>
      <c r="AH12">
        <f>VLOOKUP(G12,'linguistic variables'!$B$8:$F$12,2,FALSE)</f>
        <v>0</v>
      </c>
      <c r="AI12">
        <f>VLOOKUP(G12,'linguistic variables'!$B$8:$F$12,3,FALSE)</f>
        <v>0.36249999999999999</v>
      </c>
      <c r="AJ12">
        <f>VLOOKUP(G12,'linguistic variables'!$B$8:$F$12,4,FALSE)</f>
        <v>0.4</v>
      </c>
      <c r="AK12">
        <f>VLOOKUP(G12,'linguistic variables'!$B$8:$F$12,5,FALSE)</f>
        <v>0.61250000000000004</v>
      </c>
      <c r="AL12">
        <f>VLOOKUP(H12,'linguistic variables'!$B$8:$F$12,2,FALSE)</f>
        <v>0.4</v>
      </c>
      <c r="AM12">
        <f>VLOOKUP(H12,'linguistic variables'!$B$8:$F$12,3,FALSE)</f>
        <v>0.76249999999999996</v>
      </c>
      <c r="AN12">
        <f>VLOOKUP(H12,'linguistic variables'!$B$8:$F$12,4,FALSE)</f>
        <v>0</v>
      </c>
      <c r="AO12">
        <f>VLOOKUP(H12,'linguistic variables'!$B$8:$F$12,5,FALSE)</f>
        <v>0.21149999999999999</v>
      </c>
      <c r="AP12">
        <f>VLOOKUP(I12,'linguistic variables'!$B$8:$F$12,2,FALSE)</f>
        <v>0.1</v>
      </c>
      <c r="AQ12">
        <f>VLOOKUP(I12,'linguistic variables'!$B$8:$F$12,3,FALSE)</f>
        <v>0.1</v>
      </c>
      <c r="AR12">
        <f>VLOOKUP(I12,'linguistic variables'!$B$8:$F$12,4,FALSE)</f>
        <v>0.9</v>
      </c>
      <c r="AS12">
        <f>VLOOKUP(I12,'linguistic variables'!$B$8:$F$12,5,FALSE)</f>
        <v>0.9</v>
      </c>
      <c r="AT12">
        <f>VLOOKUP(J12,'linguistic variables'!$B$8:$F$12,2,FALSE)</f>
        <v>0.4</v>
      </c>
      <c r="AU12">
        <f>VLOOKUP(J12,'linguistic variables'!$B$8:$F$12,3,FALSE)</f>
        <v>0.76249999999999996</v>
      </c>
      <c r="AV12">
        <f>VLOOKUP(J12,'linguistic variables'!$B$8:$F$12,4,FALSE)</f>
        <v>0</v>
      </c>
      <c r="AW12">
        <f>VLOOKUP(J12,'linguistic variables'!$B$8:$F$12,5,FALSE)</f>
        <v>0.21149999999999999</v>
      </c>
      <c r="AX12">
        <f>VLOOKUP(K12,'linguistic variables'!$B$8:$F$12,2,FALSE)</f>
        <v>0.1</v>
      </c>
      <c r="AY12">
        <f>VLOOKUP(K12,'linguistic variables'!$B$8:$F$12,3,FALSE)</f>
        <v>0.1</v>
      </c>
      <c r="AZ12">
        <f>VLOOKUP(K12,'linguistic variables'!$B$8:$F$12,4,FALSE)</f>
        <v>0.9</v>
      </c>
      <c r="BA12">
        <f>VLOOKUP(K12,'linguistic variables'!$B$8:$F$12,5,FALSE)</f>
        <v>0.9</v>
      </c>
      <c r="BB12">
        <f>VLOOKUP(L12,'linguistic variables'!$B$8:$F$12,2,FALSE)</f>
        <v>0.4</v>
      </c>
      <c r="BC12">
        <f>VLOOKUP(L12,'linguistic variables'!$B$8:$F$12,3,FALSE)</f>
        <v>0.76249999999999996</v>
      </c>
      <c r="BD12">
        <f>VLOOKUP(L12,'linguistic variables'!$B$8:$F$12,4,FALSE)</f>
        <v>0</v>
      </c>
      <c r="BE12">
        <f>VLOOKUP(L12,'linguistic variables'!$B$8:$F$12,5,FALSE)</f>
        <v>0.21149999999999999</v>
      </c>
      <c r="BF12">
        <f>VLOOKUP(M12,'linguistic variables'!$B$8:$F$12,2,FALSE)</f>
        <v>0.9</v>
      </c>
      <c r="BG12">
        <f>VLOOKUP(M12,'linguistic variables'!$B$8:$F$12,3,FALSE)</f>
        <v>0.9</v>
      </c>
      <c r="BH12">
        <f>VLOOKUP(M12,'linguistic variables'!$B$8:$F$12,4,FALSE)</f>
        <v>0.1</v>
      </c>
      <c r="BI12">
        <f>VLOOKUP(M12,'linguistic variables'!$B$8:$F$12,5,FALSE)</f>
        <v>0.1</v>
      </c>
      <c r="BJ12">
        <f>VLOOKUP(N12,'linguistic variables'!$B$8:$F$12,2,FALSE)</f>
        <v>0</v>
      </c>
      <c r="BK12">
        <f>VLOOKUP(N12,'linguistic variables'!$B$8:$F$12,3,FALSE)</f>
        <v>0.36249999999999999</v>
      </c>
      <c r="BL12">
        <f>VLOOKUP(N12,'linguistic variables'!$B$8:$F$12,4,FALSE)</f>
        <v>0.4</v>
      </c>
      <c r="BM12">
        <f>VLOOKUP(N12,'linguistic variables'!$B$8:$F$12,5,FALSE)</f>
        <v>0.61250000000000004</v>
      </c>
      <c r="BN12">
        <f>VLOOKUP(O12,'linguistic variables'!$B$8:$F$12,2,FALSE)</f>
        <v>0.1</v>
      </c>
      <c r="BO12">
        <f>VLOOKUP(O12,'linguistic variables'!$B$8:$F$12,3,FALSE)</f>
        <v>0.1</v>
      </c>
      <c r="BP12">
        <f>VLOOKUP(O12,'linguistic variables'!$B$8:$F$12,4,FALSE)</f>
        <v>0.9</v>
      </c>
      <c r="BQ12">
        <f>VLOOKUP(O12,'linguistic variables'!$B$8:$F$12,5,FALSE)</f>
        <v>0.9</v>
      </c>
      <c r="BR12">
        <f>VLOOKUP(P12,'linguistic variables'!$B$8:$F$12,2,FALSE)</f>
        <v>0.1</v>
      </c>
      <c r="BS12">
        <f>VLOOKUP(P12,'linguistic variables'!$B$8:$F$12,3,FALSE)</f>
        <v>0.1</v>
      </c>
      <c r="BT12">
        <f>VLOOKUP(P12,'linguistic variables'!$B$8:$F$12,4,FALSE)</f>
        <v>0.9</v>
      </c>
      <c r="BU12">
        <f>VLOOKUP(P12,'linguistic variables'!$B$8:$F$12,5,FALSE)</f>
        <v>0.9</v>
      </c>
      <c r="BV12">
        <f>VLOOKUP(Q12,'linguistic variables'!$B$8:$F$12,2,FALSE)</f>
        <v>0.9</v>
      </c>
      <c r="BW12">
        <f>VLOOKUP(Q12,'linguistic variables'!$B$8:$F$12,3,FALSE)</f>
        <v>0.9</v>
      </c>
      <c r="BX12">
        <f>VLOOKUP(Q12,'linguistic variables'!$B$8:$F$12,4,FALSE)</f>
        <v>0.1</v>
      </c>
      <c r="BY12">
        <f>VLOOKUP(Q12,'linguistic variables'!$B$8:$F$12,5,FALSE)</f>
        <v>0.1</v>
      </c>
    </row>
    <row r="13" spans="1:82" x14ac:dyDescent="0.2">
      <c r="A13" t="s">
        <v>70</v>
      </c>
      <c r="B13" t="s">
        <v>14</v>
      </c>
      <c r="C13" t="str">
        <f>'DM2'!B23</f>
        <v>Orta</v>
      </c>
      <c r="D13" t="str">
        <f>'DM2'!C23</f>
        <v>Kötü</v>
      </c>
      <c r="E13" t="str">
        <f>'DM2'!D23</f>
        <v>Kötü</v>
      </c>
      <c r="F13" t="str">
        <f>'DM2'!E23</f>
        <v>Kötü</v>
      </c>
      <c r="G13" t="str">
        <f>'DM2'!F23</f>
        <v>İyi</v>
      </c>
      <c r="H13" t="str">
        <f>'DM2'!G23</f>
        <v>Kötü</v>
      </c>
      <c r="I13" t="str">
        <f>'DM2'!H23</f>
        <v>Çok Kötü</v>
      </c>
      <c r="J13" t="str">
        <f>'DM2'!I23</f>
        <v>Kötü</v>
      </c>
      <c r="K13" t="str">
        <f>'DM2'!J23</f>
        <v>Çok Kötü</v>
      </c>
      <c r="L13" t="str">
        <f>'DM2'!K23</f>
        <v>Orta</v>
      </c>
      <c r="M13" t="str">
        <f>'DM2'!L23</f>
        <v>Kötü</v>
      </c>
      <c r="N13" t="str">
        <f>'DM2'!M23</f>
        <v>Kötü</v>
      </c>
      <c r="O13" t="str">
        <f>'DM2'!N23</f>
        <v>Orta</v>
      </c>
      <c r="P13" t="str">
        <f>'DM2'!O23</f>
        <v>Kötü</v>
      </c>
      <c r="Q13" t="str">
        <f>'DM2'!P23</f>
        <v>Orta</v>
      </c>
      <c r="R13">
        <f>VLOOKUP(C13,'linguistic variables'!$B$8:$F$12,2,FALSE)</f>
        <v>0.15</v>
      </c>
      <c r="S13">
        <f>VLOOKUP(C13,'linguistic variables'!$B$8:$F$12,3,FALSE)</f>
        <v>0.51249999999999996</v>
      </c>
      <c r="T13">
        <f>VLOOKUP(C13,'linguistic variables'!$B$8:$F$12,4,FALSE)</f>
        <v>0.25</v>
      </c>
      <c r="U13">
        <f>VLOOKUP(C13,'linguistic variables'!$B$8:$F$12,5,FALSE)</f>
        <v>0.46250000000000002</v>
      </c>
      <c r="V13">
        <f>VLOOKUP(D13,'linguistic variables'!$B$8:$F$12,2,FALSE)</f>
        <v>0</v>
      </c>
      <c r="W13">
        <f>VLOOKUP(D13,'linguistic variables'!$B$8:$F$12,3,FALSE)</f>
        <v>0.36249999999999999</v>
      </c>
      <c r="X13">
        <f>VLOOKUP(D13,'linguistic variables'!$B$8:$F$12,4,FALSE)</f>
        <v>0.4</v>
      </c>
      <c r="Y13">
        <f>VLOOKUP(D13,'linguistic variables'!$B$8:$F$12,5,FALSE)</f>
        <v>0.61250000000000004</v>
      </c>
      <c r="Z13">
        <f>VLOOKUP(E13,'linguistic variables'!$B$8:$F$12,2,FALSE)</f>
        <v>0</v>
      </c>
      <c r="AA13">
        <f>VLOOKUP(E13,'linguistic variables'!$B$8:$F$12,3,FALSE)</f>
        <v>0.36249999999999999</v>
      </c>
      <c r="AB13">
        <f>VLOOKUP(E13,'linguistic variables'!$B$8:$F$12,4,FALSE)</f>
        <v>0.4</v>
      </c>
      <c r="AC13">
        <f>VLOOKUP(E13,'linguistic variables'!$B$8:$F$12,5,FALSE)</f>
        <v>0.61250000000000004</v>
      </c>
      <c r="AD13">
        <f>VLOOKUP(F13,'linguistic variables'!$B$8:$F$12,2,FALSE)</f>
        <v>0</v>
      </c>
      <c r="AE13">
        <f>VLOOKUP(F13,'linguistic variables'!$B$8:$F$12,3,FALSE)</f>
        <v>0.36249999999999999</v>
      </c>
      <c r="AF13">
        <f>VLOOKUP(F13,'linguistic variables'!$B$8:$F$12,4,FALSE)</f>
        <v>0.4</v>
      </c>
      <c r="AG13">
        <f>VLOOKUP(F13,'linguistic variables'!$B$8:$F$12,5,FALSE)</f>
        <v>0.61250000000000004</v>
      </c>
      <c r="AH13">
        <f>VLOOKUP(G13,'linguistic variables'!$B$8:$F$12,2,FALSE)</f>
        <v>0.4</v>
      </c>
      <c r="AI13">
        <f>VLOOKUP(G13,'linguistic variables'!$B$8:$F$12,3,FALSE)</f>
        <v>0.76249999999999996</v>
      </c>
      <c r="AJ13">
        <f>VLOOKUP(G13,'linguistic variables'!$B$8:$F$12,4,FALSE)</f>
        <v>0</v>
      </c>
      <c r="AK13">
        <f>VLOOKUP(G13,'linguistic variables'!$B$8:$F$12,5,FALSE)</f>
        <v>0.21149999999999999</v>
      </c>
      <c r="AL13">
        <f>VLOOKUP(H13,'linguistic variables'!$B$8:$F$12,2,FALSE)</f>
        <v>0</v>
      </c>
      <c r="AM13">
        <f>VLOOKUP(H13,'linguistic variables'!$B$8:$F$12,3,FALSE)</f>
        <v>0.36249999999999999</v>
      </c>
      <c r="AN13">
        <f>VLOOKUP(H13,'linguistic variables'!$B$8:$F$12,4,FALSE)</f>
        <v>0.4</v>
      </c>
      <c r="AO13">
        <f>VLOOKUP(H13,'linguistic variables'!$B$8:$F$12,5,FALSE)</f>
        <v>0.61250000000000004</v>
      </c>
      <c r="AP13">
        <f>VLOOKUP(I13,'linguistic variables'!$B$8:$F$12,2,FALSE)</f>
        <v>0.1</v>
      </c>
      <c r="AQ13">
        <f>VLOOKUP(I13,'linguistic variables'!$B$8:$F$12,3,FALSE)</f>
        <v>0.1</v>
      </c>
      <c r="AR13">
        <f>VLOOKUP(I13,'linguistic variables'!$B$8:$F$12,4,FALSE)</f>
        <v>0.9</v>
      </c>
      <c r="AS13">
        <f>VLOOKUP(I13,'linguistic variables'!$B$8:$F$12,5,FALSE)</f>
        <v>0.9</v>
      </c>
      <c r="AT13">
        <f>VLOOKUP(J13,'linguistic variables'!$B$8:$F$12,2,FALSE)</f>
        <v>0</v>
      </c>
      <c r="AU13">
        <f>VLOOKUP(J13,'linguistic variables'!$B$8:$F$12,3,FALSE)</f>
        <v>0.36249999999999999</v>
      </c>
      <c r="AV13">
        <f>VLOOKUP(J13,'linguistic variables'!$B$8:$F$12,4,FALSE)</f>
        <v>0.4</v>
      </c>
      <c r="AW13">
        <f>VLOOKUP(J13,'linguistic variables'!$B$8:$F$12,5,FALSE)</f>
        <v>0.61250000000000004</v>
      </c>
      <c r="AX13">
        <f>VLOOKUP(K13,'linguistic variables'!$B$8:$F$12,2,FALSE)</f>
        <v>0.1</v>
      </c>
      <c r="AY13">
        <f>VLOOKUP(K13,'linguistic variables'!$B$8:$F$12,3,FALSE)</f>
        <v>0.1</v>
      </c>
      <c r="AZ13">
        <f>VLOOKUP(K13,'linguistic variables'!$B$8:$F$12,4,FALSE)</f>
        <v>0.9</v>
      </c>
      <c r="BA13">
        <f>VLOOKUP(K13,'linguistic variables'!$B$8:$F$12,5,FALSE)</f>
        <v>0.9</v>
      </c>
      <c r="BB13">
        <f>VLOOKUP(L13,'linguistic variables'!$B$8:$F$12,2,FALSE)</f>
        <v>0.15</v>
      </c>
      <c r="BC13">
        <f>VLOOKUP(L13,'linguistic variables'!$B$8:$F$12,3,FALSE)</f>
        <v>0.51249999999999996</v>
      </c>
      <c r="BD13">
        <f>VLOOKUP(L13,'linguistic variables'!$B$8:$F$12,4,FALSE)</f>
        <v>0.25</v>
      </c>
      <c r="BE13">
        <f>VLOOKUP(L13,'linguistic variables'!$B$8:$F$12,5,FALSE)</f>
        <v>0.46250000000000002</v>
      </c>
      <c r="BF13">
        <f>VLOOKUP(M13,'linguistic variables'!$B$8:$F$12,2,FALSE)</f>
        <v>0</v>
      </c>
      <c r="BG13">
        <f>VLOOKUP(M13,'linguistic variables'!$B$8:$F$12,3,FALSE)</f>
        <v>0.36249999999999999</v>
      </c>
      <c r="BH13">
        <f>VLOOKUP(M13,'linguistic variables'!$B$8:$F$12,4,FALSE)</f>
        <v>0.4</v>
      </c>
      <c r="BI13">
        <f>VLOOKUP(M13,'linguistic variables'!$B$8:$F$12,5,FALSE)</f>
        <v>0.61250000000000004</v>
      </c>
      <c r="BJ13">
        <f>VLOOKUP(N13,'linguistic variables'!$B$8:$F$12,2,FALSE)</f>
        <v>0</v>
      </c>
      <c r="BK13">
        <f>VLOOKUP(N13,'linguistic variables'!$B$8:$F$12,3,FALSE)</f>
        <v>0.36249999999999999</v>
      </c>
      <c r="BL13">
        <f>VLOOKUP(N13,'linguistic variables'!$B$8:$F$12,4,FALSE)</f>
        <v>0.4</v>
      </c>
      <c r="BM13">
        <f>VLOOKUP(N13,'linguistic variables'!$B$8:$F$12,5,FALSE)</f>
        <v>0.61250000000000004</v>
      </c>
      <c r="BN13">
        <f>VLOOKUP(O13,'linguistic variables'!$B$8:$F$12,2,FALSE)</f>
        <v>0.15</v>
      </c>
      <c r="BO13">
        <f>VLOOKUP(O13,'linguistic variables'!$B$8:$F$12,3,FALSE)</f>
        <v>0.51249999999999996</v>
      </c>
      <c r="BP13">
        <f>VLOOKUP(O13,'linguistic variables'!$B$8:$F$12,4,FALSE)</f>
        <v>0.25</v>
      </c>
      <c r="BQ13">
        <f>VLOOKUP(O13,'linguistic variables'!$B$8:$F$12,5,FALSE)</f>
        <v>0.46250000000000002</v>
      </c>
      <c r="BR13">
        <f>VLOOKUP(P13,'linguistic variables'!$B$8:$F$12,2,FALSE)</f>
        <v>0</v>
      </c>
      <c r="BS13">
        <f>VLOOKUP(P13,'linguistic variables'!$B$8:$F$12,3,FALSE)</f>
        <v>0.36249999999999999</v>
      </c>
      <c r="BT13">
        <f>VLOOKUP(P13,'linguistic variables'!$B$8:$F$12,4,FALSE)</f>
        <v>0.4</v>
      </c>
      <c r="BU13">
        <f>VLOOKUP(P13,'linguistic variables'!$B$8:$F$12,5,FALSE)</f>
        <v>0.61250000000000004</v>
      </c>
      <c r="BV13">
        <f>VLOOKUP(Q13,'linguistic variables'!$B$8:$F$12,2,FALSE)</f>
        <v>0.15</v>
      </c>
      <c r="BW13">
        <f>VLOOKUP(Q13,'linguistic variables'!$B$8:$F$12,3,FALSE)</f>
        <v>0.51249999999999996</v>
      </c>
      <c r="BX13">
        <f>VLOOKUP(Q13,'linguistic variables'!$B$8:$F$12,4,FALSE)</f>
        <v>0.25</v>
      </c>
      <c r="BY13">
        <f>VLOOKUP(Q13,'linguistic variables'!$B$8:$F$12,5,FALSE)</f>
        <v>0.46250000000000002</v>
      </c>
    </row>
    <row r="14" spans="1:82" x14ac:dyDescent="0.2">
      <c r="A14" t="s">
        <v>70</v>
      </c>
      <c r="B14" t="s">
        <v>15</v>
      </c>
      <c r="C14" t="str">
        <f>'DM2'!B24</f>
        <v>Çok İyi</v>
      </c>
      <c r="D14" t="str">
        <f>'DM2'!C24</f>
        <v>Orta</v>
      </c>
      <c r="E14" t="str">
        <f>'DM2'!D24</f>
        <v>Orta</v>
      </c>
      <c r="F14" t="str">
        <f>'DM2'!E24</f>
        <v>Çok Kötü</v>
      </c>
      <c r="G14" t="str">
        <f>'DM2'!F24</f>
        <v>Orta</v>
      </c>
      <c r="H14" t="str">
        <f>'DM2'!G24</f>
        <v>Kötü</v>
      </c>
      <c r="I14" t="str">
        <f>'DM2'!H24</f>
        <v>Çok Kötü</v>
      </c>
      <c r="J14" t="str">
        <f>'DM2'!I24</f>
        <v>Orta</v>
      </c>
      <c r="K14" t="str">
        <f>'DM2'!J24</f>
        <v>Çok Kötü</v>
      </c>
      <c r="L14" t="str">
        <f>'DM2'!K24</f>
        <v>Orta</v>
      </c>
      <c r="M14" t="str">
        <f>'DM2'!L24</f>
        <v>Kötü</v>
      </c>
      <c r="N14" t="str">
        <f>'DM2'!M24</f>
        <v>Orta</v>
      </c>
      <c r="O14" t="str">
        <f>'DM2'!N24</f>
        <v>Kötü</v>
      </c>
      <c r="P14" t="str">
        <f>'DM2'!O24</f>
        <v>Kötü</v>
      </c>
      <c r="Q14" t="str">
        <f>'DM2'!P24</f>
        <v>Çok İyi</v>
      </c>
      <c r="R14">
        <f>VLOOKUP(C14,'linguistic variables'!$B$8:$F$12,2,FALSE)</f>
        <v>0.9</v>
      </c>
      <c r="S14">
        <f>VLOOKUP(C14,'linguistic variables'!$B$8:$F$12,3,FALSE)</f>
        <v>0.9</v>
      </c>
      <c r="T14">
        <f>VLOOKUP(C14,'linguistic variables'!$B$8:$F$12,4,FALSE)</f>
        <v>0.1</v>
      </c>
      <c r="U14">
        <f>VLOOKUP(C14,'linguistic variables'!$B$8:$F$12,5,FALSE)</f>
        <v>0.1</v>
      </c>
      <c r="V14">
        <f>VLOOKUP(D14,'linguistic variables'!$B$8:$F$12,2,FALSE)</f>
        <v>0.15</v>
      </c>
      <c r="W14">
        <f>VLOOKUP(D14,'linguistic variables'!$B$8:$F$12,3,FALSE)</f>
        <v>0.51249999999999996</v>
      </c>
      <c r="X14">
        <f>VLOOKUP(D14,'linguistic variables'!$B$8:$F$12,4,FALSE)</f>
        <v>0.25</v>
      </c>
      <c r="Y14">
        <f>VLOOKUP(D14,'linguistic variables'!$B$8:$F$12,5,FALSE)</f>
        <v>0.46250000000000002</v>
      </c>
      <c r="Z14">
        <f>VLOOKUP(E14,'linguistic variables'!$B$8:$F$12,2,FALSE)</f>
        <v>0.15</v>
      </c>
      <c r="AA14">
        <f>VLOOKUP(E14,'linguistic variables'!$B$8:$F$12,3,FALSE)</f>
        <v>0.51249999999999996</v>
      </c>
      <c r="AB14">
        <f>VLOOKUP(E14,'linguistic variables'!$B$8:$F$12,4,FALSE)</f>
        <v>0.25</v>
      </c>
      <c r="AC14">
        <f>VLOOKUP(E14,'linguistic variables'!$B$8:$F$12,5,FALSE)</f>
        <v>0.46250000000000002</v>
      </c>
      <c r="AD14">
        <f>VLOOKUP(F14,'linguistic variables'!$B$8:$F$12,2,FALSE)</f>
        <v>0.1</v>
      </c>
      <c r="AE14">
        <f>VLOOKUP(F14,'linguistic variables'!$B$8:$F$12,3,FALSE)</f>
        <v>0.1</v>
      </c>
      <c r="AF14">
        <f>VLOOKUP(F14,'linguistic variables'!$B$8:$F$12,4,FALSE)</f>
        <v>0.9</v>
      </c>
      <c r="AG14">
        <f>VLOOKUP(F14,'linguistic variables'!$B$8:$F$12,5,FALSE)</f>
        <v>0.9</v>
      </c>
      <c r="AH14">
        <f>VLOOKUP(G14,'linguistic variables'!$B$8:$F$12,2,FALSE)</f>
        <v>0.15</v>
      </c>
      <c r="AI14">
        <f>VLOOKUP(G14,'linguistic variables'!$B$8:$F$12,3,FALSE)</f>
        <v>0.51249999999999996</v>
      </c>
      <c r="AJ14">
        <f>VLOOKUP(G14,'linguistic variables'!$B$8:$F$12,4,FALSE)</f>
        <v>0.25</v>
      </c>
      <c r="AK14">
        <f>VLOOKUP(G14,'linguistic variables'!$B$8:$F$12,5,FALSE)</f>
        <v>0.46250000000000002</v>
      </c>
      <c r="AL14">
        <f>VLOOKUP(H14,'linguistic variables'!$B$8:$F$12,2,FALSE)</f>
        <v>0</v>
      </c>
      <c r="AM14">
        <f>VLOOKUP(H14,'linguistic variables'!$B$8:$F$12,3,FALSE)</f>
        <v>0.36249999999999999</v>
      </c>
      <c r="AN14">
        <f>VLOOKUP(H14,'linguistic variables'!$B$8:$F$12,4,FALSE)</f>
        <v>0.4</v>
      </c>
      <c r="AO14">
        <f>VLOOKUP(H14,'linguistic variables'!$B$8:$F$12,5,FALSE)</f>
        <v>0.61250000000000004</v>
      </c>
      <c r="AP14">
        <f>VLOOKUP(I14,'linguistic variables'!$B$8:$F$12,2,FALSE)</f>
        <v>0.1</v>
      </c>
      <c r="AQ14">
        <f>VLOOKUP(I14,'linguistic variables'!$B$8:$F$12,3,FALSE)</f>
        <v>0.1</v>
      </c>
      <c r="AR14">
        <f>VLOOKUP(I14,'linguistic variables'!$B$8:$F$12,4,FALSE)</f>
        <v>0.9</v>
      </c>
      <c r="AS14">
        <f>VLOOKUP(I14,'linguistic variables'!$B$8:$F$12,5,FALSE)</f>
        <v>0.9</v>
      </c>
      <c r="AT14">
        <f>VLOOKUP(J14,'linguistic variables'!$B$8:$F$12,2,FALSE)</f>
        <v>0.15</v>
      </c>
      <c r="AU14">
        <f>VLOOKUP(J14,'linguistic variables'!$B$8:$F$12,3,FALSE)</f>
        <v>0.51249999999999996</v>
      </c>
      <c r="AV14">
        <f>VLOOKUP(J14,'linguistic variables'!$B$8:$F$12,4,FALSE)</f>
        <v>0.25</v>
      </c>
      <c r="AW14">
        <f>VLOOKUP(J14,'linguistic variables'!$B$8:$F$12,5,FALSE)</f>
        <v>0.46250000000000002</v>
      </c>
      <c r="AX14">
        <f>VLOOKUP(K14,'linguistic variables'!$B$8:$F$12,2,FALSE)</f>
        <v>0.1</v>
      </c>
      <c r="AY14">
        <f>VLOOKUP(K14,'linguistic variables'!$B$8:$F$12,3,FALSE)</f>
        <v>0.1</v>
      </c>
      <c r="AZ14">
        <f>VLOOKUP(K14,'linguistic variables'!$B$8:$F$12,4,FALSE)</f>
        <v>0.9</v>
      </c>
      <c r="BA14">
        <f>VLOOKUP(K14,'linguistic variables'!$B$8:$F$12,5,FALSE)</f>
        <v>0.9</v>
      </c>
      <c r="BB14">
        <f>VLOOKUP(L14,'linguistic variables'!$B$8:$F$12,2,FALSE)</f>
        <v>0.15</v>
      </c>
      <c r="BC14">
        <f>VLOOKUP(L14,'linguistic variables'!$B$8:$F$12,3,FALSE)</f>
        <v>0.51249999999999996</v>
      </c>
      <c r="BD14">
        <f>VLOOKUP(L14,'linguistic variables'!$B$8:$F$12,4,FALSE)</f>
        <v>0.25</v>
      </c>
      <c r="BE14">
        <f>VLOOKUP(L14,'linguistic variables'!$B$8:$F$12,5,FALSE)</f>
        <v>0.46250000000000002</v>
      </c>
      <c r="BF14">
        <f>VLOOKUP(M14,'linguistic variables'!$B$8:$F$12,2,FALSE)</f>
        <v>0</v>
      </c>
      <c r="BG14">
        <f>VLOOKUP(M14,'linguistic variables'!$B$8:$F$12,3,FALSE)</f>
        <v>0.36249999999999999</v>
      </c>
      <c r="BH14">
        <f>VLOOKUP(M14,'linguistic variables'!$B$8:$F$12,4,FALSE)</f>
        <v>0.4</v>
      </c>
      <c r="BI14">
        <f>VLOOKUP(M14,'linguistic variables'!$B$8:$F$12,5,FALSE)</f>
        <v>0.61250000000000004</v>
      </c>
      <c r="BJ14">
        <f>VLOOKUP(N14,'linguistic variables'!$B$8:$F$12,2,FALSE)</f>
        <v>0.15</v>
      </c>
      <c r="BK14">
        <f>VLOOKUP(N14,'linguistic variables'!$B$8:$F$12,3,FALSE)</f>
        <v>0.51249999999999996</v>
      </c>
      <c r="BL14">
        <f>VLOOKUP(N14,'linguistic variables'!$B$8:$F$12,4,FALSE)</f>
        <v>0.25</v>
      </c>
      <c r="BM14">
        <f>VLOOKUP(N14,'linguistic variables'!$B$8:$F$12,5,FALSE)</f>
        <v>0.46250000000000002</v>
      </c>
      <c r="BN14">
        <f>VLOOKUP(O14,'linguistic variables'!$B$8:$F$12,2,FALSE)</f>
        <v>0</v>
      </c>
      <c r="BO14">
        <f>VLOOKUP(O14,'linguistic variables'!$B$8:$F$12,3,FALSE)</f>
        <v>0.36249999999999999</v>
      </c>
      <c r="BP14">
        <f>VLOOKUP(O14,'linguistic variables'!$B$8:$F$12,4,FALSE)</f>
        <v>0.4</v>
      </c>
      <c r="BQ14">
        <f>VLOOKUP(O14,'linguistic variables'!$B$8:$F$12,5,FALSE)</f>
        <v>0.61250000000000004</v>
      </c>
      <c r="BR14">
        <f>VLOOKUP(P14,'linguistic variables'!$B$8:$F$12,2,FALSE)</f>
        <v>0</v>
      </c>
      <c r="BS14">
        <f>VLOOKUP(P14,'linguistic variables'!$B$8:$F$12,3,FALSE)</f>
        <v>0.36249999999999999</v>
      </c>
      <c r="BT14">
        <f>VLOOKUP(P14,'linguistic variables'!$B$8:$F$12,4,FALSE)</f>
        <v>0.4</v>
      </c>
      <c r="BU14">
        <f>VLOOKUP(P14,'linguistic variables'!$B$8:$F$12,5,FALSE)</f>
        <v>0.61250000000000004</v>
      </c>
      <c r="BV14">
        <f>VLOOKUP(Q14,'linguistic variables'!$B$8:$F$12,2,FALSE)</f>
        <v>0.9</v>
      </c>
      <c r="BW14">
        <f>VLOOKUP(Q14,'linguistic variables'!$B$8:$F$12,3,FALSE)</f>
        <v>0.9</v>
      </c>
      <c r="BX14">
        <f>VLOOKUP(Q14,'linguistic variables'!$B$8:$F$12,4,FALSE)</f>
        <v>0.1</v>
      </c>
      <c r="BY14">
        <f>VLOOKUP(Q14,'linguistic variables'!$B$8:$F$12,5,FALSE)</f>
        <v>0.1</v>
      </c>
    </row>
    <row r="15" spans="1:82" x14ac:dyDescent="0.2">
      <c r="A15" t="s">
        <v>70</v>
      </c>
      <c r="B15" t="s">
        <v>16</v>
      </c>
      <c r="C15" t="str">
        <f>'DM2'!B25</f>
        <v>Orta</v>
      </c>
      <c r="D15" t="str">
        <f>'DM2'!C25</f>
        <v>Kötü</v>
      </c>
      <c r="E15" t="str">
        <f>'DM2'!D25</f>
        <v>İyi</v>
      </c>
      <c r="F15" t="str">
        <f>'DM2'!E25</f>
        <v>Çok Kötü</v>
      </c>
      <c r="G15" t="str">
        <f>'DM2'!F25</f>
        <v>İyi</v>
      </c>
      <c r="H15" t="str">
        <f>'DM2'!G25</f>
        <v>Çok İyi</v>
      </c>
      <c r="I15" t="str">
        <f>'DM2'!H25</f>
        <v>İyi</v>
      </c>
      <c r="J15" t="str">
        <f>'DM2'!I25</f>
        <v>Kötü</v>
      </c>
      <c r="K15" t="str">
        <f>'DM2'!J25</f>
        <v>Orta</v>
      </c>
      <c r="L15" t="str">
        <f>'DM2'!K25</f>
        <v>Orta</v>
      </c>
      <c r="M15" t="str">
        <f>'DM2'!L25</f>
        <v>İyi</v>
      </c>
      <c r="N15" t="str">
        <f>'DM2'!M25</f>
        <v>İyi</v>
      </c>
      <c r="O15" t="str">
        <f>'DM2'!N25</f>
        <v>Kötü</v>
      </c>
      <c r="P15" t="str">
        <f>'DM2'!O25</f>
        <v>Kötü</v>
      </c>
      <c r="Q15" t="str">
        <f>'DM2'!P25</f>
        <v>İyi</v>
      </c>
      <c r="R15">
        <f>VLOOKUP(C15,'linguistic variables'!$B$8:$F$12,2,FALSE)</f>
        <v>0.15</v>
      </c>
      <c r="S15">
        <f>VLOOKUP(C15,'linguistic variables'!$B$8:$F$12,3,FALSE)</f>
        <v>0.51249999999999996</v>
      </c>
      <c r="T15">
        <f>VLOOKUP(C15,'linguistic variables'!$B$8:$F$12,4,FALSE)</f>
        <v>0.25</v>
      </c>
      <c r="U15">
        <f>VLOOKUP(C15,'linguistic variables'!$B$8:$F$12,5,FALSE)</f>
        <v>0.46250000000000002</v>
      </c>
      <c r="V15">
        <f>VLOOKUP(D15,'linguistic variables'!$B$8:$F$12,2,FALSE)</f>
        <v>0</v>
      </c>
      <c r="W15">
        <f>VLOOKUP(D15,'linguistic variables'!$B$8:$F$12,3,FALSE)</f>
        <v>0.36249999999999999</v>
      </c>
      <c r="X15">
        <f>VLOOKUP(D15,'linguistic variables'!$B$8:$F$12,4,FALSE)</f>
        <v>0.4</v>
      </c>
      <c r="Y15">
        <f>VLOOKUP(D15,'linguistic variables'!$B$8:$F$12,5,FALSE)</f>
        <v>0.61250000000000004</v>
      </c>
      <c r="Z15">
        <f>VLOOKUP(E15,'linguistic variables'!$B$8:$F$12,2,FALSE)</f>
        <v>0.4</v>
      </c>
      <c r="AA15">
        <f>VLOOKUP(E15,'linguistic variables'!$B$8:$F$12,3,FALSE)</f>
        <v>0.76249999999999996</v>
      </c>
      <c r="AB15">
        <f>VLOOKUP(E15,'linguistic variables'!$B$8:$F$12,4,FALSE)</f>
        <v>0</v>
      </c>
      <c r="AC15">
        <f>VLOOKUP(E15,'linguistic variables'!$B$8:$F$12,5,FALSE)</f>
        <v>0.21149999999999999</v>
      </c>
      <c r="AD15">
        <f>VLOOKUP(F15,'linguistic variables'!$B$8:$F$12,2,FALSE)</f>
        <v>0.1</v>
      </c>
      <c r="AE15">
        <f>VLOOKUP(F15,'linguistic variables'!$B$8:$F$12,3,FALSE)</f>
        <v>0.1</v>
      </c>
      <c r="AF15">
        <f>VLOOKUP(F15,'linguistic variables'!$B$8:$F$12,4,FALSE)</f>
        <v>0.9</v>
      </c>
      <c r="AG15">
        <f>VLOOKUP(F15,'linguistic variables'!$B$8:$F$12,5,FALSE)</f>
        <v>0.9</v>
      </c>
      <c r="AH15">
        <f>VLOOKUP(G15,'linguistic variables'!$B$8:$F$12,2,FALSE)</f>
        <v>0.4</v>
      </c>
      <c r="AI15">
        <f>VLOOKUP(G15,'linguistic variables'!$B$8:$F$12,3,FALSE)</f>
        <v>0.76249999999999996</v>
      </c>
      <c r="AJ15">
        <f>VLOOKUP(G15,'linguistic variables'!$B$8:$F$12,4,FALSE)</f>
        <v>0</v>
      </c>
      <c r="AK15">
        <f>VLOOKUP(G15,'linguistic variables'!$B$8:$F$12,5,FALSE)</f>
        <v>0.21149999999999999</v>
      </c>
      <c r="AL15">
        <f>VLOOKUP(H15,'linguistic variables'!$B$8:$F$12,2,FALSE)</f>
        <v>0.9</v>
      </c>
      <c r="AM15">
        <f>VLOOKUP(H15,'linguistic variables'!$B$8:$F$12,3,FALSE)</f>
        <v>0.9</v>
      </c>
      <c r="AN15">
        <f>VLOOKUP(H15,'linguistic variables'!$B$8:$F$12,4,FALSE)</f>
        <v>0.1</v>
      </c>
      <c r="AO15">
        <f>VLOOKUP(H15,'linguistic variables'!$B$8:$F$12,5,FALSE)</f>
        <v>0.1</v>
      </c>
      <c r="AP15">
        <f>VLOOKUP(I15,'linguistic variables'!$B$8:$F$12,2,FALSE)</f>
        <v>0.4</v>
      </c>
      <c r="AQ15">
        <f>VLOOKUP(I15,'linguistic variables'!$B$8:$F$12,3,FALSE)</f>
        <v>0.76249999999999996</v>
      </c>
      <c r="AR15">
        <f>VLOOKUP(I15,'linguistic variables'!$B$8:$F$12,4,FALSE)</f>
        <v>0</v>
      </c>
      <c r="AS15">
        <f>VLOOKUP(I15,'linguistic variables'!$B$8:$F$12,5,FALSE)</f>
        <v>0.21149999999999999</v>
      </c>
      <c r="AT15">
        <f>VLOOKUP(J15,'linguistic variables'!$B$8:$F$12,2,FALSE)</f>
        <v>0</v>
      </c>
      <c r="AU15">
        <f>VLOOKUP(J15,'linguistic variables'!$B$8:$F$12,3,FALSE)</f>
        <v>0.36249999999999999</v>
      </c>
      <c r="AV15">
        <f>VLOOKUP(J15,'linguistic variables'!$B$8:$F$12,4,FALSE)</f>
        <v>0.4</v>
      </c>
      <c r="AW15">
        <f>VLOOKUP(J15,'linguistic variables'!$B$8:$F$12,5,FALSE)</f>
        <v>0.61250000000000004</v>
      </c>
      <c r="AX15">
        <f>VLOOKUP(K15,'linguistic variables'!$B$8:$F$12,2,FALSE)</f>
        <v>0.15</v>
      </c>
      <c r="AY15">
        <f>VLOOKUP(K15,'linguistic variables'!$B$8:$F$12,3,FALSE)</f>
        <v>0.51249999999999996</v>
      </c>
      <c r="AZ15">
        <f>VLOOKUP(K15,'linguistic variables'!$B$8:$F$12,4,FALSE)</f>
        <v>0.25</v>
      </c>
      <c r="BA15">
        <f>VLOOKUP(K15,'linguistic variables'!$B$8:$F$12,5,FALSE)</f>
        <v>0.46250000000000002</v>
      </c>
      <c r="BB15">
        <f>VLOOKUP(L15,'linguistic variables'!$B$8:$F$12,2,FALSE)</f>
        <v>0.15</v>
      </c>
      <c r="BC15">
        <f>VLOOKUP(L15,'linguistic variables'!$B$8:$F$12,3,FALSE)</f>
        <v>0.51249999999999996</v>
      </c>
      <c r="BD15">
        <f>VLOOKUP(L15,'linguistic variables'!$B$8:$F$12,4,FALSE)</f>
        <v>0.25</v>
      </c>
      <c r="BE15">
        <f>VLOOKUP(L15,'linguistic variables'!$B$8:$F$12,5,FALSE)</f>
        <v>0.46250000000000002</v>
      </c>
      <c r="BF15">
        <f>VLOOKUP(M15,'linguistic variables'!$B$8:$F$12,2,FALSE)</f>
        <v>0.4</v>
      </c>
      <c r="BG15">
        <f>VLOOKUP(M15,'linguistic variables'!$B$8:$F$12,3,FALSE)</f>
        <v>0.76249999999999996</v>
      </c>
      <c r="BH15">
        <f>VLOOKUP(M15,'linguistic variables'!$B$8:$F$12,4,FALSE)</f>
        <v>0</v>
      </c>
      <c r="BI15">
        <f>VLOOKUP(M15,'linguistic variables'!$B$8:$F$12,5,FALSE)</f>
        <v>0.21149999999999999</v>
      </c>
      <c r="BJ15">
        <f>VLOOKUP(N15,'linguistic variables'!$B$8:$F$12,2,FALSE)</f>
        <v>0.4</v>
      </c>
      <c r="BK15">
        <f>VLOOKUP(N15,'linguistic variables'!$B$8:$F$12,3,FALSE)</f>
        <v>0.76249999999999996</v>
      </c>
      <c r="BL15">
        <f>VLOOKUP(N15,'linguistic variables'!$B$8:$F$12,4,FALSE)</f>
        <v>0</v>
      </c>
      <c r="BM15">
        <f>VLOOKUP(N15,'linguistic variables'!$B$8:$F$12,5,FALSE)</f>
        <v>0.21149999999999999</v>
      </c>
      <c r="BN15">
        <f>VLOOKUP(O15,'linguistic variables'!$B$8:$F$12,2,FALSE)</f>
        <v>0</v>
      </c>
      <c r="BO15">
        <f>VLOOKUP(O15,'linguistic variables'!$B$8:$F$12,3,FALSE)</f>
        <v>0.36249999999999999</v>
      </c>
      <c r="BP15">
        <f>VLOOKUP(O15,'linguistic variables'!$B$8:$F$12,4,FALSE)</f>
        <v>0.4</v>
      </c>
      <c r="BQ15">
        <f>VLOOKUP(O15,'linguistic variables'!$B$8:$F$12,5,FALSE)</f>
        <v>0.61250000000000004</v>
      </c>
      <c r="BR15">
        <f>VLOOKUP(P15,'linguistic variables'!$B$8:$F$12,2,FALSE)</f>
        <v>0</v>
      </c>
      <c r="BS15">
        <f>VLOOKUP(P15,'linguistic variables'!$B$8:$F$12,3,FALSE)</f>
        <v>0.36249999999999999</v>
      </c>
      <c r="BT15">
        <f>VLOOKUP(P15,'linguistic variables'!$B$8:$F$12,4,FALSE)</f>
        <v>0.4</v>
      </c>
      <c r="BU15">
        <f>VLOOKUP(P15,'linguistic variables'!$B$8:$F$12,5,FALSE)</f>
        <v>0.61250000000000004</v>
      </c>
      <c r="BV15">
        <f>VLOOKUP(Q15,'linguistic variables'!$B$8:$F$12,2,FALSE)</f>
        <v>0.4</v>
      </c>
      <c r="BW15">
        <f>VLOOKUP(Q15,'linguistic variables'!$B$8:$F$12,3,FALSE)</f>
        <v>0.76249999999999996</v>
      </c>
      <c r="BX15">
        <f>VLOOKUP(Q15,'linguistic variables'!$B$8:$F$12,4,FALSE)</f>
        <v>0</v>
      </c>
      <c r="BY15">
        <f>VLOOKUP(Q15,'linguistic variables'!$B$8:$F$12,5,FALSE)</f>
        <v>0.21149999999999999</v>
      </c>
    </row>
    <row r="16" spans="1:82" x14ac:dyDescent="0.2">
      <c r="A16" t="s">
        <v>71</v>
      </c>
      <c r="B16" t="s">
        <v>11</v>
      </c>
      <c r="C16" t="str">
        <f>'DM3'!B20</f>
        <v>İyi</v>
      </c>
      <c r="D16" t="str">
        <f>'DM3'!C20</f>
        <v>Kötü</v>
      </c>
      <c r="E16" t="str">
        <f>'DM3'!D20</f>
        <v>İyi</v>
      </c>
      <c r="F16" t="str">
        <f>'DM3'!E20</f>
        <v>Kötü</v>
      </c>
      <c r="G16" t="str">
        <f>'DM3'!F20</f>
        <v>Orta</v>
      </c>
      <c r="H16" t="str">
        <f>'DM3'!G20</f>
        <v>İyi</v>
      </c>
      <c r="I16" t="str">
        <f>'DM3'!H20</f>
        <v>İyi</v>
      </c>
      <c r="J16" t="str">
        <f>'DM3'!I20</f>
        <v>Orta</v>
      </c>
      <c r="K16" t="str">
        <f>'DM3'!J20</f>
        <v>Çok Kötü</v>
      </c>
      <c r="L16" t="str">
        <f>'DM3'!K20</f>
        <v>Orta</v>
      </c>
      <c r="M16" t="str">
        <f>'DM3'!L20</f>
        <v>Kötü</v>
      </c>
      <c r="N16" t="str">
        <f>'DM3'!M20</f>
        <v>İyi</v>
      </c>
      <c r="O16" t="str">
        <f>'DM3'!N20</f>
        <v>Kötü</v>
      </c>
      <c r="P16" t="str">
        <f>'DM3'!O20</f>
        <v>Kötü</v>
      </c>
      <c r="Q16" t="str">
        <f>'DM3'!P20</f>
        <v>İyi</v>
      </c>
      <c r="R16">
        <f>VLOOKUP(C16,'linguistic variables'!$B$8:$F$12,2,FALSE)</f>
        <v>0.4</v>
      </c>
      <c r="S16">
        <f>VLOOKUP(C16,'linguistic variables'!$B$8:$F$12,3,FALSE)</f>
        <v>0.76249999999999996</v>
      </c>
      <c r="T16">
        <f>VLOOKUP(C16,'linguistic variables'!$B$8:$F$12,4,FALSE)</f>
        <v>0</v>
      </c>
      <c r="U16">
        <f>VLOOKUP(C16,'linguistic variables'!$B$8:$F$12,5,FALSE)</f>
        <v>0.21149999999999999</v>
      </c>
      <c r="V16">
        <f>VLOOKUP(D16,'linguistic variables'!$B$8:$F$12,2,FALSE)</f>
        <v>0</v>
      </c>
      <c r="W16">
        <f>VLOOKUP(D16,'linguistic variables'!$B$8:$F$12,3,FALSE)</f>
        <v>0.36249999999999999</v>
      </c>
      <c r="X16">
        <f>VLOOKUP(D16,'linguistic variables'!$B$8:$F$12,4,FALSE)</f>
        <v>0.4</v>
      </c>
      <c r="Y16">
        <f>VLOOKUP(D16,'linguistic variables'!$B$8:$F$12,5,FALSE)</f>
        <v>0.61250000000000004</v>
      </c>
      <c r="Z16">
        <f>VLOOKUP(E16,'linguistic variables'!$B$8:$F$12,2,FALSE)</f>
        <v>0.4</v>
      </c>
      <c r="AA16">
        <f>VLOOKUP(E16,'linguistic variables'!$B$8:$F$12,3,FALSE)</f>
        <v>0.76249999999999996</v>
      </c>
      <c r="AB16">
        <f>VLOOKUP(E16,'linguistic variables'!$B$8:$F$12,4,FALSE)</f>
        <v>0</v>
      </c>
      <c r="AC16">
        <f>VLOOKUP(E16,'linguistic variables'!$B$8:$F$12,5,FALSE)</f>
        <v>0.21149999999999999</v>
      </c>
      <c r="AD16">
        <f>VLOOKUP(F16,'linguistic variables'!$B$8:$F$12,2,FALSE)</f>
        <v>0</v>
      </c>
      <c r="AE16">
        <f>VLOOKUP(F16,'linguistic variables'!$B$8:$F$12,3,FALSE)</f>
        <v>0.36249999999999999</v>
      </c>
      <c r="AF16">
        <f>VLOOKUP(F16,'linguistic variables'!$B$8:$F$12,4,FALSE)</f>
        <v>0.4</v>
      </c>
      <c r="AG16">
        <f>VLOOKUP(F16,'linguistic variables'!$B$8:$F$12,5,FALSE)</f>
        <v>0.61250000000000004</v>
      </c>
      <c r="AH16">
        <f>VLOOKUP(G16,'linguistic variables'!$B$8:$F$12,2,FALSE)</f>
        <v>0.15</v>
      </c>
      <c r="AI16">
        <f>VLOOKUP(G16,'linguistic variables'!$B$8:$F$12,3,FALSE)</f>
        <v>0.51249999999999996</v>
      </c>
      <c r="AJ16">
        <f>VLOOKUP(G16,'linguistic variables'!$B$8:$F$12,4,FALSE)</f>
        <v>0.25</v>
      </c>
      <c r="AK16">
        <f>VLOOKUP(G16,'linguistic variables'!$B$8:$F$12,5,FALSE)</f>
        <v>0.46250000000000002</v>
      </c>
      <c r="AL16">
        <f>VLOOKUP(H16,'linguistic variables'!$B$8:$F$12,2,FALSE)</f>
        <v>0.4</v>
      </c>
      <c r="AM16">
        <f>VLOOKUP(H16,'linguistic variables'!$B$8:$F$12,3,FALSE)</f>
        <v>0.76249999999999996</v>
      </c>
      <c r="AN16">
        <f>VLOOKUP(H16,'linguistic variables'!$B$8:$F$12,4,FALSE)</f>
        <v>0</v>
      </c>
      <c r="AO16">
        <f>VLOOKUP(H16,'linguistic variables'!$B$8:$F$12,5,FALSE)</f>
        <v>0.21149999999999999</v>
      </c>
      <c r="AP16">
        <f>VLOOKUP(I16,'linguistic variables'!$B$8:$F$12,2,FALSE)</f>
        <v>0.4</v>
      </c>
      <c r="AQ16">
        <f>VLOOKUP(I16,'linguistic variables'!$B$8:$F$12,3,FALSE)</f>
        <v>0.76249999999999996</v>
      </c>
      <c r="AR16">
        <f>VLOOKUP(I16,'linguistic variables'!$B$8:$F$12,4,FALSE)</f>
        <v>0</v>
      </c>
      <c r="AS16">
        <f>VLOOKUP(I16,'linguistic variables'!$B$8:$F$12,5,FALSE)</f>
        <v>0.21149999999999999</v>
      </c>
      <c r="AT16">
        <f>VLOOKUP(J16,'linguistic variables'!$B$8:$F$12,2,FALSE)</f>
        <v>0.15</v>
      </c>
      <c r="AU16">
        <f>VLOOKUP(J16,'linguistic variables'!$B$8:$F$12,3,FALSE)</f>
        <v>0.51249999999999996</v>
      </c>
      <c r="AV16">
        <f>VLOOKUP(J16,'linguistic variables'!$B$8:$F$12,4,FALSE)</f>
        <v>0.25</v>
      </c>
      <c r="AW16">
        <f>VLOOKUP(J16,'linguistic variables'!$B$8:$F$12,5,FALSE)</f>
        <v>0.46250000000000002</v>
      </c>
      <c r="AX16">
        <f>VLOOKUP(K16,'linguistic variables'!$B$8:$F$12,2,FALSE)</f>
        <v>0.1</v>
      </c>
      <c r="AY16">
        <f>VLOOKUP(K16,'linguistic variables'!$B$8:$F$12,3,FALSE)</f>
        <v>0.1</v>
      </c>
      <c r="AZ16">
        <f>VLOOKUP(K16,'linguistic variables'!$B$8:$F$12,4,FALSE)</f>
        <v>0.9</v>
      </c>
      <c r="BA16">
        <f>VLOOKUP(K16,'linguistic variables'!$B$8:$F$12,5,FALSE)</f>
        <v>0.9</v>
      </c>
      <c r="BB16">
        <f>VLOOKUP(L16,'linguistic variables'!$B$8:$F$12,2,FALSE)</f>
        <v>0.15</v>
      </c>
      <c r="BC16">
        <f>VLOOKUP(L16,'linguistic variables'!$B$8:$F$12,3,FALSE)</f>
        <v>0.51249999999999996</v>
      </c>
      <c r="BD16">
        <f>VLOOKUP(L16,'linguistic variables'!$B$8:$F$12,4,FALSE)</f>
        <v>0.25</v>
      </c>
      <c r="BE16">
        <f>VLOOKUP(L16,'linguistic variables'!$B$8:$F$12,5,FALSE)</f>
        <v>0.46250000000000002</v>
      </c>
      <c r="BF16">
        <f>VLOOKUP(M16,'linguistic variables'!$B$8:$F$12,2,FALSE)</f>
        <v>0</v>
      </c>
      <c r="BG16">
        <f>VLOOKUP(M16,'linguistic variables'!$B$8:$F$12,3,FALSE)</f>
        <v>0.36249999999999999</v>
      </c>
      <c r="BH16">
        <f>VLOOKUP(M16,'linguistic variables'!$B$8:$F$12,4,FALSE)</f>
        <v>0.4</v>
      </c>
      <c r="BI16">
        <f>VLOOKUP(M16,'linguistic variables'!$B$8:$F$12,5,FALSE)</f>
        <v>0.61250000000000004</v>
      </c>
      <c r="BJ16">
        <f>VLOOKUP(N16,'linguistic variables'!$B$8:$F$12,2,FALSE)</f>
        <v>0.4</v>
      </c>
      <c r="BK16">
        <f>VLOOKUP(N16,'linguistic variables'!$B$8:$F$12,3,FALSE)</f>
        <v>0.76249999999999996</v>
      </c>
      <c r="BL16">
        <f>VLOOKUP(N16,'linguistic variables'!$B$8:$F$12,4,FALSE)</f>
        <v>0</v>
      </c>
      <c r="BM16">
        <f>VLOOKUP(N16,'linguistic variables'!$B$8:$F$12,5,FALSE)</f>
        <v>0.21149999999999999</v>
      </c>
      <c r="BN16">
        <f>VLOOKUP(O16,'linguistic variables'!$B$8:$F$12,2,FALSE)</f>
        <v>0</v>
      </c>
      <c r="BO16">
        <f>VLOOKUP(O16,'linguistic variables'!$B$8:$F$12,3,FALSE)</f>
        <v>0.36249999999999999</v>
      </c>
      <c r="BP16">
        <f>VLOOKUP(O16,'linguistic variables'!$B$8:$F$12,4,FALSE)</f>
        <v>0.4</v>
      </c>
      <c r="BQ16">
        <f>VLOOKUP(O16,'linguistic variables'!$B$8:$F$12,5,FALSE)</f>
        <v>0.61250000000000004</v>
      </c>
      <c r="BR16">
        <f>VLOOKUP(P16,'linguistic variables'!$B$8:$F$12,2,FALSE)</f>
        <v>0</v>
      </c>
      <c r="BS16">
        <f>VLOOKUP(P16,'linguistic variables'!$B$8:$F$12,3,FALSE)</f>
        <v>0.36249999999999999</v>
      </c>
      <c r="BT16">
        <f>VLOOKUP(P16,'linguistic variables'!$B$8:$F$12,4,FALSE)</f>
        <v>0.4</v>
      </c>
      <c r="BU16">
        <f>VLOOKUP(P16,'linguistic variables'!$B$8:$F$12,5,FALSE)</f>
        <v>0.61250000000000004</v>
      </c>
      <c r="BV16">
        <f>VLOOKUP(Q16,'linguistic variables'!$B$8:$F$12,2,FALSE)</f>
        <v>0.4</v>
      </c>
      <c r="BW16">
        <f>VLOOKUP(Q16,'linguistic variables'!$B$8:$F$12,3,FALSE)</f>
        <v>0.76249999999999996</v>
      </c>
      <c r="BX16">
        <f>VLOOKUP(Q16,'linguistic variables'!$B$8:$F$12,4,FALSE)</f>
        <v>0</v>
      </c>
      <c r="BY16">
        <f>VLOOKUP(Q16,'linguistic variables'!$B$8:$F$12,5,FALSE)</f>
        <v>0.21149999999999999</v>
      </c>
    </row>
    <row r="17" spans="1:77" x14ac:dyDescent="0.2">
      <c r="A17" t="s">
        <v>71</v>
      </c>
      <c r="B17" t="s">
        <v>12</v>
      </c>
      <c r="C17" t="str">
        <f>'DM3'!B21</f>
        <v>Orta</v>
      </c>
      <c r="D17" t="str">
        <f>'DM3'!C21</f>
        <v>Kötü</v>
      </c>
      <c r="E17" t="str">
        <f>'DM3'!D21</f>
        <v>Orta</v>
      </c>
      <c r="F17" t="str">
        <f>'DM3'!E21</f>
        <v>Kötü</v>
      </c>
      <c r="G17" t="str">
        <f>'DM3'!F21</f>
        <v>Kötü</v>
      </c>
      <c r="H17" t="str">
        <f>'DM3'!G21</f>
        <v>İyi</v>
      </c>
      <c r="I17" t="str">
        <f>'DM3'!H21</f>
        <v>Orta</v>
      </c>
      <c r="J17" t="str">
        <f>'DM3'!I21</f>
        <v>Orta</v>
      </c>
      <c r="K17" t="str">
        <f>'DM3'!J21</f>
        <v>Kötü</v>
      </c>
      <c r="L17" t="str">
        <f>'DM3'!K21</f>
        <v>Kötü</v>
      </c>
      <c r="M17" t="str">
        <f>'DM3'!L21</f>
        <v>Orta</v>
      </c>
      <c r="N17" t="str">
        <f>'DM3'!M21</f>
        <v>Orta</v>
      </c>
      <c r="O17" t="str">
        <f>'DM3'!N21</f>
        <v>Kötü</v>
      </c>
      <c r="P17" t="str">
        <f>'DM3'!O21</f>
        <v>Kötü</v>
      </c>
      <c r="Q17" t="str">
        <f>'DM3'!P21</f>
        <v>İyi</v>
      </c>
      <c r="R17">
        <f>VLOOKUP(C17,'linguistic variables'!$B$8:$F$12,2,FALSE)</f>
        <v>0.15</v>
      </c>
      <c r="S17">
        <f>VLOOKUP(C17,'linguistic variables'!$B$8:$F$12,3,FALSE)</f>
        <v>0.51249999999999996</v>
      </c>
      <c r="T17">
        <f>VLOOKUP(C17,'linguistic variables'!$B$8:$F$12,4,FALSE)</f>
        <v>0.25</v>
      </c>
      <c r="U17">
        <f>VLOOKUP(C17,'linguistic variables'!$B$8:$F$12,5,FALSE)</f>
        <v>0.46250000000000002</v>
      </c>
      <c r="V17">
        <f>VLOOKUP(D17,'linguistic variables'!$B$8:$F$12,2,FALSE)</f>
        <v>0</v>
      </c>
      <c r="W17">
        <f>VLOOKUP(D17,'linguistic variables'!$B$8:$F$12,3,FALSE)</f>
        <v>0.36249999999999999</v>
      </c>
      <c r="X17">
        <f>VLOOKUP(D17,'linguistic variables'!$B$8:$F$12,4,FALSE)</f>
        <v>0.4</v>
      </c>
      <c r="Y17">
        <f>VLOOKUP(D17,'linguistic variables'!$B$8:$F$12,5,FALSE)</f>
        <v>0.61250000000000004</v>
      </c>
      <c r="Z17">
        <f>VLOOKUP(E17,'linguistic variables'!$B$8:$F$12,2,FALSE)</f>
        <v>0.15</v>
      </c>
      <c r="AA17">
        <f>VLOOKUP(E17,'linguistic variables'!$B$8:$F$12,3,FALSE)</f>
        <v>0.51249999999999996</v>
      </c>
      <c r="AB17">
        <f>VLOOKUP(E17,'linguistic variables'!$B$8:$F$12,4,FALSE)</f>
        <v>0.25</v>
      </c>
      <c r="AC17">
        <f>VLOOKUP(E17,'linguistic variables'!$B$8:$F$12,5,FALSE)</f>
        <v>0.46250000000000002</v>
      </c>
      <c r="AD17">
        <f>VLOOKUP(F17,'linguistic variables'!$B$8:$F$12,2,FALSE)</f>
        <v>0</v>
      </c>
      <c r="AE17">
        <f>VLOOKUP(F17,'linguistic variables'!$B$8:$F$12,3,FALSE)</f>
        <v>0.36249999999999999</v>
      </c>
      <c r="AF17">
        <f>VLOOKUP(F17,'linguistic variables'!$B$8:$F$12,4,FALSE)</f>
        <v>0.4</v>
      </c>
      <c r="AG17">
        <f>VLOOKUP(F17,'linguistic variables'!$B$8:$F$12,5,FALSE)</f>
        <v>0.61250000000000004</v>
      </c>
      <c r="AH17">
        <f>VLOOKUP(G17,'linguistic variables'!$B$8:$F$12,2,FALSE)</f>
        <v>0</v>
      </c>
      <c r="AI17">
        <f>VLOOKUP(G17,'linguistic variables'!$B$8:$F$12,3,FALSE)</f>
        <v>0.36249999999999999</v>
      </c>
      <c r="AJ17">
        <f>VLOOKUP(G17,'linguistic variables'!$B$8:$F$12,4,FALSE)</f>
        <v>0.4</v>
      </c>
      <c r="AK17">
        <f>VLOOKUP(G17,'linguistic variables'!$B$8:$F$12,5,FALSE)</f>
        <v>0.61250000000000004</v>
      </c>
      <c r="AL17">
        <f>VLOOKUP(H17,'linguistic variables'!$B$8:$F$12,2,FALSE)</f>
        <v>0.4</v>
      </c>
      <c r="AM17">
        <f>VLOOKUP(H17,'linguistic variables'!$B$8:$F$12,3,FALSE)</f>
        <v>0.76249999999999996</v>
      </c>
      <c r="AN17">
        <f>VLOOKUP(H17,'linguistic variables'!$B$8:$F$12,4,FALSE)</f>
        <v>0</v>
      </c>
      <c r="AO17">
        <f>VLOOKUP(H17,'linguistic variables'!$B$8:$F$12,5,FALSE)</f>
        <v>0.21149999999999999</v>
      </c>
      <c r="AP17">
        <f>VLOOKUP(I17,'linguistic variables'!$B$8:$F$12,2,FALSE)</f>
        <v>0.15</v>
      </c>
      <c r="AQ17">
        <f>VLOOKUP(I17,'linguistic variables'!$B$8:$F$12,3,FALSE)</f>
        <v>0.51249999999999996</v>
      </c>
      <c r="AR17">
        <f>VLOOKUP(I17,'linguistic variables'!$B$8:$F$12,4,FALSE)</f>
        <v>0.25</v>
      </c>
      <c r="AS17">
        <f>VLOOKUP(I17,'linguistic variables'!$B$8:$F$12,5,FALSE)</f>
        <v>0.46250000000000002</v>
      </c>
      <c r="AT17">
        <f>VLOOKUP(J17,'linguistic variables'!$B$8:$F$12,2,FALSE)</f>
        <v>0.15</v>
      </c>
      <c r="AU17">
        <f>VLOOKUP(J17,'linguistic variables'!$B$8:$F$12,3,FALSE)</f>
        <v>0.51249999999999996</v>
      </c>
      <c r="AV17">
        <f>VLOOKUP(J17,'linguistic variables'!$B$8:$F$12,4,FALSE)</f>
        <v>0.25</v>
      </c>
      <c r="AW17">
        <f>VLOOKUP(J17,'linguistic variables'!$B$8:$F$12,5,FALSE)</f>
        <v>0.46250000000000002</v>
      </c>
      <c r="AX17">
        <f>VLOOKUP(K17,'linguistic variables'!$B$8:$F$12,2,FALSE)</f>
        <v>0</v>
      </c>
      <c r="AY17">
        <f>VLOOKUP(K17,'linguistic variables'!$B$8:$F$12,3,FALSE)</f>
        <v>0.36249999999999999</v>
      </c>
      <c r="AZ17">
        <f>VLOOKUP(K17,'linguistic variables'!$B$8:$F$12,4,FALSE)</f>
        <v>0.4</v>
      </c>
      <c r="BA17">
        <f>VLOOKUP(K17,'linguistic variables'!$B$8:$F$12,5,FALSE)</f>
        <v>0.61250000000000004</v>
      </c>
      <c r="BB17">
        <f>VLOOKUP(L17,'linguistic variables'!$B$8:$F$12,2,FALSE)</f>
        <v>0</v>
      </c>
      <c r="BC17">
        <f>VLOOKUP(L17,'linguistic variables'!$B$8:$F$12,3,FALSE)</f>
        <v>0.36249999999999999</v>
      </c>
      <c r="BD17">
        <f>VLOOKUP(L17,'linguistic variables'!$B$8:$F$12,4,FALSE)</f>
        <v>0.4</v>
      </c>
      <c r="BE17">
        <f>VLOOKUP(L17,'linguistic variables'!$B$8:$F$12,5,FALSE)</f>
        <v>0.61250000000000004</v>
      </c>
      <c r="BF17">
        <f>VLOOKUP(M17,'linguistic variables'!$B$8:$F$12,2,FALSE)</f>
        <v>0.15</v>
      </c>
      <c r="BG17">
        <f>VLOOKUP(M17,'linguistic variables'!$B$8:$F$12,3,FALSE)</f>
        <v>0.51249999999999996</v>
      </c>
      <c r="BH17">
        <f>VLOOKUP(M17,'linguistic variables'!$B$8:$F$12,4,FALSE)</f>
        <v>0.25</v>
      </c>
      <c r="BI17">
        <f>VLOOKUP(M17,'linguistic variables'!$B$8:$F$12,5,FALSE)</f>
        <v>0.46250000000000002</v>
      </c>
      <c r="BJ17">
        <f>VLOOKUP(N17,'linguistic variables'!$B$8:$F$12,2,FALSE)</f>
        <v>0.15</v>
      </c>
      <c r="BK17">
        <f>VLOOKUP(N17,'linguistic variables'!$B$8:$F$12,3,FALSE)</f>
        <v>0.51249999999999996</v>
      </c>
      <c r="BL17">
        <f>VLOOKUP(N17,'linguistic variables'!$B$8:$F$12,4,FALSE)</f>
        <v>0.25</v>
      </c>
      <c r="BM17">
        <f>VLOOKUP(N17,'linguistic variables'!$B$8:$F$12,5,FALSE)</f>
        <v>0.46250000000000002</v>
      </c>
      <c r="BN17">
        <f>VLOOKUP(O17,'linguistic variables'!$B$8:$F$12,2,FALSE)</f>
        <v>0</v>
      </c>
      <c r="BO17">
        <f>VLOOKUP(O17,'linguistic variables'!$B$8:$F$12,3,FALSE)</f>
        <v>0.36249999999999999</v>
      </c>
      <c r="BP17">
        <f>VLOOKUP(O17,'linguistic variables'!$B$8:$F$12,4,FALSE)</f>
        <v>0.4</v>
      </c>
      <c r="BQ17">
        <f>VLOOKUP(O17,'linguistic variables'!$B$8:$F$12,5,FALSE)</f>
        <v>0.61250000000000004</v>
      </c>
      <c r="BR17">
        <f>VLOOKUP(P17,'linguistic variables'!$B$8:$F$12,2,FALSE)</f>
        <v>0</v>
      </c>
      <c r="BS17">
        <f>VLOOKUP(P17,'linguistic variables'!$B$8:$F$12,3,FALSE)</f>
        <v>0.36249999999999999</v>
      </c>
      <c r="BT17">
        <f>VLOOKUP(P17,'linguistic variables'!$B$8:$F$12,4,FALSE)</f>
        <v>0.4</v>
      </c>
      <c r="BU17">
        <f>VLOOKUP(P17,'linguistic variables'!$B$8:$F$12,5,FALSE)</f>
        <v>0.61250000000000004</v>
      </c>
      <c r="BV17">
        <f>VLOOKUP(Q17,'linguistic variables'!$B$8:$F$12,2,FALSE)</f>
        <v>0.4</v>
      </c>
      <c r="BW17">
        <f>VLOOKUP(Q17,'linguistic variables'!$B$8:$F$12,3,FALSE)</f>
        <v>0.76249999999999996</v>
      </c>
      <c r="BX17">
        <f>VLOOKUP(Q17,'linguistic variables'!$B$8:$F$12,4,FALSE)</f>
        <v>0</v>
      </c>
      <c r="BY17">
        <f>VLOOKUP(Q17,'linguistic variables'!$B$8:$F$12,5,FALSE)</f>
        <v>0.21149999999999999</v>
      </c>
    </row>
    <row r="18" spans="1:77" x14ac:dyDescent="0.2">
      <c r="A18" t="s">
        <v>71</v>
      </c>
      <c r="B18" t="s">
        <v>13</v>
      </c>
      <c r="C18" t="str">
        <f>'DM3'!B22</f>
        <v>Orta</v>
      </c>
      <c r="D18" t="str">
        <f>'DM3'!C22</f>
        <v>Kötü</v>
      </c>
      <c r="E18" t="str">
        <f>'DM3'!D22</f>
        <v>İyi</v>
      </c>
      <c r="F18" t="str">
        <f>'DM3'!E22</f>
        <v>Kötü</v>
      </c>
      <c r="G18" t="str">
        <f>'DM3'!F22</f>
        <v>Orta</v>
      </c>
      <c r="H18" t="str">
        <f>'DM3'!G22</f>
        <v>Çok İyi</v>
      </c>
      <c r="I18" t="str">
        <f>'DM3'!H22</f>
        <v>Çok İyi</v>
      </c>
      <c r="J18" t="str">
        <f>'DM3'!I22</f>
        <v>İyi</v>
      </c>
      <c r="K18" t="str">
        <f>'DM3'!J22</f>
        <v>Çok Kötü</v>
      </c>
      <c r="L18" t="str">
        <f>'DM3'!K22</f>
        <v>Orta</v>
      </c>
      <c r="M18" t="str">
        <f>'DM3'!L22</f>
        <v>İyi</v>
      </c>
      <c r="N18" t="str">
        <f>'DM3'!M22</f>
        <v>Orta</v>
      </c>
      <c r="O18" t="str">
        <f>'DM3'!N22</f>
        <v>Kötü</v>
      </c>
      <c r="P18" t="str">
        <f>'DM3'!O22</f>
        <v>Çok Kötü</v>
      </c>
      <c r="Q18" t="str">
        <f>'DM3'!P22</f>
        <v>İyi</v>
      </c>
      <c r="R18">
        <f>VLOOKUP(C18,'linguistic variables'!$B$8:$F$12,2,FALSE)</f>
        <v>0.15</v>
      </c>
      <c r="S18">
        <f>VLOOKUP(C18,'linguistic variables'!$B$8:$F$12,3,FALSE)</f>
        <v>0.51249999999999996</v>
      </c>
      <c r="T18">
        <f>VLOOKUP(C18,'linguistic variables'!$B$8:$F$12,4,FALSE)</f>
        <v>0.25</v>
      </c>
      <c r="U18">
        <f>VLOOKUP(C18,'linguistic variables'!$B$8:$F$12,5,FALSE)</f>
        <v>0.46250000000000002</v>
      </c>
      <c r="V18">
        <f>VLOOKUP(D18,'linguistic variables'!$B$8:$F$12,2,FALSE)</f>
        <v>0</v>
      </c>
      <c r="W18">
        <f>VLOOKUP(D18,'linguistic variables'!$B$8:$F$12,3,FALSE)</f>
        <v>0.36249999999999999</v>
      </c>
      <c r="X18">
        <f>VLOOKUP(D18,'linguistic variables'!$B$8:$F$12,4,FALSE)</f>
        <v>0.4</v>
      </c>
      <c r="Y18">
        <f>VLOOKUP(D18,'linguistic variables'!$B$8:$F$12,5,FALSE)</f>
        <v>0.61250000000000004</v>
      </c>
      <c r="Z18">
        <f>VLOOKUP(E18,'linguistic variables'!$B$8:$F$12,2,FALSE)</f>
        <v>0.4</v>
      </c>
      <c r="AA18">
        <f>VLOOKUP(E18,'linguistic variables'!$B$8:$F$12,3,FALSE)</f>
        <v>0.76249999999999996</v>
      </c>
      <c r="AB18">
        <f>VLOOKUP(E18,'linguistic variables'!$B$8:$F$12,4,FALSE)</f>
        <v>0</v>
      </c>
      <c r="AC18">
        <f>VLOOKUP(E18,'linguistic variables'!$B$8:$F$12,5,FALSE)</f>
        <v>0.21149999999999999</v>
      </c>
      <c r="AD18">
        <f>VLOOKUP(F18,'linguistic variables'!$B$8:$F$12,2,FALSE)</f>
        <v>0</v>
      </c>
      <c r="AE18">
        <f>VLOOKUP(F18,'linguistic variables'!$B$8:$F$12,3,FALSE)</f>
        <v>0.36249999999999999</v>
      </c>
      <c r="AF18">
        <f>VLOOKUP(F18,'linguistic variables'!$B$8:$F$12,4,FALSE)</f>
        <v>0.4</v>
      </c>
      <c r="AG18">
        <f>VLOOKUP(F18,'linguistic variables'!$B$8:$F$12,5,FALSE)</f>
        <v>0.61250000000000004</v>
      </c>
      <c r="AH18">
        <f>VLOOKUP(G18,'linguistic variables'!$B$8:$F$12,2,FALSE)</f>
        <v>0.15</v>
      </c>
      <c r="AI18">
        <f>VLOOKUP(G18,'linguistic variables'!$B$8:$F$12,3,FALSE)</f>
        <v>0.51249999999999996</v>
      </c>
      <c r="AJ18">
        <f>VLOOKUP(G18,'linguistic variables'!$B$8:$F$12,4,FALSE)</f>
        <v>0.25</v>
      </c>
      <c r="AK18">
        <f>VLOOKUP(G18,'linguistic variables'!$B$8:$F$12,5,FALSE)</f>
        <v>0.46250000000000002</v>
      </c>
      <c r="AL18">
        <f>VLOOKUP(H18,'linguistic variables'!$B$8:$F$12,2,FALSE)</f>
        <v>0.9</v>
      </c>
      <c r="AM18">
        <f>VLOOKUP(H18,'linguistic variables'!$B$8:$F$12,3,FALSE)</f>
        <v>0.9</v>
      </c>
      <c r="AN18">
        <f>VLOOKUP(H18,'linguistic variables'!$B$8:$F$12,4,FALSE)</f>
        <v>0.1</v>
      </c>
      <c r="AO18">
        <f>VLOOKUP(H18,'linguistic variables'!$B$8:$F$12,5,FALSE)</f>
        <v>0.1</v>
      </c>
      <c r="AP18">
        <f>VLOOKUP(I18,'linguistic variables'!$B$8:$F$12,2,FALSE)</f>
        <v>0.9</v>
      </c>
      <c r="AQ18">
        <f>VLOOKUP(I18,'linguistic variables'!$B$8:$F$12,3,FALSE)</f>
        <v>0.9</v>
      </c>
      <c r="AR18">
        <f>VLOOKUP(I18,'linguistic variables'!$B$8:$F$12,4,FALSE)</f>
        <v>0.1</v>
      </c>
      <c r="AS18">
        <f>VLOOKUP(I18,'linguistic variables'!$B$8:$F$12,5,FALSE)</f>
        <v>0.1</v>
      </c>
      <c r="AT18">
        <f>VLOOKUP(J18,'linguistic variables'!$B$8:$F$12,2,FALSE)</f>
        <v>0.4</v>
      </c>
      <c r="AU18">
        <f>VLOOKUP(J18,'linguistic variables'!$B$8:$F$12,3,FALSE)</f>
        <v>0.76249999999999996</v>
      </c>
      <c r="AV18">
        <f>VLOOKUP(J18,'linguistic variables'!$B$8:$F$12,4,FALSE)</f>
        <v>0</v>
      </c>
      <c r="AW18">
        <f>VLOOKUP(J18,'linguistic variables'!$B$8:$F$12,5,FALSE)</f>
        <v>0.21149999999999999</v>
      </c>
      <c r="AX18">
        <f>VLOOKUP(K18,'linguistic variables'!$B$8:$F$12,2,FALSE)</f>
        <v>0.1</v>
      </c>
      <c r="AY18">
        <f>VLOOKUP(K18,'linguistic variables'!$B$8:$F$12,3,FALSE)</f>
        <v>0.1</v>
      </c>
      <c r="AZ18">
        <f>VLOOKUP(K18,'linguistic variables'!$B$8:$F$12,4,FALSE)</f>
        <v>0.9</v>
      </c>
      <c r="BA18">
        <f>VLOOKUP(K18,'linguistic variables'!$B$8:$F$12,5,FALSE)</f>
        <v>0.9</v>
      </c>
      <c r="BB18">
        <f>VLOOKUP(L18,'linguistic variables'!$B$8:$F$12,2,FALSE)</f>
        <v>0.15</v>
      </c>
      <c r="BC18">
        <f>VLOOKUP(L18,'linguistic variables'!$B$8:$F$12,3,FALSE)</f>
        <v>0.51249999999999996</v>
      </c>
      <c r="BD18">
        <f>VLOOKUP(L18,'linguistic variables'!$B$8:$F$12,4,FALSE)</f>
        <v>0.25</v>
      </c>
      <c r="BE18">
        <f>VLOOKUP(L18,'linguistic variables'!$B$8:$F$12,5,FALSE)</f>
        <v>0.46250000000000002</v>
      </c>
      <c r="BF18">
        <f>VLOOKUP(M18,'linguistic variables'!$B$8:$F$12,2,FALSE)</f>
        <v>0.4</v>
      </c>
      <c r="BG18">
        <f>VLOOKUP(M18,'linguistic variables'!$B$8:$F$12,3,FALSE)</f>
        <v>0.76249999999999996</v>
      </c>
      <c r="BH18">
        <f>VLOOKUP(M18,'linguistic variables'!$B$8:$F$12,4,FALSE)</f>
        <v>0</v>
      </c>
      <c r="BI18">
        <f>VLOOKUP(M18,'linguistic variables'!$B$8:$F$12,5,FALSE)</f>
        <v>0.21149999999999999</v>
      </c>
      <c r="BJ18">
        <f>VLOOKUP(N18,'linguistic variables'!$B$8:$F$12,2,FALSE)</f>
        <v>0.15</v>
      </c>
      <c r="BK18">
        <f>VLOOKUP(N18,'linguistic variables'!$B$8:$F$12,3,FALSE)</f>
        <v>0.51249999999999996</v>
      </c>
      <c r="BL18">
        <f>VLOOKUP(N18,'linguistic variables'!$B$8:$F$12,4,FALSE)</f>
        <v>0.25</v>
      </c>
      <c r="BM18">
        <f>VLOOKUP(N18,'linguistic variables'!$B$8:$F$12,5,FALSE)</f>
        <v>0.46250000000000002</v>
      </c>
      <c r="BN18">
        <f>VLOOKUP(O18,'linguistic variables'!$B$8:$F$12,2,FALSE)</f>
        <v>0</v>
      </c>
      <c r="BO18">
        <f>VLOOKUP(O18,'linguistic variables'!$B$8:$F$12,3,FALSE)</f>
        <v>0.36249999999999999</v>
      </c>
      <c r="BP18">
        <f>VLOOKUP(O18,'linguistic variables'!$B$8:$F$12,4,FALSE)</f>
        <v>0.4</v>
      </c>
      <c r="BQ18">
        <f>VLOOKUP(O18,'linguistic variables'!$B$8:$F$12,5,FALSE)</f>
        <v>0.61250000000000004</v>
      </c>
      <c r="BR18">
        <f>VLOOKUP(P18,'linguistic variables'!$B$8:$F$12,2,FALSE)</f>
        <v>0.1</v>
      </c>
      <c r="BS18">
        <f>VLOOKUP(P18,'linguistic variables'!$B$8:$F$12,3,FALSE)</f>
        <v>0.1</v>
      </c>
      <c r="BT18">
        <f>VLOOKUP(P18,'linguistic variables'!$B$8:$F$12,4,FALSE)</f>
        <v>0.9</v>
      </c>
      <c r="BU18">
        <f>VLOOKUP(P18,'linguistic variables'!$B$8:$F$12,5,FALSE)</f>
        <v>0.9</v>
      </c>
      <c r="BV18">
        <f>VLOOKUP(Q18,'linguistic variables'!$B$8:$F$12,2,FALSE)</f>
        <v>0.4</v>
      </c>
      <c r="BW18">
        <f>VLOOKUP(Q18,'linguistic variables'!$B$8:$F$12,3,FALSE)</f>
        <v>0.76249999999999996</v>
      </c>
      <c r="BX18">
        <f>VLOOKUP(Q18,'linguistic variables'!$B$8:$F$12,4,FALSE)</f>
        <v>0</v>
      </c>
      <c r="BY18">
        <f>VLOOKUP(Q18,'linguistic variables'!$B$8:$F$12,5,FALSE)</f>
        <v>0.21149999999999999</v>
      </c>
    </row>
    <row r="19" spans="1:77" x14ac:dyDescent="0.2">
      <c r="A19" t="s">
        <v>71</v>
      </c>
      <c r="B19" t="s">
        <v>14</v>
      </c>
      <c r="C19" t="str">
        <f>'DM3'!B23</f>
        <v>Kötü</v>
      </c>
      <c r="D19" t="str">
        <f>'DM3'!C23</f>
        <v>Kötü</v>
      </c>
      <c r="E19" t="str">
        <f>'DM3'!D23</f>
        <v>Orta</v>
      </c>
      <c r="F19" t="str">
        <f>'DM3'!E23</f>
        <v>Orta</v>
      </c>
      <c r="G19" t="str">
        <f>'DM3'!F23</f>
        <v>Kötü</v>
      </c>
      <c r="H19" t="str">
        <f>'DM3'!G23</f>
        <v>Çok İyi</v>
      </c>
      <c r="I19" t="str">
        <f>'DM3'!H23</f>
        <v>Orta</v>
      </c>
      <c r="J19" t="str">
        <f>'DM3'!I23</f>
        <v>Orta</v>
      </c>
      <c r="K19" t="str">
        <f>'DM3'!J23</f>
        <v>Orta</v>
      </c>
      <c r="L19" t="str">
        <f>'DM3'!K23</f>
        <v>Kötü</v>
      </c>
      <c r="M19" t="str">
        <f>'DM3'!L23</f>
        <v>Kötü</v>
      </c>
      <c r="N19" t="str">
        <f>'DM3'!M23</f>
        <v>İyi</v>
      </c>
      <c r="O19" t="str">
        <f>'DM3'!N23</f>
        <v>Kötü</v>
      </c>
      <c r="P19" t="str">
        <f>'DM3'!O23</f>
        <v>Orta</v>
      </c>
      <c r="Q19" t="str">
        <f>'DM3'!P23</f>
        <v>İyi</v>
      </c>
      <c r="R19">
        <f>VLOOKUP(C19,'linguistic variables'!$B$8:$F$12,2,FALSE)</f>
        <v>0</v>
      </c>
      <c r="S19">
        <f>VLOOKUP(C19,'linguistic variables'!$B$8:$F$12,3,FALSE)</f>
        <v>0.36249999999999999</v>
      </c>
      <c r="T19">
        <f>VLOOKUP(C19,'linguistic variables'!$B$8:$F$12,4,FALSE)</f>
        <v>0.4</v>
      </c>
      <c r="U19">
        <f>VLOOKUP(C19,'linguistic variables'!$B$8:$F$12,5,FALSE)</f>
        <v>0.61250000000000004</v>
      </c>
      <c r="V19">
        <f>VLOOKUP(D19,'linguistic variables'!$B$8:$F$12,2,FALSE)</f>
        <v>0</v>
      </c>
      <c r="W19">
        <f>VLOOKUP(D19,'linguistic variables'!$B$8:$F$12,3,FALSE)</f>
        <v>0.36249999999999999</v>
      </c>
      <c r="X19">
        <f>VLOOKUP(D19,'linguistic variables'!$B$8:$F$12,4,FALSE)</f>
        <v>0.4</v>
      </c>
      <c r="Y19">
        <f>VLOOKUP(D19,'linguistic variables'!$B$8:$F$12,5,FALSE)</f>
        <v>0.61250000000000004</v>
      </c>
      <c r="Z19">
        <f>VLOOKUP(E19,'linguistic variables'!$B$8:$F$12,2,FALSE)</f>
        <v>0.15</v>
      </c>
      <c r="AA19">
        <f>VLOOKUP(E19,'linguistic variables'!$B$8:$F$12,3,FALSE)</f>
        <v>0.51249999999999996</v>
      </c>
      <c r="AB19">
        <f>VLOOKUP(E19,'linguistic variables'!$B$8:$F$12,4,FALSE)</f>
        <v>0.25</v>
      </c>
      <c r="AC19">
        <f>VLOOKUP(E19,'linguistic variables'!$B$8:$F$12,5,FALSE)</f>
        <v>0.46250000000000002</v>
      </c>
      <c r="AD19">
        <f>VLOOKUP(F19,'linguistic variables'!$B$8:$F$12,2,FALSE)</f>
        <v>0.15</v>
      </c>
      <c r="AE19">
        <f>VLOOKUP(F19,'linguistic variables'!$B$8:$F$12,3,FALSE)</f>
        <v>0.51249999999999996</v>
      </c>
      <c r="AF19">
        <f>VLOOKUP(F19,'linguistic variables'!$B$8:$F$12,4,FALSE)</f>
        <v>0.25</v>
      </c>
      <c r="AG19">
        <f>VLOOKUP(F19,'linguistic variables'!$B$8:$F$12,5,FALSE)</f>
        <v>0.46250000000000002</v>
      </c>
      <c r="AH19">
        <f>VLOOKUP(G19,'linguistic variables'!$B$8:$F$12,2,FALSE)</f>
        <v>0</v>
      </c>
      <c r="AI19">
        <f>VLOOKUP(G19,'linguistic variables'!$B$8:$F$12,3,FALSE)</f>
        <v>0.36249999999999999</v>
      </c>
      <c r="AJ19">
        <f>VLOOKUP(G19,'linguistic variables'!$B$8:$F$12,4,FALSE)</f>
        <v>0.4</v>
      </c>
      <c r="AK19">
        <f>VLOOKUP(G19,'linguistic variables'!$B$8:$F$12,5,FALSE)</f>
        <v>0.61250000000000004</v>
      </c>
      <c r="AL19">
        <f>VLOOKUP(H19,'linguistic variables'!$B$8:$F$12,2,FALSE)</f>
        <v>0.9</v>
      </c>
      <c r="AM19">
        <f>VLOOKUP(H19,'linguistic variables'!$B$8:$F$12,3,FALSE)</f>
        <v>0.9</v>
      </c>
      <c r="AN19">
        <f>VLOOKUP(H19,'linguistic variables'!$B$8:$F$12,4,FALSE)</f>
        <v>0.1</v>
      </c>
      <c r="AO19">
        <f>VLOOKUP(H19,'linguistic variables'!$B$8:$F$12,5,FALSE)</f>
        <v>0.1</v>
      </c>
      <c r="AP19">
        <f>VLOOKUP(I19,'linguistic variables'!$B$8:$F$12,2,FALSE)</f>
        <v>0.15</v>
      </c>
      <c r="AQ19">
        <f>VLOOKUP(I19,'linguistic variables'!$B$8:$F$12,3,FALSE)</f>
        <v>0.51249999999999996</v>
      </c>
      <c r="AR19">
        <f>VLOOKUP(I19,'linguistic variables'!$B$8:$F$12,4,FALSE)</f>
        <v>0.25</v>
      </c>
      <c r="AS19">
        <f>VLOOKUP(I19,'linguistic variables'!$B$8:$F$12,5,FALSE)</f>
        <v>0.46250000000000002</v>
      </c>
      <c r="AT19">
        <f>VLOOKUP(J19,'linguistic variables'!$B$8:$F$12,2,FALSE)</f>
        <v>0.15</v>
      </c>
      <c r="AU19">
        <f>VLOOKUP(J19,'linguistic variables'!$B$8:$F$12,3,FALSE)</f>
        <v>0.51249999999999996</v>
      </c>
      <c r="AV19">
        <f>VLOOKUP(J19,'linguistic variables'!$B$8:$F$12,4,FALSE)</f>
        <v>0.25</v>
      </c>
      <c r="AW19">
        <f>VLOOKUP(J19,'linguistic variables'!$B$8:$F$12,5,FALSE)</f>
        <v>0.46250000000000002</v>
      </c>
      <c r="AX19">
        <f>VLOOKUP(K19,'linguistic variables'!$B$8:$F$12,2,FALSE)</f>
        <v>0.15</v>
      </c>
      <c r="AY19">
        <f>VLOOKUP(K19,'linguistic variables'!$B$8:$F$12,3,FALSE)</f>
        <v>0.51249999999999996</v>
      </c>
      <c r="AZ19">
        <f>VLOOKUP(K19,'linguistic variables'!$B$8:$F$12,4,FALSE)</f>
        <v>0.25</v>
      </c>
      <c r="BA19">
        <f>VLOOKUP(K19,'linguistic variables'!$B$8:$F$12,5,FALSE)</f>
        <v>0.46250000000000002</v>
      </c>
      <c r="BB19">
        <f>VLOOKUP(L19,'linguistic variables'!$B$8:$F$12,2,FALSE)</f>
        <v>0</v>
      </c>
      <c r="BC19">
        <f>VLOOKUP(L19,'linguistic variables'!$B$8:$F$12,3,FALSE)</f>
        <v>0.36249999999999999</v>
      </c>
      <c r="BD19">
        <f>VLOOKUP(L19,'linguistic variables'!$B$8:$F$12,4,FALSE)</f>
        <v>0.4</v>
      </c>
      <c r="BE19">
        <f>VLOOKUP(L19,'linguistic variables'!$B$8:$F$12,5,FALSE)</f>
        <v>0.61250000000000004</v>
      </c>
      <c r="BF19">
        <f>VLOOKUP(M19,'linguistic variables'!$B$8:$F$12,2,FALSE)</f>
        <v>0</v>
      </c>
      <c r="BG19">
        <f>VLOOKUP(M19,'linguistic variables'!$B$8:$F$12,3,FALSE)</f>
        <v>0.36249999999999999</v>
      </c>
      <c r="BH19">
        <f>VLOOKUP(M19,'linguistic variables'!$B$8:$F$12,4,FALSE)</f>
        <v>0.4</v>
      </c>
      <c r="BI19">
        <f>VLOOKUP(M19,'linguistic variables'!$B$8:$F$12,5,FALSE)</f>
        <v>0.61250000000000004</v>
      </c>
      <c r="BJ19">
        <f>VLOOKUP(N19,'linguistic variables'!$B$8:$F$12,2,FALSE)</f>
        <v>0.4</v>
      </c>
      <c r="BK19">
        <f>VLOOKUP(N19,'linguistic variables'!$B$8:$F$12,3,FALSE)</f>
        <v>0.76249999999999996</v>
      </c>
      <c r="BL19">
        <f>VLOOKUP(N19,'linguistic variables'!$B$8:$F$12,4,FALSE)</f>
        <v>0</v>
      </c>
      <c r="BM19">
        <f>VLOOKUP(N19,'linguistic variables'!$B$8:$F$12,5,FALSE)</f>
        <v>0.21149999999999999</v>
      </c>
      <c r="BN19">
        <f>VLOOKUP(O19,'linguistic variables'!$B$8:$F$12,2,FALSE)</f>
        <v>0</v>
      </c>
      <c r="BO19">
        <f>VLOOKUP(O19,'linguistic variables'!$B$8:$F$12,3,FALSE)</f>
        <v>0.36249999999999999</v>
      </c>
      <c r="BP19">
        <f>VLOOKUP(O19,'linguistic variables'!$B$8:$F$12,4,FALSE)</f>
        <v>0.4</v>
      </c>
      <c r="BQ19">
        <f>VLOOKUP(O19,'linguistic variables'!$B$8:$F$12,5,FALSE)</f>
        <v>0.61250000000000004</v>
      </c>
      <c r="BR19">
        <f>VLOOKUP(P19,'linguistic variables'!$B$8:$F$12,2,FALSE)</f>
        <v>0.15</v>
      </c>
      <c r="BS19">
        <f>VLOOKUP(P19,'linguistic variables'!$B$8:$F$12,3,FALSE)</f>
        <v>0.51249999999999996</v>
      </c>
      <c r="BT19">
        <f>VLOOKUP(P19,'linguistic variables'!$B$8:$F$12,4,FALSE)</f>
        <v>0.25</v>
      </c>
      <c r="BU19">
        <f>VLOOKUP(P19,'linguistic variables'!$B$8:$F$12,5,FALSE)</f>
        <v>0.46250000000000002</v>
      </c>
      <c r="BV19">
        <f>VLOOKUP(Q19,'linguistic variables'!$B$8:$F$12,2,FALSE)</f>
        <v>0.4</v>
      </c>
      <c r="BW19">
        <f>VLOOKUP(Q19,'linguistic variables'!$B$8:$F$12,3,FALSE)</f>
        <v>0.76249999999999996</v>
      </c>
      <c r="BX19">
        <f>VLOOKUP(Q19,'linguistic variables'!$B$8:$F$12,4,FALSE)</f>
        <v>0</v>
      </c>
      <c r="BY19">
        <f>VLOOKUP(Q19,'linguistic variables'!$B$8:$F$12,5,FALSE)</f>
        <v>0.21149999999999999</v>
      </c>
    </row>
    <row r="20" spans="1:77" x14ac:dyDescent="0.2">
      <c r="A20" t="s">
        <v>71</v>
      </c>
      <c r="B20" t="s">
        <v>15</v>
      </c>
      <c r="C20" t="str">
        <f>'DM3'!B24</f>
        <v>İyi</v>
      </c>
      <c r="D20" t="str">
        <f>'DM3'!C24</f>
        <v>Kötü</v>
      </c>
      <c r="E20" t="str">
        <f>'DM3'!D24</f>
        <v>İyi</v>
      </c>
      <c r="F20" t="str">
        <f>'DM3'!E24</f>
        <v>Kötü</v>
      </c>
      <c r="G20" t="str">
        <f>'DM3'!F24</f>
        <v>Orta</v>
      </c>
      <c r="H20" t="str">
        <f>'DM3'!G24</f>
        <v>İyi</v>
      </c>
      <c r="I20" t="str">
        <f>'DM3'!H24</f>
        <v>Çok İyi</v>
      </c>
      <c r="J20" t="str">
        <f>'DM3'!I24</f>
        <v>Orta</v>
      </c>
      <c r="K20" t="str">
        <f>'DM3'!J24</f>
        <v>Kötü</v>
      </c>
      <c r="L20" t="str">
        <f>'DM3'!K24</f>
        <v>Orta</v>
      </c>
      <c r="M20" t="str">
        <f>'DM3'!L24</f>
        <v>Kötü</v>
      </c>
      <c r="N20" t="str">
        <f>'DM3'!M24</f>
        <v>İyi</v>
      </c>
      <c r="O20" t="str">
        <f>'DM3'!N24</f>
        <v>Orta</v>
      </c>
      <c r="P20" t="str">
        <f>'DM3'!O24</f>
        <v>Kötü</v>
      </c>
      <c r="Q20" t="str">
        <f>'DM3'!P24</f>
        <v>Çok İyi</v>
      </c>
      <c r="R20">
        <f>VLOOKUP(C20,'linguistic variables'!$B$8:$F$12,2,FALSE)</f>
        <v>0.4</v>
      </c>
      <c r="S20">
        <f>VLOOKUP(C20,'linguistic variables'!$B$8:$F$12,3,FALSE)</f>
        <v>0.76249999999999996</v>
      </c>
      <c r="T20">
        <f>VLOOKUP(C20,'linguistic variables'!$B$8:$F$12,4,FALSE)</f>
        <v>0</v>
      </c>
      <c r="U20">
        <f>VLOOKUP(C20,'linguistic variables'!$B$8:$F$12,5,FALSE)</f>
        <v>0.21149999999999999</v>
      </c>
      <c r="V20">
        <f>VLOOKUP(D20,'linguistic variables'!$B$8:$F$12,2,FALSE)</f>
        <v>0</v>
      </c>
      <c r="W20">
        <f>VLOOKUP(D20,'linguistic variables'!$B$8:$F$12,3,FALSE)</f>
        <v>0.36249999999999999</v>
      </c>
      <c r="X20">
        <f>VLOOKUP(D20,'linguistic variables'!$B$8:$F$12,4,FALSE)</f>
        <v>0.4</v>
      </c>
      <c r="Y20">
        <f>VLOOKUP(D20,'linguistic variables'!$B$8:$F$12,5,FALSE)</f>
        <v>0.61250000000000004</v>
      </c>
      <c r="Z20">
        <f>VLOOKUP(E20,'linguistic variables'!$B$8:$F$12,2,FALSE)</f>
        <v>0.4</v>
      </c>
      <c r="AA20">
        <f>VLOOKUP(E20,'linguistic variables'!$B$8:$F$12,3,FALSE)</f>
        <v>0.76249999999999996</v>
      </c>
      <c r="AB20">
        <f>VLOOKUP(E20,'linguistic variables'!$B$8:$F$12,4,FALSE)</f>
        <v>0</v>
      </c>
      <c r="AC20">
        <f>VLOOKUP(E20,'linguistic variables'!$B$8:$F$12,5,FALSE)</f>
        <v>0.21149999999999999</v>
      </c>
      <c r="AD20">
        <f>VLOOKUP(F20,'linguistic variables'!$B$8:$F$12,2,FALSE)</f>
        <v>0</v>
      </c>
      <c r="AE20">
        <f>VLOOKUP(F20,'linguistic variables'!$B$8:$F$12,3,FALSE)</f>
        <v>0.36249999999999999</v>
      </c>
      <c r="AF20">
        <f>VLOOKUP(F20,'linguistic variables'!$B$8:$F$12,4,FALSE)</f>
        <v>0.4</v>
      </c>
      <c r="AG20">
        <f>VLOOKUP(F20,'linguistic variables'!$B$8:$F$12,5,FALSE)</f>
        <v>0.61250000000000004</v>
      </c>
      <c r="AH20">
        <f>VLOOKUP(G20,'linguistic variables'!$B$8:$F$12,2,FALSE)</f>
        <v>0.15</v>
      </c>
      <c r="AI20">
        <f>VLOOKUP(G20,'linguistic variables'!$B$8:$F$12,3,FALSE)</f>
        <v>0.51249999999999996</v>
      </c>
      <c r="AJ20">
        <f>VLOOKUP(G20,'linguistic variables'!$B$8:$F$12,4,FALSE)</f>
        <v>0.25</v>
      </c>
      <c r="AK20">
        <f>VLOOKUP(G20,'linguistic variables'!$B$8:$F$12,5,FALSE)</f>
        <v>0.46250000000000002</v>
      </c>
      <c r="AL20">
        <f>VLOOKUP(H20,'linguistic variables'!$B$8:$F$12,2,FALSE)</f>
        <v>0.4</v>
      </c>
      <c r="AM20">
        <f>VLOOKUP(H20,'linguistic variables'!$B$8:$F$12,3,FALSE)</f>
        <v>0.76249999999999996</v>
      </c>
      <c r="AN20">
        <f>VLOOKUP(H20,'linguistic variables'!$B$8:$F$12,4,FALSE)</f>
        <v>0</v>
      </c>
      <c r="AO20">
        <f>VLOOKUP(H20,'linguistic variables'!$B$8:$F$12,5,FALSE)</f>
        <v>0.21149999999999999</v>
      </c>
      <c r="AP20">
        <f>VLOOKUP(I20,'linguistic variables'!$B$8:$F$12,2,FALSE)</f>
        <v>0.9</v>
      </c>
      <c r="AQ20">
        <f>VLOOKUP(I20,'linguistic variables'!$B$8:$F$12,3,FALSE)</f>
        <v>0.9</v>
      </c>
      <c r="AR20">
        <f>VLOOKUP(I20,'linguistic variables'!$B$8:$F$12,4,FALSE)</f>
        <v>0.1</v>
      </c>
      <c r="AS20">
        <f>VLOOKUP(I20,'linguistic variables'!$B$8:$F$12,5,FALSE)</f>
        <v>0.1</v>
      </c>
      <c r="AT20">
        <f>VLOOKUP(J20,'linguistic variables'!$B$8:$F$12,2,FALSE)</f>
        <v>0.15</v>
      </c>
      <c r="AU20">
        <f>VLOOKUP(J20,'linguistic variables'!$B$8:$F$12,3,FALSE)</f>
        <v>0.51249999999999996</v>
      </c>
      <c r="AV20">
        <f>VLOOKUP(J20,'linguistic variables'!$B$8:$F$12,4,FALSE)</f>
        <v>0.25</v>
      </c>
      <c r="AW20">
        <f>VLOOKUP(J20,'linguistic variables'!$B$8:$F$12,5,FALSE)</f>
        <v>0.46250000000000002</v>
      </c>
      <c r="AX20">
        <f>VLOOKUP(K20,'linguistic variables'!$B$8:$F$12,2,FALSE)</f>
        <v>0</v>
      </c>
      <c r="AY20">
        <f>VLOOKUP(K20,'linguistic variables'!$B$8:$F$12,3,FALSE)</f>
        <v>0.36249999999999999</v>
      </c>
      <c r="AZ20">
        <f>VLOOKUP(K20,'linguistic variables'!$B$8:$F$12,4,FALSE)</f>
        <v>0.4</v>
      </c>
      <c r="BA20">
        <f>VLOOKUP(K20,'linguistic variables'!$B$8:$F$12,5,FALSE)</f>
        <v>0.61250000000000004</v>
      </c>
      <c r="BB20">
        <f>VLOOKUP(L20,'linguistic variables'!$B$8:$F$12,2,FALSE)</f>
        <v>0.15</v>
      </c>
      <c r="BC20">
        <f>VLOOKUP(L20,'linguistic variables'!$B$8:$F$12,3,FALSE)</f>
        <v>0.51249999999999996</v>
      </c>
      <c r="BD20">
        <f>VLOOKUP(L20,'linguistic variables'!$B$8:$F$12,4,FALSE)</f>
        <v>0.25</v>
      </c>
      <c r="BE20">
        <f>VLOOKUP(L20,'linguistic variables'!$B$8:$F$12,5,FALSE)</f>
        <v>0.46250000000000002</v>
      </c>
      <c r="BF20">
        <f>VLOOKUP(M20,'linguistic variables'!$B$8:$F$12,2,FALSE)</f>
        <v>0</v>
      </c>
      <c r="BG20">
        <f>VLOOKUP(M20,'linguistic variables'!$B$8:$F$12,3,FALSE)</f>
        <v>0.36249999999999999</v>
      </c>
      <c r="BH20">
        <f>VLOOKUP(M20,'linguistic variables'!$B$8:$F$12,4,FALSE)</f>
        <v>0.4</v>
      </c>
      <c r="BI20">
        <f>VLOOKUP(M20,'linguistic variables'!$B$8:$F$12,5,FALSE)</f>
        <v>0.61250000000000004</v>
      </c>
      <c r="BJ20">
        <f>VLOOKUP(N20,'linguistic variables'!$B$8:$F$12,2,FALSE)</f>
        <v>0.4</v>
      </c>
      <c r="BK20">
        <f>VLOOKUP(N20,'linguistic variables'!$B$8:$F$12,3,FALSE)</f>
        <v>0.76249999999999996</v>
      </c>
      <c r="BL20">
        <f>VLOOKUP(N20,'linguistic variables'!$B$8:$F$12,4,FALSE)</f>
        <v>0</v>
      </c>
      <c r="BM20">
        <f>VLOOKUP(N20,'linguistic variables'!$B$8:$F$12,5,FALSE)</f>
        <v>0.21149999999999999</v>
      </c>
      <c r="BN20">
        <f>VLOOKUP(O20,'linguistic variables'!$B$8:$F$12,2,FALSE)</f>
        <v>0.15</v>
      </c>
      <c r="BO20">
        <f>VLOOKUP(O20,'linguistic variables'!$B$8:$F$12,3,FALSE)</f>
        <v>0.51249999999999996</v>
      </c>
      <c r="BP20">
        <f>VLOOKUP(O20,'linguistic variables'!$B$8:$F$12,4,FALSE)</f>
        <v>0.25</v>
      </c>
      <c r="BQ20">
        <f>VLOOKUP(O20,'linguistic variables'!$B$8:$F$12,5,FALSE)</f>
        <v>0.46250000000000002</v>
      </c>
      <c r="BR20">
        <f>VLOOKUP(P20,'linguistic variables'!$B$8:$F$12,2,FALSE)</f>
        <v>0</v>
      </c>
      <c r="BS20">
        <f>VLOOKUP(P20,'linguistic variables'!$B$8:$F$12,3,FALSE)</f>
        <v>0.36249999999999999</v>
      </c>
      <c r="BT20">
        <f>VLOOKUP(P20,'linguistic variables'!$B$8:$F$12,4,FALSE)</f>
        <v>0.4</v>
      </c>
      <c r="BU20">
        <f>VLOOKUP(P20,'linguistic variables'!$B$8:$F$12,5,FALSE)</f>
        <v>0.61250000000000004</v>
      </c>
      <c r="BV20">
        <f>VLOOKUP(Q20,'linguistic variables'!$B$8:$F$12,2,FALSE)</f>
        <v>0.9</v>
      </c>
      <c r="BW20">
        <f>VLOOKUP(Q20,'linguistic variables'!$B$8:$F$12,3,FALSE)</f>
        <v>0.9</v>
      </c>
      <c r="BX20">
        <f>VLOOKUP(Q20,'linguistic variables'!$B$8:$F$12,4,FALSE)</f>
        <v>0.1</v>
      </c>
      <c r="BY20">
        <f>VLOOKUP(Q20,'linguistic variables'!$B$8:$F$12,5,FALSE)</f>
        <v>0.1</v>
      </c>
    </row>
    <row r="21" spans="1:77" x14ac:dyDescent="0.2">
      <c r="A21" t="s">
        <v>71</v>
      </c>
      <c r="B21" t="s">
        <v>16</v>
      </c>
      <c r="C21" t="str">
        <f>'DM3'!B25</f>
        <v>Orta</v>
      </c>
      <c r="D21" t="str">
        <f>'DM3'!C25</f>
        <v>Kötü</v>
      </c>
      <c r="E21" t="str">
        <f>'DM3'!D25</f>
        <v>İyi</v>
      </c>
      <c r="F21" t="str">
        <f>'DM3'!E25</f>
        <v>Kötü</v>
      </c>
      <c r="G21" t="str">
        <f>'DM3'!F25</f>
        <v>Orta</v>
      </c>
      <c r="H21" t="str">
        <f>'DM3'!G25</f>
        <v>Çok İyi</v>
      </c>
      <c r="I21" t="str">
        <f>'DM3'!H25</f>
        <v>Çok İyi</v>
      </c>
      <c r="J21" t="str">
        <f>'DM3'!I25</f>
        <v>Orta</v>
      </c>
      <c r="K21" t="str">
        <f>'DM3'!J25</f>
        <v>İyi</v>
      </c>
      <c r="L21" t="str">
        <f>'DM3'!K25</f>
        <v>Kötü</v>
      </c>
      <c r="M21" t="str">
        <f>'DM3'!L25</f>
        <v>Orta</v>
      </c>
      <c r="N21" t="str">
        <f>'DM3'!M25</f>
        <v>Çok İyi</v>
      </c>
      <c r="O21" t="str">
        <f>'DM3'!N25</f>
        <v>Kötü</v>
      </c>
      <c r="P21" t="str">
        <f>'DM3'!O25</f>
        <v>Orta</v>
      </c>
      <c r="Q21" t="str">
        <f>'DM3'!P25</f>
        <v>Çok İyi</v>
      </c>
      <c r="R21">
        <f>VLOOKUP(C21,'linguistic variables'!$B$8:$F$12,2,FALSE)</f>
        <v>0.15</v>
      </c>
      <c r="S21">
        <f>VLOOKUP(C21,'linguistic variables'!$B$8:$F$12,3,FALSE)</f>
        <v>0.51249999999999996</v>
      </c>
      <c r="T21">
        <f>VLOOKUP(C21,'linguistic variables'!$B$8:$F$12,4,FALSE)</f>
        <v>0.25</v>
      </c>
      <c r="U21">
        <f>VLOOKUP(C21,'linguistic variables'!$B$8:$F$12,5,FALSE)</f>
        <v>0.46250000000000002</v>
      </c>
      <c r="V21">
        <f>VLOOKUP(D21,'linguistic variables'!$B$8:$F$12,2,FALSE)</f>
        <v>0</v>
      </c>
      <c r="W21">
        <f>VLOOKUP(D21,'linguistic variables'!$B$8:$F$12,3,FALSE)</f>
        <v>0.36249999999999999</v>
      </c>
      <c r="X21">
        <f>VLOOKUP(D21,'linguistic variables'!$B$8:$F$12,4,FALSE)</f>
        <v>0.4</v>
      </c>
      <c r="Y21">
        <f>VLOOKUP(D21,'linguistic variables'!$B$8:$F$12,5,FALSE)</f>
        <v>0.61250000000000004</v>
      </c>
      <c r="Z21">
        <f>VLOOKUP(E21,'linguistic variables'!$B$8:$F$12,2,FALSE)</f>
        <v>0.4</v>
      </c>
      <c r="AA21">
        <f>VLOOKUP(E21,'linguistic variables'!$B$8:$F$12,3,FALSE)</f>
        <v>0.76249999999999996</v>
      </c>
      <c r="AB21">
        <f>VLOOKUP(E21,'linguistic variables'!$B$8:$F$12,4,FALSE)</f>
        <v>0</v>
      </c>
      <c r="AC21">
        <f>VLOOKUP(E21,'linguistic variables'!$B$8:$F$12,5,FALSE)</f>
        <v>0.21149999999999999</v>
      </c>
      <c r="AD21">
        <f>VLOOKUP(F21,'linguistic variables'!$B$8:$F$12,2,FALSE)</f>
        <v>0</v>
      </c>
      <c r="AE21">
        <f>VLOOKUP(F21,'linguistic variables'!$B$8:$F$12,3,FALSE)</f>
        <v>0.36249999999999999</v>
      </c>
      <c r="AF21">
        <f>VLOOKUP(F21,'linguistic variables'!$B$8:$F$12,4,FALSE)</f>
        <v>0.4</v>
      </c>
      <c r="AG21">
        <f>VLOOKUP(F21,'linguistic variables'!$B$8:$F$12,5,FALSE)</f>
        <v>0.61250000000000004</v>
      </c>
      <c r="AH21">
        <f>VLOOKUP(G21,'linguistic variables'!$B$8:$F$12,2,FALSE)</f>
        <v>0.15</v>
      </c>
      <c r="AI21">
        <f>VLOOKUP(G21,'linguistic variables'!$B$8:$F$12,3,FALSE)</f>
        <v>0.51249999999999996</v>
      </c>
      <c r="AJ21">
        <f>VLOOKUP(G21,'linguistic variables'!$B$8:$F$12,4,FALSE)</f>
        <v>0.25</v>
      </c>
      <c r="AK21">
        <f>VLOOKUP(G21,'linguistic variables'!$B$8:$F$12,5,FALSE)</f>
        <v>0.46250000000000002</v>
      </c>
      <c r="AL21">
        <f>VLOOKUP(H21,'linguistic variables'!$B$8:$F$12,2,FALSE)</f>
        <v>0.9</v>
      </c>
      <c r="AM21">
        <f>VLOOKUP(H21,'linguistic variables'!$B$8:$F$12,3,FALSE)</f>
        <v>0.9</v>
      </c>
      <c r="AN21">
        <f>VLOOKUP(H21,'linguistic variables'!$B$8:$F$12,4,FALSE)</f>
        <v>0.1</v>
      </c>
      <c r="AO21">
        <f>VLOOKUP(H21,'linguistic variables'!$B$8:$F$12,5,FALSE)</f>
        <v>0.1</v>
      </c>
      <c r="AP21">
        <f>VLOOKUP(I21,'linguistic variables'!$B$8:$F$12,2,FALSE)</f>
        <v>0.9</v>
      </c>
      <c r="AQ21">
        <f>VLOOKUP(I21,'linguistic variables'!$B$8:$F$12,3,FALSE)</f>
        <v>0.9</v>
      </c>
      <c r="AR21">
        <f>VLOOKUP(I21,'linguistic variables'!$B$8:$F$12,4,FALSE)</f>
        <v>0.1</v>
      </c>
      <c r="AS21">
        <f>VLOOKUP(I21,'linguistic variables'!$B$8:$F$12,5,FALSE)</f>
        <v>0.1</v>
      </c>
      <c r="AT21">
        <f>VLOOKUP(J21,'linguistic variables'!$B$8:$F$12,2,FALSE)</f>
        <v>0.15</v>
      </c>
      <c r="AU21">
        <f>VLOOKUP(J21,'linguistic variables'!$B$8:$F$12,3,FALSE)</f>
        <v>0.51249999999999996</v>
      </c>
      <c r="AV21">
        <f>VLOOKUP(J21,'linguistic variables'!$B$8:$F$12,4,FALSE)</f>
        <v>0.25</v>
      </c>
      <c r="AW21">
        <f>VLOOKUP(J21,'linguistic variables'!$B$8:$F$12,5,FALSE)</f>
        <v>0.46250000000000002</v>
      </c>
      <c r="AX21">
        <f>VLOOKUP(K21,'linguistic variables'!$B$8:$F$12,2,FALSE)</f>
        <v>0.4</v>
      </c>
      <c r="AY21">
        <f>VLOOKUP(K21,'linguistic variables'!$B$8:$F$12,3,FALSE)</f>
        <v>0.76249999999999996</v>
      </c>
      <c r="AZ21">
        <f>VLOOKUP(K21,'linguistic variables'!$B$8:$F$12,4,FALSE)</f>
        <v>0</v>
      </c>
      <c r="BA21">
        <f>VLOOKUP(K21,'linguistic variables'!$B$8:$F$12,5,FALSE)</f>
        <v>0.21149999999999999</v>
      </c>
      <c r="BB21">
        <f>VLOOKUP(L21,'linguistic variables'!$B$8:$F$12,2,FALSE)</f>
        <v>0</v>
      </c>
      <c r="BC21">
        <f>VLOOKUP(L21,'linguistic variables'!$B$8:$F$12,3,FALSE)</f>
        <v>0.36249999999999999</v>
      </c>
      <c r="BD21">
        <f>VLOOKUP(L21,'linguistic variables'!$B$8:$F$12,4,FALSE)</f>
        <v>0.4</v>
      </c>
      <c r="BE21">
        <f>VLOOKUP(L21,'linguistic variables'!$B$8:$F$12,5,FALSE)</f>
        <v>0.61250000000000004</v>
      </c>
      <c r="BF21">
        <f>VLOOKUP(M21,'linguistic variables'!$B$8:$F$12,2,FALSE)</f>
        <v>0.15</v>
      </c>
      <c r="BG21">
        <f>VLOOKUP(M21,'linguistic variables'!$B$8:$F$12,3,FALSE)</f>
        <v>0.51249999999999996</v>
      </c>
      <c r="BH21">
        <f>VLOOKUP(M21,'linguistic variables'!$B$8:$F$12,4,FALSE)</f>
        <v>0.25</v>
      </c>
      <c r="BI21">
        <f>VLOOKUP(M21,'linguistic variables'!$B$8:$F$12,5,FALSE)</f>
        <v>0.46250000000000002</v>
      </c>
      <c r="BJ21">
        <f>VLOOKUP(N21,'linguistic variables'!$B$8:$F$12,2,FALSE)</f>
        <v>0.9</v>
      </c>
      <c r="BK21">
        <f>VLOOKUP(N21,'linguistic variables'!$B$8:$F$12,3,FALSE)</f>
        <v>0.9</v>
      </c>
      <c r="BL21">
        <f>VLOOKUP(N21,'linguistic variables'!$B$8:$F$12,4,FALSE)</f>
        <v>0.1</v>
      </c>
      <c r="BM21">
        <f>VLOOKUP(N21,'linguistic variables'!$B$8:$F$12,5,FALSE)</f>
        <v>0.1</v>
      </c>
      <c r="BN21">
        <f>VLOOKUP(O21,'linguistic variables'!$B$8:$F$12,2,FALSE)</f>
        <v>0</v>
      </c>
      <c r="BO21">
        <f>VLOOKUP(O21,'linguistic variables'!$B$8:$F$12,3,FALSE)</f>
        <v>0.36249999999999999</v>
      </c>
      <c r="BP21">
        <f>VLOOKUP(O21,'linguistic variables'!$B$8:$F$12,4,FALSE)</f>
        <v>0.4</v>
      </c>
      <c r="BQ21">
        <f>VLOOKUP(O21,'linguistic variables'!$B$8:$F$12,5,FALSE)</f>
        <v>0.61250000000000004</v>
      </c>
      <c r="BR21">
        <f>VLOOKUP(P21,'linguistic variables'!$B$8:$F$12,2,FALSE)</f>
        <v>0.15</v>
      </c>
      <c r="BS21">
        <f>VLOOKUP(P21,'linguistic variables'!$B$8:$F$12,3,FALSE)</f>
        <v>0.51249999999999996</v>
      </c>
      <c r="BT21">
        <f>VLOOKUP(P21,'linguistic variables'!$B$8:$F$12,4,FALSE)</f>
        <v>0.25</v>
      </c>
      <c r="BU21">
        <f>VLOOKUP(P21,'linguistic variables'!$B$8:$F$12,5,FALSE)</f>
        <v>0.46250000000000002</v>
      </c>
      <c r="BV21">
        <f>VLOOKUP(Q21,'linguistic variables'!$B$8:$F$12,2,FALSE)</f>
        <v>0.9</v>
      </c>
      <c r="BW21">
        <f>VLOOKUP(Q21,'linguistic variables'!$B$8:$F$12,3,FALSE)</f>
        <v>0.9</v>
      </c>
      <c r="BX21">
        <f>VLOOKUP(Q21,'linguistic variables'!$B$8:$F$12,4,FALSE)</f>
        <v>0.1</v>
      </c>
      <c r="BY21">
        <f>VLOOKUP(Q21,'linguistic variables'!$B$8:$F$12,5,FALSE)</f>
        <v>0.1</v>
      </c>
    </row>
    <row r="22" spans="1:77" x14ac:dyDescent="0.2">
      <c r="A22" t="s">
        <v>72</v>
      </c>
      <c r="B22" t="s">
        <v>11</v>
      </c>
      <c r="C22" t="str">
        <f>'DM4'!B20</f>
        <v>İyi</v>
      </c>
      <c r="D22" t="str">
        <f>'DM4'!C20</f>
        <v>Orta</v>
      </c>
      <c r="E22" t="str">
        <f>'DM4'!D20</f>
        <v>Çok İyi</v>
      </c>
      <c r="F22" t="str">
        <f>'DM4'!E20</f>
        <v>Kötü</v>
      </c>
      <c r="G22" t="str">
        <f>'DM4'!F20</f>
        <v>Orta</v>
      </c>
      <c r="H22" t="str">
        <f>'DM4'!G20</f>
        <v>Kötü</v>
      </c>
      <c r="I22" t="str">
        <f>'DM4'!H20</f>
        <v>Kötü</v>
      </c>
      <c r="J22" t="str">
        <f>'DM4'!I20</f>
        <v>Orta</v>
      </c>
      <c r="K22" t="str">
        <f>'DM4'!J20</f>
        <v>Kötü</v>
      </c>
      <c r="L22" t="str">
        <f>'DM4'!K20</f>
        <v>Orta</v>
      </c>
      <c r="M22" t="str">
        <f>'DM4'!L20</f>
        <v>Orta</v>
      </c>
      <c r="N22" t="str">
        <f>'DM4'!M20</f>
        <v>Orta</v>
      </c>
      <c r="O22" t="str">
        <f>'DM4'!N20</f>
        <v>Kötü</v>
      </c>
      <c r="P22" t="str">
        <f>'DM4'!O20</f>
        <v>Orta</v>
      </c>
      <c r="Q22" t="str">
        <f>'DM4'!P20</f>
        <v>İyi</v>
      </c>
      <c r="R22">
        <f>VLOOKUP(C22,'linguistic variables'!$B$8:$F$12,2,FALSE)</f>
        <v>0.4</v>
      </c>
      <c r="S22">
        <f>VLOOKUP(C22,'linguistic variables'!$B$8:$F$12,3,FALSE)</f>
        <v>0.76249999999999996</v>
      </c>
      <c r="T22">
        <f>VLOOKUP(C22,'linguistic variables'!$B$8:$F$12,4,FALSE)</f>
        <v>0</v>
      </c>
      <c r="U22">
        <f>VLOOKUP(C22,'linguistic variables'!$B$8:$F$12,5,FALSE)</f>
        <v>0.21149999999999999</v>
      </c>
      <c r="V22">
        <f>VLOOKUP(D22,'linguistic variables'!$B$8:$F$12,2,FALSE)</f>
        <v>0.15</v>
      </c>
      <c r="W22">
        <f>VLOOKUP(D22,'linguistic variables'!$B$8:$F$12,3,FALSE)</f>
        <v>0.51249999999999996</v>
      </c>
      <c r="X22">
        <f>VLOOKUP(D22,'linguistic variables'!$B$8:$F$12,4,FALSE)</f>
        <v>0.25</v>
      </c>
      <c r="Y22">
        <f>VLOOKUP(D22,'linguistic variables'!$B$8:$F$12,5,FALSE)</f>
        <v>0.46250000000000002</v>
      </c>
      <c r="Z22">
        <f>VLOOKUP(E22,'linguistic variables'!$B$8:$F$12,2,FALSE)</f>
        <v>0.9</v>
      </c>
      <c r="AA22">
        <f>VLOOKUP(E22,'linguistic variables'!$B$8:$F$12,3,FALSE)</f>
        <v>0.9</v>
      </c>
      <c r="AB22">
        <f>VLOOKUP(E22,'linguistic variables'!$B$8:$F$12,4,FALSE)</f>
        <v>0.1</v>
      </c>
      <c r="AC22">
        <f>VLOOKUP(E22,'linguistic variables'!$B$8:$F$12,5,FALSE)</f>
        <v>0.1</v>
      </c>
      <c r="AD22">
        <f>VLOOKUP(F22,'linguistic variables'!$B$8:$F$12,2,FALSE)</f>
        <v>0</v>
      </c>
      <c r="AE22">
        <f>VLOOKUP(F22,'linguistic variables'!$B$8:$F$12,3,FALSE)</f>
        <v>0.36249999999999999</v>
      </c>
      <c r="AF22">
        <f>VLOOKUP(F22,'linguistic variables'!$B$8:$F$12,4,FALSE)</f>
        <v>0.4</v>
      </c>
      <c r="AG22">
        <f>VLOOKUP(F22,'linguistic variables'!$B$8:$F$12,5,FALSE)</f>
        <v>0.61250000000000004</v>
      </c>
      <c r="AH22">
        <f>VLOOKUP(G22,'linguistic variables'!$B$8:$F$12,2,FALSE)</f>
        <v>0.15</v>
      </c>
      <c r="AI22">
        <f>VLOOKUP(G22,'linguistic variables'!$B$8:$F$12,3,FALSE)</f>
        <v>0.51249999999999996</v>
      </c>
      <c r="AJ22">
        <f>VLOOKUP(G22,'linguistic variables'!$B$8:$F$12,4,FALSE)</f>
        <v>0.25</v>
      </c>
      <c r="AK22">
        <f>VLOOKUP(G22,'linguistic variables'!$B$8:$F$12,5,FALSE)</f>
        <v>0.46250000000000002</v>
      </c>
      <c r="AL22">
        <f>VLOOKUP(H22,'linguistic variables'!$B$8:$F$12,2,FALSE)</f>
        <v>0</v>
      </c>
      <c r="AM22">
        <f>VLOOKUP(H22,'linguistic variables'!$B$8:$F$12,3,FALSE)</f>
        <v>0.36249999999999999</v>
      </c>
      <c r="AN22">
        <f>VLOOKUP(H22,'linguistic variables'!$B$8:$F$12,4,FALSE)</f>
        <v>0.4</v>
      </c>
      <c r="AO22">
        <f>VLOOKUP(H22,'linguistic variables'!$B$8:$F$12,5,FALSE)</f>
        <v>0.61250000000000004</v>
      </c>
      <c r="AP22">
        <f>VLOOKUP(I22,'linguistic variables'!$B$8:$F$12,2,FALSE)</f>
        <v>0</v>
      </c>
      <c r="AQ22">
        <f>VLOOKUP(I22,'linguistic variables'!$B$8:$F$12,3,FALSE)</f>
        <v>0.36249999999999999</v>
      </c>
      <c r="AR22">
        <f>VLOOKUP(I22,'linguistic variables'!$B$8:$F$12,4,FALSE)</f>
        <v>0.4</v>
      </c>
      <c r="AS22">
        <f>VLOOKUP(I22,'linguistic variables'!$B$8:$F$12,5,FALSE)</f>
        <v>0.61250000000000004</v>
      </c>
      <c r="AT22">
        <f>VLOOKUP(J22,'linguistic variables'!$B$8:$F$12,2,FALSE)</f>
        <v>0.15</v>
      </c>
      <c r="AU22">
        <f>VLOOKUP(J22,'linguistic variables'!$B$8:$F$12,3,FALSE)</f>
        <v>0.51249999999999996</v>
      </c>
      <c r="AV22">
        <f>VLOOKUP(J22,'linguistic variables'!$B$8:$F$12,4,FALSE)</f>
        <v>0.25</v>
      </c>
      <c r="AW22">
        <f>VLOOKUP(J22,'linguistic variables'!$B$8:$F$12,5,FALSE)</f>
        <v>0.46250000000000002</v>
      </c>
      <c r="AX22">
        <f>VLOOKUP(K22,'linguistic variables'!$B$8:$F$12,2,FALSE)</f>
        <v>0</v>
      </c>
      <c r="AY22">
        <f>VLOOKUP(K22,'linguistic variables'!$B$8:$F$12,3,FALSE)</f>
        <v>0.36249999999999999</v>
      </c>
      <c r="AZ22">
        <f>VLOOKUP(K22,'linguistic variables'!$B$8:$F$12,4,FALSE)</f>
        <v>0.4</v>
      </c>
      <c r="BA22">
        <f>VLOOKUP(K22,'linguistic variables'!$B$8:$F$12,5,FALSE)</f>
        <v>0.61250000000000004</v>
      </c>
      <c r="BB22">
        <f>VLOOKUP(L22,'linguistic variables'!$B$8:$F$12,2,FALSE)</f>
        <v>0.15</v>
      </c>
      <c r="BC22">
        <f>VLOOKUP(L22,'linguistic variables'!$B$8:$F$12,3,FALSE)</f>
        <v>0.51249999999999996</v>
      </c>
      <c r="BD22">
        <f>VLOOKUP(L22,'linguistic variables'!$B$8:$F$12,4,FALSE)</f>
        <v>0.25</v>
      </c>
      <c r="BE22">
        <f>VLOOKUP(L22,'linguistic variables'!$B$8:$F$12,5,FALSE)</f>
        <v>0.46250000000000002</v>
      </c>
      <c r="BF22">
        <f>VLOOKUP(M22,'linguistic variables'!$B$8:$F$12,2,FALSE)</f>
        <v>0.15</v>
      </c>
      <c r="BG22">
        <f>VLOOKUP(M22,'linguistic variables'!$B$8:$F$12,3,FALSE)</f>
        <v>0.51249999999999996</v>
      </c>
      <c r="BH22">
        <f>VLOOKUP(M22,'linguistic variables'!$B$8:$F$12,4,FALSE)</f>
        <v>0.25</v>
      </c>
      <c r="BI22">
        <f>VLOOKUP(M22,'linguistic variables'!$B$8:$F$12,5,FALSE)</f>
        <v>0.46250000000000002</v>
      </c>
      <c r="BJ22">
        <f>VLOOKUP(N22,'linguistic variables'!$B$8:$F$12,2,FALSE)</f>
        <v>0.15</v>
      </c>
      <c r="BK22">
        <f>VLOOKUP(N22,'linguistic variables'!$B$8:$F$12,3,FALSE)</f>
        <v>0.51249999999999996</v>
      </c>
      <c r="BL22">
        <f>VLOOKUP(N22,'linguistic variables'!$B$8:$F$12,4,FALSE)</f>
        <v>0.25</v>
      </c>
      <c r="BM22">
        <f>VLOOKUP(N22,'linguistic variables'!$B$8:$F$12,5,FALSE)</f>
        <v>0.46250000000000002</v>
      </c>
      <c r="BN22">
        <f>VLOOKUP(O22,'linguistic variables'!$B$8:$F$12,2,FALSE)</f>
        <v>0</v>
      </c>
      <c r="BO22">
        <f>VLOOKUP(O22,'linguistic variables'!$B$8:$F$12,3,FALSE)</f>
        <v>0.36249999999999999</v>
      </c>
      <c r="BP22">
        <f>VLOOKUP(O22,'linguistic variables'!$B$8:$F$12,4,FALSE)</f>
        <v>0.4</v>
      </c>
      <c r="BQ22">
        <f>VLOOKUP(O22,'linguistic variables'!$B$8:$F$12,5,FALSE)</f>
        <v>0.61250000000000004</v>
      </c>
      <c r="BR22">
        <f>VLOOKUP(P22,'linguistic variables'!$B$8:$F$12,2,FALSE)</f>
        <v>0.15</v>
      </c>
      <c r="BS22">
        <f>VLOOKUP(P22,'linguistic variables'!$B$8:$F$12,3,FALSE)</f>
        <v>0.51249999999999996</v>
      </c>
      <c r="BT22">
        <f>VLOOKUP(P22,'linguistic variables'!$B$8:$F$12,4,FALSE)</f>
        <v>0.25</v>
      </c>
      <c r="BU22">
        <f>VLOOKUP(P22,'linguistic variables'!$B$8:$F$12,5,FALSE)</f>
        <v>0.46250000000000002</v>
      </c>
      <c r="BV22">
        <f>VLOOKUP(Q22,'linguistic variables'!$B$8:$F$12,2,FALSE)</f>
        <v>0.4</v>
      </c>
      <c r="BW22">
        <f>VLOOKUP(Q22,'linguistic variables'!$B$8:$F$12,3,FALSE)</f>
        <v>0.76249999999999996</v>
      </c>
      <c r="BX22">
        <f>VLOOKUP(Q22,'linguistic variables'!$B$8:$F$12,4,FALSE)</f>
        <v>0</v>
      </c>
      <c r="BY22">
        <f>VLOOKUP(Q22,'linguistic variables'!$B$8:$F$12,5,FALSE)</f>
        <v>0.21149999999999999</v>
      </c>
    </row>
    <row r="23" spans="1:77" x14ac:dyDescent="0.2">
      <c r="A23" t="s">
        <v>72</v>
      </c>
      <c r="B23" t="s">
        <v>12</v>
      </c>
      <c r="C23" t="str">
        <f>'DM4'!B21</f>
        <v>Orta</v>
      </c>
      <c r="D23" t="str">
        <f>'DM4'!C21</f>
        <v>Orta</v>
      </c>
      <c r="E23" t="str">
        <f>'DM4'!D21</f>
        <v>Çok İyi</v>
      </c>
      <c r="F23" t="str">
        <f>'DM4'!E21</f>
        <v>Kötü</v>
      </c>
      <c r="G23" t="str">
        <f>'DM4'!F21</f>
        <v>Orta</v>
      </c>
      <c r="H23" t="str">
        <f>'DM4'!G21</f>
        <v>Orta</v>
      </c>
      <c r="I23" t="str">
        <f>'DM4'!H21</f>
        <v>Orta</v>
      </c>
      <c r="J23" t="str">
        <f>'DM4'!I21</f>
        <v>İyi</v>
      </c>
      <c r="K23" t="str">
        <f>'DM4'!J21</f>
        <v>Orta</v>
      </c>
      <c r="L23" t="str">
        <f>'DM4'!K21</f>
        <v>Orta</v>
      </c>
      <c r="M23" t="str">
        <f>'DM4'!L21</f>
        <v>Orta</v>
      </c>
      <c r="N23" t="str">
        <f>'DM4'!M21</f>
        <v>Orta</v>
      </c>
      <c r="O23" t="str">
        <f>'DM4'!N21</f>
        <v>Kötü</v>
      </c>
      <c r="P23" t="str">
        <f>'DM4'!O21</f>
        <v>Orta</v>
      </c>
      <c r="Q23" t="str">
        <f>'DM4'!P21</f>
        <v>İyi</v>
      </c>
      <c r="R23">
        <f>VLOOKUP(C23,'linguistic variables'!$B$8:$F$12,2,FALSE)</f>
        <v>0.15</v>
      </c>
      <c r="S23">
        <f>VLOOKUP(C23,'linguistic variables'!$B$8:$F$12,3,FALSE)</f>
        <v>0.51249999999999996</v>
      </c>
      <c r="T23">
        <f>VLOOKUP(C23,'linguistic variables'!$B$8:$F$12,4,FALSE)</f>
        <v>0.25</v>
      </c>
      <c r="U23">
        <f>VLOOKUP(C23,'linguistic variables'!$B$8:$F$12,5,FALSE)</f>
        <v>0.46250000000000002</v>
      </c>
      <c r="V23">
        <f>VLOOKUP(D23,'linguistic variables'!$B$8:$F$12,2,FALSE)</f>
        <v>0.15</v>
      </c>
      <c r="W23">
        <f>VLOOKUP(D23,'linguistic variables'!$B$8:$F$12,3,FALSE)</f>
        <v>0.51249999999999996</v>
      </c>
      <c r="X23">
        <f>VLOOKUP(D23,'linguistic variables'!$B$8:$F$12,4,FALSE)</f>
        <v>0.25</v>
      </c>
      <c r="Y23">
        <f>VLOOKUP(D23,'linguistic variables'!$B$8:$F$12,5,FALSE)</f>
        <v>0.46250000000000002</v>
      </c>
      <c r="Z23">
        <f>VLOOKUP(E23,'linguistic variables'!$B$8:$F$12,2,FALSE)</f>
        <v>0.9</v>
      </c>
      <c r="AA23">
        <f>VLOOKUP(E23,'linguistic variables'!$B$8:$F$12,3,FALSE)</f>
        <v>0.9</v>
      </c>
      <c r="AB23">
        <f>VLOOKUP(E23,'linguistic variables'!$B$8:$F$12,4,FALSE)</f>
        <v>0.1</v>
      </c>
      <c r="AC23">
        <f>VLOOKUP(E23,'linguistic variables'!$B$8:$F$12,5,FALSE)</f>
        <v>0.1</v>
      </c>
      <c r="AD23">
        <f>VLOOKUP(F23,'linguistic variables'!$B$8:$F$12,2,FALSE)</f>
        <v>0</v>
      </c>
      <c r="AE23">
        <f>VLOOKUP(F23,'linguistic variables'!$B$8:$F$12,3,FALSE)</f>
        <v>0.36249999999999999</v>
      </c>
      <c r="AF23">
        <f>VLOOKUP(F23,'linguistic variables'!$B$8:$F$12,4,FALSE)</f>
        <v>0.4</v>
      </c>
      <c r="AG23">
        <f>VLOOKUP(F23,'linguistic variables'!$B$8:$F$12,5,FALSE)</f>
        <v>0.61250000000000004</v>
      </c>
      <c r="AH23">
        <f>VLOOKUP(G23,'linguistic variables'!$B$8:$F$12,2,FALSE)</f>
        <v>0.15</v>
      </c>
      <c r="AI23">
        <f>VLOOKUP(G23,'linguistic variables'!$B$8:$F$12,3,FALSE)</f>
        <v>0.51249999999999996</v>
      </c>
      <c r="AJ23">
        <f>VLOOKUP(G23,'linguistic variables'!$B$8:$F$12,4,FALSE)</f>
        <v>0.25</v>
      </c>
      <c r="AK23">
        <f>VLOOKUP(G23,'linguistic variables'!$B$8:$F$12,5,FALSE)</f>
        <v>0.46250000000000002</v>
      </c>
      <c r="AL23">
        <f>VLOOKUP(H23,'linguistic variables'!$B$8:$F$12,2,FALSE)</f>
        <v>0.15</v>
      </c>
      <c r="AM23">
        <f>VLOOKUP(H23,'linguistic variables'!$B$8:$F$12,3,FALSE)</f>
        <v>0.51249999999999996</v>
      </c>
      <c r="AN23">
        <f>VLOOKUP(H23,'linguistic variables'!$B$8:$F$12,4,FALSE)</f>
        <v>0.25</v>
      </c>
      <c r="AO23">
        <f>VLOOKUP(H23,'linguistic variables'!$B$8:$F$12,5,FALSE)</f>
        <v>0.46250000000000002</v>
      </c>
      <c r="AP23">
        <f>VLOOKUP(I23,'linguistic variables'!$B$8:$F$12,2,FALSE)</f>
        <v>0.15</v>
      </c>
      <c r="AQ23">
        <f>VLOOKUP(I23,'linguistic variables'!$B$8:$F$12,3,FALSE)</f>
        <v>0.51249999999999996</v>
      </c>
      <c r="AR23">
        <f>VLOOKUP(I23,'linguistic variables'!$B$8:$F$12,4,FALSE)</f>
        <v>0.25</v>
      </c>
      <c r="AS23">
        <f>VLOOKUP(I23,'linguistic variables'!$B$8:$F$12,5,FALSE)</f>
        <v>0.46250000000000002</v>
      </c>
      <c r="AT23">
        <f>VLOOKUP(J23,'linguistic variables'!$B$8:$F$12,2,FALSE)</f>
        <v>0.4</v>
      </c>
      <c r="AU23">
        <f>VLOOKUP(J23,'linguistic variables'!$B$8:$F$12,3,FALSE)</f>
        <v>0.76249999999999996</v>
      </c>
      <c r="AV23">
        <f>VLOOKUP(J23,'linguistic variables'!$B$8:$F$12,4,FALSE)</f>
        <v>0</v>
      </c>
      <c r="AW23">
        <f>VLOOKUP(J23,'linguistic variables'!$B$8:$F$12,5,FALSE)</f>
        <v>0.21149999999999999</v>
      </c>
      <c r="AX23">
        <f>VLOOKUP(K23,'linguistic variables'!$B$8:$F$12,2,FALSE)</f>
        <v>0.15</v>
      </c>
      <c r="AY23">
        <f>VLOOKUP(K23,'linguistic variables'!$B$8:$F$12,3,FALSE)</f>
        <v>0.51249999999999996</v>
      </c>
      <c r="AZ23">
        <f>VLOOKUP(K23,'linguistic variables'!$B$8:$F$12,4,FALSE)</f>
        <v>0.25</v>
      </c>
      <c r="BA23">
        <f>VLOOKUP(K23,'linguistic variables'!$B$8:$F$12,5,FALSE)</f>
        <v>0.46250000000000002</v>
      </c>
      <c r="BB23">
        <f>VLOOKUP(L23,'linguistic variables'!$B$8:$F$12,2,FALSE)</f>
        <v>0.15</v>
      </c>
      <c r="BC23">
        <f>VLOOKUP(L23,'linguistic variables'!$B$8:$F$12,3,FALSE)</f>
        <v>0.51249999999999996</v>
      </c>
      <c r="BD23">
        <f>VLOOKUP(L23,'linguistic variables'!$B$8:$F$12,4,FALSE)</f>
        <v>0.25</v>
      </c>
      <c r="BE23">
        <f>VLOOKUP(L23,'linguistic variables'!$B$8:$F$12,5,FALSE)</f>
        <v>0.46250000000000002</v>
      </c>
      <c r="BF23">
        <f>VLOOKUP(M23,'linguistic variables'!$B$8:$F$12,2,FALSE)</f>
        <v>0.15</v>
      </c>
      <c r="BG23">
        <f>VLOOKUP(M23,'linguistic variables'!$B$8:$F$12,3,FALSE)</f>
        <v>0.51249999999999996</v>
      </c>
      <c r="BH23">
        <f>VLOOKUP(M23,'linguistic variables'!$B$8:$F$12,4,FALSE)</f>
        <v>0.25</v>
      </c>
      <c r="BI23">
        <f>VLOOKUP(M23,'linguistic variables'!$B$8:$F$12,5,FALSE)</f>
        <v>0.46250000000000002</v>
      </c>
      <c r="BJ23">
        <f>VLOOKUP(N23,'linguistic variables'!$B$8:$F$12,2,FALSE)</f>
        <v>0.15</v>
      </c>
      <c r="BK23">
        <f>VLOOKUP(N23,'linguistic variables'!$B$8:$F$12,3,FALSE)</f>
        <v>0.51249999999999996</v>
      </c>
      <c r="BL23">
        <f>VLOOKUP(N23,'linguistic variables'!$B$8:$F$12,4,FALSE)</f>
        <v>0.25</v>
      </c>
      <c r="BM23">
        <f>VLOOKUP(N23,'linguistic variables'!$B$8:$F$12,5,FALSE)</f>
        <v>0.46250000000000002</v>
      </c>
      <c r="BN23">
        <f>VLOOKUP(O23,'linguistic variables'!$B$8:$F$12,2,FALSE)</f>
        <v>0</v>
      </c>
      <c r="BO23">
        <f>VLOOKUP(O23,'linguistic variables'!$B$8:$F$12,3,FALSE)</f>
        <v>0.36249999999999999</v>
      </c>
      <c r="BP23">
        <f>VLOOKUP(O23,'linguistic variables'!$B$8:$F$12,4,FALSE)</f>
        <v>0.4</v>
      </c>
      <c r="BQ23">
        <f>VLOOKUP(O23,'linguistic variables'!$B$8:$F$12,5,FALSE)</f>
        <v>0.61250000000000004</v>
      </c>
      <c r="BR23">
        <f>VLOOKUP(P23,'linguistic variables'!$B$8:$F$12,2,FALSE)</f>
        <v>0.15</v>
      </c>
      <c r="BS23">
        <f>VLOOKUP(P23,'linguistic variables'!$B$8:$F$12,3,FALSE)</f>
        <v>0.51249999999999996</v>
      </c>
      <c r="BT23">
        <f>VLOOKUP(P23,'linguistic variables'!$B$8:$F$12,4,FALSE)</f>
        <v>0.25</v>
      </c>
      <c r="BU23">
        <f>VLOOKUP(P23,'linguistic variables'!$B$8:$F$12,5,FALSE)</f>
        <v>0.46250000000000002</v>
      </c>
      <c r="BV23">
        <f>VLOOKUP(Q23,'linguistic variables'!$B$8:$F$12,2,FALSE)</f>
        <v>0.4</v>
      </c>
      <c r="BW23">
        <f>VLOOKUP(Q23,'linguistic variables'!$B$8:$F$12,3,FALSE)</f>
        <v>0.76249999999999996</v>
      </c>
      <c r="BX23">
        <f>VLOOKUP(Q23,'linguistic variables'!$B$8:$F$12,4,FALSE)</f>
        <v>0</v>
      </c>
      <c r="BY23">
        <f>VLOOKUP(Q23,'linguistic variables'!$B$8:$F$12,5,FALSE)</f>
        <v>0.21149999999999999</v>
      </c>
    </row>
    <row r="24" spans="1:77" x14ac:dyDescent="0.2">
      <c r="A24" t="s">
        <v>72</v>
      </c>
      <c r="B24" t="s">
        <v>13</v>
      </c>
      <c r="C24" t="str">
        <f>'DM4'!B22</f>
        <v>Kötü</v>
      </c>
      <c r="D24" t="str">
        <f>'DM4'!C22</f>
        <v>Orta</v>
      </c>
      <c r="E24" t="str">
        <f>'DM4'!D22</f>
        <v>İyi</v>
      </c>
      <c r="F24" t="str">
        <f>'DM4'!E22</f>
        <v>Kötü</v>
      </c>
      <c r="G24" t="str">
        <f>'DM4'!F22</f>
        <v>Orta</v>
      </c>
      <c r="H24" t="str">
        <f>'DM4'!G22</f>
        <v>İyi</v>
      </c>
      <c r="I24" t="str">
        <f>'DM4'!H22</f>
        <v>Çok İyi</v>
      </c>
      <c r="J24" t="str">
        <f>'DM4'!I22</f>
        <v>İyi</v>
      </c>
      <c r="K24" t="str">
        <f>'DM4'!J22</f>
        <v>Kötü</v>
      </c>
      <c r="L24" t="str">
        <f>'DM4'!K22</f>
        <v>Orta</v>
      </c>
      <c r="M24" t="str">
        <f>'DM4'!L22</f>
        <v>İyi</v>
      </c>
      <c r="N24" t="str">
        <f>'DM4'!M22</f>
        <v>Orta</v>
      </c>
      <c r="O24" t="str">
        <f>'DM4'!N22</f>
        <v>Çok Kötü</v>
      </c>
      <c r="P24" t="str">
        <f>'DM4'!O22</f>
        <v>Çok Kötü</v>
      </c>
      <c r="Q24" t="str">
        <f>'DM4'!P22</f>
        <v>İyi</v>
      </c>
      <c r="R24">
        <f>VLOOKUP(C24,'linguistic variables'!$B$8:$F$12,2,FALSE)</f>
        <v>0</v>
      </c>
      <c r="S24">
        <f>VLOOKUP(C24,'linguistic variables'!$B$8:$F$12,3,FALSE)</f>
        <v>0.36249999999999999</v>
      </c>
      <c r="T24">
        <f>VLOOKUP(C24,'linguistic variables'!$B$8:$F$12,4,FALSE)</f>
        <v>0.4</v>
      </c>
      <c r="U24">
        <f>VLOOKUP(C24,'linguistic variables'!$B$8:$F$12,5,FALSE)</f>
        <v>0.61250000000000004</v>
      </c>
      <c r="V24">
        <f>VLOOKUP(D24,'linguistic variables'!$B$8:$F$12,2,FALSE)</f>
        <v>0.15</v>
      </c>
      <c r="W24">
        <f>VLOOKUP(D24,'linguistic variables'!$B$8:$F$12,3,FALSE)</f>
        <v>0.51249999999999996</v>
      </c>
      <c r="X24">
        <f>VLOOKUP(D24,'linguistic variables'!$B$8:$F$12,4,FALSE)</f>
        <v>0.25</v>
      </c>
      <c r="Y24">
        <f>VLOOKUP(D24,'linguistic variables'!$B$8:$F$12,5,FALSE)</f>
        <v>0.46250000000000002</v>
      </c>
      <c r="Z24">
        <f>VLOOKUP(E24,'linguistic variables'!$B$8:$F$12,2,FALSE)</f>
        <v>0.4</v>
      </c>
      <c r="AA24">
        <f>VLOOKUP(E24,'linguistic variables'!$B$8:$F$12,3,FALSE)</f>
        <v>0.76249999999999996</v>
      </c>
      <c r="AB24">
        <f>VLOOKUP(E24,'linguistic variables'!$B$8:$F$12,4,FALSE)</f>
        <v>0</v>
      </c>
      <c r="AC24">
        <f>VLOOKUP(E24,'linguistic variables'!$B$8:$F$12,5,FALSE)</f>
        <v>0.21149999999999999</v>
      </c>
      <c r="AD24">
        <f>VLOOKUP(F24,'linguistic variables'!$B$8:$F$12,2,FALSE)</f>
        <v>0</v>
      </c>
      <c r="AE24">
        <f>VLOOKUP(F24,'linguistic variables'!$B$8:$F$12,3,FALSE)</f>
        <v>0.36249999999999999</v>
      </c>
      <c r="AF24">
        <f>VLOOKUP(F24,'linguistic variables'!$B$8:$F$12,4,FALSE)</f>
        <v>0.4</v>
      </c>
      <c r="AG24">
        <f>VLOOKUP(F24,'linguistic variables'!$B$8:$F$12,5,FALSE)</f>
        <v>0.61250000000000004</v>
      </c>
      <c r="AH24">
        <f>VLOOKUP(G24,'linguistic variables'!$B$8:$F$12,2,FALSE)</f>
        <v>0.15</v>
      </c>
      <c r="AI24">
        <f>VLOOKUP(G24,'linguistic variables'!$B$8:$F$12,3,FALSE)</f>
        <v>0.51249999999999996</v>
      </c>
      <c r="AJ24">
        <f>VLOOKUP(G24,'linguistic variables'!$B$8:$F$12,4,FALSE)</f>
        <v>0.25</v>
      </c>
      <c r="AK24">
        <f>VLOOKUP(G24,'linguistic variables'!$B$8:$F$12,5,FALSE)</f>
        <v>0.46250000000000002</v>
      </c>
      <c r="AL24">
        <f>VLOOKUP(H24,'linguistic variables'!$B$8:$F$12,2,FALSE)</f>
        <v>0.4</v>
      </c>
      <c r="AM24">
        <f>VLOOKUP(H24,'linguistic variables'!$B$8:$F$12,3,FALSE)</f>
        <v>0.76249999999999996</v>
      </c>
      <c r="AN24">
        <f>VLOOKUP(H24,'linguistic variables'!$B$8:$F$12,4,FALSE)</f>
        <v>0</v>
      </c>
      <c r="AO24">
        <f>VLOOKUP(H24,'linguistic variables'!$B$8:$F$12,5,FALSE)</f>
        <v>0.21149999999999999</v>
      </c>
      <c r="AP24">
        <f>VLOOKUP(I24,'linguistic variables'!$B$8:$F$12,2,FALSE)</f>
        <v>0.9</v>
      </c>
      <c r="AQ24">
        <f>VLOOKUP(I24,'linguistic variables'!$B$8:$F$12,3,FALSE)</f>
        <v>0.9</v>
      </c>
      <c r="AR24">
        <f>VLOOKUP(I24,'linguistic variables'!$B$8:$F$12,4,FALSE)</f>
        <v>0.1</v>
      </c>
      <c r="AS24">
        <f>VLOOKUP(I24,'linguistic variables'!$B$8:$F$12,5,FALSE)</f>
        <v>0.1</v>
      </c>
      <c r="AT24">
        <f>VLOOKUP(J24,'linguistic variables'!$B$8:$F$12,2,FALSE)</f>
        <v>0.4</v>
      </c>
      <c r="AU24">
        <f>VLOOKUP(J24,'linguistic variables'!$B$8:$F$12,3,FALSE)</f>
        <v>0.76249999999999996</v>
      </c>
      <c r="AV24">
        <f>VLOOKUP(J24,'linguistic variables'!$B$8:$F$12,4,FALSE)</f>
        <v>0</v>
      </c>
      <c r="AW24">
        <f>VLOOKUP(J24,'linguistic variables'!$B$8:$F$12,5,FALSE)</f>
        <v>0.21149999999999999</v>
      </c>
      <c r="AX24">
        <f>VLOOKUP(K24,'linguistic variables'!$B$8:$F$12,2,FALSE)</f>
        <v>0</v>
      </c>
      <c r="AY24">
        <f>VLOOKUP(K24,'linguistic variables'!$B$8:$F$12,3,FALSE)</f>
        <v>0.36249999999999999</v>
      </c>
      <c r="AZ24">
        <f>VLOOKUP(K24,'linguistic variables'!$B$8:$F$12,4,FALSE)</f>
        <v>0.4</v>
      </c>
      <c r="BA24">
        <f>VLOOKUP(K24,'linguistic variables'!$B$8:$F$12,5,FALSE)</f>
        <v>0.61250000000000004</v>
      </c>
      <c r="BB24">
        <f>VLOOKUP(L24,'linguistic variables'!$B$8:$F$12,2,FALSE)</f>
        <v>0.15</v>
      </c>
      <c r="BC24">
        <f>VLOOKUP(L24,'linguistic variables'!$B$8:$F$12,3,FALSE)</f>
        <v>0.51249999999999996</v>
      </c>
      <c r="BD24">
        <f>VLOOKUP(L24,'linguistic variables'!$B$8:$F$12,4,FALSE)</f>
        <v>0.25</v>
      </c>
      <c r="BE24">
        <f>VLOOKUP(L24,'linguistic variables'!$B$8:$F$12,5,FALSE)</f>
        <v>0.46250000000000002</v>
      </c>
      <c r="BF24">
        <f>VLOOKUP(M24,'linguistic variables'!$B$8:$F$12,2,FALSE)</f>
        <v>0.4</v>
      </c>
      <c r="BG24">
        <f>VLOOKUP(M24,'linguistic variables'!$B$8:$F$12,3,FALSE)</f>
        <v>0.76249999999999996</v>
      </c>
      <c r="BH24">
        <f>VLOOKUP(M24,'linguistic variables'!$B$8:$F$12,4,FALSE)</f>
        <v>0</v>
      </c>
      <c r="BI24">
        <f>VLOOKUP(M24,'linguistic variables'!$B$8:$F$12,5,FALSE)</f>
        <v>0.21149999999999999</v>
      </c>
      <c r="BJ24">
        <f>VLOOKUP(N24,'linguistic variables'!$B$8:$F$12,2,FALSE)</f>
        <v>0.15</v>
      </c>
      <c r="BK24">
        <f>VLOOKUP(N24,'linguistic variables'!$B$8:$F$12,3,FALSE)</f>
        <v>0.51249999999999996</v>
      </c>
      <c r="BL24">
        <f>VLOOKUP(N24,'linguistic variables'!$B$8:$F$12,4,FALSE)</f>
        <v>0.25</v>
      </c>
      <c r="BM24">
        <f>VLOOKUP(N24,'linguistic variables'!$B$8:$F$12,5,FALSE)</f>
        <v>0.46250000000000002</v>
      </c>
      <c r="BN24">
        <f>VLOOKUP(O24,'linguistic variables'!$B$8:$F$12,2,FALSE)</f>
        <v>0.1</v>
      </c>
      <c r="BO24">
        <f>VLOOKUP(O24,'linguistic variables'!$B$8:$F$12,3,FALSE)</f>
        <v>0.1</v>
      </c>
      <c r="BP24">
        <f>VLOOKUP(O24,'linguistic variables'!$B$8:$F$12,4,FALSE)</f>
        <v>0.9</v>
      </c>
      <c r="BQ24">
        <f>VLOOKUP(O24,'linguistic variables'!$B$8:$F$12,5,FALSE)</f>
        <v>0.9</v>
      </c>
      <c r="BR24">
        <f>VLOOKUP(P24,'linguistic variables'!$B$8:$F$12,2,FALSE)</f>
        <v>0.1</v>
      </c>
      <c r="BS24">
        <f>VLOOKUP(P24,'linguistic variables'!$B$8:$F$12,3,FALSE)</f>
        <v>0.1</v>
      </c>
      <c r="BT24">
        <f>VLOOKUP(P24,'linguistic variables'!$B$8:$F$12,4,FALSE)</f>
        <v>0.9</v>
      </c>
      <c r="BU24">
        <f>VLOOKUP(P24,'linguistic variables'!$B$8:$F$12,5,FALSE)</f>
        <v>0.9</v>
      </c>
      <c r="BV24">
        <f>VLOOKUP(Q24,'linguistic variables'!$B$8:$F$12,2,FALSE)</f>
        <v>0.4</v>
      </c>
      <c r="BW24">
        <f>VLOOKUP(Q24,'linguistic variables'!$B$8:$F$12,3,FALSE)</f>
        <v>0.76249999999999996</v>
      </c>
      <c r="BX24">
        <f>VLOOKUP(Q24,'linguistic variables'!$B$8:$F$12,4,FALSE)</f>
        <v>0</v>
      </c>
      <c r="BY24">
        <f>VLOOKUP(Q24,'linguistic variables'!$B$8:$F$12,5,FALSE)</f>
        <v>0.21149999999999999</v>
      </c>
    </row>
    <row r="25" spans="1:77" x14ac:dyDescent="0.2">
      <c r="A25" t="s">
        <v>72</v>
      </c>
      <c r="B25" t="s">
        <v>14</v>
      </c>
      <c r="C25" t="str">
        <f>'DM4'!B23</f>
        <v>Kötü</v>
      </c>
      <c r="D25" t="str">
        <f>'DM4'!C23</f>
        <v>Orta</v>
      </c>
      <c r="E25" t="str">
        <f>'DM4'!D23</f>
        <v>İyi</v>
      </c>
      <c r="F25" t="str">
        <f>'DM4'!E23</f>
        <v>Kötü</v>
      </c>
      <c r="G25" t="str">
        <f>'DM4'!F23</f>
        <v>İyi</v>
      </c>
      <c r="H25" t="str">
        <f>'DM4'!G23</f>
        <v>Kötü</v>
      </c>
      <c r="I25" t="str">
        <f>'DM4'!H23</f>
        <v>Orta</v>
      </c>
      <c r="J25" t="str">
        <f>'DM4'!I23</f>
        <v>Orta</v>
      </c>
      <c r="K25" t="str">
        <f>'DM4'!J23</f>
        <v>Orta</v>
      </c>
      <c r="L25" t="str">
        <f>'DM4'!K23</f>
        <v>Orta</v>
      </c>
      <c r="M25" t="str">
        <f>'DM4'!L23</f>
        <v>Orta</v>
      </c>
      <c r="N25" t="str">
        <f>'DM4'!M23</f>
        <v>Orta</v>
      </c>
      <c r="O25" t="str">
        <f>'DM4'!N23</f>
        <v>Kötü</v>
      </c>
      <c r="P25" t="str">
        <f>'DM4'!O23</f>
        <v>İyi</v>
      </c>
      <c r="Q25" t="str">
        <f>'DM4'!P23</f>
        <v>İyi</v>
      </c>
      <c r="R25">
        <f>VLOOKUP(C25,'linguistic variables'!$B$8:$F$12,2,FALSE)</f>
        <v>0</v>
      </c>
      <c r="S25">
        <f>VLOOKUP(C25,'linguistic variables'!$B$8:$F$12,3,FALSE)</f>
        <v>0.36249999999999999</v>
      </c>
      <c r="T25">
        <f>VLOOKUP(C25,'linguistic variables'!$B$8:$F$12,4,FALSE)</f>
        <v>0.4</v>
      </c>
      <c r="U25">
        <f>VLOOKUP(C25,'linguistic variables'!$B$8:$F$12,5,FALSE)</f>
        <v>0.61250000000000004</v>
      </c>
      <c r="V25">
        <f>VLOOKUP(D25,'linguistic variables'!$B$8:$F$12,2,FALSE)</f>
        <v>0.15</v>
      </c>
      <c r="W25">
        <f>VLOOKUP(D25,'linguistic variables'!$B$8:$F$12,3,FALSE)</f>
        <v>0.51249999999999996</v>
      </c>
      <c r="X25">
        <f>VLOOKUP(D25,'linguistic variables'!$B$8:$F$12,4,FALSE)</f>
        <v>0.25</v>
      </c>
      <c r="Y25">
        <f>VLOOKUP(D25,'linguistic variables'!$B$8:$F$12,5,FALSE)</f>
        <v>0.46250000000000002</v>
      </c>
      <c r="Z25">
        <f>VLOOKUP(E25,'linguistic variables'!$B$8:$F$12,2,FALSE)</f>
        <v>0.4</v>
      </c>
      <c r="AA25">
        <f>VLOOKUP(E25,'linguistic variables'!$B$8:$F$12,3,FALSE)</f>
        <v>0.76249999999999996</v>
      </c>
      <c r="AB25">
        <f>VLOOKUP(E25,'linguistic variables'!$B$8:$F$12,4,FALSE)</f>
        <v>0</v>
      </c>
      <c r="AC25">
        <f>VLOOKUP(E25,'linguistic variables'!$B$8:$F$12,5,FALSE)</f>
        <v>0.21149999999999999</v>
      </c>
      <c r="AD25">
        <f>VLOOKUP(F25,'linguistic variables'!$B$8:$F$12,2,FALSE)</f>
        <v>0</v>
      </c>
      <c r="AE25">
        <f>VLOOKUP(F25,'linguistic variables'!$B$8:$F$12,3,FALSE)</f>
        <v>0.36249999999999999</v>
      </c>
      <c r="AF25">
        <f>VLOOKUP(F25,'linguistic variables'!$B$8:$F$12,4,FALSE)</f>
        <v>0.4</v>
      </c>
      <c r="AG25">
        <f>VLOOKUP(F25,'linguistic variables'!$B$8:$F$12,5,FALSE)</f>
        <v>0.61250000000000004</v>
      </c>
      <c r="AH25">
        <f>VLOOKUP(G25,'linguistic variables'!$B$8:$F$12,2,FALSE)</f>
        <v>0.4</v>
      </c>
      <c r="AI25">
        <f>VLOOKUP(G25,'linguistic variables'!$B$8:$F$12,3,FALSE)</f>
        <v>0.76249999999999996</v>
      </c>
      <c r="AJ25">
        <f>VLOOKUP(G25,'linguistic variables'!$B$8:$F$12,4,FALSE)</f>
        <v>0</v>
      </c>
      <c r="AK25">
        <f>VLOOKUP(G25,'linguistic variables'!$B$8:$F$12,5,FALSE)</f>
        <v>0.21149999999999999</v>
      </c>
      <c r="AL25">
        <f>VLOOKUP(H25,'linguistic variables'!$B$8:$F$12,2,FALSE)</f>
        <v>0</v>
      </c>
      <c r="AM25">
        <f>VLOOKUP(H25,'linguistic variables'!$B$8:$F$12,3,FALSE)</f>
        <v>0.36249999999999999</v>
      </c>
      <c r="AN25">
        <f>VLOOKUP(H25,'linguistic variables'!$B$8:$F$12,4,FALSE)</f>
        <v>0.4</v>
      </c>
      <c r="AO25">
        <f>VLOOKUP(H25,'linguistic variables'!$B$8:$F$12,5,FALSE)</f>
        <v>0.61250000000000004</v>
      </c>
      <c r="AP25">
        <f>VLOOKUP(I25,'linguistic variables'!$B$8:$F$12,2,FALSE)</f>
        <v>0.15</v>
      </c>
      <c r="AQ25">
        <f>VLOOKUP(I25,'linguistic variables'!$B$8:$F$12,3,FALSE)</f>
        <v>0.51249999999999996</v>
      </c>
      <c r="AR25">
        <f>VLOOKUP(I25,'linguistic variables'!$B$8:$F$12,4,FALSE)</f>
        <v>0.25</v>
      </c>
      <c r="AS25">
        <f>VLOOKUP(I25,'linguistic variables'!$B$8:$F$12,5,FALSE)</f>
        <v>0.46250000000000002</v>
      </c>
      <c r="AT25">
        <f>VLOOKUP(J25,'linguistic variables'!$B$8:$F$12,2,FALSE)</f>
        <v>0.15</v>
      </c>
      <c r="AU25">
        <f>VLOOKUP(J25,'linguistic variables'!$B$8:$F$12,3,FALSE)</f>
        <v>0.51249999999999996</v>
      </c>
      <c r="AV25">
        <f>VLOOKUP(J25,'linguistic variables'!$B$8:$F$12,4,FALSE)</f>
        <v>0.25</v>
      </c>
      <c r="AW25">
        <f>VLOOKUP(J25,'linguistic variables'!$B$8:$F$12,5,FALSE)</f>
        <v>0.46250000000000002</v>
      </c>
      <c r="AX25">
        <f>VLOOKUP(K25,'linguistic variables'!$B$8:$F$12,2,FALSE)</f>
        <v>0.15</v>
      </c>
      <c r="AY25">
        <f>VLOOKUP(K25,'linguistic variables'!$B$8:$F$12,3,FALSE)</f>
        <v>0.51249999999999996</v>
      </c>
      <c r="AZ25">
        <f>VLOOKUP(K25,'linguistic variables'!$B$8:$F$12,4,FALSE)</f>
        <v>0.25</v>
      </c>
      <c r="BA25">
        <f>VLOOKUP(K25,'linguistic variables'!$B$8:$F$12,5,FALSE)</f>
        <v>0.46250000000000002</v>
      </c>
      <c r="BB25">
        <f>VLOOKUP(L25,'linguistic variables'!$B$8:$F$12,2,FALSE)</f>
        <v>0.15</v>
      </c>
      <c r="BC25">
        <f>VLOOKUP(L25,'linguistic variables'!$B$8:$F$12,3,FALSE)</f>
        <v>0.51249999999999996</v>
      </c>
      <c r="BD25">
        <f>VLOOKUP(L25,'linguistic variables'!$B$8:$F$12,4,FALSE)</f>
        <v>0.25</v>
      </c>
      <c r="BE25">
        <f>VLOOKUP(L25,'linguistic variables'!$B$8:$F$12,5,FALSE)</f>
        <v>0.46250000000000002</v>
      </c>
      <c r="BF25">
        <f>VLOOKUP(M25,'linguistic variables'!$B$8:$F$12,2,FALSE)</f>
        <v>0.15</v>
      </c>
      <c r="BG25">
        <f>VLOOKUP(M25,'linguistic variables'!$B$8:$F$12,3,FALSE)</f>
        <v>0.51249999999999996</v>
      </c>
      <c r="BH25">
        <f>VLOOKUP(M25,'linguistic variables'!$B$8:$F$12,4,FALSE)</f>
        <v>0.25</v>
      </c>
      <c r="BI25">
        <f>VLOOKUP(M25,'linguistic variables'!$B$8:$F$12,5,FALSE)</f>
        <v>0.46250000000000002</v>
      </c>
      <c r="BJ25">
        <f>VLOOKUP(N25,'linguistic variables'!$B$8:$F$12,2,FALSE)</f>
        <v>0.15</v>
      </c>
      <c r="BK25">
        <f>VLOOKUP(N25,'linguistic variables'!$B$8:$F$12,3,FALSE)</f>
        <v>0.51249999999999996</v>
      </c>
      <c r="BL25">
        <f>VLOOKUP(N25,'linguistic variables'!$B$8:$F$12,4,FALSE)</f>
        <v>0.25</v>
      </c>
      <c r="BM25">
        <f>VLOOKUP(N25,'linguistic variables'!$B$8:$F$12,5,FALSE)</f>
        <v>0.46250000000000002</v>
      </c>
      <c r="BN25">
        <f>VLOOKUP(O25,'linguistic variables'!$B$8:$F$12,2,FALSE)</f>
        <v>0</v>
      </c>
      <c r="BO25">
        <f>VLOOKUP(O25,'linguistic variables'!$B$8:$F$12,3,FALSE)</f>
        <v>0.36249999999999999</v>
      </c>
      <c r="BP25">
        <f>VLOOKUP(O25,'linguistic variables'!$B$8:$F$12,4,FALSE)</f>
        <v>0.4</v>
      </c>
      <c r="BQ25">
        <f>VLOOKUP(O25,'linguistic variables'!$B$8:$F$12,5,FALSE)</f>
        <v>0.61250000000000004</v>
      </c>
      <c r="BR25">
        <f>VLOOKUP(P25,'linguistic variables'!$B$8:$F$12,2,FALSE)</f>
        <v>0.4</v>
      </c>
      <c r="BS25">
        <f>VLOOKUP(P25,'linguistic variables'!$B$8:$F$12,3,FALSE)</f>
        <v>0.76249999999999996</v>
      </c>
      <c r="BT25">
        <f>VLOOKUP(P25,'linguistic variables'!$B$8:$F$12,4,FALSE)</f>
        <v>0</v>
      </c>
      <c r="BU25">
        <f>VLOOKUP(P25,'linguistic variables'!$B$8:$F$12,5,FALSE)</f>
        <v>0.21149999999999999</v>
      </c>
      <c r="BV25">
        <f>VLOOKUP(Q25,'linguistic variables'!$B$8:$F$12,2,FALSE)</f>
        <v>0.4</v>
      </c>
      <c r="BW25">
        <f>VLOOKUP(Q25,'linguistic variables'!$B$8:$F$12,3,FALSE)</f>
        <v>0.76249999999999996</v>
      </c>
      <c r="BX25">
        <f>VLOOKUP(Q25,'linguistic variables'!$B$8:$F$12,4,FALSE)</f>
        <v>0</v>
      </c>
      <c r="BY25">
        <f>VLOOKUP(Q25,'linguistic variables'!$B$8:$F$12,5,FALSE)</f>
        <v>0.21149999999999999</v>
      </c>
    </row>
    <row r="26" spans="1:77" x14ac:dyDescent="0.2">
      <c r="A26" t="s">
        <v>72</v>
      </c>
      <c r="B26" t="s">
        <v>15</v>
      </c>
      <c r="C26" t="str">
        <f>'DM4'!B24</f>
        <v>Çok İyi</v>
      </c>
      <c r="D26" t="str">
        <f>'DM4'!C24</f>
        <v>Orta</v>
      </c>
      <c r="E26" t="str">
        <f>'DM4'!D24</f>
        <v>Çok İyi</v>
      </c>
      <c r="F26" t="str">
        <f>'DM4'!E24</f>
        <v>Kötü</v>
      </c>
      <c r="G26" t="str">
        <f>'DM4'!F24</f>
        <v>Orta</v>
      </c>
      <c r="H26" t="str">
        <f>'DM4'!G24</f>
        <v>Orta</v>
      </c>
      <c r="I26" t="str">
        <f>'DM4'!H24</f>
        <v>Orta</v>
      </c>
      <c r="J26" t="str">
        <f>'DM4'!I24</f>
        <v>İyi</v>
      </c>
      <c r="K26" t="str">
        <f>'DM4'!J24</f>
        <v>Kötü</v>
      </c>
      <c r="L26" t="str">
        <f>'DM4'!K24</f>
        <v>Orta</v>
      </c>
      <c r="M26" t="str">
        <f>'DM4'!L24</f>
        <v>Orta</v>
      </c>
      <c r="N26" t="str">
        <f>'DM4'!M24</f>
        <v>İyi</v>
      </c>
      <c r="O26" t="str">
        <f>'DM4'!N24</f>
        <v>Kötü</v>
      </c>
      <c r="P26" t="str">
        <f>'DM4'!O24</f>
        <v>Orta</v>
      </c>
      <c r="Q26" t="str">
        <f>'DM4'!P24</f>
        <v>Çok İyi</v>
      </c>
      <c r="R26">
        <f>VLOOKUP(C26,'linguistic variables'!$B$8:$F$12,2,FALSE)</f>
        <v>0.9</v>
      </c>
      <c r="S26">
        <f>VLOOKUP(C26,'linguistic variables'!$B$8:$F$12,3,FALSE)</f>
        <v>0.9</v>
      </c>
      <c r="T26">
        <f>VLOOKUP(C26,'linguistic variables'!$B$8:$F$12,4,FALSE)</f>
        <v>0.1</v>
      </c>
      <c r="U26">
        <f>VLOOKUP(C26,'linguistic variables'!$B$8:$F$12,5,FALSE)</f>
        <v>0.1</v>
      </c>
      <c r="V26">
        <f>VLOOKUP(D26,'linguistic variables'!$B$8:$F$12,2,FALSE)</f>
        <v>0.15</v>
      </c>
      <c r="W26">
        <f>VLOOKUP(D26,'linguistic variables'!$B$8:$F$12,3,FALSE)</f>
        <v>0.51249999999999996</v>
      </c>
      <c r="X26">
        <f>VLOOKUP(D26,'linguistic variables'!$B$8:$F$12,4,FALSE)</f>
        <v>0.25</v>
      </c>
      <c r="Y26">
        <f>VLOOKUP(D26,'linguistic variables'!$B$8:$F$12,5,FALSE)</f>
        <v>0.46250000000000002</v>
      </c>
      <c r="Z26">
        <f>VLOOKUP(E26,'linguistic variables'!$B$8:$F$12,2,FALSE)</f>
        <v>0.9</v>
      </c>
      <c r="AA26">
        <f>VLOOKUP(E26,'linguistic variables'!$B$8:$F$12,3,FALSE)</f>
        <v>0.9</v>
      </c>
      <c r="AB26">
        <f>VLOOKUP(E26,'linguistic variables'!$B$8:$F$12,4,FALSE)</f>
        <v>0.1</v>
      </c>
      <c r="AC26">
        <f>VLOOKUP(E26,'linguistic variables'!$B$8:$F$12,5,FALSE)</f>
        <v>0.1</v>
      </c>
      <c r="AD26">
        <f>VLOOKUP(F26,'linguistic variables'!$B$8:$F$12,2,FALSE)</f>
        <v>0</v>
      </c>
      <c r="AE26">
        <f>VLOOKUP(F26,'linguistic variables'!$B$8:$F$12,3,FALSE)</f>
        <v>0.36249999999999999</v>
      </c>
      <c r="AF26">
        <f>VLOOKUP(F26,'linguistic variables'!$B$8:$F$12,4,FALSE)</f>
        <v>0.4</v>
      </c>
      <c r="AG26">
        <f>VLOOKUP(F26,'linguistic variables'!$B$8:$F$12,5,FALSE)</f>
        <v>0.61250000000000004</v>
      </c>
      <c r="AH26">
        <f>VLOOKUP(G26,'linguistic variables'!$B$8:$F$12,2,FALSE)</f>
        <v>0.15</v>
      </c>
      <c r="AI26">
        <f>VLOOKUP(G26,'linguistic variables'!$B$8:$F$12,3,FALSE)</f>
        <v>0.51249999999999996</v>
      </c>
      <c r="AJ26">
        <f>VLOOKUP(G26,'linguistic variables'!$B$8:$F$12,4,FALSE)</f>
        <v>0.25</v>
      </c>
      <c r="AK26">
        <f>VLOOKUP(G26,'linguistic variables'!$B$8:$F$12,5,FALSE)</f>
        <v>0.46250000000000002</v>
      </c>
      <c r="AL26">
        <f>VLOOKUP(H26,'linguistic variables'!$B$8:$F$12,2,FALSE)</f>
        <v>0.15</v>
      </c>
      <c r="AM26">
        <f>VLOOKUP(H26,'linguistic variables'!$B$8:$F$12,3,FALSE)</f>
        <v>0.51249999999999996</v>
      </c>
      <c r="AN26">
        <f>VLOOKUP(H26,'linguistic variables'!$B$8:$F$12,4,FALSE)</f>
        <v>0.25</v>
      </c>
      <c r="AO26">
        <f>VLOOKUP(H26,'linguistic variables'!$B$8:$F$12,5,FALSE)</f>
        <v>0.46250000000000002</v>
      </c>
      <c r="AP26">
        <f>VLOOKUP(I26,'linguistic variables'!$B$8:$F$12,2,FALSE)</f>
        <v>0.15</v>
      </c>
      <c r="AQ26">
        <f>VLOOKUP(I26,'linguistic variables'!$B$8:$F$12,3,FALSE)</f>
        <v>0.51249999999999996</v>
      </c>
      <c r="AR26">
        <f>VLOOKUP(I26,'linguistic variables'!$B$8:$F$12,4,FALSE)</f>
        <v>0.25</v>
      </c>
      <c r="AS26">
        <f>VLOOKUP(I26,'linguistic variables'!$B$8:$F$12,5,FALSE)</f>
        <v>0.46250000000000002</v>
      </c>
      <c r="AT26">
        <f>VLOOKUP(J26,'linguistic variables'!$B$8:$F$12,2,FALSE)</f>
        <v>0.4</v>
      </c>
      <c r="AU26">
        <f>VLOOKUP(J26,'linguistic variables'!$B$8:$F$12,3,FALSE)</f>
        <v>0.76249999999999996</v>
      </c>
      <c r="AV26">
        <f>VLOOKUP(J26,'linguistic variables'!$B$8:$F$12,4,FALSE)</f>
        <v>0</v>
      </c>
      <c r="AW26">
        <f>VLOOKUP(J26,'linguistic variables'!$B$8:$F$12,5,FALSE)</f>
        <v>0.21149999999999999</v>
      </c>
      <c r="AX26">
        <f>VLOOKUP(K26,'linguistic variables'!$B$8:$F$12,2,FALSE)</f>
        <v>0</v>
      </c>
      <c r="AY26">
        <f>VLOOKUP(K26,'linguistic variables'!$B$8:$F$12,3,FALSE)</f>
        <v>0.36249999999999999</v>
      </c>
      <c r="AZ26">
        <f>VLOOKUP(K26,'linguistic variables'!$B$8:$F$12,4,FALSE)</f>
        <v>0.4</v>
      </c>
      <c r="BA26">
        <f>VLOOKUP(K26,'linguistic variables'!$B$8:$F$12,5,FALSE)</f>
        <v>0.61250000000000004</v>
      </c>
      <c r="BB26">
        <f>VLOOKUP(L26,'linguistic variables'!$B$8:$F$12,2,FALSE)</f>
        <v>0.15</v>
      </c>
      <c r="BC26">
        <f>VLOOKUP(L26,'linguistic variables'!$B$8:$F$12,3,FALSE)</f>
        <v>0.51249999999999996</v>
      </c>
      <c r="BD26">
        <f>VLOOKUP(L26,'linguistic variables'!$B$8:$F$12,4,FALSE)</f>
        <v>0.25</v>
      </c>
      <c r="BE26">
        <f>VLOOKUP(L26,'linguistic variables'!$B$8:$F$12,5,FALSE)</f>
        <v>0.46250000000000002</v>
      </c>
      <c r="BF26">
        <f>VLOOKUP(M26,'linguistic variables'!$B$8:$F$12,2,FALSE)</f>
        <v>0.15</v>
      </c>
      <c r="BG26">
        <f>VLOOKUP(M26,'linguistic variables'!$B$8:$F$12,3,FALSE)</f>
        <v>0.51249999999999996</v>
      </c>
      <c r="BH26">
        <f>VLOOKUP(M26,'linguistic variables'!$B$8:$F$12,4,FALSE)</f>
        <v>0.25</v>
      </c>
      <c r="BI26">
        <f>VLOOKUP(M26,'linguistic variables'!$B$8:$F$12,5,FALSE)</f>
        <v>0.46250000000000002</v>
      </c>
      <c r="BJ26">
        <f>VLOOKUP(N26,'linguistic variables'!$B$8:$F$12,2,FALSE)</f>
        <v>0.4</v>
      </c>
      <c r="BK26">
        <f>VLOOKUP(N26,'linguistic variables'!$B$8:$F$12,3,FALSE)</f>
        <v>0.76249999999999996</v>
      </c>
      <c r="BL26">
        <f>VLOOKUP(N26,'linguistic variables'!$B$8:$F$12,4,FALSE)</f>
        <v>0</v>
      </c>
      <c r="BM26">
        <f>VLOOKUP(N26,'linguistic variables'!$B$8:$F$12,5,FALSE)</f>
        <v>0.21149999999999999</v>
      </c>
      <c r="BN26">
        <f>VLOOKUP(O26,'linguistic variables'!$B$8:$F$12,2,FALSE)</f>
        <v>0</v>
      </c>
      <c r="BO26">
        <f>VLOOKUP(O26,'linguistic variables'!$B$8:$F$12,3,FALSE)</f>
        <v>0.36249999999999999</v>
      </c>
      <c r="BP26">
        <f>VLOOKUP(O26,'linguistic variables'!$B$8:$F$12,4,FALSE)</f>
        <v>0.4</v>
      </c>
      <c r="BQ26">
        <f>VLOOKUP(O26,'linguistic variables'!$B$8:$F$12,5,FALSE)</f>
        <v>0.61250000000000004</v>
      </c>
      <c r="BR26">
        <f>VLOOKUP(P26,'linguistic variables'!$B$8:$F$12,2,FALSE)</f>
        <v>0.15</v>
      </c>
      <c r="BS26">
        <f>VLOOKUP(P26,'linguistic variables'!$B$8:$F$12,3,FALSE)</f>
        <v>0.51249999999999996</v>
      </c>
      <c r="BT26">
        <f>VLOOKUP(P26,'linguistic variables'!$B$8:$F$12,4,FALSE)</f>
        <v>0.25</v>
      </c>
      <c r="BU26">
        <f>VLOOKUP(P26,'linguistic variables'!$B$8:$F$12,5,FALSE)</f>
        <v>0.46250000000000002</v>
      </c>
      <c r="BV26">
        <f>VLOOKUP(Q26,'linguistic variables'!$B$8:$F$12,2,FALSE)</f>
        <v>0.9</v>
      </c>
      <c r="BW26">
        <f>VLOOKUP(Q26,'linguistic variables'!$B$8:$F$12,3,FALSE)</f>
        <v>0.9</v>
      </c>
      <c r="BX26">
        <f>VLOOKUP(Q26,'linguistic variables'!$B$8:$F$12,4,FALSE)</f>
        <v>0.1</v>
      </c>
      <c r="BY26">
        <f>VLOOKUP(Q26,'linguistic variables'!$B$8:$F$12,5,FALSE)</f>
        <v>0.1</v>
      </c>
    </row>
    <row r="27" spans="1:77" x14ac:dyDescent="0.2">
      <c r="A27" t="s">
        <v>72</v>
      </c>
      <c r="B27" t="s">
        <v>16</v>
      </c>
      <c r="C27" t="str">
        <f>'DM4'!B25</f>
        <v>Orta</v>
      </c>
      <c r="D27" t="str">
        <f>'DM4'!C25</f>
        <v>Orta</v>
      </c>
      <c r="E27" t="str">
        <f>'DM4'!D25</f>
        <v>Çok İyi</v>
      </c>
      <c r="F27" t="str">
        <f>'DM4'!E25</f>
        <v>Kötü</v>
      </c>
      <c r="G27" t="str">
        <f>'DM4'!F25</f>
        <v>İyi</v>
      </c>
      <c r="H27" t="str">
        <f>'DM4'!G25</f>
        <v>Çok İyi</v>
      </c>
      <c r="I27" t="str">
        <f>'DM4'!H25</f>
        <v>Çok İyi</v>
      </c>
      <c r="J27" t="str">
        <f>'DM4'!I25</f>
        <v>İyi</v>
      </c>
      <c r="K27" t="str">
        <f>'DM4'!J25</f>
        <v>İyi</v>
      </c>
      <c r="L27" t="str">
        <f>'DM4'!K25</f>
        <v>Orta</v>
      </c>
      <c r="M27" t="str">
        <f>'DM4'!L25</f>
        <v>Orta</v>
      </c>
      <c r="N27" t="str">
        <f>'DM4'!M25</f>
        <v>Çok İyi</v>
      </c>
      <c r="O27" t="str">
        <f>'DM4'!N25</f>
        <v>Kötü</v>
      </c>
      <c r="P27" t="str">
        <f>'DM4'!O25</f>
        <v>İyi</v>
      </c>
      <c r="Q27" t="str">
        <f>'DM4'!P25</f>
        <v>Çok İyi</v>
      </c>
      <c r="R27">
        <f>VLOOKUP(C27,'linguistic variables'!$B$8:$F$12,2,FALSE)</f>
        <v>0.15</v>
      </c>
      <c r="S27">
        <f>VLOOKUP(C27,'linguistic variables'!$B$8:$F$12,3,FALSE)</f>
        <v>0.51249999999999996</v>
      </c>
      <c r="T27">
        <f>VLOOKUP(C27,'linguistic variables'!$B$8:$F$12,4,FALSE)</f>
        <v>0.25</v>
      </c>
      <c r="U27">
        <f>VLOOKUP(C27,'linguistic variables'!$B$8:$F$12,5,FALSE)</f>
        <v>0.46250000000000002</v>
      </c>
      <c r="V27">
        <f>VLOOKUP(D27,'linguistic variables'!$B$8:$F$12,2,FALSE)</f>
        <v>0.15</v>
      </c>
      <c r="W27">
        <f>VLOOKUP(D27,'linguistic variables'!$B$8:$F$12,3,FALSE)</f>
        <v>0.51249999999999996</v>
      </c>
      <c r="X27">
        <f>VLOOKUP(D27,'linguistic variables'!$B$8:$F$12,4,FALSE)</f>
        <v>0.25</v>
      </c>
      <c r="Y27">
        <f>VLOOKUP(D27,'linguistic variables'!$B$8:$F$12,5,FALSE)</f>
        <v>0.46250000000000002</v>
      </c>
      <c r="Z27">
        <f>VLOOKUP(E27,'linguistic variables'!$B$8:$F$12,2,FALSE)</f>
        <v>0.9</v>
      </c>
      <c r="AA27">
        <f>VLOOKUP(E27,'linguistic variables'!$B$8:$F$12,3,FALSE)</f>
        <v>0.9</v>
      </c>
      <c r="AB27">
        <f>VLOOKUP(E27,'linguistic variables'!$B$8:$F$12,4,FALSE)</f>
        <v>0.1</v>
      </c>
      <c r="AC27">
        <f>VLOOKUP(E27,'linguistic variables'!$B$8:$F$12,5,FALSE)</f>
        <v>0.1</v>
      </c>
      <c r="AD27">
        <f>VLOOKUP(F27,'linguistic variables'!$B$8:$F$12,2,FALSE)</f>
        <v>0</v>
      </c>
      <c r="AE27">
        <f>VLOOKUP(F27,'linguistic variables'!$B$8:$F$12,3,FALSE)</f>
        <v>0.36249999999999999</v>
      </c>
      <c r="AF27">
        <f>VLOOKUP(F27,'linguistic variables'!$B$8:$F$12,4,FALSE)</f>
        <v>0.4</v>
      </c>
      <c r="AG27">
        <f>VLOOKUP(F27,'linguistic variables'!$B$8:$F$12,5,FALSE)</f>
        <v>0.61250000000000004</v>
      </c>
      <c r="AH27">
        <f>VLOOKUP(G27,'linguistic variables'!$B$8:$F$12,2,FALSE)</f>
        <v>0.4</v>
      </c>
      <c r="AI27">
        <f>VLOOKUP(G27,'linguistic variables'!$B$8:$F$12,3,FALSE)</f>
        <v>0.76249999999999996</v>
      </c>
      <c r="AJ27">
        <f>VLOOKUP(G27,'linguistic variables'!$B$8:$F$12,4,FALSE)</f>
        <v>0</v>
      </c>
      <c r="AK27">
        <f>VLOOKUP(G27,'linguistic variables'!$B$8:$F$12,5,FALSE)</f>
        <v>0.21149999999999999</v>
      </c>
      <c r="AL27">
        <f>VLOOKUP(H27,'linguistic variables'!$B$8:$F$12,2,FALSE)</f>
        <v>0.9</v>
      </c>
      <c r="AM27">
        <f>VLOOKUP(H27,'linguistic variables'!$B$8:$F$12,3,FALSE)</f>
        <v>0.9</v>
      </c>
      <c r="AN27">
        <f>VLOOKUP(H27,'linguistic variables'!$B$8:$F$12,4,FALSE)</f>
        <v>0.1</v>
      </c>
      <c r="AO27">
        <f>VLOOKUP(H27,'linguistic variables'!$B$8:$F$12,5,FALSE)</f>
        <v>0.1</v>
      </c>
      <c r="AP27">
        <f>VLOOKUP(I27,'linguistic variables'!$B$8:$F$12,2,FALSE)</f>
        <v>0.9</v>
      </c>
      <c r="AQ27">
        <f>VLOOKUP(I27,'linguistic variables'!$B$8:$F$12,3,FALSE)</f>
        <v>0.9</v>
      </c>
      <c r="AR27">
        <f>VLOOKUP(I27,'linguistic variables'!$B$8:$F$12,4,FALSE)</f>
        <v>0.1</v>
      </c>
      <c r="AS27">
        <f>VLOOKUP(I27,'linguistic variables'!$B$8:$F$12,5,FALSE)</f>
        <v>0.1</v>
      </c>
      <c r="AT27">
        <f>VLOOKUP(J27,'linguistic variables'!$B$8:$F$12,2,FALSE)</f>
        <v>0.4</v>
      </c>
      <c r="AU27">
        <f>VLOOKUP(J27,'linguistic variables'!$B$8:$F$12,3,FALSE)</f>
        <v>0.76249999999999996</v>
      </c>
      <c r="AV27">
        <f>VLOOKUP(J27,'linguistic variables'!$B$8:$F$12,4,FALSE)</f>
        <v>0</v>
      </c>
      <c r="AW27">
        <f>VLOOKUP(J27,'linguistic variables'!$B$8:$F$12,5,FALSE)</f>
        <v>0.21149999999999999</v>
      </c>
      <c r="AX27">
        <f>VLOOKUP(K27,'linguistic variables'!$B$8:$F$12,2,FALSE)</f>
        <v>0.4</v>
      </c>
      <c r="AY27">
        <f>VLOOKUP(K27,'linguistic variables'!$B$8:$F$12,3,FALSE)</f>
        <v>0.76249999999999996</v>
      </c>
      <c r="AZ27">
        <f>VLOOKUP(K27,'linguistic variables'!$B$8:$F$12,4,FALSE)</f>
        <v>0</v>
      </c>
      <c r="BA27">
        <f>VLOOKUP(K27,'linguistic variables'!$B$8:$F$12,5,FALSE)</f>
        <v>0.21149999999999999</v>
      </c>
      <c r="BB27">
        <f>VLOOKUP(L27,'linguistic variables'!$B$8:$F$12,2,FALSE)</f>
        <v>0.15</v>
      </c>
      <c r="BC27">
        <f>VLOOKUP(L27,'linguistic variables'!$B$8:$F$12,3,FALSE)</f>
        <v>0.51249999999999996</v>
      </c>
      <c r="BD27">
        <f>VLOOKUP(L27,'linguistic variables'!$B$8:$F$12,4,FALSE)</f>
        <v>0.25</v>
      </c>
      <c r="BE27">
        <f>VLOOKUP(L27,'linguistic variables'!$B$8:$F$12,5,FALSE)</f>
        <v>0.46250000000000002</v>
      </c>
      <c r="BF27">
        <f>VLOOKUP(M27,'linguistic variables'!$B$8:$F$12,2,FALSE)</f>
        <v>0.15</v>
      </c>
      <c r="BG27">
        <f>VLOOKUP(M27,'linguistic variables'!$B$8:$F$12,3,FALSE)</f>
        <v>0.51249999999999996</v>
      </c>
      <c r="BH27">
        <f>VLOOKUP(M27,'linguistic variables'!$B$8:$F$12,4,FALSE)</f>
        <v>0.25</v>
      </c>
      <c r="BI27">
        <f>VLOOKUP(M27,'linguistic variables'!$B$8:$F$12,5,FALSE)</f>
        <v>0.46250000000000002</v>
      </c>
      <c r="BJ27">
        <f>VLOOKUP(N27,'linguistic variables'!$B$8:$F$12,2,FALSE)</f>
        <v>0.9</v>
      </c>
      <c r="BK27">
        <f>VLOOKUP(N27,'linguistic variables'!$B$8:$F$12,3,FALSE)</f>
        <v>0.9</v>
      </c>
      <c r="BL27">
        <f>VLOOKUP(N27,'linguistic variables'!$B$8:$F$12,4,FALSE)</f>
        <v>0.1</v>
      </c>
      <c r="BM27">
        <f>VLOOKUP(N27,'linguistic variables'!$B$8:$F$12,5,FALSE)</f>
        <v>0.1</v>
      </c>
      <c r="BN27">
        <f>VLOOKUP(O27,'linguistic variables'!$B$8:$F$12,2,FALSE)</f>
        <v>0</v>
      </c>
      <c r="BO27">
        <f>VLOOKUP(O27,'linguistic variables'!$B$8:$F$12,3,FALSE)</f>
        <v>0.36249999999999999</v>
      </c>
      <c r="BP27">
        <f>VLOOKUP(O27,'linguistic variables'!$B$8:$F$12,4,FALSE)</f>
        <v>0.4</v>
      </c>
      <c r="BQ27">
        <f>VLOOKUP(O27,'linguistic variables'!$B$8:$F$12,5,FALSE)</f>
        <v>0.61250000000000004</v>
      </c>
      <c r="BR27">
        <f>VLOOKUP(P27,'linguistic variables'!$B$8:$F$12,2,FALSE)</f>
        <v>0.4</v>
      </c>
      <c r="BS27">
        <f>VLOOKUP(P27,'linguistic variables'!$B$8:$F$12,3,FALSE)</f>
        <v>0.76249999999999996</v>
      </c>
      <c r="BT27">
        <f>VLOOKUP(P27,'linguistic variables'!$B$8:$F$12,4,FALSE)</f>
        <v>0</v>
      </c>
      <c r="BU27">
        <f>VLOOKUP(P27,'linguistic variables'!$B$8:$F$12,5,FALSE)</f>
        <v>0.21149999999999999</v>
      </c>
      <c r="BV27">
        <f>VLOOKUP(Q27,'linguistic variables'!$B$8:$F$12,2,FALSE)</f>
        <v>0.9</v>
      </c>
      <c r="BW27">
        <f>VLOOKUP(Q27,'linguistic variables'!$B$8:$F$12,3,FALSE)</f>
        <v>0.9</v>
      </c>
      <c r="BX27">
        <f>VLOOKUP(Q27,'linguistic variables'!$B$8:$F$12,4,FALSE)</f>
        <v>0.1</v>
      </c>
      <c r="BY27">
        <f>VLOOKUP(Q27,'linguistic variables'!$B$8:$F$12,5,FALSE)</f>
        <v>0.1</v>
      </c>
    </row>
    <row r="28" spans="1:77" ht="15" customHeight="1" x14ac:dyDescent="0.2">
      <c r="A28" s="59" t="s">
        <v>115</v>
      </c>
      <c r="B28" t="s">
        <v>11</v>
      </c>
      <c r="R28">
        <f>(1-((1-'Alternatif-criteria weights'!R4)^'DM''s weights'!$C$3)*((1-'Alternatif-criteria weights'!R10)^'DM''s weights'!$C$4)*((1-'Alternatif-criteria weights'!R16)^'DM''s weights'!$C$5)*((1-'Alternatif-criteria weights'!R22)^'DM''s weights'!$C$6))</f>
        <v>0.6835973665381252</v>
      </c>
      <c r="S28">
        <f>(1-((1-'Alternatif-criteria weights'!S4)^'DM''s weights'!$C$3)*((1-'Alternatif-criteria weights'!S10)^'DM''s weights'!$C$4)*((1-'Alternatif-criteria weights'!S16)^'DM''s weights'!$C$5)*((1-'Alternatif-criteria weights'!S22)^'DM''s weights'!$C$6))</f>
        <v>0.82561945223148525</v>
      </c>
      <c r="T28">
        <f>(('Alternatif-criteria weights'!T4)^'DM''s weights'!$C$3)*(('Alternatif-criteria weights'!T10)^'DM''s weights'!$C$4)*(('Alternatif-criteria weights'!T16)^'DM''s weights'!$C$5)*(('Alternatif-criteria weights'!T22)^'DM''s weights'!$C$6)</f>
        <v>0</v>
      </c>
      <c r="U28">
        <f>(('Alternatif-criteria weights'!U4)^'DM''s weights'!$C$3)*(('Alternatif-criteria weights'!U10)^'DM''s weights'!$C$4)*(('Alternatif-criteria weights'!U16)^'DM''s weights'!$C$5)*(('Alternatif-criteria weights'!U22)^'DM''s weights'!$C$6)</f>
        <v>0.16185573642526169</v>
      </c>
      <c r="V28">
        <f>(1-((1-'Alternatif-criteria weights'!V4)^'DM''s weights'!$C$3)*((1-'Alternatif-criteria weights'!V10)^'DM''s weights'!$C$4)*((1-'Alternatif-criteria weights'!V16)^'DM''s weights'!$C$5)*((1-'Alternatif-criteria weights'!V22)^'DM''s weights'!$C$6))</f>
        <v>0.10960041904036422</v>
      </c>
      <c r="W28">
        <f>(1-((1-'Alternatif-criteria weights'!W4)^'DM''s weights'!$C$3)*((1-'Alternatif-criteria weights'!W10)^'DM''s weights'!$C$4)*((1-'Alternatif-criteria weights'!W16)^'DM''s weights'!$C$5)*((1-'Alternatif-criteria weights'!W22)^'DM''s weights'!$C$6))</f>
        <v>0.4736653939052643</v>
      </c>
      <c r="X28">
        <f>(('Alternatif-criteria weights'!X4)^'DM''s weights'!$C$3)*(('Alternatif-criteria weights'!X10)^'DM''s weights'!$C$4)*(('Alternatif-criteria weights'!X16)^'DM''s weights'!$C$5)*(('Alternatif-criteria weights'!X22)^'DM''s weights'!$C$6)</f>
        <v>0.28593018398391068</v>
      </c>
      <c r="Y28">
        <f>(('Alternatif-criteria weights'!Y4)^'DM''s weights'!$C$3)*(('Alternatif-criteria weights'!Y10)^'DM''s weights'!$C$4)*(('Alternatif-criteria weights'!Y16)^'DM''s weights'!$C$5)*(('Alternatif-criteria weights'!Y22)^'DM''s weights'!$C$6)</f>
        <v>0.50114946071306421</v>
      </c>
      <c r="Z28">
        <f>(1-((1-'Alternatif-criteria weights'!Z4)^'DM''s weights'!$C$3)*((1-'Alternatif-criteria weights'!Z10)^'DM''s weights'!$C$4)*((1-'Alternatif-criteria weights'!Z16)^'DM''s weights'!$C$5)*((1-'Alternatif-criteria weights'!Z22)^'DM''s weights'!$C$6))</f>
        <v>0.37052007111497287</v>
      </c>
      <c r="AA28">
        <f>(1-((1-'Alternatif-criteria weights'!AA4)^'DM''s weights'!$C$3)*((1-'Alternatif-criteria weights'!AA10)^'DM''s weights'!$C$4)*((1-'Alternatif-criteria weights'!AA16)^'DM''s weights'!$C$5)*((1-'Alternatif-criteria weights'!AA22)^'DM''s weights'!$C$6))</f>
        <v>0.70984321077690105</v>
      </c>
      <c r="AB28">
        <f>(('Alternatif-criteria weights'!AB4)^'DM''s weights'!$C$3)*(('Alternatif-criteria weights'!AB10)^'DM''s weights'!$C$4)*(('Alternatif-criteria weights'!AB16)^'DM''s weights'!$C$5)*(('Alternatif-criteria weights'!AB22)^'DM''s weights'!$C$6)</f>
        <v>0</v>
      </c>
      <c r="AC28">
        <f>(('Alternatif-criteria weights'!AC4)^'DM''s weights'!$C$3)*(('Alternatif-criteria weights'!AC10)^'DM''s weights'!$C$4)*(('Alternatif-criteria weights'!AC16)^'DM''s weights'!$C$5)*(('Alternatif-criteria weights'!AC22)^'DM''s weights'!$C$6)</f>
        <v>0.26479757990507463</v>
      </c>
      <c r="AD28">
        <f>(1-((1-'Alternatif-criteria weights'!AD4)^'DM''s weights'!$C$3)*((1-'Alternatif-criteria weights'!AD10)^'DM''s weights'!$C$4)*((1-'Alternatif-criteria weights'!AD16)^'DM''s weights'!$C$5)*((1-'Alternatif-criteria weights'!AD22)^'DM''s weights'!$C$6))</f>
        <v>6.8998728178542801E-2</v>
      </c>
      <c r="AE28">
        <f>(1-((1-'Alternatif-criteria weights'!AE4)^'DM''s weights'!$C$3)*((1-'Alternatif-criteria weights'!AE10)^'DM''s weights'!$C$4)*((1-'Alternatif-criteria weights'!AE16)^'DM''s weights'!$C$5)*((1-'Alternatif-criteria weights'!AE22)^'DM''s weights'!$C$6))</f>
        <v>0.19442752121008866</v>
      </c>
      <c r="AF28">
        <f>(('Alternatif-criteria weights'!AF4)^'DM''s weights'!$C$3)*(('Alternatif-criteria weights'!AF10)^'DM''s weights'!$C$4)*(('Alternatif-criteria weights'!AF16)^'DM''s weights'!$C$5)*(('Alternatif-criteria weights'!AF22)^'DM''s weights'!$C$6)</f>
        <v>0.69349124991794697</v>
      </c>
      <c r="AG28">
        <f>(('Alternatif-criteria weights'!AG4)^'DM''s weights'!$C$3)*(('Alternatif-criteria weights'!AG10)^'DM''s weights'!$C$4)*(('Alternatif-criteria weights'!AG16)^'DM''s weights'!$C$5)*(('Alternatif-criteria weights'!AG22)^'DM''s weights'!$C$6)</f>
        <v>0.79528005327305218</v>
      </c>
      <c r="AH28">
        <f>(1-((1-'Alternatif-criteria weights'!AH4)^'DM''s weights'!$C$3)*((1-'Alternatif-criteria weights'!AH10)^'DM''s weights'!$C$4)*((1-'Alternatif-criteria weights'!AH16)^'DM''s weights'!$C$5)*((1-'Alternatif-criteria weights'!AH22)^'DM''s weights'!$C$6))</f>
        <v>5.089726231034386E-2</v>
      </c>
      <c r="AI28">
        <f>(1-((1-'Alternatif-criteria weights'!AI4)^'DM''s weights'!$C$3)*((1-'Alternatif-criteria weights'!AI10)^'DM''s weights'!$C$4)*((1-'Alternatif-criteria weights'!AI16)^'DM''s weights'!$C$5)*((1-'Alternatif-criteria weights'!AI22)^'DM''s weights'!$C$6))</f>
        <v>0.41516686510025547</v>
      </c>
      <c r="AJ28">
        <f>(('Alternatif-criteria weights'!AJ4)^'DM''s weights'!$C$3)*(('Alternatif-criteria weights'!AJ10)^'DM''s weights'!$C$4)*(('Alternatif-criteria weights'!AJ16)^'DM''s weights'!$C$5)*(('Alternatif-criteria weights'!AJ22)^'DM''s weights'!$C$6)</f>
        <v>0.34391411207302475</v>
      </c>
      <c r="AK28">
        <f>(('Alternatif-criteria weights'!AK4)^'DM''s weights'!$C$3)*(('Alternatif-criteria weights'!AK10)^'DM''s weights'!$C$4)*(('Alternatif-criteria weights'!AK16)^'DM''s weights'!$C$5)*(('Alternatif-criteria weights'!AK22)^'DM''s weights'!$C$6)</f>
        <v>0.55962050812439645</v>
      </c>
      <c r="AL28">
        <f>(1-((1-'Alternatif-criteria weights'!AL4)^'DM''s weights'!$C$3)*((1-'Alternatif-criteria weights'!AL10)^'DM''s weights'!$C$4)*((1-'Alternatif-criteria weights'!AL16)^'DM''s weights'!$C$5)*((1-'Alternatif-criteria weights'!AL22)^'DM''s weights'!$C$6))</f>
        <v>0.17978469454236601</v>
      </c>
      <c r="AM28">
        <f>(1-((1-'Alternatif-criteria weights'!AM4)^'DM''s weights'!$C$3)*((1-'Alternatif-criteria weights'!AM10)^'DM''s weights'!$C$4)*((1-'Alternatif-criteria weights'!AM16)^'DM''s weights'!$C$5)*((1-'Alternatif-criteria weights'!AM22)^'DM''s weights'!$C$6))</f>
        <v>0.5589244858842326</v>
      </c>
      <c r="AN28">
        <f>(('Alternatif-criteria weights'!AN4)^'DM''s weights'!$C$3)*(('Alternatif-criteria weights'!AN10)^'DM''s weights'!$C$4)*(('Alternatif-criteria weights'!AN16)^'DM''s weights'!$C$5)*(('Alternatif-criteria weights'!AN22)^'DM''s weights'!$C$6)</f>
        <v>0</v>
      </c>
      <c r="AO28">
        <f>(('Alternatif-criteria weights'!AO4)^'DM''s weights'!$C$3)*(('Alternatif-criteria weights'!AO10)^'DM''s weights'!$C$4)*(('Alternatif-criteria weights'!AO16)^'DM''s weights'!$C$5)*(('Alternatif-criteria weights'!AO22)^'DM''s weights'!$C$6)</f>
        <v>0.41300184027548609</v>
      </c>
      <c r="AP28">
        <f>(1-((1-'Alternatif-criteria weights'!AP4)^'DM''s weights'!$C$3)*((1-'Alternatif-criteria weights'!AP10)^'DM''s weights'!$C$4)*((1-'Alternatif-criteria weights'!AP16)^'DM''s weights'!$C$5)*((1-'Alternatif-criteria weights'!AP22)^'DM''s weights'!$C$6))</f>
        <v>0.21168579640568441</v>
      </c>
      <c r="AQ28">
        <f>(1-((1-'Alternatif-criteria weights'!AQ4)^'DM''s weights'!$C$3)*((1-'Alternatif-criteria weights'!AQ10)^'DM''s weights'!$C$4)*((1-'Alternatif-criteria weights'!AQ16)^'DM''s weights'!$C$5)*((1-'Alternatif-criteria weights'!AQ22)^'DM''s weights'!$C$6))</f>
        <v>0.51192122215937907</v>
      </c>
      <c r="AR28">
        <f>(('Alternatif-criteria weights'!AR4)^'DM''s weights'!$C$3)*(('Alternatif-criteria weights'!AR10)^'DM''s weights'!$C$4)*(('Alternatif-criteria weights'!AR16)^'DM''s weights'!$C$5)*(('Alternatif-criteria weights'!AR22)^'DM''s weights'!$C$6)</f>
        <v>0</v>
      </c>
      <c r="AS28">
        <f>(('Alternatif-criteria weights'!AS4)^'DM''s weights'!$C$3)*(('Alternatif-criteria weights'!AS10)^'DM''s weights'!$C$4)*(('Alternatif-criteria weights'!AS16)^'DM''s weights'!$C$5)*(('Alternatif-criteria weights'!AS22)^'DM''s weights'!$C$6)</f>
        <v>0.46271914104215067</v>
      </c>
      <c r="AT28">
        <f>(1-((1-'Alternatif-criteria weights'!AT4)^'DM''s weights'!$C$3)*((1-'Alternatif-criteria weights'!AT10)^'DM''s weights'!$C$4)*((1-'Alternatif-criteria weights'!AT16)^'DM''s weights'!$C$5)*((1-'Alternatif-criteria weights'!AT22)^'DM''s weights'!$C$6))</f>
        <v>0.15000000000000002</v>
      </c>
      <c r="AU28">
        <f>(1-((1-'Alternatif-criteria weights'!AU4)^'DM''s weights'!$C$3)*((1-'Alternatif-criteria weights'!AU10)^'DM''s weights'!$C$4)*((1-'Alternatif-criteria weights'!AU16)^'DM''s weights'!$C$5)*((1-'Alternatif-criteria weights'!AU22)^'DM''s weights'!$C$6))</f>
        <v>0.51249999999999996</v>
      </c>
      <c r="AV28">
        <f>(('Alternatif-criteria weights'!AV4)^'DM''s weights'!$C$3)*(('Alternatif-criteria weights'!AV10)^'DM''s weights'!$C$4)*(('Alternatif-criteria weights'!AV16)^'DM''s weights'!$C$5)*(('Alternatif-criteria weights'!AV22)^'DM''s weights'!$C$6)</f>
        <v>0.25</v>
      </c>
      <c r="AW28">
        <f>(('Alternatif-criteria weights'!AW4)^'DM''s weights'!$C$3)*(('Alternatif-criteria weights'!AW10)^'DM''s weights'!$C$4)*(('Alternatif-criteria weights'!AW16)^'DM''s weights'!$C$5)*(('Alternatif-criteria weights'!AW22)^'DM''s weights'!$C$6)</f>
        <v>0.46250000000000008</v>
      </c>
      <c r="AX28">
        <f>(1-((1-'Alternatif-criteria weights'!AX4)^'DM''s weights'!$C$3)*((1-'Alternatif-criteria weights'!AX10)^'DM''s weights'!$C$4)*((1-'Alternatif-criteria weights'!AX16)^'DM''s weights'!$C$5)*((1-'Alternatif-criteria weights'!AX22)^'DM''s weights'!$C$6))</f>
        <v>6.1965813526758895E-2</v>
      </c>
      <c r="AY28">
        <f>(1-((1-'Alternatif-criteria weights'!AY4)^'DM''s weights'!$C$3)*((1-'Alternatif-criteria weights'!AY10)^'DM''s weights'!$C$4)*((1-'Alternatif-criteria weights'!AY16)^'DM''s weights'!$C$5)*((1-'Alternatif-criteria weights'!AY22)^'DM''s weights'!$C$6))</f>
        <v>0.21402757026712482</v>
      </c>
      <c r="AZ28">
        <f>(('Alternatif-criteria weights'!AZ4)^'DM''s weights'!$C$3)*(('Alternatif-criteria weights'!AZ10)^'DM''s weights'!$C$4)*(('Alternatif-criteria weights'!AZ16)^'DM''s weights'!$C$5)*(('Alternatif-criteria weights'!AZ22)^'DM''s weights'!$C$6)</f>
        <v>0.65446298918608004</v>
      </c>
      <c r="BA28">
        <f>(('Alternatif-criteria weights'!BA4)^'DM''s weights'!$C$3)*(('Alternatif-criteria weights'!BA10)^'DM''s weights'!$C$4)*(('Alternatif-criteria weights'!BA16)^'DM''s weights'!$C$5)*(('Alternatif-criteria weights'!BA22)^'DM''s weights'!$C$6)</f>
        <v>0.77371635009978967</v>
      </c>
      <c r="BB28">
        <f>(1-((1-'Alternatif-criteria weights'!BB4)^'DM''s weights'!$C$3)*((1-'Alternatif-criteria weights'!BB10)^'DM''s weights'!$C$4)*((1-'Alternatif-criteria weights'!BB16)^'DM''s weights'!$C$5)*((1-'Alternatif-criteria weights'!BB22)^'DM''s weights'!$C$6))</f>
        <v>0.62272940378027464</v>
      </c>
      <c r="BC28">
        <f>(1-((1-'Alternatif-criteria weights'!BC4)^'DM''s weights'!$C$3)*((1-'Alternatif-criteria weights'!BC10)^'DM''s weights'!$C$4)*((1-'Alternatif-criteria weights'!BC16)^'DM''s weights'!$C$5)*((1-'Alternatif-criteria weights'!BC22)^'DM''s weights'!$C$6))</f>
        <v>0.77337893524031887</v>
      </c>
      <c r="BD28">
        <f>(('Alternatif-criteria weights'!BD4)^'DM''s weights'!$C$3)*(('Alternatif-criteria weights'!BD10)^'DM''s weights'!$C$4)*(('Alternatif-criteria weights'!BD16)^'DM''s weights'!$C$5)*(('Alternatif-criteria weights'!BD22)^'DM''s weights'!$C$6)</f>
        <v>0</v>
      </c>
      <c r="BE28">
        <f>(('Alternatif-criteria weights'!BE4)^'DM''s weights'!$C$3)*(('Alternatif-criteria weights'!BE10)^'DM''s weights'!$C$4)*(('Alternatif-criteria weights'!BE16)^'DM''s weights'!$C$5)*(('Alternatif-criteria weights'!BE22)^'DM''s weights'!$C$6)</f>
        <v>0.21378055051204664</v>
      </c>
      <c r="BF28">
        <f>(1-((1-'Alternatif-criteria weights'!BF4)^'DM''s weights'!$C$3)*((1-'Alternatif-criteria weights'!BF10)^'DM''s weights'!$C$4)*((1-'Alternatif-criteria weights'!BF16)^'DM''s weights'!$C$5)*((1-'Alternatif-criteria weights'!BF22)^'DM''s weights'!$C$6))</f>
        <v>5.787435380573025E-3</v>
      </c>
      <c r="BG28">
        <f>(1-((1-'Alternatif-criteria weights'!BG4)^'DM''s weights'!$C$3)*((1-'Alternatif-criteria weights'!BG10)^'DM''s weights'!$C$4)*((1-'Alternatif-criteria weights'!BG16)^'DM''s weights'!$C$5)*((1-'Alternatif-criteria weights'!BG22)^'DM''s weights'!$C$6))</f>
        <v>0.36857863038234595</v>
      </c>
      <c r="BH28">
        <f>(('Alternatif-criteria weights'!BH4)^'DM''s weights'!$C$3)*(('Alternatif-criteria weights'!BH10)^'DM''s weights'!$C$4)*(('Alternatif-criteria weights'!BH16)^'DM''s weights'!$C$5)*(('Alternatif-criteria weights'!BH22)^'DM''s weights'!$C$6)</f>
        <v>0.39334170135881291</v>
      </c>
      <c r="BI28">
        <f>(('Alternatif-criteria weights'!BI4)^'DM''s weights'!$C$3)*(('Alternatif-criteria weights'!BI10)^'DM''s weights'!$C$4)*(('Alternatif-criteria weights'!BI16)^'DM''s weights'!$C$5)*(('Alternatif-criteria weights'!BI22)^'DM''s weights'!$C$6)</f>
        <v>0.60638598021732371</v>
      </c>
      <c r="BJ28">
        <f>(1-((1-'Alternatif-criteria weights'!BJ4)^'DM''s weights'!$C$3)*((1-'Alternatif-criteria weights'!BJ10)^'DM''s weights'!$C$4)*((1-'Alternatif-criteria weights'!BJ16)^'DM''s weights'!$C$5)*((1-'Alternatif-criteria weights'!BJ22)^'DM''s weights'!$C$6))</f>
        <v>0.184531637620859</v>
      </c>
      <c r="BK28">
        <f>(1-((1-'Alternatif-criteria weights'!BK4)^'DM''s weights'!$C$3)*((1-'Alternatif-criteria weights'!BK10)^'DM''s weights'!$C$4)*((1-'Alternatif-criteria weights'!BK16)^'DM''s weights'!$C$5)*((1-'Alternatif-criteria weights'!BK22)^'DM''s weights'!$C$6))</f>
        <v>0.56313018787797842</v>
      </c>
      <c r="BL28">
        <f>(('Alternatif-criteria weights'!BL4)^'DM''s weights'!$C$3)*(('Alternatif-criteria weights'!BL10)^'DM''s weights'!$C$4)*(('Alternatif-criteria weights'!BL16)^'DM''s weights'!$C$5)*(('Alternatif-criteria weights'!BL22)^'DM''s weights'!$C$6)</f>
        <v>0</v>
      </c>
      <c r="BM28">
        <f>(('Alternatif-criteria weights'!BM4)^'DM''s weights'!$C$3)*(('Alternatif-criteria weights'!BM10)^'DM''s weights'!$C$4)*(('Alternatif-criteria weights'!BM16)^'DM''s weights'!$C$5)*(('Alternatif-criteria weights'!BM22)^'DM''s weights'!$C$6)</f>
        <v>0.40887922570940272</v>
      </c>
      <c r="BN28">
        <f>(1-((1-'Alternatif-criteria weights'!BN4)^'DM''s weights'!$C$3)*((1-'Alternatif-criteria weights'!BN10)^'DM''s weights'!$C$4)*((1-'Alternatif-criteria weights'!BN16)^'DM''s weights'!$C$5)*((1-'Alternatif-criteria weights'!BN22)^'DM''s weights'!$C$6))</f>
        <v>0</v>
      </c>
      <c r="BO28">
        <f>(1-((1-'Alternatif-criteria weights'!BO4)^'DM''s weights'!$C$3)*((1-'Alternatif-criteria weights'!BO10)^'DM''s weights'!$C$4)*((1-'Alternatif-criteria weights'!BO16)^'DM''s weights'!$C$5)*((1-'Alternatif-criteria weights'!BO22)^'DM''s weights'!$C$6))</f>
        <v>0.36250000000000004</v>
      </c>
      <c r="BP28">
        <f>(('Alternatif-criteria weights'!BP4)^'DM''s weights'!$C$3)*(('Alternatif-criteria weights'!BP10)^'DM''s weights'!$C$4)*(('Alternatif-criteria weights'!BP16)^'DM''s weights'!$C$5)*(('Alternatif-criteria weights'!BP22)^'DM''s weights'!$C$6)</f>
        <v>0.4</v>
      </c>
      <c r="BQ28">
        <f>(('Alternatif-criteria weights'!BQ4)^'DM''s weights'!$C$3)*(('Alternatif-criteria weights'!BQ10)^'DM''s weights'!$C$4)*(('Alternatif-criteria weights'!BQ16)^'DM''s weights'!$C$5)*(('Alternatif-criteria weights'!BQ22)^'DM''s weights'!$C$6)</f>
        <v>0.61250000000000004</v>
      </c>
      <c r="BR28">
        <f>(1-((1-'Alternatif-criteria weights'!BR4)^'DM''s weights'!$C$3)*((1-'Alternatif-criteria weights'!BR10)^'DM''s weights'!$C$4)*((1-'Alternatif-criteria weights'!BR16)^'DM''s weights'!$C$5)*((1-'Alternatif-criteria weights'!BR22)^'DM''s weights'!$C$6))</f>
        <v>6.1851214203551663E-2</v>
      </c>
      <c r="BS28">
        <f>(1-((1-'Alternatif-criteria weights'!BS4)^'DM''s weights'!$C$3)*((1-'Alternatif-criteria weights'!BS10)^'DM''s weights'!$C$4)*((1-'Alternatif-criteria weights'!BS16)^'DM''s weights'!$C$5)*((1-'Alternatif-criteria weights'!BS22)^'DM''s weights'!$C$6))</f>
        <v>0.42626658552287078</v>
      </c>
      <c r="BT28">
        <f>(('Alternatif-criteria weights'!BT4)^'DM''s weights'!$C$3)*(('Alternatif-criteria weights'!BT10)^'DM''s weights'!$C$4)*(('Alternatif-criteria weights'!BT16)^'DM''s weights'!$C$5)*(('Alternatif-criteria weights'!BT22)^'DM''s weights'!$C$6)</f>
        <v>0.33255998977232765</v>
      </c>
      <c r="BU28">
        <f>(('Alternatif-criteria weights'!BU4)^'DM''s weights'!$C$3)*(('Alternatif-criteria weights'!BU10)^'DM''s weights'!$C$4)*(('Alternatif-criteria weights'!BU16)^'DM''s weights'!$C$5)*(('Alternatif-criteria weights'!BU22)^'DM''s weights'!$C$6)</f>
        <v>0.54850392405297621</v>
      </c>
      <c r="BV28">
        <f>(1-((1-'Alternatif-criteria weights'!BV4)^'DM''s weights'!$C$3)*((1-'Alternatif-criteria weights'!BV10)^'DM''s weights'!$C$4)*((1-'Alternatif-criteria weights'!BV16)^'DM''s weights'!$C$5)*((1-'Alternatif-criteria weights'!BV22)^'DM''s weights'!$C$6))</f>
        <v>0.4</v>
      </c>
      <c r="BW28">
        <f>(1-((1-'Alternatif-criteria weights'!BW4)^'DM''s weights'!$C$3)*((1-'Alternatif-criteria weights'!BW10)^'DM''s weights'!$C$4)*((1-'Alternatif-criteria weights'!BW16)^'DM''s weights'!$C$5)*((1-'Alternatif-criteria weights'!BW22)^'DM''s weights'!$C$6))</f>
        <v>0.76249999999999996</v>
      </c>
      <c r="BX28">
        <f>(('Alternatif-criteria weights'!BX4)^'DM''s weights'!$C$3)*(('Alternatif-criteria weights'!BX10)^'DM''s weights'!$C$4)*(('Alternatif-criteria weights'!BX16)^'DM''s weights'!$C$5)*(('Alternatif-criteria weights'!BX22)^'DM''s weights'!$C$6)</f>
        <v>0</v>
      </c>
      <c r="BY28">
        <f>(('Alternatif-criteria weights'!BY4)^'DM''s weights'!$C$3)*(('Alternatif-criteria weights'!BY10)^'DM''s weights'!$C$4)*(('Alternatif-criteria weights'!BY16)^'DM''s weights'!$C$5)*(('Alternatif-criteria weights'!BY22)^'DM''s weights'!$C$6)</f>
        <v>0.21149999999999999</v>
      </c>
    </row>
    <row r="29" spans="1:77" x14ac:dyDescent="0.2">
      <c r="A29" s="57"/>
      <c r="B29" t="s">
        <v>12</v>
      </c>
      <c r="R29">
        <f>(1-((1-'Alternatif-criteria weights'!R5)^'DM''s weights'!$C$3)*((1-'Alternatif-criteria weights'!R11)^'DM''s weights'!$C$4)*((1-'Alternatif-criteria weights'!R17)^'DM''s weights'!$C$5)*((1-'Alternatif-criteria weights'!R23)^'DM''s weights'!$C$6))</f>
        <v>9.920399330999996E-2</v>
      </c>
      <c r="S29">
        <f>(1-((1-'Alternatif-criteria weights'!S5)^'DM''s weights'!$C$3)*((1-'Alternatif-criteria weights'!S11)^'DM''s weights'!$C$4)*((1-'Alternatif-criteria weights'!S17)^'DM''s weights'!$C$5)*((1-'Alternatif-criteria weights'!S23)^'DM''s weights'!$C$6))</f>
        <v>0.46348267344837224</v>
      </c>
      <c r="T29">
        <f>(('Alternatif-criteria weights'!T5)^'DM''s weights'!$C$3)*(('Alternatif-criteria weights'!T11)^'DM''s weights'!$C$4)*(('Alternatif-criteria weights'!T17)^'DM''s weights'!$C$5)*(('Alternatif-criteria weights'!T23)^'DM''s weights'!$C$6)</f>
        <v>0.29569229120744256</v>
      </c>
      <c r="U29">
        <f>(('Alternatif-criteria weights'!U5)^'DM''s weights'!$C$3)*(('Alternatif-criteria weights'!U11)^'DM''s weights'!$C$4)*(('Alternatif-criteria weights'!U17)^'DM''s weights'!$C$5)*(('Alternatif-criteria weights'!U23)^'DM''s weights'!$C$6)</f>
        <v>0.51130630712393077</v>
      </c>
      <c r="V29">
        <f>(1-((1-'Alternatif-criteria weights'!V5)^'DM''s weights'!$C$3)*((1-'Alternatif-criteria weights'!V11)^'DM''s weights'!$C$4)*((1-'Alternatif-criteria weights'!V17)^'DM''s weights'!$C$5)*((1-'Alternatif-criteria weights'!V23)^'DM''s weights'!$C$6))</f>
        <v>6.1851214203551663E-2</v>
      </c>
      <c r="W29">
        <f>(1-((1-'Alternatif-criteria weights'!W5)^'DM''s weights'!$C$3)*((1-'Alternatif-criteria weights'!W11)^'DM''s weights'!$C$4)*((1-'Alternatif-criteria weights'!W17)^'DM''s weights'!$C$5)*((1-'Alternatif-criteria weights'!W23)^'DM''s weights'!$C$6))</f>
        <v>0.42626658552287078</v>
      </c>
      <c r="X29">
        <f>(('Alternatif-criteria weights'!X5)^'DM''s weights'!$C$3)*(('Alternatif-criteria weights'!X11)^'DM''s weights'!$C$4)*(('Alternatif-criteria weights'!X17)^'DM''s weights'!$C$5)*(('Alternatif-criteria weights'!X23)^'DM''s weights'!$C$6)</f>
        <v>0.33255998977232765</v>
      </c>
      <c r="Y29">
        <f>(('Alternatif-criteria weights'!Y5)^'DM''s weights'!$C$3)*(('Alternatif-criteria weights'!Y11)^'DM''s weights'!$C$4)*(('Alternatif-criteria weights'!Y17)^'DM''s weights'!$C$5)*(('Alternatif-criteria weights'!Y23)^'DM''s weights'!$C$6)</f>
        <v>0.54850392405297621</v>
      </c>
      <c r="Z29">
        <f>(1-((1-'Alternatif-criteria weights'!Z5)^'DM''s weights'!$C$3)*((1-'Alternatif-criteria weights'!Z11)^'DM''s weights'!$C$4)*((1-'Alternatif-criteria weights'!Z17)^'DM''s weights'!$C$5)*((1-'Alternatif-criteria weights'!Z23)^'DM''s weights'!$C$6))</f>
        <v>0.17031704788472546</v>
      </c>
      <c r="AA29">
        <f>(1-((1-'Alternatif-criteria weights'!AA5)^'DM''s weights'!$C$3)*((1-'Alternatif-criteria weights'!AA11)^'DM''s weights'!$C$4)*((1-'Alternatif-criteria weights'!AA17)^'DM''s weights'!$C$5)*((1-'Alternatif-criteria weights'!AA23)^'DM''s weights'!$C$6))</f>
        <v>0.49782820493184465</v>
      </c>
      <c r="AB29">
        <f>(('Alternatif-criteria weights'!AB5)^'DM''s weights'!$C$3)*(('Alternatif-criteria weights'!AB11)^'DM''s weights'!$C$4)*(('Alternatif-criteria weights'!AB17)^'DM''s weights'!$C$5)*(('Alternatif-criteria weights'!AB23)^'DM''s weights'!$C$6)</f>
        <v>0.2814089203247277</v>
      </c>
      <c r="AC29">
        <f>(('Alternatif-criteria weights'!AC5)^'DM''s weights'!$C$3)*(('Alternatif-criteria weights'!AC11)^'DM''s weights'!$C$4)*(('Alternatif-criteria weights'!AC17)^'DM''s weights'!$C$5)*(('Alternatif-criteria weights'!AC23)^'DM''s weights'!$C$6)</f>
        <v>0.47925893465513736</v>
      </c>
      <c r="AD29">
        <f>(1-((1-'Alternatif-criteria weights'!AD5)^'DM''s weights'!$C$3)*((1-'Alternatif-criteria weights'!AD11)^'DM''s weights'!$C$4)*((1-'Alternatif-criteria weights'!AD17)^'DM''s weights'!$C$5)*((1-'Alternatif-criteria weights'!AD23)^'DM''s weights'!$C$6))</f>
        <v>6.8998728178542801E-2</v>
      </c>
      <c r="AE29">
        <f>(1-((1-'Alternatif-criteria weights'!AE5)^'DM''s weights'!$C$3)*((1-'Alternatif-criteria weights'!AE11)^'DM''s weights'!$C$4)*((1-'Alternatif-criteria weights'!AE17)^'DM''s weights'!$C$5)*((1-'Alternatif-criteria weights'!AE23)^'DM''s weights'!$C$6))</f>
        <v>0.19442752121008866</v>
      </c>
      <c r="AF29">
        <f>(('Alternatif-criteria weights'!AF5)^'DM''s weights'!$C$3)*(('Alternatif-criteria weights'!AF11)^'DM''s weights'!$C$4)*(('Alternatif-criteria weights'!AF17)^'DM''s weights'!$C$5)*(('Alternatif-criteria weights'!AF23)^'DM''s weights'!$C$6)</f>
        <v>0.69349124991794697</v>
      </c>
      <c r="AG29">
        <f>(('Alternatif-criteria weights'!AG5)^'DM''s weights'!$C$3)*(('Alternatif-criteria weights'!AG11)^'DM''s weights'!$C$4)*(('Alternatif-criteria weights'!AG17)^'DM''s weights'!$C$5)*(('Alternatif-criteria weights'!AG23)^'DM''s weights'!$C$6)</f>
        <v>0.79528005327305218</v>
      </c>
      <c r="AH29">
        <f>(1-((1-'Alternatif-criteria weights'!AH5)^'DM''s weights'!$C$3)*((1-'Alternatif-criteria weights'!AH11)^'DM''s weights'!$C$4)*((1-'Alternatif-criteria weights'!AH17)^'DM''s weights'!$C$5)*((1-'Alternatif-criteria weights'!AH23)^'DM''s weights'!$C$6))</f>
        <v>5.787435380573025E-3</v>
      </c>
      <c r="AI29">
        <f>(1-((1-'Alternatif-criteria weights'!AI5)^'DM''s weights'!$C$3)*((1-'Alternatif-criteria weights'!AI11)^'DM''s weights'!$C$4)*((1-'Alternatif-criteria weights'!AI17)^'DM''s weights'!$C$5)*((1-'Alternatif-criteria weights'!AI23)^'DM''s weights'!$C$6))</f>
        <v>0.36857863038234595</v>
      </c>
      <c r="AJ29">
        <f>(('Alternatif-criteria weights'!AJ5)^'DM''s weights'!$C$3)*(('Alternatif-criteria weights'!AJ11)^'DM''s weights'!$C$4)*(('Alternatif-criteria weights'!AJ17)^'DM''s weights'!$C$5)*(('Alternatif-criteria weights'!AJ23)^'DM''s weights'!$C$6)</f>
        <v>0.39334170135881291</v>
      </c>
      <c r="AK29">
        <f>(('Alternatif-criteria weights'!AK5)^'DM''s weights'!$C$3)*(('Alternatif-criteria weights'!AK11)^'DM''s weights'!$C$4)*(('Alternatif-criteria weights'!AK17)^'DM''s weights'!$C$5)*(('Alternatif-criteria weights'!AK23)^'DM''s weights'!$C$6)</f>
        <v>0.60638598021732371</v>
      </c>
      <c r="AL29">
        <f>(1-((1-'Alternatif-criteria weights'!AL5)^'DM''s weights'!$C$3)*((1-'Alternatif-criteria weights'!AL11)^'DM''s weights'!$C$4)*((1-'Alternatif-criteria weights'!AL17)^'DM''s weights'!$C$5)*((1-'Alternatif-criteria weights'!AL23)^'DM''s weights'!$C$6))</f>
        <v>0.184531637620859</v>
      </c>
      <c r="AM29">
        <f>(1-((1-'Alternatif-criteria weights'!AM5)^'DM''s weights'!$C$3)*((1-'Alternatif-criteria weights'!AM11)^'DM''s weights'!$C$4)*((1-'Alternatif-criteria weights'!AM17)^'DM''s weights'!$C$5)*((1-'Alternatif-criteria weights'!AM23)^'DM''s weights'!$C$6))</f>
        <v>0.56313018787797842</v>
      </c>
      <c r="AN29">
        <f>(('Alternatif-criteria weights'!AN5)^'DM''s weights'!$C$3)*(('Alternatif-criteria weights'!AN11)^'DM''s weights'!$C$4)*(('Alternatif-criteria weights'!AN17)^'DM''s weights'!$C$5)*(('Alternatif-criteria weights'!AN23)^'DM''s weights'!$C$6)</f>
        <v>0</v>
      </c>
      <c r="AO29">
        <f>(('Alternatif-criteria weights'!AO5)^'DM''s weights'!$C$3)*(('Alternatif-criteria weights'!AO11)^'DM''s weights'!$C$4)*(('Alternatif-criteria weights'!AO17)^'DM''s weights'!$C$5)*(('Alternatif-criteria weights'!AO23)^'DM''s weights'!$C$6)</f>
        <v>0.40887922570940272</v>
      </c>
      <c r="AP29">
        <f>(1-((1-'Alternatif-criteria weights'!AP5)^'DM''s weights'!$C$3)*((1-'Alternatif-criteria weights'!AP11)^'DM''s weights'!$C$4)*((1-'Alternatif-criteria weights'!AP17)^'DM''s weights'!$C$5)*((1-'Alternatif-criteria weights'!AP23)^'DM''s weights'!$C$6))</f>
        <v>0.13423916636307376</v>
      </c>
      <c r="AQ29">
        <f>(1-((1-'Alternatif-criteria weights'!AQ5)^'DM''s weights'!$C$3)*((1-'Alternatif-criteria weights'!AQ11)^'DM''s weights'!$C$4)*((1-'Alternatif-criteria weights'!AQ17)^'DM''s weights'!$C$5)*((1-'Alternatif-criteria weights'!AQ23)^'DM''s weights'!$C$6))</f>
        <v>0.40630864182384496</v>
      </c>
      <c r="AR29">
        <f>(('Alternatif-criteria weights'!AR5)^'DM''s weights'!$C$3)*(('Alternatif-criteria weights'!AR11)^'DM''s weights'!$C$4)*(('Alternatif-criteria weights'!AR17)^'DM''s weights'!$C$5)*(('Alternatif-criteria weights'!AR23)^'DM''s weights'!$C$6)</f>
        <v>0.37735623205189756</v>
      </c>
      <c r="AS29">
        <f>(('Alternatif-criteria weights'!AS5)^'DM''s weights'!$C$3)*(('Alternatif-criteria weights'!AS11)^'DM''s weights'!$C$4)*(('Alternatif-criteria weights'!AS17)^'DM''s weights'!$C$5)*(('Alternatif-criteria weights'!AS23)^'DM''s weights'!$C$6)</f>
        <v>0.57285753275095597</v>
      </c>
      <c r="AT29">
        <f>(1-((1-'Alternatif-criteria weights'!AT5)^'DM''s weights'!$C$3)*((1-'Alternatif-criteria weights'!AT11)^'DM''s weights'!$C$4)*((1-'Alternatif-criteria weights'!AT17)^'DM''s weights'!$C$5)*((1-'Alternatif-criteria weights'!AT23)^'DM''s weights'!$C$6))</f>
        <v>0.1605081026709454</v>
      </c>
      <c r="AU29">
        <f>(1-((1-'Alternatif-criteria weights'!AU5)^'DM''s weights'!$C$3)*((1-'Alternatif-criteria weights'!AU11)^'DM''s weights'!$C$4)*((1-'Alternatif-criteria weights'!AU17)^'DM''s weights'!$C$5)*((1-'Alternatif-criteria weights'!AU23)^'DM''s weights'!$C$6))</f>
        <v>0.52486102601811679</v>
      </c>
      <c r="AV29">
        <f>(('Alternatif-criteria weights'!AV5)^'DM''s weights'!$C$3)*(('Alternatif-criteria weights'!AV11)^'DM''s weights'!$C$4)*(('Alternatif-criteria weights'!AV17)^'DM''s weights'!$C$5)*(('Alternatif-criteria weights'!AV23)^'DM''s weights'!$C$6)</f>
        <v>0</v>
      </c>
      <c r="AW29">
        <f>(('Alternatif-criteria weights'!AW5)^'DM''s weights'!$C$3)*(('Alternatif-criteria weights'!AW11)^'DM''s weights'!$C$4)*(('Alternatif-criteria weights'!AW17)^'DM''s weights'!$C$5)*(('Alternatif-criteria weights'!AW23)^'DM''s weights'!$C$6)</f>
        <v>0.44975497292842681</v>
      </c>
      <c r="AX29">
        <f>(1-((1-'Alternatif-criteria weights'!AX5)^'DM''s weights'!$C$3)*((1-'Alternatif-criteria weights'!AX11)^'DM''s weights'!$C$4)*((1-'Alternatif-criteria weights'!AX17)^'DM''s weights'!$C$5)*((1-'Alternatif-criteria weights'!AX23)^'DM''s weights'!$C$6))</f>
        <v>3.8893570567449132E-2</v>
      </c>
      <c r="AY29">
        <f>(1-((1-'Alternatif-criteria weights'!AY5)^'DM''s weights'!$C$3)*((1-'Alternatif-criteria weights'!AY11)^'DM''s weights'!$C$4)*((1-'Alternatif-criteria weights'!AY17)^'DM''s weights'!$C$5)*((1-'Alternatif-criteria weights'!AY23)^'DM''s weights'!$C$6))</f>
        <v>0.29456473797425664</v>
      </c>
      <c r="AZ29">
        <f>(('Alternatif-criteria weights'!AZ5)^'DM''s weights'!$C$3)*(('Alternatif-criteria weights'!AZ11)^'DM''s weights'!$C$4)*(('Alternatif-criteria weights'!AZ17)^'DM''s weights'!$C$5)*(('Alternatif-criteria weights'!AZ23)^'DM''s weights'!$C$6)</f>
        <v>0.51047151822725589</v>
      </c>
      <c r="BA29">
        <f>(('Alternatif-criteria weights'!BA5)^'DM''s weights'!$C$3)*(('Alternatif-criteria weights'!BA11)^'DM''s weights'!$C$4)*(('Alternatif-criteria weights'!BA17)^'DM''s weights'!$C$5)*(('Alternatif-criteria weights'!BA23)^'DM''s weights'!$C$6)</f>
        <v>0.68623295649062899</v>
      </c>
      <c r="BB29">
        <f>(1-((1-'Alternatif-criteria weights'!BB5)^'DM''s weights'!$C$3)*((1-'Alternatif-criteria weights'!BB11)^'DM''s weights'!$C$4)*((1-'Alternatif-criteria weights'!BB17)^'DM''s weights'!$C$5)*((1-'Alternatif-criteria weights'!BB23)^'DM''s weights'!$C$6))</f>
        <v>0.21374978506022546</v>
      </c>
      <c r="BC29">
        <f>(1-((1-'Alternatif-criteria weights'!BC5)^'DM''s weights'!$C$3)*((1-'Alternatif-criteria weights'!BC11)^'DM''s weights'!$C$4)*((1-'Alternatif-criteria weights'!BC17)^'DM''s weights'!$C$5)*((1-'Alternatif-criteria weights'!BC23)^'DM''s weights'!$C$6))</f>
        <v>0.59288014755872021</v>
      </c>
      <c r="BD29">
        <f>(('Alternatif-criteria weights'!BD5)^'DM''s weights'!$C$3)*(('Alternatif-criteria weights'!BD11)^'DM''s weights'!$C$4)*(('Alternatif-criteria weights'!BD17)^'DM''s weights'!$C$5)*(('Alternatif-criteria weights'!BD23)^'DM''s weights'!$C$6)</f>
        <v>0</v>
      </c>
      <c r="BE29">
        <f>(('Alternatif-criteria weights'!BE5)^'DM''s weights'!$C$3)*(('Alternatif-criteria weights'!BE11)^'DM''s weights'!$C$4)*(('Alternatif-criteria weights'!BE17)^'DM''s weights'!$C$5)*(('Alternatif-criteria weights'!BE23)^'DM''s weights'!$C$6)</f>
        <v>0.37897419302839774</v>
      </c>
      <c r="BF29">
        <f>(1-((1-'Alternatif-criteria weights'!BF5)^'DM''s weights'!$C$3)*((1-'Alternatif-criteria weights'!BF11)^'DM''s weights'!$C$4)*((1-'Alternatif-criteria weights'!BF17)^'DM''s weights'!$C$5)*((1-'Alternatif-criteria weights'!BF23)^'DM''s weights'!$C$6))</f>
        <v>5.089726231034386E-2</v>
      </c>
      <c r="BG29">
        <f>(1-((1-'Alternatif-criteria weights'!BG5)^'DM''s weights'!$C$3)*((1-'Alternatif-criteria weights'!BG11)^'DM''s weights'!$C$4)*((1-'Alternatif-criteria weights'!BG17)^'DM''s weights'!$C$5)*((1-'Alternatif-criteria weights'!BG23)^'DM''s weights'!$C$6))</f>
        <v>0.41516686510025547</v>
      </c>
      <c r="BH29">
        <f>(('Alternatif-criteria weights'!BH5)^'DM''s weights'!$C$3)*(('Alternatif-criteria weights'!BH11)^'DM''s weights'!$C$4)*(('Alternatif-criteria weights'!BH17)^'DM''s weights'!$C$5)*(('Alternatif-criteria weights'!BH23)^'DM''s weights'!$C$6)</f>
        <v>0.34391411207302475</v>
      </c>
      <c r="BI29">
        <f>(('Alternatif-criteria weights'!BI5)^'DM''s weights'!$C$3)*(('Alternatif-criteria weights'!BI11)^'DM''s weights'!$C$4)*(('Alternatif-criteria weights'!BI17)^'DM''s weights'!$C$5)*(('Alternatif-criteria weights'!BI23)^'DM''s weights'!$C$6)</f>
        <v>0.55962050812439645</v>
      </c>
      <c r="BJ29">
        <f>(1-((1-'Alternatif-criteria weights'!BJ5)^'DM''s weights'!$C$3)*((1-'Alternatif-criteria weights'!BJ11)^'DM''s weights'!$C$4)*((1-'Alternatif-criteria weights'!BJ17)^'DM''s weights'!$C$5)*((1-'Alternatif-criteria weights'!BJ23)^'DM''s weights'!$C$6))</f>
        <v>5.089726231034386E-2</v>
      </c>
      <c r="BK29">
        <f>(1-((1-'Alternatif-criteria weights'!BK5)^'DM''s weights'!$C$3)*((1-'Alternatif-criteria weights'!BK11)^'DM''s weights'!$C$4)*((1-'Alternatif-criteria weights'!BK17)^'DM''s weights'!$C$5)*((1-'Alternatif-criteria weights'!BK23)^'DM''s weights'!$C$6))</f>
        <v>0.41516686510025547</v>
      </c>
      <c r="BL29">
        <f>(('Alternatif-criteria weights'!BL5)^'DM''s weights'!$C$3)*(('Alternatif-criteria weights'!BL11)^'DM''s weights'!$C$4)*(('Alternatif-criteria weights'!BL17)^'DM''s weights'!$C$5)*(('Alternatif-criteria weights'!BL23)^'DM''s weights'!$C$6)</f>
        <v>0.34391411207302475</v>
      </c>
      <c r="BM29">
        <f>(('Alternatif-criteria weights'!BM5)^'DM''s weights'!$C$3)*(('Alternatif-criteria weights'!BM11)^'DM''s weights'!$C$4)*(('Alternatif-criteria weights'!BM17)^'DM''s weights'!$C$5)*(('Alternatif-criteria weights'!BM23)^'DM''s weights'!$C$6)</f>
        <v>0.55962050812439645</v>
      </c>
      <c r="BN29">
        <f>(1-((1-'Alternatif-criteria weights'!BN5)^'DM''s weights'!$C$3)*((1-'Alternatif-criteria weights'!BN11)^'DM''s weights'!$C$4)*((1-'Alternatif-criteria weights'!BN17)^'DM''s weights'!$C$5)*((1-'Alternatif-criteria weights'!BN23)^'DM''s weights'!$C$6))</f>
        <v>0</v>
      </c>
      <c r="BO29">
        <f>(1-((1-'Alternatif-criteria weights'!BO5)^'DM''s weights'!$C$3)*((1-'Alternatif-criteria weights'!BO11)^'DM''s weights'!$C$4)*((1-'Alternatif-criteria weights'!BO17)^'DM''s weights'!$C$5)*((1-'Alternatif-criteria weights'!BO23)^'DM''s weights'!$C$6))</f>
        <v>0.36250000000000004</v>
      </c>
      <c r="BP29">
        <f>(('Alternatif-criteria weights'!BP5)^'DM''s weights'!$C$3)*(('Alternatif-criteria weights'!BP11)^'DM''s weights'!$C$4)*(('Alternatif-criteria weights'!BP17)^'DM''s weights'!$C$5)*(('Alternatif-criteria weights'!BP23)^'DM''s weights'!$C$6)</f>
        <v>0.4</v>
      </c>
      <c r="BQ29">
        <f>(('Alternatif-criteria weights'!BQ5)^'DM''s weights'!$C$3)*(('Alternatif-criteria weights'!BQ11)^'DM''s weights'!$C$4)*(('Alternatif-criteria weights'!BQ17)^'DM''s weights'!$C$5)*(('Alternatif-criteria weights'!BQ23)^'DM''s weights'!$C$6)</f>
        <v>0.61250000000000004</v>
      </c>
      <c r="BR29">
        <f>(1-((1-'Alternatif-criteria weights'!BR5)^'DM''s weights'!$C$3)*((1-'Alternatif-criteria weights'!BR11)^'DM''s weights'!$C$4)*((1-'Alternatif-criteria weights'!BR17)^'DM''s weights'!$C$5)*((1-'Alternatif-criteria weights'!BR23)^'DM''s weights'!$C$6))</f>
        <v>0.17158576862427311</v>
      </c>
      <c r="BS29">
        <f>(1-((1-'Alternatif-criteria weights'!BS5)^'DM''s weights'!$C$3)*((1-'Alternatif-criteria weights'!BS11)^'DM''s weights'!$C$4)*((1-'Alternatif-criteria weights'!BS17)^'DM''s weights'!$C$5)*((1-'Alternatif-criteria weights'!BS23)^'DM''s weights'!$C$6))</f>
        <v>0.55621716615662087</v>
      </c>
      <c r="BT29">
        <f>(('Alternatif-criteria weights'!BT5)^'DM''s weights'!$C$3)*(('Alternatif-criteria weights'!BT11)^'DM''s weights'!$C$4)*(('Alternatif-criteria weights'!BT17)^'DM''s weights'!$C$5)*(('Alternatif-criteria weights'!BT23)^'DM''s weights'!$C$6)</f>
        <v>0</v>
      </c>
      <c r="BU29">
        <f>(('Alternatif-criteria weights'!BU5)^'DM''s weights'!$C$3)*(('Alternatif-criteria weights'!BU11)^'DM''s weights'!$C$4)*(('Alternatif-criteria weights'!BU17)^'DM''s weights'!$C$5)*(('Alternatif-criteria weights'!BU23)^'DM''s weights'!$C$6)</f>
        <v>0.41478410790888298</v>
      </c>
      <c r="BV29">
        <f>(1-((1-'Alternatif-criteria weights'!BV5)^'DM''s weights'!$C$3)*((1-'Alternatif-criteria weights'!BV11)^'DM''s weights'!$C$4)*((1-'Alternatif-criteria weights'!BV17)^'DM''s weights'!$C$5)*((1-'Alternatif-criteria weights'!BV23)^'DM''s weights'!$C$6))</f>
        <v>0.8221228981960087</v>
      </c>
      <c r="BW29">
        <f>(1-((1-'Alternatif-criteria weights'!BW5)^'DM''s weights'!$C$3)*((1-'Alternatif-criteria weights'!BW11)^'DM''s weights'!$C$4)*((1-'Alternatif-criteria weights'!BW17)^'DM''s weights'!$C$5)*((1-'Alternatif-criteria weights'!BW23)^'DM''s weights'!$C$6))</f>
        <v>0.86794677294041056</v>
      </c>
      <c r="BX29">
        <f>(('Alternatif-criteria weights'!BX5)^'DM''s weights'!$C$3)*(('Alternatif-criteria weights'!BX11)^'DM''s weights'!$C$4)*(('Alternatif-criteria weights'!BX17)^'DM''s weights'!$C$5)*(('Alternatif-criteria weights'!BX23)^'DM''s weights'!$C$6)</f>
        <v>0</v>
      </c>
      <c r="BY29">
        <f>(('Alternatif-criteria weights'!BY5)^'DM''s weights'!$C$3)*(('Alternatif-criteria weights'!BY11)^'DM''s weights'!$C$4)*(('Alternatif-criteria weights'!BY17)^'DM''s weights'!$C$5)*(('Alternatif-criteria weights'!BY23)^'DM''s weights'!$C$6)</f>
        <v>0.12722253590667879</v>
      </c>
    </row>
    <row r="30" spans="1:77" x14ac:dyDescent="0.2">
      <c r="A30" s="57"/>
      <c r="B30" t="s">
        <v>13</v>
      </c>
      <c r="R30">
        <f>(1-((1-'Alternatif-criteria weights'!R6)^'DM''s weights'!$C$3)*((1-'Alternatif-criteria weights'!R12)^'DM''s weights'!$C$4)*((1-'Alternatif-criteria weights'!R18)^'DM''s weights'!$C$5)*((1-'Alternatif-criteria weights'!R24)^'DM''s weights'!$C$6))</f>
        <v>4.5372416860410936E-2</v>
      </c>
      <c r="S30">
        <f>(1-((1-'Alternatif-criteria weights'!S6)^'DM''s weights'!$C$3)*((1-'Alternatif-criteria weights'!S12)^'DM''s weights'!$C$4)*((1-'Alternatif-criteria weights'!S18)^'DM''s weights'!$C$5)*((1-'Alternatif-criteria weights'!S24)^'DM''s weights'!$C$6))</f>
        <v>0.40953673499465448</v>
      </c>
      <c r="T30">
        <f>(('Alternatif-criteria weights'!T6)^'DM''s weights'!$C$3)*(('Alternatif-criteria weights'!T12)^'DM''s weights'!$C$4)*(('Alternatif-criteria weights'!T18)^'DM''s weights'!$C$5)*(('Alternatif-criteria weights'!T24)^'DM''s weights'!$C$6)</f>
        <v>0.34973572431802802</v>
      </c>
      <c r="U30">
        <f>(('Alternatif-criteria weights'!U6)^'DM''s weights'!$C$3)*(('Alternatif-criteria weights'!U12)^'DM''s weights'!$C$4)*(('Alternatif-criteria weights'!U18)^'DM''s weights'!$C$5)*(('Alternatif-criteria weights'!U24)^'DM''s weights'!$C$6)</f>
        <v>0.56526300476694369</v>
      </c>
      <c r="V30">
        <f>(1-((1-'Alternatif-criteria weights'!V6)^'DM''s weights'!$C$3)*((1-'Alternatif-criteria weights'!V12)^'DM''s weights'!$C$4)*((1-'Alternatif-criteria weights'!V18)^'DM''s weights'!$C$5)*((1-'Alternatif-criteria weights'!V24)^'DM''s weights'!$C$6))</f>
        <v>0.10960041904036422</v>
      </c>
      <c r="W30">
        <f>(1-((1-'Alternatif-criteria weights'!W6)^'DM''s weights'!$C$3)*((1-'Alternatif-criteria weights'!W12)^'DM''s weights'!$C$4)*((1-'Alternatif-criteria weights'!W18)^'DM''s weights'!$C$5)*((1-'Alternatif-criteria weights'!W24)^'DM''s weights'!$C$6))</f>
        <v>0.4736653939052643</v>
      </c>
      <c r="X30">
        <f>(('Alternatif-criteria weights'!X6)^'DM''s weights'!$C$3)*(('Alternatif-criteria weights'!X12)^'DM''s weights'!$C$4)*(('Alternatif-criteria weights'!X18)^'DM''s weights'!$C$5)*(('Alternatif-criteria weights'!X24)^'DM''s weights'!$C$6)</f>
        <v>0.28593018398391068</v>
      </c>
      <c r="Y30">
        <f>(('Alternatif-criteria weights'!Y6)^'DM''s weights'!$C$3)*(('Alternatif-criteria weights'!Y12)^'DM''s weights'!$C$4)*(('Alternatif-criteria weights'!Y18)^'DM''s weights'!$C$5)*(('Alternatif-criteria weights'!Y24)^'DM''s weights'!$C$6)</f>
        <v>0.50114946071306421</v>
      </c>
      <c r="Z30">
        <f>(1-((1-'Alternatif-criteria weights'!Z6)^'DM''s weights'!$C$3)*((1-'Alternatif-criteria weights'!Z12)^'DM''s weights'!$C$4)*((1-'Alternatif-criteria weights'!Z18)^'DM''s weights'!$C$5)*((1-'Alternatif-criteria weights'!Z24)^'DM''s weights'!$C$6))</f>
        <v>0.19927396995152857</v>
      </c>
      <c r="AA30">
        <f>(1-((1-'Alternatif-criteria weights'!AA6)^'DM''s weights'!$C$3)*((1-'Alternatif-criteria weights'!AA12)^'DM''s weights'!$C$4)*((1-'Alternatif-criteria weights'!AA18)^'DM''s weights'!$C$5)*((1-'Alternatif-criteria weights'!AA24)^'DM''s weights'!$C$6))</f>
        <v>0.57826741476716903</v>
      </c>
      <c r="AB30">
        <f>(('Alternatif-criteria weights'!AB6)^'DM''s weights'!$C$3)*(('Alternatif-criteria weights'!AB12)^'DM''s weights'!$C$4)*(('Alternatif-criteria weights'!AB18)^'DM''s weights'!$C$5)*(('Alternatif-criteria weights'!AB24)^'DM''s weights'!$C$6)</f>
        <v>0</v>
      </c>
      <c r="AC30">
        <f>(('Alternatif-criteria weights'!AC6)^'DM''s weights'!$C$3)*(('Alternatif-criteria weights'!AC12)^'DM''s weights'!$C$4)*(('Alternatif-criteria weights'!AC18)^'DM''s weights'!$C$5)*(('Alternatif-criteria weights'!AC24)^'DM''s weights'!$C$6)</f>
        <v>0.3936428261880266</v>
      </c>
      <c r="AD30">
        <f>(1-((1-'Alternatif-criteria weights'!AD6)^'DM''s weights'!$C$3)*((1-'Alternatif-criteria weights'!AD12)^'DM''s weights'!$C$4)*((1-'Alternatif-criteria weights'!AD18)^'DM''s weights'!$C$5)*((1-'Alternatif-criteria weights'!AD24)^'DM''s weights'!$C$6))</f>
        <v>6.8998728178542801E-2</v>
      </c>
      <c r="AE30">
        <f>(1-((1-'Alternatif-criteria weights'!AE6)^'DM''s weights'!$C$3)*((1-'Alternatif-criteria weights'!AE12)^'DM''s weights'!$C$4)*((1-'Alternatif-criteria weights'!AE18)^'DM''s weights'!$C$5)*((1-'Alternatif-criteria weights'!AE24)^'DM''s weights'!$C$6))</f>
        <v>0.19442752121008866</v>
      </c>
      <c r="AF30">
        <f>(('Alternatif-criteria weights'!AF6)^'DM''s weights'!$C$3)*(('Alternatif-criteria weights'!AF12)^'DM''s weights'!$C$4)*(('Alternatif-criteria weights'!AF18)^'DM''s weights'!$C$5)*(('Alternatif-criteria weights'!AF24)^'DM''s weights'!$C$6)</f>
        <v>0.69349124991794697</v>
      </c>
      <c r="AG30">
        <f>(('Alternatif-criteria weights'!AG6)^'DM''s weights'!$C$3)*(('Alternatif-criteria weights'!AG12)^'DM''s weights'!$C$4)*(('Alternatif-criteria weights'!AG18)^'DM''s weights'!$C$5)*(('Alternatif-criteria weights'!AG24)^'DM''s weights'!$C$6)</f>
        <v>0.79528005327305218</v>
      </c>
      <c r="AH30">
        <f>(1-((1-'Alternatif-criteria weights'!AH6)^'DM''s weights'!$C$3)*((1-'Alternatif-criteria weights'!AH12)^'DM''s weights'!$C$4)*((1-'Alternatif-criteria weights'!AH18)^'DM''s weights'!$C$5)*((1-'Alternatif-criteria weights'!AH24)^'DM''s weights'!$C$6))</f>
        <v>5.089726231034386E-2</v>
      </c>
      <c r="AI30">
        <f>(1-((1-'Alternatif-criteria weights'!AI6)^'DM''s weights'!$C$3)*((1-'Alternatif-criteria weights'!AI12)^'DM''s weights'!$C$4)*((1-'Alternatif-criteria weights'!AI18)^'DM''s weights'!$C$5)*((1-'Alternatif-criteria weights'!AI24)^'DM''s weights'!$C$6))</f>
        <v>0.41516686510025547</v>
      </c>
      <c r="AJ30">
        <f>(('Alternatif-criteria weights'!AJ6)^'DM''s weights'!$C$3)*(('Alternatif-criteria weights'!AJ12)^'DM''s weights'!$C$4)*(('Alternatif-criteria weights'!AJ18)^'DM''s weights'!$C$5)*(('Alternatif-criteria weights'!AJ24)^'DM''s weights'!$C$6)</f>
        <v>0.34391411207302475</v>
      </c>
      <c r="AK30">
        <f>(('Alternatif-criteria weights'!AK6)^'DM''s weights'!$C$3)*(('Alternatif-criteria weights'!AK12)^'DM''s weights'!$C$4)*(('Alternatif-criteria weights'!AK18)^'DM''s weights'!$C$5)*(('Alternatif-criteria weights'!AK24)^'DM''s weights'!$C$6)</f>
        <v>0.55962050812439645</v>
      </c>
      <c r="AL30">
        <f>(1-((1-'Alternatif-criteria weights'!AL6)^'DM''s weights'!$C$3)*((1-'Alternatif-criteria weights'!AL12)^'DM''s weights'!$C$4)*((1-'Alternatif-criteria weights'!AL18)^'DM''s weights'!$C$5)*((1-'Alternatif-criteria weights'!AL24)^'DM''s weights'!$C$6))</f>
        <v>0.592763692017934</v>
      </c>
      <c r="AM30">
        <f>(1-((1-'Alternatif-criteria weights'!AM6)^'DM''s weights'!$C$3)*((1-'Alternatif-criteria weights'!AM12)^'DM''s weights'!$C$4)*((1-'Alternatif-criteria weights'!AM18)^'DM''s weights'!$C$5)*((1-'Alternatif-criteria weights'!AM24)^'DM''s weights'!$C$6))</f>
        <v>0.76018806250670989</v>
      </c>
      <c r="AN30">
        <f>(('Alternatif-criteria weights'!AN6)^'DM''s weights'!$C$3)*(('Alternatif-criteria weights'!AN12)^'DM''s weights'!$C$4)*(('Alternatif-criteria weights'!AN18)^'DM''s weights'!$C$5)*(('Alternatif-criteria weights'!AN24)^'DM''s weights'!$C$6)</f>
        <v>0</v>
      </c>
      <c r="AO30">
        <f>(('Alternatif-criteria weights'!AO6)^'DM''s weights'!$C$3)*(('Alternatif-criteria weights'!AO12)^'DM''s weights'!$C$4)*(('Alternatif-criteria weights'!AO18)^'DM''s weights'!$C$5)*(('Alternatif-criteria weights'!AO24)^'DM''s weights'!$C$6)</f>
        <v>0.2257990870783905</v>
      </c>
      <c r="AP30">
        <f>(1-((1-'Alternatif-criteria weights'!AP6)^'DM''s weights'!$C$3)*((1-'Alternatif-criteria weights'!AP12)^'DM''s weights'!$C$4)*((1-'Alternatif-criteria weights'!AP18)^'DM''s weights'!$C$5)*((1-'Alternatif-criteria weights'!AP24)^'DM''s weights'!$C$6))</f>
        <v>0.56483281651875528</v>
      </c>
      <c r="AQ30">
        <f>(1-((1-'Alternatif-criteria weights'!AQ6)^'DM''s weights'!$C$3)*((1-'Alternatif-criteria weights'!AQ12)^'DM''s weights'!$C$4)*((1-'Alternatif-criteria weights'!AQ18)^'DM''s weights'!$C$5)*((1-'Alternatif-criteria weights'!AQ24)^'DM''s weights'!$C$6))</f>
        <v>0.64319902863072587</v>
      </c>
      <c r="AR30">
        <f>(('Alternatif-criteria weights'!AR6)^'DM''s weights'!$C$3)*(('Alternatif-criteria weights'!AR12)^'DM''s weights'!$C$4)*(('Alternatif-criteria weights'!AR18)^'DM''s weights'!$C$5)*(('Alternatif-criteria weights'!AR24)^'DM''s weights'!$C$6)</f>
        <v>0.28108795653738222</v>
      </c>
      <c r="AS30">
        <f>(('Alternatif-criteria weights'!AS6)^'DM''s weights'!$C$3)*(('Alternatif-criteria weights'!AS12)^'DM''s weights'!$C$4)*(('Alternatif-criteria weights'!AS18)^'DM''s weights'!$C$5)*(('Alternatif-criteria weights'!AS24)^'DM''s weights'!$C$6)</f>
        <v>0.35015530679473389</v>
      </c>
      <c r="AT30">
        <f>(1-((1-'Alternatif-criteria weights'!AT6)^'DM''s weights'!$C$3)*((1-'Alternatif-criteria weights'!AT12)^'DM''s weights'!$C$4)*((1-'Alternatif-criteria weights'!AT18)^'DM''s weights'!$C$5)*((1-'Alternatif-criteria weights'!AT24)^'DM''s weights'!$C$6))</f>
        <v>0.4</v>
      </c>
      <c r="AU30">
        <f>(1-((1-'Alternatif-criteria weights'!AU6)^'DM''s weights'!$C$3)*((1-'Alternatif-criteria weights'!AU12)^'DM''s weights'!$C$4)*((1-'Alternatif-criteria weights'!AU18)^'DM''s weights'!$C$5)*((1-'Alternatif-criteria weights'!AU24)^'DM''s weights'!$C$6))</f>
        <v>0.76249999999999996</v>
      </c>
      <c r="AV30">
        <f>(('Alternatif-criteria weights'!AV6)^'DM''s weights'!$C$3)*(('Alternatif-criteria weights'!AV12)^'DM''s weights'!$C$4)*(('Alternatif-criteria weights'!AV18)^'DM''s weights'!$C$5)*(('Alternatif-criteria weights'!AV24)^'DM''s weights'!$C$6)</f>
        <v>0</v>
      </c>
      <c r="AW30">
        <f>(('Alternatif-criteria weights'!AW6)^'DM''s weights'!$C$3)*(('Alternatif-criteria weights'!AW12)^'DM''s weights'!$C$4)*(('Alternatif-criteria weights'!AW18)^'DM''s weights'!$C$5)*(('Alternatif-criteria weights'!AW24)^'DM''s weights'!$C$6)</f>
        <v>0.21149999999999999</v>
      </c>
      <c r="AX30">
        <f>(1-((1-'Alternatif-criteria weights'!AX6)^'DM''s weights'!$C$3)*((1-'Alternatif-criteria weights'!AX12)^'DM''s weights'!$C$4)*((1-'Alternatif-criteria weights'!AX18)^'DM''s weights'!$C$5)*((1-'Alternatif-criteria weights'!AX24)^'DM''s weights'!$C$6))</f>
        <v>6.1965813526758895E-2</v>
      </c>
      <c r="AY30">
        <f>(1-((1-'Alternatif-criteria weights'!AY6)^'DM''s weights'!$C$3)*((1-'Alternatif-criteria weights'!AY12)^'DM''s weights'!$C$4)*((1-'Alternatif-criteria weights'!AY18)^'DM''s weights'!$C$5)*((1-'Alternatif-criteria weights'!AY24)^'DM''s weights'!$C$6))</f>
        <v>0.21402757026712482</v>
      </c>
      <c r="AZ30">
        <f>(('Alternatif-criteria weights'!AZ6)^'DM''s weights'!$C$3)*(('Alternatif-criteria weights'!AZ12)^'DM''s weights'!$C$4)*(('Alternatif-criteria weights'!AZ18)^'DM''s weights'!$C$5)*(('Alternatif-criteria weights'!AZ24)^'DM''s weights'!$C$6)</f>
        <v>0.65446298918608004</v>
      </c>
      <c r="BA30">
        <f>(('Alternatif-criteria weights'!BA6)^'DM''s weights'!$C$3)*(('Alternatif-criteria weights'!BA12)^'DM''s weights'!$C$4)*(('Alternatif-criteria weights'!BA18)^'DM''s weights'!$C$5)*(('Alternatif-criteria weights'!BA24)^'DM''s weights'!$C$6)</f>
        <v>0.77371635009978967</v>
      </c>
      <c r="BB30">
        <f>(1-((1-'Alternatif-criteria weights'!BB6)^'DM''s weights'!$C$3)*((1-'Alternatif-criteria weights'!BB12)^'DM''s weights'!$C$4)*((1-'Alternatif-criteria weights'!BB18)^'DM''s weights'!$C$5)*((1-'Alternatif-criteria weights'!BB24)^'DM''s weights'!$C$6))</f>
        <v>0.32892199748571416</v>
      </c>
      <c r="BC30">
        <f>(1-((1-'Alternatif-criteria weights'!BC6)^'DM''s weights'!$C$3)*((1-'Alternatif-criteria weights'!BC12)^'DM''s weights'!$C$4)*((1-'Alternatif-criteria weights'!BC18)^'DM''s weights'!$C$5)*((1-'Alternatif-criteria weights'!BC24)^'DM''s weights'!$C$6))</f>
        <v>0.70073957078803917</v>
      </c>
      <c r="BD30">
        <f>(('Alternatif-criteria weights'!BD6)^'DM''s weights'!$C$3)*(('Alternatif-criteria weights'!BD12)^'DM''s weights'!$C$4)*(('Alternatif-criteria weights'!BD18)^'DM''s weights'!$C$5)*(('Alternatif-criteria weights'!BD24)^'DM''s weights'!$C$6)</f>
        <v>0</v>
      </c>
      <c r="BE30">
        <f>(('Alternatif-criteria weights'!BE6)^'DM''s weights'!$C$3)*(('Alternatif-criteria weights'!BE12)^'DM''s weights'!$C$4)*(('Alternatif-criteria weights'!BE18)^'DM''s weights'!$C$5)*(('Alternatif-criteria weights'!BE24)^'DM''s weights'!$C$6)</f>
        <v>0.27197703763668407</v>
      </c>
      <c r="BF30">
        <f>(1-((1-'Alternatif-criteria weights'!BF6)^'DM''s weights'!$C$3)*((1-'Alternatif-criteria weights'!BF12)^'DM''s weights'!$C$4)*((1-'Alternatif-criteria weights'!BF18)^'DM''s weights'!$C$5)*((1-'Alternatif-criteria weights'!BF24)^'DM''s weights'!$C$6))</f>
        <v>0.66268845516655661</v>
      </c>
      <c r="BG30">
        <f>(1-((1-'Alternatif-criteria weights'!BG6)^'DM''s weights'!$C$3)*((1-'Alternatif-criteria weights'!BG12)^'DM''s weights'!$C$4)*((1-'Alternatif-criteria weights'!BG18)^'DM''s weights'!$C$5)*((1-'Alternatif-criteria weights'!BG24)^'DM''s weights'!$C$6))</f>
        <v>0.82014828013795715</v>
      </c>
      <c r="BH30">
        <f>(('Alternatif-criteria weights'!BH6)^'DM''s weights'!$C$3)*(('Alternatif-criteria weights'!BH12)^'DM''s weights'!$C$4)*(('Alternatif-criteria weights'!BH18)^'DM''s weights'!$C$5)*(('Alternatif-criteria weights'!BH24)^'DM''s weights'!$C$6)</f>
        <v>0</v>
      </c>
      <c r="BI30">
        <f>(('Alternatif-criteria weights'!BI6)^'DM''s weights'!$C$3)*(('Alternatif-criteria weights'!BI12)^'DM''s weights'!$C$4)*(('Alternatif-criteria weights'!BI18)^'DM''s weights'!$C$5)*(('Alternatif-criteria weights'!BI24)^'DM''s weights'!$C$6)</f>
        <v>0.16624413158620033</v>
      </c>
      <c r="BJ30">
        <f>(1-((1-'Alternatif-criteria weights'!BJ6)^'DM''s weights'!$C$3)*((1-'Alternatif-criteria weights'!BJ12)^'DM''s weights'!$C$4)*((1-'Alternatif-criteria weights'!BJ18)^'DM''s weights'!$C$5)*((1-'Alternatif-criteria weights'!BJ24)^'DM''s weights'!$C$6))</f>
        <v>5.089726231034386E-2</v>
      </c>
      <c r="BK30">
        <f>(1-((1-'Alternatif-criteria weights'!BK6)^'DM''s weights'!$C$3)*((1-'Alternatif-criteria weights'!BK12)^'DM''s weights'!$C$4)*((1-'Alternatif-criteria weights'!BK18)^'DM''s weights'!$C$5)*((1-'Alternatif-criteria weights'!BK24)^'DM''s weights'!$C$6))</f>
        <v>0.41516686510025547</v>
      </c>
      <c r="BL30">
        <f>(('Alternatif-criteria weights'!BL6)^'DM''s weights'!$C$3)*(('Alternatif-criteria weights'!BL12)^'DM''s weights'!$C$4)*(('Alternatif-criteria weights'!BL18)^'DM''s weights'!$C$5)*(('Alternatif-criteria weights'!BL24)^'DM''s weights'!$C$6)</f>
        <v>0.34391411207302475</v>
      </c>
      <c r="BM30">
        <f>(('Alternatif-criteria weights'!BM6)^'DM''s weights'!$C$3)*(('Alternatif-criteria weights'!BM12)^'DM''s weights'!$C$4)*(('Alternatif-criteria weights'!BM18)^'DM''s weights'!$C$5)*(('Alternatif-criteria weights'!BM24)^'DM''s weights'!$C$6)</f>
        <v>0.55962050812439645</v>
      </c>
      <c r="BN30">
        <f>(1-((1-'Alternatif-criteria weights'!BN6)^'DM''s weights'!$C$3)*((1-'Alternatif-criteria weights'!BN12)^'DM''s weights'!$C$4)*((1-'Alternatif-criteria weights'!BN18)^'DM''s weights'!$C$5)*((1-'Alternatif-criteria weights'!BN24)^'DM''s weights'!$C$6))</f>
        <v>3.6929590963143633E-2</v>
      </c>
      <c r="BO30">
        <f>(1-((1-'Alternatif-criteria weights'!BO6)^'DM''s weights'!$C$3)*((1-'Alternatif-criteria weights'!BO12)^'DM''s weights'!$C$4)*((1-'Alternatif-criteria weights'!BO18)^'DM''s weights'!$C$5)*((1-'Alternatif-criteria weights'!BO24)^'DM''s weights'!$C$6))</f>
        <v>0.27894775712919762</v>
      </c>
      <c r="BP30">
        <f>(('Alternatif-criteria weights'!BP6)^'DM''s weights'!$C$3)*(('Alternatif-criteria weights'!BP12)^'DM''s weights'!$C$4)*(('Alternatif-criteria weights'!BP18)^'DM''s weights'!$C$5)*(('Alternatif-criteria weights'!BP24)^'DM''s weights'!$C$6)</f>
        <v>0.53436679301417367</v>
      </c>
      <c r="BQ30">
        <f>(('Alternatif-criteria weights'!BQ6)^'DM''s weights'!$C$3)*(('Alternatif-criteria weights'!BQ12)^'DM''s weights'!$C$4)*(('Alternatif-criteria weights'!BQ18)^'DM''s weights'!$C$5)*(('Alternatif-criteria weights'!BQ24)^'DM''s weights'!$C$6)</f>
        <v>0.70274484792665382</v>
      </c>
      <c r="BR30">
        <f>(1-((1-'Alternatif-criteria weights'!BR6)^'DM''s weights'!$C$3)*((1-'Alternatif-criteria weights'!BR12)^'DM''s weights'!$C$4)*((1-'Alternatif-criteria weights'!BR18)^'DM''s weights'!$C$5)*((1-'Alternatif-criteria weights'!BR24)^'DM''s weights'!$C$6))</f>
        <v>9.9999999999999867E-2</v>
      </c>
      <c r="BS30">
        <f>(1-((1-'Alternatif-criteria weights'!BS6)^'DM''s weights'!$C$3)*((1-'Alternatif-criteria weights'!BS12)^'DM''s weights'!$C$4)*((1-'Alternatif-criteria weights'!BS18)^'DM''s weights'!$C$5)*((1-'Alternatif-criteria weights'!BS24)^'DM''s weights'!$C$6))</f>
        <v>9.9999999999999867E-2</v>
      </c>
      <c r="BT30">
        <f>(('Alternatif-criteria weights'!BT6)^'DM''s weights'!$C$3)*(('Alternatif-criteria weights'!BT12)^'DM''s weights'!$C$4)*(('Alternatif-criteria weights'!BT18)^'DM''s weights'!$C$5)*(('Alternatif-criteria weights'!BT24)^'DM''s weights'!$C$6)</f>
        <v>0.90000000000000013</v>
      </c>
      <c r="BU30">
        <f>(('Alternatif-criteria weights'!BU6)^'DM''s weights'!$C$3)*(('Alternatif-criteria weights'!BU12)^'DM''s weights'!$C$4)*(('Alternatif-criteria weights'!BU18)^'DM''s weights'!$C$5)*(('Alternatif-criteria weights'!BU24)^'DM''s weights'!$C$6)</f>
        <v>0.90000000000000013</v>
      </c>
      <c r="BV30">
        <f>(1-((1-'Alternatif-criteria weights'!BV6)^'DM''s weights'!$C$3)*((1-'Alternatif-criteria weights'!BV12)^'DM''s weights'!$C$4)*((1-'Alternatif-criteria weights'!BV18)^'DM''s weights'!$C$5)*((1-'Alternatif-criteria weights'!BV24)^'DM''s weights'!$C$6))</f>
        <v>0.61800702566987387</v>
      </c>
      <c r="BW30">
        <f>(1-((1-'Alternatif-criteria weights'!BW6)^'DM''s weights'!$C$3)*((1-'Alternatif-criteria weights'!BW12)^'DM''s weights'!$C$4)*((1-'Alternatif-criteria weights'!BW18)^'DM''s weights'!$C$5)*((1-'Alternatif-criteria weights'!BW24)^'DM''s weights'!$C$6))</f>
        <v>0.76748325201679402</v>
      </c>
      <c r="BX30">
        <f>(('Alternatif-criteria weights'!BX6)^'DM''s weights'!$C$3)*(('Alternatif-criteria weights'!BX12)^'DM''s weights'!$C$4)*(('Alternatif-criteria weights'!BX18)^'DM''s weights'!$C$5)*(('Alternatif-criteria weights'!BX24)^'DM''s weights'!$C$6)</f>
        <v>0</v>
      </c>
      <c r="BY30">
        <f>(('Alternatif-criteria weights'!BY6)^'DM''s weights'!$C$3)*(('Alternatif-criteria weights'!BY12)^'DM''s weights'!$C$4)*(('Alternatif-criteria weights'!BY18)^'DM''s weights'!$C$5)*(('Alternatif-criteria weights'!BY24)^'DM''s weights'!$C$6)</f>
        <v>0.21983860226834251</v>
      </c>
    </row>
    <row r="31" spans="1:77" x14ac:dyDescent="0.2">
      <c r="A31" s="57"/>
      <c r="B31" t="s">
        <v>14</v>
      </c>
      <c r="R31">
        <f>(1-((1-'Alternatif-criteria weights'!R7)^'DM''s weights'!$C$3)*((1-'Alternatif-criteria weights'!R13)^'DM''s weights'!$C$4)*((1-'Alternatif-criteria weights'!R19)^'DM''s weights'!$C$5)*((1-'Alternatif-criteria weights'!R25)^'DM''s weights'!$C$6))</f>
        <v>5.0897262310343971E-2</v>
      </c>
      <c r="S31">
        <f>(1-((1-'Alternatif-criteria weights'!S7)^'DM''s weights'!$C$3)*((1-'Alternatif-criteria weights'!S13)^'DM''s weights'!$C$4)*((1-'Alternatif-criteria weights'!S19)^'DM''s weights'!$C$5)*((1-'Alternatif-criteria weights'!S25)^'DM''s weights'!$C$6))</f>
        <v>0.41516686510025547</v>
      </c>
      <c r="T31">
        <f>(('Alternatif-criteria weights'!T7)^'DM''s weights'!$C$3)*(('Alternatif-criteria weights'!T13)^'DM''s weights'!$C$4)*(('Alternatif-criteria weights'!T19)^'DM''s weights'!$C$5)*(('Alternatif-criteria weights'!T25)^'DM''s weights'!$C$6)</f>
        <v>0.34391411207302475</v>
      </c>
      <c r="U31">
        <f>(('Alternatif-criteria weights'!U7)^'DM''s weights'!$C$3)*(('Alternatif-criteria weights'!U13)^'DM''s weights'!$C$4)*(('Alternatif-criteria weights'!U19)^'DM''s weights'!$C$5)*(('Alternatif-criteria weights'!U25)^'DM''s weights'!$C$6)</f>
        <v>0.55962050812439645</v>
      </c>
      <c r="V31">
        <f>(1-((1-'Alternatif-criteria weights'!V7)^'DM''s weights'!$C$3)*((1-'Alternatif-criteria weights'!V13)^'DM''s weights'!$C$4)*((1-'Alternatif-criteria weights'!V19)^'DM''s weights'!$C$5)*((1-'Alternatif-criteria weights'!V25)^'DM''s weights'!$C$6))</f>
        <v>6.1851214203551663E-2</v>
      </c>
      <c r="W31">
        <f>(1-((1-'Alternatif-criteria weights'!W7)^'DM''s weights'!$C$3)*((1-'Alternatif-criteria weights'!W13)^'DM''s weights'!$C$4)*((1-'Alternatif-criteria weights'!W19)^'DM''s weights'!$C$5)*((1-'Alternatif-criteria weights'!W25)^'DM''s weights'!$C$6))</f>
        <v>0.42626658552287078</v>
      </c>
      <c r="X31">
        <f>(('Alternatif-criteria weights'!X7)^'DM''s weights'!$C$3)*(('Alternatif-criteria weights'!X13)^'DM''s weights'!$C$4)*(('Alternatif-criteria weights'!X19)^'DM''s weights'!$C$5)*(('Alternatif-criteria weights'!X25)^'DM''s weights'!$C$6)</f>
        <v>0.33255998977232765</v>
      </c>
      <c r="Y31">
        <f>(('Alternatif-criteria weights'!Y7)^'DM''s weights'!$C$3)*(('Alternatif-criteria weights'!Y13)^'DM''s weights'!$C$4)*(('Alternatif-criteria weights'!Y19)^'DM''s weights'!$C$5)*(('Alternatif-criteria weights'!Y25)^'DM''s weights'!$C$6)</f>
        <v>0.54850392405297621</v>
      </c>
      <c r="Z31">
        <f>(1-((1-'Alternatif-criteria weights'!Z7)^'DM''s weights'!$C$3)*((1-'Alternatif-criteria weights'!Z13)^'DM''s weights'!$C$4)*((1-'Alternatif-criteria weights'!Z19)^'DM''s weights'!$C$5)*((1-'Alternatif-criteria weights'!Z25)^'DM''s weights'!$C$6))</f>
        <v>6.2630519972600607E-2</v>
      </c>
      <c r="AA31">
        <f>(1-((1-'Alternatif-criteria weights'!AA7)^'DM''s weights'!$C$3)*((1-'Alternatif-criteria weights'!AA13)^'DM''s weights'!$C$4)*((1-'Alternatif-criteria weights'!AA19)^'DM''s weights'!$C$5)*((1-'Alternatif-criteria weights'!AA25)^'DM''s weights'!$C$6))</f>
        <v>0.42999586529872247</v>
      </c>
      <c r="AB31">
        <f>(('Alternatif-criteria weights'!AB7)^'DM''s weights'!$C$3)*(('Alternatif-criteria weights'!AB13)^'DM''s weights'!$C$4)*(('Alternatif-criteria weights'!AB19)^'DM''s weights'!$C$5)*(('Alternatif-criteria weights'!AB25)^'DM''s weights'!$C$6)</f>
        <v>0</v>
      </c>
      <c r="AC31">
        <f>(('Alternatif-criteria weights'!AC7)^'DM''s weights'!$C$3)*(('Alternatif-criteria weights'!AC13)^'DM''s weights'!$C$4)*(('Alternatif-criteria weights'!AC19)^'DM''s weights'!$C$5)*(('Alternatif-criteria weights'!AC25)^'DM''s weights'!$C$6)</f>
        <v>0.54419914914957912</v>
      </c>
      <c r="AD31">
        <f>(1-((1-'Alternatif-criteria weights'!AD7)^'DM''s weights'!$C$3)*((1-'Alternatif-criteria weights'!AD13)^'DM''s weights'!$C$4)*((1-'Alternatif-criteria weights'!AD19)^'DM''s weights'!$C$5)*((1-'Alternatif-criteria weights'!AD25)^'DM''s weights'!$C$6))</f>
        <v>8.062642302789047E-2</v>
      </c>
      <c r="AE31">
        <f>(1-((1-'Alternatif-criteria weights'!AE7)^'DM''s weights'!$C$3)*((1-'Alternatif-criteria weights'!AE13)^'DM''s weights'!$C$4)*((1-'Alternatif-criteria weights'!AE19)^'DM''s weights'!$C$5)*((1-'Alternatif-criteria weights'!AE25)^'DM''s weights'!$C$6))</f>
        <v>0.33214923676090791</v>
      </c>
      <c r="AF31">
        <f>(('Alternatif-criteria weights'!AF7)^'DM''s weights'!$C$3)*(('Alternatif-criteria weights'!AF13)^'DM''s weights'!$C$4)*(('Alternatif-criteria weights'!AF19)^'DM''s weights'!$C$5)*(('Alternatif-criteria weights'!AF25)^'DM''s weights'!$C$6)</f>
        <v>0.46721789351578441</v>
      </c>
      <c r="AG31">
        <f>(('Alternatif-criteria weights'!AG7)^'DM''s weights'!$C$3)*(('Alternatif-criteria weights'!AG13)^'DM''s weights'!$C$4)*(('Alternatif-criteria weights'!AG19)^'DM''s weights'!$C$5)*(('Alternatif-criteria weights'!AG25)^'DM''s weights'!$C$6)</f>
        <v>0.64854802338532103</v>
      </c>
      <c r="AH31">
        <f>(1-((1-'Alternatif-criteria weights'!AH7)^'DM''s weights'!$C$3)*((1-'Alternatif-criteria weights'!AH13)^'DM''s weights'!$C$4)*((1-'Alternatif-criteria weights'!AH19)^'DM''s weights'!$C$5)*((1-'Alternatif-criteria weights'!AH25)^'DM''s weights'!$C$6))</f>
        <v>0.16676346602717274</v>
      </c>
      <c r="AI31">
        <f>(1-((1-'Alternatif-criteria weights'!AI7)^'DM''s weights'!$C$3)*((1-'Alternatif-criteria weights'!AI13)^'DM''s weights'!$C$4)*((1-'Alternatif-criteria weights'!AI19)^'DM''s weights'!$C$5)*((1-'Alternatif-criteria weights'!AI25)^'DM''s weights'!$C$6))</f>
        <v>0.55194491319407479</v>
      </c>
      <c r="AJ31">
        <f>(('Alternatif-criteria weights'!AJ7)^'DM''s weights'!$C$3)*(('Alternatif-criteria weights'!AJ13)^'DM''s weights'!$C$4)*(('Alternatif-criteria weights'!AJ19)^'DM''s weights'!$C$5)*(('Alternatif-criteria weights'!AJ25)^'DM''s weights'!$C$6)</f>
        <v>0</v>
      </c>
      <c r="AK31">
        <f>(('Alternatif-criteria weights'!AK7)^'DM''s weights'!$C$3)*(('Alternatif-criteria weights'!AK13)^'DM''s weights'!$C$4)*(('Alternatif-criteria weights'!AK19)^'DM''s weights'!$C$5)*(('Alternatif-criteria weights'!AK25)^'DM''s weights'!$C$6)</f>
        <v>0.4189662597462091</v>
      </c>
      <c r="AL31">
        <f>(1-((1-'Alternatif-criteria weights'!AL7)^'DM''s weights'!$C$3)*((1-'Alternatif-criteria weights'!AL13)^'DM''s weights'!$C$4)*((1-'Alternatif-criteria weights'!AL19)^'DM''s weights'!$C$5)*((1-'Alternatif-criteria weights'!AL25)^'DM''s weights'!$C$6))</f>
        <v>0.51125965871853341</v>
      </c>
      <c r="AM31">
        <f>(1-((1-'Alternatif-criteria weights'!AM7)^'DM''s weights'!$C$3)*((1-'Alternatif-criteria weights'!AM13)^'DM''s weights'!$C$4)*((1-'Alternatif-criteria weights'!AM19)^'DM''s weights'!$C$5)*((1-'Alternatif-criteria weights'!AM25)^'DM''s weights'!$C$6))</f>
        <v>0.65879170964932643</v>
      </c>
      <c r="AN31">
        <f>(('Alternatif-criteria weights'!AN7)^'DM''s weights'!$C$3)*(('Alternatif-criteria weights'!AN13)^'DM''s weights'!$C$4)*(('Alternatif-criteria weights'!AN19)^'DM''s weights'!$C$5)*(('Alternatif-criteria weights'!AN25)^'DM''s weights'!$C$6)</f>
        <v>0.22758459260747885</v>
      </c>
      <c r="AO31">
        <f>(('Alternatif-criteria weights'!AO7)^'DM''s weights'!$C$3)*(('Alternatif-criteria weights'!AO13)^'DM''s weights'!$C$4)*(('Alternatif-criteria weights'!AO19)^'DM''s weights'!$C$5)*(('Alternatif-criteria weights'!AO25)^'DM''s weights'!$C$6)</f>
        <v>0.3301028128596592</v>
      </c>
      <c r="AP31">
        <f>(1-((1-'Alternatif-criteria weights'!AP7)^'DM''s weights'!$C$3)*((1-'Alternatif-criteria weights'!AP13)^'DM''s weights'!$C$4)*((1-'Alternatif-criteria weights'!AP19)^'DM''s weights'!$C$5)*((1-'Alternatif-criteria weights'!AP25)^'DM''s weights'!$C$6))</f>
        <v>0.13423916636307376</v>
      </c>
      <c r="AQ31">
        <f>(1-((1-'Alternatif-criteria weights'!AQ7)^'DM''s weights'!$C$3)*((1-'Alternatif-criteria weights'!AQ13)^'DM''s weights'!$C$4)*((1-'Alternatif-criteria weights'!AQ19)^'DM''s weights'!$C$5)*((1-'Alternatif-criteria weights'!AQ25)^'DM''s weights'!$C$6))</f>
        <v>0.40630864182384496</v>
      </c>
      <c r="AR31">
        <f>(('Alternatif-criteria weights'!AR7)^'DM''s weights'!$C$3)*(('Alternatif-criteria weights'!AR13)^'DM''s weights'!$C$4)*(('Alternatif-criteria weights'!AR19)^'DM''s weights'!$C$5)*(('Alternatif-criteria weights'!AR25)^'DM''s weights'!$C$6)</f>
        <v>0.37735623205189756</v>
      </c>
      <c r="AS31">
        <f>(('Alternatif-criteria weights'!AS7)^'DM''s weights'!$C$3)*(('Alternatif-criteria weights'!AS13)^'DM''s weights'!$C$4)*(('Alternatif-criteria weights'!AS19)^'DM''s weights'!$C$5)*(('Alternatif-criteria weights'!AS25)^'DM''s weights'!$C$6)</f>
        <v>0.57285753275095597</v>
      </c>
      <c r="AT31">
        <f>(1-((1-'Alternatif-criteria weights'!AT7)^'DM''s weights'!$C$3)*((1-'Alternatif-criteria weights'!AT13)^'DM''s weights'!$C$4)*((1-'Alternatif-criteria weights'!AT19)^'DM''s weights'!$C$5)*((1-'Alternatif-criteria weights'!AT25)^'DM''s weights'!$C$6))</f>
        <v>5.089726231034386E-2</v>
      </c>
      <c r="AU31">
        <f>(1-((1-'Alternatif-criteria weights'!AU7)^'DM''s weights'!$C$3)*((1-'Alternatif-criteria weights'!AU13)^'DM''s weights'!$C$4)*((1-'Alternatif-criteria weights'!AU19)^'DM''s weights'!$C$5)*((1-'Alternatif-criteria weights'!AU25)^'DM''s weights'!$C$6))</f>
        <v>0.41516686510025547</v>
      </c>
      <c r="AV31">
        <f>(('Alternatif-criteria weights'!AV7)^'DM''s weights'!$C$3)*(('Alternatif-criteria weights'!AV13)^'DM''s weights'!$C$4)*(('Alternatif-criteria weights'!AV19)^'DM''s weights'!$C$5)*(('Alternatif-criteria weights'!AV25)^'DM''s weights'!$C$6)</f>
        <v>0.34391411207302475</v>
      </c>
      <c r="AW31">
        <f>(('Alternatif-criteria weights'!AW7)^'DM''s weights'!$C$3)*(('Alternatif-criteria weights'!AW13)^'DM''s weights'!$C$4)*(('Alternatif-criteria weights'!AW19)^'DM''s weights'!$C$5)*(('Alternatif-criteria weights'!AW25)^'DM''s weights'!$C$6)</f>
        <v>0.55962050812439645</v>
      </c>
      <c r="AX31">
        <f>(1-((1-'Alternatif-criteria weights'!AX7)^'DM''s weights'!$C$3)*((1-'Alternatif-criteria weights'!AX13)^'DM''s weights'!$C$4)*((1-'Alternatif-criteria weights'!AX19)^'DM''s weights'!$C$5)*((1-'Alternatif-criteria weights'!AX25)^'DM''s weights'!$C$6))</f>
        <v>0.13423916636307376</v>
      </c>
      <c r="AY31">
        <f>(1-((1-'Alternatif-criteria weights'!AY7)^'DM''s weights'!$C$3)*((1-'Alternatif-criteria weights'!AY13)^'DM''s weights'!$C$4)*((1-'Alternatif-criteria weights'!AY19)^'DM''s weights'!$C$5)*((1-'Alternatif-criteria weights'!AY25)^'DM''s weights'!$C$6))</f>
        <v>0.40630864182384496</v>
      </c>
      <c r="AZ31">
        <f>(('Alternatif-criteria weights'!AZ7)^'DM''s weights'!$C$3)*(('Alternatif-criteria weights'!AZ13)^'DM''s weights'!$C$4)*(('Alternatif-criteria weights'!AZ19)^'DM''s weights'!$C$5)*(('Alternatif-criteria weights'!AZ25)^'DM''s weights'!$C$6)</f>
        <v>0.37735623205189756</v>
      </c>
      <c r="BA31">
        <f>(('Alternatif-criteria weights'!BA7)^'DM''s weights'!$C$3)*(('Alternatif-criteria weights'!BA13)^'DM''s weights'!$C$4)*(('Alternatif-criteria weights'!BA19)^'DM''s weights'!$C$5)*(('Alternatif-criteria weights'!BA25)^'DM''s weights'!$C$6)</f>
        <v>0.57285753275095597</v>
      </c>
      <c r="BB31">
        <f>(1-((1-'Alternatif-criteria weights'!BB7)^'DM''s weights'!$C$3)*((1-'Alternatif-criteria weights'!BB13)^'DM''s weights'!$C$4)*((1-'Alternatif-criteria weights'!BB19)^'DM''s weights'!$C$5)*((1-'Alternatif-criteria weights'!BB25)^'DM''s weights'!$C$6))</f>
        <v>0.21374978506022546</v>
      </c>
      <c r="BC31">
        <f>(1-((1-'Alternatif-criteria weights'!BC7)^'DM''s weights'!$C$3)*((1-'Alternatif-criteria weights'!BC13)^'DM''s weights'!$C$4)*((1-'Alternatif-criteria weights'!BC19)^'DM''s weights'!$C$5)*((1-'Alternatif-criteria weights'!BC25)^'DM''s weights'!$C$6))</f>
        <v>0.59288014755872021</v>
      </c>
      <c r="BD31">
        <f>(('Alternatif-criteria weights'!BD7)^'DM''s weights'!$C$3)*(('Alternatif-criteria weights'!BD13)^'DM''s weights'!$C$4)*(('Alternatif-criteria weights'!BD19)^'DM''s weights'!$C$5)*(('Alternatif-criteria weights'!BD25)^'DM''s weights'!$C$6)</f>
        <v>0</v>
      </c>
      <c r="BE31">
        <f>(('Alternatif-criteria weights'!BE7)^'DM''s weights'!$C$3)*(('Alternatif-criteria weights'!BE13)^'DM''s weights'!$C$4)*(('Alternatif-criteria weights'!BE19)^'DM''s weights'!$C$5)*(('Alternatif-criteria weights'!BE25)^'DM''s weights'!$C$6)</f>
        <v>0.37897419302839774</v>
      </c>
      <c r="BF31">
        <f>(1-((1-'Alternatif-criteria weights'!BF7)^'DM''s weights'!$C$3)*((1-'Alternatif-criteria weights'!BF13)^'DM''s weights'!$C$4)*((1-'Alternatif-criteria weights'!BF19)^'DM''s weights'!$C$5)*((1-'Alternatif-criteria weights'!BF25)^'DM''s weights'!$C$6))</f>
        <v>5.787435380573025E-3</v>
      </c>
      <c r="BG31">
        <f>(1-((1-'Alternatif-criteria weights'!BG7)^'DM''s weights'!$C$3)*((1-'Alternatif-criteria weights'!BG13)^'DM''s weights'!$C$4)*((1-'Alternatif-criteria weights'!BG19)^'DM''s weights'!$C$5)*((1-'Alternatif-criteria weights'!BG25)^'DM''s weights'!$C$6))</f>
        <v>0.36857863038234595</v>
      </c>
      <c r="BH31">
        <f>(('Alternatif-criteria weights'!BH7)^'DM''s weights'!$C$3)*(('Alternatif-criteria weights'!BH13)^'DM''s weights'!$C$4)*(('Alternatif-criteria weights'!BH19)^'DM''s weights'!$C$5)*(('Alternatif-criteria weights'!BH25)^'DM''s weights'!$C$6)</f>
        <v>0.39334170135881291</v>
      </c>
      <c r="BI31">
        <f>(('Alternatif-criteria weights'!BI7)^'DM''s weights'!$C$3)*(('Alternatif-criteria weights'!BI13)^'DM''s weights'!$C$4)*(('Alternatif-criteria weights'!BI19)^'DM''s weights'!$C$5)*(('Alternatif-criteria weights'!BI25)^'DM''s weights'!$C$6)</f>
        <v>0.60638598021732371</v>
      </c>
      <c r="BJ31">
        <f>(1-((1-'Alternatif-criteria weights'!BJ7)^'DM''s weights'!$C$3)*((1-'Alternatif-criteria weights'!BJ13)^'DM''s weights'!$C$4)*((1-'Alternatif-criteria weights'!BJ19)^'DM''s weights'!$C$5)*((1-'Alternatif-criteria weights'!BJ25)^'DM''s weights'!$C$6))</f>
        <v>0.14080074791040353</v>
      </c>
      <c r="BK31">
        <f>(1-((1-'Alternatif-criteria weights'!BK7)^'DM''s weights'!$C$3)*((1-'Alternatif-criteria weights'!BK13)^'DM''s weights'!$C$4)*((1-'Alternatif-criteria weights'!BK19)^'DM''s weights'!$C$5)*((1-'Alternatif-criteria weights'!BK25)^'DM''s weights'!$C$6))</f>
        <v>0.52378808824583512</v>
      </c>
      <c r="BL31">
        <f>(('Alternatif-criteria weights'!BL7)^'DM''s weights'!$C$3)*(('Alternatif-criteria weights'!BL13)^'DM''s weights'!$C$4)*(('Alternatif-criteria weights'!BL19)^'DM''s weights'!$C$5)*(('Alternatif-criteria weights'!BL25)^'DM''s weights'!$C$6)</f>
        <v>0</v>
      </c>
      <c r="BM31">
        <f>(('Alternatif-criteria weights'!BM7)^'DM''s weights'!$C$3)*(('Alternatif-criteria weights'!BM13)^'DM''s weights'!$C$4)*(('Alternatif-criteria weights'!BM19)^'DM''s weights'!$C$5)*(('Alternatif-criteria weights'!BM25)^'DM''s weights'!$C$6)</f>
        <v>0.44751491789743331</v>
      </c>
      <c r="BN31">
        <f>(1-((1-'Alternatif-criteria weights'!BN7)^'DM''s weights'!$C$3)*((1-'Alternatif-criteria weights'!BN13)^'DM''s weights'!$C$4)*((1-'Alternatif-criteria weights'!BN19)^'DM''s weights'!$C$5)*((1-'Alternatif-criteria weights'!BN25)^'DM''s weights'!$C$6))</f>
        <v>5.0897262310343971E-2</v>
      </c>
      <c r="BO31">
        <f>(1-((1-'Alternatif-criteria weights'!BO7)^'DM''s weights'!$C$3)*((1-'Alternatif-criteria weights'!BO13)^'DM''s weights'!$C$4)*((1-'Alternatif-criteria weights'!BO19)^'DM''s weights'!$C$5)*((1-'Alternatif-criteria weights'!BO25)^'DM''s weights'!$C$6))</f>
        <v>0.41516686510025547</v>
      </c>
      <c r="BP31">
        <f>(('Alternatif-criteria weights'!BP7)^'DM''s weights'!$C$3)*(('Alternatif-criteria weights'!BP13)^'DM''s weights'!$C$4)*(('Alternatif-criteria weights'!BP19)^'DM''s weights'!$C$5)*(('Alternatif-criteria weights'!BP25)^'DM''s weights'!$C$6)</f>
        <v>0.34391411207302475</v>
      </c>
      <c r="BQ31">
        <f>(('Alternatif-criteria weights'!BQ7)^'DM''s weights'!$C$3)*(('Alternatif-criteria weights'!BQ13)^'DM''s weights'!$C$4)*(('Alternatif-criteria weights'!BQ19)^'DM''s weights'!$C$5)*(('Alternatif-criteria weights'!BQ25)^'DM''s weights'!$C$6)</f>
        <v>0.55962050812439645</v>
      </c>
      <c r="BR31">
        <f>(1-((1-'Alternatif-criteria weights'!BR7)^'DM''s weights'!$C$3)*((1-'Alternatif-criteria weights'!BR13)^'DM''s weights'!$C$4)*((1-'Alternatif-criteria weights'!BR19)^'DM''s weights'!$C$5)*((1-'Alternatif-criteria weights'!BR25)^'DM''s weights'!$C$6))</f>
        <v>0.21894950341005848</v>
      </c>
      <c r="BS31">
        <f>(1-((1-'Alternatif-criteria weights'!BS7)^'DM''s weights'!$C$3)*((1-'Alternatif-criteria weights'!BS13)^'DM''s weights'!$C$4)*((1-'Alternatif-criteria weights'!BS19)^'DM''s weights'!$C$5)*((1-'Alternatif-criteria weights'!BS25)^'DM''s weights'!$C$6))</f>
        <v>0.59938313403401233</v>
      </c>
      <c r="BT31">
        <f>(('Alternatif-criteria weights'!BT7)^'DM''s weights'!$C$3)*(('Alternatif-criteria weights'!BT13)^'DM''s weights'!$C$4)*(('Alternatif-criteria weights'!BT19)^'DM''s weights'!$C$5)*(('Alternatif-criteria weights'!BT25)^'DM''s weights'!$C$6)</f>
        <v>0</v>
      </c>
      <c r="BU31">
        <f>(('Alternatif-criteria weights'!BU7)^'DM''s weights'!$C$3)*(('Alternatif-criteria weights'!BU13)^'DM''s weights'!$C$4)*(('Alternatif-criteria weights'!BU19)^'DM''s weights'!$C$5)*(('Alternatif-criteria weights'!BU25)^'DM''s weights'!$C$6)</f>
        <v>0.37224666461431588</v>
      </c>
      <c r="BV31">
        <f>(1-((1-'Alternatif-criteria weights'!BV7)^'DM''s weights'!$C$3)*((1-'Alternatif-criteria weights'!BV13)^'DM''s weights'!$C$4)*((1-'Alternatif-criteria weights'!BV19)^'DM''s weights'!$C$5)*((1-'Alternatif-criteria weights'!BV25)^'DM''s weights'!$C$6))</f>
        <v>0.32892199748571427</v>
      </c>
      <c r="BW31">
        <f>(1-((1-'Alternatif-criteria weights'!BW7)^'DM''s weights'!$C$3)*((1-'Alternatif-criteria weights'!BW13)^'DM''s weights'!$C$4)*((1-'Alternatif-criteria weights'!BW19)^'DM''s weights'!$C$5)*((1-'Alternatif-criteria weights'!BW25)^'DM''s weights'!$C$6))</f>
        <v>0.70073957078803906</v>
      </c>
      <c r="BX31">
        <f>(('Alternatif-criteria weights'!BX7)^'DM''s weights'!$C$3)*(('Alternatif-criteria weights'!BX13)^'DM''s weights'!$C$4)*(('Alternatif-criteria weights'!BX19)^'DM''s weights'!$C$5)*(('Alternatif-criteria weights'!BX25)^'DM''s weights'!$C$6)</f>
        <v>0</v>
      </c>
      <c r="BY31">
        <f>(('Alternatif-criteria weights'!BY7)^'DM''s weights'!$C$3)*(('Alternatif-criteria weights'!BY13)^'DM''s weights'!$C$4)*(('Alternatif-criteria weights'!BY19)^'DM''s weights'!$C$5)*(('Alternatif-criteria weights'!BY25)^'DM''s weights'!$C$6)</f>
        <v>0.27197703763668407</v>
      </c>
    </row>
    <row r="32" spans="1:77" x14ac:dyDescent="0.2">
      <c r="A32" s="57"/>
      <c r="B32" t="s">
        <v>15</v>
      </c>
      <c r="R32">
        <f>(1-((1-'Alternatif-criteria weights'!R8)^'DM''s weights'!$C$3)*((1-'Alternatif-criteria weights'!R14)^'DM''s weights'!$C$4)*((1-'Alternatif-criteria weights'!R20)^'DM''s weights'!$C$5)*((1-'Alternatif-criteria weights'!R26)^'DM''s weights'!$C$6))</f>
        <v>0.6835973665381252</v>
      </c>
      <c r="S32">
        <f>(1-((1-'Alternatif-criteria weights'!S8)^'DM''s weights'!$C$3)*((1-'Alternatif-criteria weights'!S14)^'DM''s weights'!$C$4)*((1-'Alternatif-criteria weights'!S20)^'DM''s weights'!$C$5)*((1-'Alternatif-criteria weights'!S26)^'DM''s weights'!$C$6))</f>
        <v>0.82561945223148525</v>
      </c>
      <c r="T32">
        <f>(('Alternatif-criteria weights'!T8)^'DM''s weights'!$C$3)*(('Alternatif-criteria weights'!T14)^'DM''s weights'!$C$4)*(('Alternatif-criteria weights'!T20)^'DM''s weights'!$C$5)*(('Alternatif-criteria weights'!T26)^'DM''s weights'!$C$6)</f>
        <v>0</v>
      </c>
      <c r="U32">
        <f>(('Alternatif-criteria weights'!U8)^'DM''s weights'!$C$3)*(('Alternatif-criteria weights'!U14)^'DM''s weights'!$C$4)*(('Alternatif-criteria weights'!U20)^'DM''s weights'!$C$5)*(('Alternatif-criteria weights'!U26)^'DM''s weights'!$C$6)</f>
        <v>0.16185573642526171</v>
      </c>
      <c r="V32">
        <f>(1-((1-'Alternatif-criteria weights'!V8)^'DM''s weights'!$C$3)*((1-'Alternatif-criteria weights'!V14)^'DM''s weights'!$C$4)*((1-'Alternatif-criteria weights'!V20)^'DM''s weights'!$C$5)*((1-'Alternatif-criteria weights'!V26)^'DM''s weights'!$C$6))</f>
        <v>0.10960041904036422</v>
      </c>
      <c r="W32">
        <f>(1-((1-'Alternatif-criteria weights'!W8)^'DM''s weights'!$C$3)*((1-'Alternatif-criteria weights'!W14)^'DM''s weights'!$C$4)*((1-'Alternatif-criteria weights'!W20)^'DM''s weights'!$C$5)*((1-'Alternatif-criteria weights'!W26)^'DM''s weights'!$C$6))</f>
        <v>0.4736653939052643</v>
      </c>
      <c r="X32">
        <f>(('Alternatif-criteria weights'!X8)^'DM''s weights'!$C$3)*(('Alternatif-criteria weights'!X14)^'DM''s weights'!$C$4)*(('Alternatif-criteria weights'!X20)^'DM''s weights'!$C$5)*(('Alternatif-criteria weights'!X26)^'DM''s weights'!$C$6)</f>
        <v>0.28593018398391068</v>
      </c>
      <c r="Y32">
        <f>(('Alternatif-criteria weights'!Y8)^'DM''s weights'!$C$3)*(('Alternatif-criteria weights'!Y14)^'DM''s weights'!$C$4)*(('Alternatif-criteria weights'!Y20)^'DM''s weights'!$C$5)*(('Alternatif-criteria weights'!Y26)^'DM''s weights'!$C$6)</f>
        <v>0.50114946071306421</v>
      </c>
      <c r="Z32">
        <f>(1-((1-'Alternatif-criteria weights'!Z8)^'DM''s weights'!$C$3)*((1-'Alternatif-criteria weights'!Z14)^'DM''s weights'!$C$4)*((1-'Alternatif-criteria weights'!Z20)^'DM''s weights'!$C$5)*((1-'Alternatif-criteria weights'!Z26)^'DM''s weights'!$C$6))</f>
        <v>0.28713702807106767</v>
      </c>
      <c r="AA32">
        <f>(1-((1-'Alternatif-criteria weights'!AA8)^'DM''s weights'!$C$3)*((1-'Alternatif-criteria weights'!AA14)^'DM''s weights'!$C$4)*((1-'Alternatif-criteria weights'!AA20)^'DM''s weights'!$C$5)*((1-'Alternatif-criteria weights'!AA26)^'DM''s weights'!$C$6))</f>
        <v>0.62487813245736945</v>
      </c>
      <c r="AB32">
        <f>(('Alternatif-criteria weights'!AB8)^'DM''s weights'!$C$3)*(('Alternatif-criteria weights'!AB14)^'DM''s weights'!$C$4)*(('Alternatif-criteria weights'!AB20)^'DM''s weights'!$C$5)*(('Alternatif-criteria weights'!AB26)^'DM''s weights'!$C$6)</f>
        <v>0</v>
      </c>
      <c r="AC32">
        <f>(('Alternatif-criteria weights'!AC8)^'DM''s weights'!$C$3)*(('Alternatif-criteria weights'!AC14)^'DM''s weights'!$C$4)*(('Alternatif-criteria weights'!AC20)^'DM''s weights'!$C$5)*(('Alternatif-criteria weights'!AC26)^'DM''s weights'!$C$6)</f>
        <v>0.3501641188470288</v>
      </c>
      <c r="AD32">
        <f>(1-((1-'Alternatif-criteria weights'!AD8)^'DM''s weights'!$C$3)*((1-'Alternatif-criteria weights'!AD14)^'DM''s weights'!$C$4)*((1-'Alternatif-criteria weights'!AD20)^'DM''s weights'!$C$5)*((1-'Alternatif-criteria weights'!AD26)^'DM''s weights'!$C$6))</f>
        <v>6.8998728178542801E-2</v>
      </c>
      <c r="AE32">
        <f>(1-((1-'Alternatif-criteria weights'!AE8)^'DM''s weights'!$C$3)*((1-'Alternatif-criteria weights'!AE14)^'DM''s weights'!$C$4)*((1-'Alternatif-criteria weights'!AE20)^'DM''s weights'!$C$5)*((1-'Alternatif-criteria weights'!AE26)^'DM''s weights'!$C$6))</f>
        <v>0.19442752121008866</v>
      </c>
      <c r="AF32">
        <f>(('Alternatif-criteria weights'!AF8)^'DM''s weights'!$C$3)*(('Alternatif-criteria weights'!AF14)^'DM''s weights'!$C$4)*(('Alternatif-criteria weights'!AF20)^'DM''s weights'!$C$5)*(('Alternatif-criteria weights'!AF26)^'DM''s weights'!$C$6)</f>
        <v>0.69349124991794697</v>
      </c>
      <c r="AG32">
        <f>(('Alternatif-criteria weights'!AG8)^'DM''s weights'!$C$3)*(('Alternatif-criteria weights'!AG14)^'DM''s weights'!$C$4)*(('Alternatif-criteria weights'!AG20)^'DM''s weights'!$C$5)*(('Alternatif-criteria weights'!AG26)^'DM''s weights'!$C$6)</f>
        <v>0.79528005327305218</v>
      </c>
      <c r="AH32">
        <f>(1-((1-'Alternatif-criteria weights'!AH8)^'DM''s weights'!$C$3)*((1-'Alternatif-criteria weights'!AH14)^'DM''s weights'!$C$4)*((1-'Alternatif-criteria weights'!AH20)^'DM''s weights'!$C$5)*((1-'Alternatif-criteria weights'!AH26)^'DM''s weights'!$C$6))</f>
        <v>9.920399330999996E-2</v>
      </c>
      <c r="AI32">
        <f>(1-((1-'Alternatif-criteria weights'!AI8)^'DM''s weights'!$C$3)*((1-'Alternatif-criteria weights'!AI14)^'DM''s weights'!$C$4)*((1-'Alternatif-criteria weights'!AI20)^'DM''s weights'!$C$5)*((1-'Alternatif-criteria weights'!AI26)^'DM''s weights'!$C$6))</f>
        <v>0.46348267344837224</v>
      </c>
      <c r="AJ32">
        <f>(('Alternatif-criteria weights'!AJ8)^'DM''s weights'!$C$3)*(('Alternatif-criteria weights'!AJ14)^'DM''s weights'!$C$4)*(('Alternatif-criteria weights'!AJ20)^'DM''s weights'!$C$5)*(('Alternatif-criteria weights'!AJ26)^'DM''s weights'!$C$6)</f>
        <v>0.29569229120744256</v>
      </c>
      <c r="AK32">
        <f>(('Alternatif-criteria weights'!AK8)^'DM''s weights'!$C$3)*(('Alternatif-criteria weights'!AK14)^'DM''s weights'!$C$4)*(('Alternatif-criteria weights'!AK20)^'DM''s weights'!$C$5)*(('Alternatif-criteria weights'!AK26)^'DM''s weights'!$C$6)</f>
        <v>0.51130630712393077</v>
      </c>
      <c r="AL32">
        <f>(1-((1-'Alternatif-criteria weights'!AL8)^'DM''s weights'!$C$3)*((1-'Alternatif-criteria weights'!AL14)^'DM''s weights'!$C$4)*((1-'Alternatif-criteria weights'!AL20)^'DM''s weights'!$C$5)*((1-'Alternatif-criteria weights'!AL26)^'DM''s weights'!$C$6))</f>
        <v>0.18925110807303003</v>
      </c>
      <c r="AM32">
        <f>(1-((1-'Alternatif-criteria weights'!AM8)^'DM''s weights'!$C$3)*((1-'Alternatif-criteria weights'!AM14)^'DM''s weights'!$C$4)*((1-'Alternatif-criteria weights'!AM20)^'DM''s weights'!$C$5)*((1-'Alternatif-criteria weights'!AM26)^'DM''s weights'!$C$6))</f>
        <v>0.56729578805538194</v>
      </c>
      <c r="AN32">
        <f>(('Alternatif-criteria weights'!AN8)^'DM''s weights'!$C$3)*(('Alternatif-criteria weights'!AN14)^'DM''s weights'!$C$4)*(('Alternatif-criteria weights'!AN20)^'DM''s weights'!$C$5)*(('Alternatif-criteria weights'!AN26)^'DM''s weights'!$C$6)</f>
        <v>0</v>
      </c>
      <c r="AO32">
        <f>(('Alternatif-criteria weights'!AO8)^'DM''s weights'!$C$3)*(('Alternatif-criteria weights'!AO14)^'DM''s weights'!$C$4)*(('Alternatif-criteria weights'!AO20)^'DM''s weights'!$C$5)*(('Alternatif-criteria weights'!AO26)^'DM''s weights'!$C$6)</f>
        <v>0.40479776338334117</v>
      </c>
      <c r="AP32">
        <f>(1-((1-'Alternatif-criteria weights'!AP8)^'DM''s weights'!$C$3)*((1-'Alternatif-criteria weights'!AP14)^'DM''s weights'!$C$4)*((1-'Alternatif-criteria weights'!AP20)^'DM''s weights'!$C$5)*((1-'Alternatif-criteria weights'!AP26)^'DM''s weights'!$C$6))</f>
        <v>0.53026851567132327</v>
      </c>
      <c r="AQ32">
        <f>(1-((1-'Alternatif-criteria weights'!AQ8)^'DM''s weights'!$C$3)*((1-'Alternatif-criteria weights'!AQ14)^'DM''s weights'!$C$4)*((1-'Alternatif-criteria weights'!AQ20)^'DM''s weights'!$C$5)*((1-'Alternatif-criteria weights'!AQ26)^'DM''s weights'!$C$6))</f>
        <v>0.62243080829979081</v>
      </c>
      <c r="AR32">
        <f>(('Alternatif-criteria weights'!AR8)^'DM''s weights'!$C$3)*(('Alternatif-criteria weights'!AR14)^'DM''s weights'!$C$4)*(('Alternatif-criteria weights'!AR20)^'DM''s weights'!$C$5)*(('Alternatif-criteria weights'!AR26)^'DM''s weights'!$C$6)</f>
        <v>0.29043863128367808</v>
      </c>
      <c r="AS32">
        <f>(('Alternatif-criteria weights'!AS8)^'DM''s weights'!$C$3)*(('Alternatif-criteria weights'!AS14)^'DM''s weights'!$C$4)*(('Alternatif-criteria weights'!AS20)^'DM''s weights'!$C$5)*(('Alternatif-criteria weights'!AS26)^'DM''s weights'!$C$6)</f>
        <v>0.36984070075845993</v>
      </c>
      <c r="AT32">
        <f>(1-((1-'Alternatif-criteria weights'!AT8)^'DM''s weights'!$C$3)*((1-'Alternatif-criteria weights'!AT14)^'DM''s weights'!$C$4)*((1-'Alternatif-criteria weights'!AT20)^'DM''s weights'!$C$5)*((1-'Alternatif-criteria weights'!AT26)^'DM''s weights'!$C$6))</f>
        <v>0.11034006027926591</v>
      </c>
      <c r="AU32">
        <f>(1-((1-'Alternatif-criteria weights'!AU8)^'DM''s weights'!$C$3)*((1-'Alternatif-criteria weights'!AU14)^'DM''s weights'!$C$4)*((1-'Alternatif-criteria weights'!AU20)^'DM''s weights'!$C$5)*((1-'Alternatif-criteria weights'!AU26)^'DM''s weights'!$C$6))</f>
        <v>0.4770865803871932</v>
      </c>
      <c r="AV32">
        <f>(('Alternatif-criteria weights'!AV8)^'DM''s weights'!$C$3)*(('Alternatif-criteria weights'!AV14)^'DM''s weights'!$C$4)*(('Alternatif-criteria weights'!AV20)^'DM''s weights'!$C$5)*(('Alternatif-criteria weights'!AV26)^'DM''s weights'!$C$6)</f>
        <v>0</v>
      </c>
      <c r="AW32">
        <f>(('Alternatif-criteria weights'!AW8)^'DM''s weights'!$C$3)*(('Alternatif-criteria weights'!AW14)^'DM''s weights'!$C$4)*(('Alternatif-criteria weights'!AW20)^'DM''s weights'!$C$5)*(('Alternatif-criteria weights'!AW26)^'DM''s weights'!$C$6)</f>
        <v>0.49721633366196183</v>
      </c>
      <c r="AX32">
        <f>(1-((1-'Alternatif-criteria weights'!AX8)^'DM''s weights'!$C$3)*((1-'Alternatif-criteria weights'!AX14)^'DM''s weights'!$C$4)*((1-'Alternatif-criteria weights'!AX20)^'DM''s weights'!$C$5)*((1-'Alternatif-criteria weights'!AX26)^'DM''s weights'!$C$6))</f>
        <v>8.7811256614435784E-2</v>
      </c>
      <c r="AY32">
        <f>(1-((1-'Alternatif-criteria weights'!AY8)^'DM''s weights'!$C$3)*((1-'Alternatif-criteria weights'!AY14)^'DM''s weights'!$C$4)*((1-'Alternatif-criteria weights'!AY20)^'DM''s weights'!$C$5)*((1-'Alternatif-criteria weights'!AY26)^'DM''s weights'!$C$6))</f>
        <v>0.35284405371084215</v>
      </c>
      <c r="AZ32">
        <f>(('Alternatif-criteria weights'!AZ8)^'DM''s weights'!$C$3)*(('Alternatif-criteria weights'!AZ14)^'DM''s weights'!$C$4)*(('Alternatif-criteria weights'!AZ20)^'DM''s weights'!$C$5)*(('Alternatif-criteria weights'!AZ26)^'DM''s weights'!$C$6)</f>
        <v>0.43889589732423884</v>
      </c>
      <c r="BA32">
        <f>(('Alternatif-criteria weights'!BA8)^'DM''s weights'!$C$3)*(('Alternatif-criteria weights'!BA14)^'DM''s weights'!$C$4)*(('Alternatif-criteria weights'!BA20)^'DM''s weights'!$C$5)*(('Alternatif-criteria weights'!BA26)^'DM''s weights'!$C$6)</f>
        <v>0.62698781355590627</v>
      </c>
      <c r="BB32">
        <f>(1-((1-'Alternatif-criteria weights'!BB8)^'DM''s weights'!$C$3)*((1-'Alternatif-criteria weights'!BB14)^'DM''s weights'!$C$4)*((1-'Alternatif-criteria weights'!BB20)^'DM''s weights'!$C$5)*((1-'Alternatif-criteria weights'!BB26)^'DM''s weights'!$C$6))</f>
        <v>0.2494238575690606</v>
      </c>
      <c r="BC32">
        <f>(1-((1-'Alternatif-criteria weights'!BC8)^'DM''s weights'!$C$3)*((1-'Alternatif-criteria weights'!BC14)^'DM''s weights'!$C$4)*((1-'Alternatif-criteria weights'!BC20)^'DM''s weights'!$C$5)*((1-'Alternatif-criteria weights'!BC26)^'DM''s weights'!$C$6))</f>
        <v>0.62291871792788622</v>
      </c>
      <c r="BD32">
        <f>(('Alternatif-criteria weights'!BD8)^'DM''s weights'!$C$3)*(('Alternatif-criteria weights'!BD14)^'DM''s weights'!$C$4)*(('Alternatif-criteria weights'!BD20)^'DM''s weights'!$C$5)*(('Alternatif-criteria weights'!BD26)^'DM''s weights'!$C$6)</f>
        <v>0</v>
      </c>
      <c r="BE32">
        <f>(('Alternatif-criteria weights'!BE8)^'DM''s weights'!$C$3)*(('Alternatif-criteria weights'!BE14)^'DM''s weights'!$C$4)*(('Alternatif-criteria weights'!BE20)^'DM''s weights'!$C$5)*(('Alternatif-criteria weights'!BE26)^'DM''s weights'!$C$6)</f>
        <v>0.34974708747813843</v>
      </c>
      <c r="BF32">
        <f>(1-((1-'Alternatif-criteria weights'!BF8)^'DM''s weights'!$C$3)*((1-'Alternatif-criteria weights'!BF14)^'DM''s weights'!$C$4)*((1-'Alternatif-criteria weights'!BF20)^'DM''s weights'!$C$5)*((1-'Alternatif-criteria weights'!BF26)^'DM''s weights'!$C$6))</f>
        <v>5.787435380573025E-3</v>
      </c>
      <c r="BG32">
        <f>(1-((1-'Alternatif-criteria weights'!BG8)^'DM''s weights'!$C$3)*((1-'Alternatif-criteria weights'!BG14)^'DM''s weights'!$C$4)*((1-'Alternatif-criteria weights'!BG20)^'DM''s weights'!$C$5)*((1-'Alternatif-criteria weights'!BG26)^'DM''s weights'!$C$6))</f>
        <v>0.36857863038234595</v>
      </c>
      <c r="BH32">
        <f>(('Alternatif-criteria weights'!BH8)^'DM''s weights'!$C$3)*(('Alternatif-criteria weights'!BH14)^'DM''s weights'!$C$4)*(('Alternatif-criteria weights'!BH20)^'DM''s weights'!$C$5)*(('Alternatif-criteria weights'!BH26)^'DM''s weights'!$C$6)</f>
        <v>0.39334170135881291</v>
      </c>
      <c r="BI32">
        <f>(('Alternatif-criteria weights'!BI8)^'DM''s weights'!$C$3)*(('Alternatif-criteria weights'!BI14)^'DM''s weights'!$C$4)*(('Alternatif-criteria weights'!BI20)^'DM''s weights'!$C$5)*(('Alternatif-criteria weights'!BI26)^'DM''s weights'!$C$6)</f>
        <v>0.60638598021732371</v>
      </c>
      <c r="BJ32">
        <f>(1-((1-'Alternatif-criteria weights'!BJ8)^'DM''s weights'!$C$3)*((1-'Alternatif-criteria weights'!BJ14)^'DM''s weights'!$C$4)*((1-'Alternatif-criteria weights'!BJ20)^'DM''s weights'!$C$5)*((1-'Alternatif-criteria weights'!BJ26)^'DM''s weights'!$C$6))</f>
        <v>0.32892199748571427</v>
      </c>
      <c r="BK32">
        <f>(1-((1-'Alternatif-criteria weights'!BK8)^'DM''s weights'!$C$3)*((1-'Alternatif-criteria weights'!BK14)^'DM''s weights'!$C$4)*((1-'Alternatif-criteria weights'!BK20)^'DM''s weights'!$C$5)*((1-'Alternatif-criteria weights'!BK26)^'DM''s weights'!$C$6))</f>
        <v>0.70073957078803906</v>
      </c>
      <c r="BL32">
        <f>(('Alternatif-criteria weights'!BL8)^'DM''s weights'!$C$3)*(('Alternatif-criteria weights'!BL14)^'DM''s weights'!$C$4)*(('Alternatif-criteria weights'!BL20)^'DM''s weights'!$C$5)*(('Alternatif-criteria weights'!BL26)^'DM''s weights'!$C$6)</f>
        <v>0</v>
      </c>
      <c r="BM32">
        <f>(('Alternatif-criteria weights'!BM8)^'DM''s weights'!$C$3)*(('Alternatif-criteria weights'!BM14)^'DM''s weights'!$C$4)*(('Alternatif-criteria weights'!BM20)^'DM''s weights'!$C$5)*(('Alternatif-criteria weights'!BM26)^'DM''s weights'!$C$6)</f>
        <v>0.27197703763668407</v>
      </c>
      <c r="BN32">
        <f>(1-((1-'Alternatif-criteria weights'!BN8)^'DM''s weights'!$C$3)*((1-'Alternatif-criteria weights'!BN14)^'DM''s weights'!$C$4)*((1-'Alternatif-criteria weights'!BN20)^'DM''s weights'!$C$5)*((1-'Alternatif-criteria weights'!BN26)^'DM''s weights'!$C$6))</f>
        <v>4.5372416860410936E-2</v>
      </c>
      <c r="BO32">
        <f>(1-((1-'Alternatif-criteria weights'!BO8)^'DM''s weights'!$C$3)*((1-'Alternatif-criteria weights'!BO14)^'DM''s weights'!$C$4)*((1-'Alternatif-criteria weights'!BO20)^'DM''s weights'!$C$5)*((1-'Alternatif-criteria weights'!BO26)^'DM''s weights'!$C$6))</f>
        <v>0.40953673499465448</v>
      </c>
      <c r="BP32">
        <f>(('Alternatif-criteria weights'!BP8)^'DM''s weights'!$C$3)*(('Alternatif-criteria weights'!BP14)^'DM''s weights'!$C$4)*(('Alternatif-criteria weights'!BP20)^'DM''s weights'!$C$5)*(('Alternatif-criteria weights'!BP26)^'DM''s weights'!$C$6)</f>
        <v>0.34973572431802802</v>
      </c>
      <c r="BQ32">
        <f>(('Alternatif-criteria weights'!BQ8)^'DM''s weights'!$C$3)*(('Alternatif-criteria weights'!BQ14)^'DM''s weights'!$C$4)*(('Alternatif-criteria weights'!BQ20)^'DM''s weights'!$C$5)*(('Alternatif-criteria weights'!BQ26)^'DM''s weights'!$C$6)</f>
        <v>0.56526300476694369</v>
      </c>
      <c r="BR32">
        <f>(1-((1-'Alternatif-criteria weights'!BR8)^'DM''s weights'!$C$3)*((1-'Alternatif-criteria weights'!BR14)^'DM''s weights'!$C$4)*((1-'Alternatif-criteria weights'!BR20)^'DM''s weights'!$C$5)*((1-'Alternatif-criteria weights'!BR26)^'DM''s weights'!$C$6))</f>
        <v>6.1851214203551663E-2</v>
      </c>
      <c r="BS32">
        <f>(1-((1-'Alternatif-criteria weights'!BS8)^'DM''s weights'!$C$3)*((1-'Alternatif-criteria weights'!BS14)^'DM''s weights'!$C$4)*((1-'Alternatif-criteria weights'!BS20)^'DM''s weights'!$C$5)*((1-'Alternatif-criteria weights'!BS26)^'DM''s weights'!$C$6))</f>
        <v>0.42626658552287078</v>
      </c>
      <c r="BT32">
        <f>(('Alternatif-criteria weights'!BT8)^'DM''s weights'!$C$3)*(('Alternatif-criteria weights'!BT14)^'DM''s weights'!$C$4)*(('Alternatif-criteria weights'!BT20)^'DM''s weights'!$C$5)*(('Alternatif-criteria weights'!BT26)^'DM''s weights'!$C$6)</f>
        <v>0.33255998977232765</v>
      </c>
      <c r="BU32">
        <f>(('Alternatif-criteria weights'!BU8)^'DM''s weights'!$C$3)*(('Alternatif-criteria weights'!BU14)^'DM''s weights'!$C$4)*(('Alternatif-criteria weights'!BU20)^'DM''s weights'!$C$5)*(('Alternatif-criteria weights'!BU26)^'DM''s weights'!$C$6)</f>
        <v>0.54850392405297621</v>
      </c>
      <c r="BV32">
        <f>(1-((1-'Alternatif-criteria weights'!BV8)^'DM''s weights'!$C$3)*((1-'Alternatif-criteria weights'!BV14)^'DM''s weights'!$C$4)*((1-'Alternatif-criteria weights'!BV20)^'DM''s weights'!$C$5)*((1-'Alternatif-criteria weights'!BV26)^'DM''s weights'!$C$6))</f>
        <v>0.9</v>
      </c>
      <c r="BW32">
        <f>(1-((1-'Alternatif-criteria weights'!BW8)^'DM''s weights'!$C$3)*((1-'Alternatif-criteria weights'!BW14)^'DM''s weights'!$C$4)*((1-'Alternatif-criteria weights'!BW20)^'DM''s weights'!$C$5)*((1-'Alternatif-criteria weights'!BW26)^'DM''s weights'!$C$6))</f>
        <v>0.9</v>
      </c>
      <c r="BX32">
        <f>(('Alternatif-criteria weights'!BX8)^'DM''s weights'!$C$3)*(('Alternatif-criteria weights'!BX14)^'DM''s weights'!$C$4)*(('Alternatif-criteria weights'!BX20)^'DM''s weights'!$C$5)*(('Alternatif-criteria weights'!BX26)^'DM''s weights'!$C$6)</f>
        <v>0.10000000000000002</v>
      </c>
      <c r="BY32">
        <f>(('Alternatif-criteria weights'!BY8)^'DM''s weights'!$C$3)*(('Alternatif-criteria weights'!BY14)^'DM''s weights'!$C$4)*(('Alternatif-criteria weights'!BY20)^'DM''s weights'!$C$5)*(('Alternatif-criteria weights'!BY26)^'DM''s weights'!$C$6)</f>
        <v>0.10000000000000002</v>
      </c>
    </row>
    <row r="33" spans="1:77" x14ac:dyDescent="0.2">
      <c r="A33" s="58"/>
      <c r="B33" t="s">
        <v>16</v>
      </c>
      <c r="R33">
        <f>(1-((1-'Alternatif-criteria weights'!R9)^'DM''s weights'!$C$3)*((1-'Alternatif-criteria weights'!R15)^'DM''s weights'!$C$4)*((1-'Alternatif-criteria weights'!R21)^'DM''s weights'!$C$5)*((1-'Alternatif-criteria weights'!R27)^'DM''s weights'!$C$6))</f>
        <v>9.920399330999996E-2</v>
      </c>
      <c r="S33">
        <f>(1-((1-'Alternatif-criteria weights'!S9)^'DM''s weights'!$C$3)*((1-'Alternatif-criteria weights'!S15)^'DM''s weights'!$C$4)*((1-'Alternatif-criteria weights'!S21)^'DM''s weights'!$C$5)*((1-'Alternatif-criteria weights'!S27)^'DM''s weights'!$C$6))</f>
        <v>0.46348267344837224</v>
      </c>
      <c r="T33">
        <f>(('Alternatif-criteria weights'!T9)^'DM''s weights'!$C$3)*(('Alternatif-criteria weights'!T15)^'DM''s weights'!$C$4)*(('Alternatif-criteria weights'!T21)^'DM''s weights'!$C$5)*(('Alternatif-criteria weights'!T27)^'DM''s weights'!$C$6)</f>
        <v>0.29569229120744256</v>
      </c>
      <c r="U33">
        <f>(('Alternatif-criteria weights'!U9)^'DM''s weights'!$C$3)*(('Alternatif-criteria weights'!U15)^'DM''s weights'!$C$4)*(('Alternatif-criteria weights'!U21)^'DM''s weights'!$C$5)*(('Alternatif-criteria weights'!U27)^'DM''s weights'!$C$6)</f>
        <v>0.51130630712393077</v>
      </c>
      <c r="V33">
        <f>(1-((1-'Alternatif-criteria weights'!V9)^'DM''s weights'!$C$3)*((1-'Alternatif-criteria weights'!V15)^'DM''s weights'!$C$4)*((1-'Alternatif-criteria weights'!V21)^'DM''s weights'!$C$5)*((1-'Alternatif-criteria weights'!V27)^'DM''s weights'!$C$6))</f>
        <v>6.1851214203551663E-2</v>
      </c>
      <c r="W33">
        <f>(1-((1-'Alternatif-criteria weights'!W9)^'DM''s weights'!$C$3)*((1-'Alternatif-criteria weights'!W15)^'DM''s weights'!$C$4)*((1-'Alternatif-criteria weights'!W21)^'DM''s weights'!$C$5)*((1-'Alternatif-criteria weights'!W27)^'DM''s weights'!$C$6))</f>
        <v>0.42626658552287078</v>
      </c>
      <c r="X33">
        <f>(('Alternatif-criteria weights'!X9)^'DM''s weights'!$C$3)*(('Alternatif-criteria weights'!X15)^'DM''s weights'!$C$4)*(('Alternatif-criteria weights'!X21)^'DM''s weights'!$C$5)*(('Alternatif-criteria weights'!X27)^'DM''s weights'!$C$6)</f>
        <v>0.33255998977232765</v>
      </c>
      <c r="Y33">
        <f>(('Alternatif-criteria weights'!Y9)^'DM''s weights'!$C$3)*(('Alternatif-criteria weights'!Y15)^'DM''s weights'!$C$4)*(('Alternatif-criteria weights'!Y21)^'DM''s weights'!$C$5)*(('Alternatif-criteria weights'!Y27)^'DM''s weights'!$C$6)</f>
        <v>0.54850392405297621</v>
      </c>
      <c r="Z33">
        <f>(1-((1-'Alternatif-criteria weights'!Z9)^'DM''s weights'!$C$3)*((1-'Alternatif-criteria weights'!Z15)^'DM''s weights'!$C$4)*((1-'Alternatif-criteria weights'!Z21)^'DM''s weights'!$C$5)*((1-'Alternatif-criteria weights'!Z27)^'DM''s weights'!$C$6))</f>
        <v>0.36264073393129248</v>
      </c>
      <c r="AA33">
        <f>(1-((1-'Alternatif-criteria weights'!AA9)^'DM''s weights'!$C$3)*((1-'Alternatif-criteria weights'!AA15)^'DM''s weights'!$C$4)*((1-'Alternatif-criteria weights'!AA21)^'DM''s weights'!$C$5)*((1-'Alternatif-criteria weights'!AA27)^'DM''s weights'!$C$6))</f>
        <v>0.70229460748960948</v>
      </c>
      <c r="AB33">
        <f>(('Alternatif-criteria weights'!AB9)^'DM''s weights'!$C$3)*(('Alternatif-criteria weights'!AB15)^'DM''s weights'!$C$4)*(('Alternatif-criteria weights'!AB21)^'DM''s weights'!$C$5)*(('Alternatif-criteria weights'!AB27)^'DM''s weights'!$C$6)</f>
        <v>0</v>
      </c>
      <c r="AC33">
        <f>(('Alternatif-criteria weights'!AC9)^'DM''s weights'!$C$3)*(('Alternatif-criteria weights'!AC15)^'DM''s weights'!$C$4)*(('Alternatif-criteria weights'!AC21)^'DM''s weights'!$C$5)*(('Alternatif-criteria weights'!AC27)^'DM''s weights'!$C$6)</f>
        <v>0.27230133756761482</v>
      </c>
      <c r="AD33">
        <f>(1-((1-'Alternatif-criteria weights'!AD9)^'DM''s weights'!$C$3)*((1-'Alternatif-criteria weights'!AD15)^'DM''s weights'!$C$4)*((1-'Alternatif-criteria weights'!AD21)^'DM''s weights'!$C$5)*((1-'Alternatif-criteria weights'!AD27)^'DM''s weights'!$C$6))</f>
        <v>6.8998728178542801E-2</v>
      </c>
      <c r="AE33">
        <f>(1-((1-'Alternatif-criteria weights'!AE9)^'DM''s weights'!$C$3)*((1-'Alternatif-criteria weights'!AE15)^'DM''s weights'!$C$4)*((1-'Alternatif-criteria weights'!AE21)^'DM''s weights'!$C$5)*((1-'Alternatif-criteria weights'!AE27)^'DM''s weights'!$C$6))</f>
        <v>0.19442752121008866</v>
      </c>
      <c r="AF33">
        <f>(('Alternatif-criteria weights'!AF9)^'DM''s weights'!$C$3)*(('Alternatif-criteria weights'!AF15)^'DM''s weights'!$C$4)*(('Alternatif-criteria weights'!AF21)^'DM''s weights'!$C$5)*(('Alternatif-criteria weights'!AF27)^'DM''s weights'!$C$6)</f>
        <v>0.69349124991794697</v>
      </c>
      <c r="AG33">
        <f>(('Alternatif-criteria weights'!AG9)^'DM''s weights'!$C$3)*(('Alternatif-criteria weights'!AG15)^'DM''s weights'!$C$4)*(('Alternatif-criteria weights'!AG21)^'DM''s weights'!$C$5)*(('Alternatif-criteria weights'!AG27)^'DM''s weights'!$C$6)</f>
        <v>0.79528005327305218</v>
      </c>
      <c r="AH33">
        <f>(1-((1-'Alternatif-criteria weights'!AH9)^'DM''s weights'!$C$3)*((1-'Alternatif-criteria weights'!AH15)^'DM''s weights'!$C$4)*((1-'Alternatif-criteria weights'!AH21)^'DM''s weights'!$C$5)*((1-'Alternatif-criteria weights'!AH27)^'DM''s weights'!$C$6))</f>
        <v>0.20456942138991174</v>
      </c>
      <c r="AI33">
        <f>(1-((1-'Alternatif-criteria weights'!AI9)^'DM''s weights'!$C$3)*((1-'Alternatif-criteria weights'!AI15)^'DM''s weights'!$C$4)*((1-'Alternatif-criteria weights'!AI21)^'DM''s weights'!$C$5)*((1-'Alternatif-criteria weights'!AI27)^'DM''s weights'!$C$6))</f>
        <v>0.5850038126154038</v>
      </c>
      <c r="AJ33">
        <f>(('Alternatif-criteria weights'!AJ9)^'DM''s weights'!$C$3)*(('Alternatif-criteria weights'!AJ15)^'DM''s weights'!$C$4)*(('Alternatif-criteria weights'!AJ21)^'DM''s weights'!$C$5)*(('Alternatif-criteria weights'!AJ27)^'DM''s weights'!$C$6)</f>
        <v>0</v>
      </c>
      <c r="AK33">
        <f>(('Alternatif-criteria weights'!AK9)^'DM''s weights'!$C$3)*(('Alternatif-criteria weights'!AK15)^'DM''s weights'!$C$4)*(('Alternatif-criteria weights'!AK21)^'DM''s weights'!$C$5)*(('Alternatif-criteria weights'!AK27)^'DM''s weights'!$C$6)</f>
        <v>0.38665490102875089</v>
      </c>
      <c r="AL33">
        <f>(1-((1-'Alternatif-criteria weights'!AL9)^'DM''s weights'!$C$3)*((1-'Alternatif-criteria weights'!AL15)^'DM''s weights'!$C$4)*((1-'Alternatif-criteria weights'!AL21)^'DM''s weights'!$C$5)*((1-'Alternatif-criteria weights'!AL27)^'DM''s weights'!$C$6))</f>
        <v>0.81036820287012645</v>
      </c>
      <c r="AM33">
        <f>(1-((1-'Alternatif-criteria weights'!AM9)^'DM''s weights'!$C$3)*((1-'Alternatif-criteria weights'!AM15)^'DM''s weights'!$C$4)*((1-'Alternatif-criteria weights'!AM21)^'DM''s weights'!$C$5)*((1-'Alternatif-criteria weights'!AM27)^'DM''s weights'!$C$6))</f>
        <v>0.86380361626385382</v>
      </c>
      <c r="AN33">
        <f>(('Alternatif-criteria weights'!AN9)^'DM''s weights'!$C$3)*(('Alternatif-criteria weights'!AN15)^'DM''s weights'!$C$4)*(('Alternatif-criteria weights'!AN21)^'DM''s weights'!$C$5)*(('Alternatif-criteria weights'!AN27)^'DM''s weights'!$C$6)</f>
        <v>0</v>
      </c>
      <c r="AO33">
        <f>(('Alternatif-criteria weights'!AO9)^'DM''s weights'!$C$3)*(('Alternatif-criteria weights'!AO15)^'DM''s weights'!$C$4)*(('Alternatif-criteria weights'!AO21)^'DM''s weights'!$C$5)*(('Alternatif-criteria weights'!AO27)^'DM''s weights'!$C$6)</f>
        <v>0.13067192097801364</v>
      </c>
      <c r="AP33">
        <f>(1-((1-'Alternatif-criteria weights'!AP9)^'DM''s weights'!$C$3)*((1-'Alternatif-criteria weights'!AP15)^'DM''s weights'!$C$4)*((1-'Alternatif-criteria weights'!AP21)^'DM''s weights'!$C$5)*((1-'Alternatif-criteria weights'!AP27)^'DM''s weights'!$C$6))</f>
        <v>0.61800702566987376</v>
      </c>
      <c r="AQ33">
        <f>(1-((1-'Alternatif-criteria weights'!AQ9)^'DM''s weights'!$C$3)*((1-'Alternatif-criteria weights'!AQ15)^'DM''s weights'!$C$4)*((1-'Alternatif-criteria weights'!AQ21)^'DM''s weights'!$C$5)*((1-'Alternatif-criteria weights'!AQ27)^'DM''s weights'!$C$6))</f>
        <v>0.76748325201679413</v>
      </c>
      <c r="AR33">
        <f>(('Alternatif-criteria weights'!AR9)^'DM''s weights'!$C$3)*(('Alternatif-criteria weights'!AR15)^'DM''s weights'!$C$4)*(('Alternatif-criteria weights'!AR21)^'DM''s weights'!$C$5)*(('Alternatif-criteria weights'!AR27)^'DM''s weights'!$C$6)</f>
        <v>0</v>
      </c>
      <c r="AS33">
        <f>(('Alternatif-criteria weights'!AS9)^'DM''s weights'!$C$3)*(('Alternatif-criteria weights'!AS15)^'DM''s weights'!$C$4)*(('Alternatif-criteria weights'!AS21)^'DM''s weights'!$C$5)*(('Alternatif-criteria weights'!AS27)^'DM''s weights'!$C$6)</f>
        <v>0.21983860226834251</v>
      </c>
      <c r="AT33">
        <f>(1-((1-'Alternatif-criteria weights'!AT9)^'DM''s weights'!$C$3)*((1-'Alternatif-criteria weights'!AT15)^'DM''s weights'!$C$4)*((1-'Alternatif-criteria weights'!AT21)^'DM''s weights'!$C$5)*((1-'Alternatif-criteria weights'!AT27)^'DM''s weights'!$C$6))</f>
        <v>0.21894950341005848</v>
      </c>
      <c r="AU33">
        <f>(1-((1-'Alternatif-criteria weights'!AU9)^'DM''s weights'!$C$3)*((1-'Alternatif-criteria weights'!AU15)^'DM''s weights'!$C$4)*((1-'Alternatif-criteria weights'!AU21)^'DM''s weights'!$C$5)*((1-'Alternatif-criteria weights'!AU27)^'DM''s weights'!$C$6))</f>
        <v>0.59938313403401233</v>
      </c>
      <c r="AV33">
        <f>(('Alternatif-criteria weights'!AV9)^'DM''s weights'!$C$3)*(('Alternatif-criteria weights'!AV15)^'DM''s weights'!$C$4)*(('Alternatif-criteria weights'!AV21)^'DM''s weights'!$C$5)*(('Alternatif-criteria weights'!AV27)^'DM''s weights'!$C$6)</f>
        <v>0</v>
      </c>
      <c r="AW33">
        <f>(('Alternatif-criteria weights'!AW9)^'DM''s weights'!$C$3)*(('Alternatif-criteria weights'!AW15)^'DM''s weights'!$C$4)*(('Alternatif-criteria weights'!AW21)^'DM''s weights'!$C$5)*(('Alternatif-criteria weights'!AW27)^'DM''s weights'!$C$6)</f>
        <v>0.37224666461431588</v>
      </c>
      <c r="AX33">
        <f>(1-((1-'Alternatif-criteria weights'!AX9)^'DM''s weights'!$C$3)*((1-'Alternatif-criteria weights'!AX15)^'DM''s weights'!$C$4)*((1-'Alternatif-criteria weights'!AX21)^'DM''s weights'!$C$5)*((1-'Alternatif-criteria weights'!AX27)^'DM''s weights'!$C$6))</f>
        <v>0.32892199748571427</v>
      </c>
      <c r="AY33">
        <f>(1-((1-'Alternatif-criteria weights'!AY9)^'DM''s weights'!$C$3)*((1-'Alternatif-criteria weights'!AY15)^'DM''s weights'!$C$4)*((1-'Alternatif-criteria weights'!AY21)^'DM''s weights'!$C$5)*((1-'Alternatif-criteria weights'!AY27)^'DM''s weights'!$C$6))</f>
        <v>0.70073957078803906</v>
      </c>
      <c r="AZ33">
        <f>(('Alternatif-criteria weights'!AZ9)^'DM''s weights'!$C$3)*(('Alternatif-criteria weights'!AZ15)^'DM''s weights'!$C$4)*(('Alternatif-criteria weights'!AZ21)^'DM''s weights'!$C$5)*(('Alternatif-criteria weights'!AZ27)^'DM''s weights'!$C$6)</f>
        <v>0</v>
      </c>
      <c r="BA33">
        <f>(('Alternatif-criteria weights'!BA9)^'DM''s weights'!$C$3)*(('Alternatif-criteria weights'!BA15)^'DM''s weights'!$C$4)*(('Alternatif-criteria weights'!BA21)^'DM''s weights'!$C$5)*(('Alternatif-criteria weights'!BA27)^'DM''s weights'!$C$6)</f>
        <v>0.27197703763668407</v>
      </c>
      <c r="BB33">
        <f>(1-((1-'Alternatif-criteria weights'!BB9)^'DM''s weights'!$C$3)*((1-'Alternatif-criteria weights'!BB15)^'DM''s weights'!$C$4)*((1-'Alternatif-criteria weights'!BB21)^'DM''s weights'!$C$5)*((1-'Alternatif-criteria weights'!BB27)^'DM''s weights'!$C$6))</f>
        <v>0.21374978506022546</v>
      </c>
      <c r="BC33">
        <f>(1-((1-'Alternatif-criteria weights'!BC9)^'DM''s weights'!$C$3)*((1-'Alternatif-criteria weights'!BC15)^'DM''s weights'!$C$4)*((1-'Alternatif-criteria weights'!BC21)^'DM''s weights'!$C$5)*((1-'Alternatif-criteria weights'!BC27)^'DM''s weights'!$C$6))</f>
        <v>0.59288014755872021</v>
      </c>
      <c r="BD33">
        <f>(('Alternatif-criteria weights'!BD9)^'DM''s weights'!$C$3)*(('Alternatif-criteria weights'!BD15)^'DM''s weights'!$C$4)*(('Alternatif-criteria weights'!BD21)^'DM''s weights'!$C$5)*(('Alternatif-criteria weights'!BD27)^'DM''s weights'!$C$6)</f>
        <v>0</v>
      </c>
      <c r="BE33">
        <f>(('Alternatif-criteria weights'!BE9)^'DM''s weights'!$C$3)*(('Alternatif-criteria weights'!BE15)^'DM''s weights'!$C$4)*(('Alternatif-criteria weights'!BE21)^'DM''s weights'!$C$5)*(('Alternatif-criteria weights'!BE27)^'DM''s weights'!$C$6)</f>
        <v>0.37897419302839774</v>
      </c>
      <c r="BF33">
        <f>(1-((1-'Alternatif-criteria weights'!BF9)^'DM''s weights'!$C$3)*((1-'Alternatif-criteria weights'!BF15)^'DM''s weights'!$C$4)*((1-'Alternatif-criteria weights'!BF21)^'DM''s weights'!$C$5)*((1-'Alternatif-criteria weights'!BF27)^'DM''s weights'!$C$6))</f>
        <v>0.32892199748571416</v>
      </c>
      <c r="BG33">
        <f>(1-((1-'Alternatif-criteria weights'!BG9)^'DM''s weights'!$C$3)*((1-'Alternatif-criteria weights'!BG15)^'DM''s weights'!$C$4)*((1-'Alternatif-criteria weights'!BG21)^'DM''s weights'!$C$5)*((1-'Alternatif-criteria weights'!BG27)^'DM''s weights'!$C$6))</f>
        <v>0.70073957078803917</v>
      </c>
      <c r="BH33">
        <f>(('Alternatif-criteria weights'!BH9)^'DM''s weights'!$C$3)*(('Alternatif-criteria weights'!BH15)^'DM''s weights'!$C$4)*(('Alternatif-criteria weights'!BH21)^'DM''s weights'!$C$5)*(('Alternatif-criteria weights'!BH27)^'DM''s weights'!$C$6)</f>
        <v>0</v>
      </c>
      <c r="BI33">
        <f>(('Alternatif-criteria weights'!BI9)^'DM''s weights'!$C$3)*(('Alternatif-criteria weights'!BI15)^'DM''s weights'!$C$4)*(('Alternatif-criteria weights'!BI21)^'DM''s weights'!$C$5)*(('Alternatif-criteria weights'!BI27)^'DM''s weights'!$C$6)</f>
        <v>0.27197703763668407</v>
      </c>
      <c r="BJ33">
        <f>(1-((1-'Alternatif-criteria weights'!BJ9)^'DM''s weights'!$C$3)*((1-'Alternatif-criteria weights'!BJ15)^'DM''s weights'!$C$4)*((1-'Alternatif-criteria weights'!BJ21)^'DM''s weights'!$C$5)*((1-'Alternatif-criteria weights'!BJ27)^'DM''s weights'!$C$6))</f>
        <v>0.59517912251739602</v>
      </c>
      <c r="BK33">
        <f>(1-((1-'Alternatif-criteria weights'!BK9)^'DM''s weights'!$C$3)*((1-'Alternatif-criteria weights'!BK15)^'DM''s weights'!$C$4)*((1-'Alternatif-criteria weights'!BK21)^'DM''s weights'!$C$5)*((1-'Alternatif-criteria weights'!BK27)^'DM''s weights'!$C$6))</f>
        <v>0.74410407383296784</v>
      </c>
      <c r="BL33">
        <f>(('Alternatif-criteria weights'!BL9)^'DM''s weights'!$C$3)*(('Alternatif-criteria weights'!BL15)^'DM''s weights'!$C$4)*(('Alternatif-criteria weights'!BL21)^'DM''s weights'!$C$5)*(('Alternatif-criteria weights'!BL27)^'DM''s weights'!$C$6)</f>
        <v>0</v>
      </c>
      <c r="BM33">
        <f>(('Alternatif-criteria weights'!BM9)^'DM''s weights'!$C$3)*(('Alternatif-criteria weights'!BM15)^'DM''s weights'!$C$4)*(('Alternatif-criteria weights'!BM21)^'DM''s weights'!$C$5)*(('Alternatif-criteria weights'!BM27)^'DM''s weights'!$C$6)</f>
        <v>0.24303754354402768</v>
      </c>
      <c r="BN33">
        <f>(1-((1-'Alternatif-criteria weights'!BN9)^'DM''s weights'!$C$3)*((1-'Alternatif-criteria weights'!BN15)^'DM''s weights'!$C$4)*((1-'Alternatif-criteria weights'!BN21)^'DM''s weights'!$C$5)*((1-'Alternatif-criteria weights'!BN27)^'DM''s weights'!$C$6))</f>
        <v>0</v>
      </c>
      <c r="BO33">
        <f>(1-((1-'Alternatif-criteria weights'!BO9)^'DM''s weights'!$C$3)*((1-'Alternatif-criteria weights'!BO15)^'DM''s weights'!$C$4)*((1-'Alternatif-criteria weights'!BO21)^'DM''s weights'!$C$5)*((1-'Alternatif-criteria weights'!BO27)^'DM''s weights'!$C$6))</f>
        <v>0.36250000000000004</v>
      </c>
      <c r="BP33">
        <f>(('Alternatif-criteria weights'!BP9)^'DM''s weights'!$C$3)*(('Alternatif-criteria weights'!BP15)^'DM''s weights'!$C$4)*(('Alternatif-criteria weights'!BP21)^'DM''s weights'!$C$5)*(('Alternatif-criteria weights'!BP27)^'DM''s weights'!$C$6)</f>
        <v>0.4</v>
      </c>
      <c r="BQ33">
        <f>(('Alternatif-criteria weights'!BQ9)^'DM''s weights'!$C$3)*(('Alternatif-criteria weights'!BQ15)^'DM''s weights'!$C$4)*(('Alternatif-criteria weights'!BQ21)^'DM''s weights'!$C$5)*(('Alternatif-criteria weights'!BQ27)^'DM''s weights'!$C$6)</f>
        <v>0.61250000000000004</v>
      </c>
      <c r="BR33">
        <f>(1-((1-'Alternatif-criteria weights'!BR9)^'DM''s weights'!$C$3)*((1-'Alternatif-criteria weights'!BR15)^'DM''s weights'!$C$4)*((1-'Alternatif-criteria weights'!BR21)^'DM''s weights'!$C$5)*((1-'Alternatif-criteria weights'!BR27)^'DM''s weights'!$C$6))</f>
        <v>0.11548890969108405</v>
      </c>
      <c r="BS33">
        <f>(1-((1-'Alternatif-criteria weights'!BS9)^'DM''s weights'!$C$3)*((1-'Alternatif-criteria weights'!BS15)^'DM''s weights'!$C$4)*((1-'Alternatif-criteria weights'!BS21)^'DM''s weights'!$C$5)*((1-'Alternatif-criteria weights'!BS27)^'DM''s weights'!$C$6))</f>
        <v>0.48207261552412628</v>
      </c>
      <c r="BT33">
        <f>(('Alternatif-criteria weights'!BT9)^'DM''s weights'!$C$3)*(('Alternatif-criteria weights'!BT15)^'DM''s weights'!$C$4)*(('Alternatif-criteria weights'!BT21)^'DM''s weights'!$C$5)*(('Alternatif-criteria weights'!BT27)^'DM''s weights'!$C$6)</f>
        <v>0</v>
      </c>
      <c r="BU33">
        <f>(('Alternatif-criteria weights'!BU9)^'DM''s weights'!$C$3)*(('Alternatif-criteria weights'!BU15)^'DM''s weights'!$C$4)*(('Alternatif-criteria weights'!BU21)^'DM''s weights'!$C$5)*(('Alternatif-criteria weights'!BU27)^'DM''s weights'!$C$6)</f>
        <v>0.49225308386558791</v>
      </c>
      <c r="BV33">
        <f>(1-((1-'Alternatif-criteria weights'!BV9)^'DM''s weights'!$C$3)*((1-'Alternatif-criteria weights'!BV15)^'DM''s weights'!$C$4)*((1-'Alternatif-criteria weights'!BV21)^'DM''s weights'!$C$5)*((1-'Alternatif-criteria weights'!BV27)^'DM''s weights'!$C$6))</f>
        <v>0.8221228981960087</v>
      </c>
      <c r="BW33">
        <f>(1-((1-'Alternatif-criteria weights'!BW9)^'DM''s weights'!$C$3)*((1-'Alternatif-criteria weights'!BW15)^'DM''s weights'!$C$4)*((1-'Alternatif-criteria weights'!BW21)^'DM''s weights'!$C$5)*((1-'Alternatif-criteria weights'!BW27)^'DM''s weights'!$C$6))</f>
        <v>0.86794677294041067</v>
      </c>
      <c r="BX33">
        <f>(('Alternatif-criteria weights'!BX9)^'DM''s weights'!$C$3)*(('Alternatif-criteria weights'!BX15)^'DM''s weights'!$C$4)*(('Alternatif-criteria weights'!BX21)^'DM''s weights'!$C$5)*(('Alternatif-criteria weights'!BX27)^'DM''s weights'!$C$6)</f>
        <v>0</v>
      </c>
      <c r="BY33">
        <f>(('Alternatif-criteria weights'!BY9)^'DM''s weights'!$C$3)*(('Alternatif-criteria weights'!BY15)^'DM''s weights'!$C$4)*(('Alternatif-criteria weights'!BY21)^'DM''s weights'!$C$5)*(('Alternatif-criteria weights'!BY27)^'DM''s weights'!$C$6)</f>
        <v>0.12722253590667879</v>
      </c>
    </row>
    <row r="34" spans="1:77" x14ac:dyDescent="0.2">
      <c r="A34" s="56" t="s">
        <v>113</v>
      </c>
      <c r="B34" t="s">
        <v>11</v>
      </c>
      <c r="R34">
        <f>(1-((1-R28)^'weights of the criteria'!$J$4))</f>
        <v>7.1529044535288078E-2</v>
      </c>
      <c r="S34">
        <f>(1-((1-S28)^'weights of the criteria'!$J$4))</f>
        <v>0.10652803688769352</v>
      </c>
      <c r="T34">
        <f>T28^'weights of the criteria'!$J$4</f>
        <v>0</v>
      </c>
      <c r="U34">
        <f>U28^'weights of the criteria'!$J$4</f>
        <v>0.88918730076606722</v>
      </c>
      <c r="V34">
        <f>(1-((1-V28)^'weights of the criteria'!$J$5))</f>
        <v>4.8165440453007413E-3</v>
      </c>
      <c r="W34">
        <f>(1-((1-W28)^'weights of the criteria'!$J$5))</f>
        <v>2.634122052825183E-2</v>
      </c>
      <c r="X34">
        <f>X28^'weights of the criteria'!$J$5</f>
        <v>0.94925934152556268</v>
      </c>
      <c r="Y34">
        <f>Y28^'weights of the criteria'!$J$5</f>
        <v>0.97167516164751067</v>
      </c>
      <c r="Z34">
        <f>(1-((1-Z28)^'weights of the criteria'!$J$6))</f>
        <v>2.7134485112975226E-2</v>
      </c>
      <c r="AA34">
        <f>(1-((1-AA28)^'weights of the criteria'!$J$6))</f>
        <v>7.0900055215238122E-2</v>
      </c>
      <c r="AB34">
        <f>AB28^'weights of the criteria'!$J$6</f>
        <v>0</v>
      </c>
      <c r="AC34">
        <f>AC28^'weights of the criteria'!$J$6</f>
        <v>0.92406349792819042</v>
      </c>
      <c r="AD34">
        <f>(1-((1-AD28)^'weights of the criteria'!$J$7))</f>
        <v>1.2310479280218667E-3</v>
      </c>
      <c r="AE34">
        <f>(1-((1-AE28)^'weights of the criteria'!$J$7))</f>
        <v>3.7180929457196754E-3</v>
      </c>
      <c r="AF34">
        <f>AF28^'weights of the criteria'!$J$7</f>
        <v>0.99371361248316858</v>
      </c>
      <c r="AG34">
        <f>AG28^'weights of the criteria'!$J$7</f>
        <v>0.99606120545457855</v>
      </c>
      <c r="AH34">
        <f>(1-((1-AH28)^'weights of the criteria'!$J$8))</f>
        <v>1.8634042321346023E-3</v>
      </c>
      <c r="AI34">
        <f>(1-((1-AI28)^'weights of the criteria'!$J$8))</f>
        <v>1.8970694817345701E-2</v>
      </c>
      <c r="AJ34">
        <f>AJ28^'weights of the criteria'!$J$8</f>
        <v>0.96260730826735541</v>
      </c>
      <c r="AK34">
        <f>AK28^'weights of the criteria'!$J$8</f>
        <v>0.9794869510015366</v>
      </c>
      <c r="AL34">
        <f>(1-((1-AL28)^'weights of the criteria'!$J$9))</f>
        <v>1.8851866933776718E-2</v>
      </c>
      <c r="AM34">
        <f>(1-((1-AM28)^'weights of the criteria'!$J$9))</f>
        <v>7.55935987536277E-2</v>
      </c>
      <c r="AN34">
        <f>AN28^'weights of the criteria'!$J$9</f>
        <v>0</v>
      </c>
      <c r="AO34">
        <f>AO28^'weights of the criteria'!$J$9</f>
        <v>0.91858693537505565</v>
      </c>
      <c r="AP34">
        <f>(1-((1-AP28)^'weights of the criteria'!$J$10))</f>
        <v>1.8762470366802231E-2</v>
      </c>
      <c r="AQ34">
        <f>(1-((1-AQ28)^'weights of the criteria'!$J$10))</f>
        <v>5.5516455878011906E-2</v>
      </c>
      <c r="AR34">
        <f>AR28^'weights of the criteria'!$J$10</f>
        <v>0</v>
      </c>
      <c r="AS34">
        <f>AS28^'weights of the criteria'!$J$10</f>
        <v>0.9404791423608595</v>
      </c>
      <c r="AT34">
        <f>(1-((1-AT28)^'weights of the criteria'!$J$11))</f>
        <v>1.0355905754408257E-2</v>
      </c>
      <c r="AU34">
        <f>(1-((1-AU28)^'weights of the criteria'!$J$11))</f>
        <v>4.497730562792579E-2</v>
      </c>
      <c r="AV34">
        <f>AV28^'weights of the criteria'!$J$11</f>
        <v>0.91503133973481465</v>
      </c>
      <c r="AW34">
        <f>AW28^'weights of the criteria'!$J$11</f>
        <v>0.95180776813626222</v>
      </c>
      <c r="AX34">
        <f>(1-((1-AX28)^'weights of the criteria'!$J$12))</f>
        <v>3.7275573381838623E-3</v>
      </c>
      <c r="AY34">
        <f>(1-((1-AY28)^'weights of the criteria'!$J$12))</f>
        <v>1.3961553912851477E-2</v>
      </c>
      <c r="AZ34">
        <f>AZ28^'weights of the criteria'!$J$12</f>
        <v>0.97555400985679663</v>
      </c>
      <c r="BA34">
        <f>BA28^'weights of the criteria'!$J$12</f>
        <v>0.98513414421412693</v>
      </c>
      <c r="BB34">
        <f>(1-((1-BB28)^'weights of the criteria'!$J$13))</f>
        <v>5.1843290837420897E-2</v>
      </c>
      <c r="BC34">
        <f>(1-((1-BC28)^'weights of the criteria'!$J$13))</f>
        <v>7.7871204170590125E-2</v>
      </c>
      <c r="BD34">
        <f>BD28^'weights of the criteria'!$J$13</f>
        <v>0</v>
      </c>
      <c r="BE34">
        <f>BE28^'weights of the criteria'!$J$13</f>
        <v>0.91919604161735169</v>
      </c>
      <c r="BF34">
        <f>(1-((1-BF28)^'weights of the criteria'!$J$14))</f>
        <v>5.2910351199630945E-4</v>
      </c>
      <c r="BG34">
        <f>(1-((1-BG28)^'weights of the criteria'!$J$14))</f>
        <v>4.1057227814427999E-2</v>
      </c>
      <c r="BH34">
        <f>BH28^'weights of the criteria'!$J$14</f>
        <v>0.91843890586307519</v>
      </c>
      <c r="BI34">
        <f>BI28^'weights of the criteria'!$J$14</f>
        <v>0.9554118182112239</v>
      </c>
      <c r="BJ34">
        <f>(1-((1-BJ28)^'weights of the criteria'!$J$15))</f>
        <v>1.5780148156474771E-2</v>
      </c>
      <c r="BK34">
        <f>(1-((1-BK28)^'weights of the criteria'!$J$15))</f>
        <v>6.2530684604790165E-2</v>
      </c>
      <c r="BL34">
        <f>BL28^'weights of the criteria'!$J$15</f>
        <v>0</v>
      </c>
      <c r="BM34">
        <f>BM28^'weights of the criteria'!$J$15</f>
        <v>0.93264160247903072</v>
      </c>
      <c r="BN34">
        <f>(1-((1-BN28)^'weights of the criteria'!$J$16))</f>
        <v>0</v>
      </c>
      <c r="BO34">
        <f>(1-((1-BO28)^'weights of the criteria'!$J$16))</f>
        <v>1.0442795020225937E-2</v>
      </c>
      <c r="BP34">
        <f>BP28^'weights of the criteria'!$J$16</f>
        <v>0.97886073621600311</v>
      </c>
      <c r="BQ34">
        <f>BQ28^'weights of the criteria'!$J$16</f>
        <v>0.98863453983501304</v>
      </c>
      <c r="BR34">
        <f>(1-((1-BR28)^'weights of the criteria'!$J$17))</f>
        <v>4.1090149020280853E-3</v>
      </c>
      <c r="BS34">
        <f>(1-((1-BS28)^'weights of the criteria'!$J$17))</f>
        <v>3.5195771124518771E-2</v>
      </c>
      <c r="BT34">
        <f>BT28^'weights of the criteria'!$J$17</f>
        <v>0.93146246500707075</v>
      </c>
      <c r="BU34">
        <f>BU28^'weights of the criteria'!$J$17</f>
        <v>0.9620102093510764</v>
      </c>
      <c r="BV34">
        <f>(1-((1-BV28)^'weights of the criteria'!$J$18))</f>
        <v>8.4055779921565876E-2</v>
      </c>
      <c r="BW34">
        <f>(1-((1-BW28)^'weights of the criteria'!$J$18))</f>
        <v>0.21892963878934102</v>
      </c>
      <c r="BX34">
        <f>BX28^'weights of the criteria'!$J$18</f>
        <v>0</v>
      </c>
      <c r="BY34">
        <f>BY28^'weights of the criteria'!$J$18</f>
        <v>0.76565924596536372</v>
      </c>
    </row>
    <row r="35" spans="1:77" x14ac:dyDescent="0.2">
      <c r="A35" s="57"/>
      <c r="B35" t="s">
        <v>12</v>
      </c>
      <c r="R35">
        <f>(1-((1-R29)^'weights of the criteria'!$J$4))</f>
        <v>6.7154879196306139E-3</v>
      </c>
      <c r="S35">
        <f>(1-((1-S29)^'weights of the criteria'!$J$4))</f>
        <v>3.936216600631226E-2</v>
      </c>
      <c r="T35">
        <f>T29^'weights of the criteria'!$J$4</f>
        <v>0.92442606844765085</v>
      </c>
      <c r="U35">
        <f>U29^'weights of the criteria'!$J$4</f>
        <v>0.95766052888701447</v>
      </c>
      <c r="V35">
        <f>(1-((1-V29)^'weights of the criteria'!$J$5))</f>
        <v>2.6519768163121293E-3</v>
      </c>
      <c r="W35">
        <f>(1-((1-W29)^'weights of the criteria'!$J$5))</f>
        <v>2.2843055758525188E-2</v>
      </c>
      <c r="X35">
        <f>X29^'weights of the criteria'!$J$5</f>
        <v>0.95524267661076723</v>
      </c>
      <c r="Y35">
        <f>Y29^'weights of the criteria'!$J$5</f>
        <v>0.97533097776704669</v>
      </c>
      <c r="Z35">
        <f>(1-((1-Z29)^'weights of the criteria'!$J$6))</f>
        <v>1.1035564589803704E-2</v>
      </c>
      <c r="AA35">
        <f>(1-((1-AA29)^'weights of the criteria'!$J$6))</f>
        <v>4.0111839912785996E-2</v>
      </c>
      <c r="AB35">
        <f>AB29^'weights of the criteria'!$J$6</f>
        <v>0.9274110677514682</v>
      </c>
      <c r="AC35">
        <f>AC29^'weights of the criteria'!$J$6</f>
        <v>0.95722757446817841</v>
      </c>
      <c r="AD35">
        <f>(1-((1-AD29)^'weights of the criteria'!$J$7))</f>
        <v>1.2310479280218667E-3</v>
      </c>
      <c r="AE35">
        <f>(1-((1-AE29)^'weights of the criteria'!$J$7))</f>
        <v>3.7180929457196754E-3</v>
      </c>
      <c r="AF35">
        <f>AF29^'weights of the criteria'!$J$7</f>
        <v>0.99371361248316858</v>
      </c>
      <c r="AG35">
        <f>AG29^'weights of the criteria'!$J$7</f>
        <v>0.99606120545457855</v>
      </c>
      <c r="AH35">
        <f>(1-((1-AH29)^'weights of the criteria'!$J$8))</f>
        <v>2.0721658651789987E-4</v>
      </c>
      <c r="AI35">
        <f>(1-((1-AI29)^'weights of the criteria'!$J$8))</f>
        <v>1.6282292293970602E-2</v>
      </c>
      <c r="AJ35">
        <f>AJ29^'weights of the criteria'!$J$8</f>
        <v>0.96723375404305023</v>
      </c>
      <c r="AK35">
        <f>AK29^'weights of the criteria'!$J$8</f>
        <v>0.98229776450142847</v>
      </c>
      <c r="AL35">
        <f>(1-((1-AL29)^'weights of the criteria'!$J$9))</f>
        <v>1.9398582894789129E-2</v>
      </c>
      <c r="AM35">
        <f>(1-((1-AM29)^'weights of the criteria'!$J$9))</f>
        <v>7.6443698320401765E-2</v>
      </c>
      <c r="AN35">
        <f>AN29^'weights of the criteria'!$J$9</f>
        <v>0</v>
      </c>
      <c r="AO35">
        <f>AO29^'weights of the criteria'!$J$9</f>
        <v>0.91770240906098599</v>
      </c>
      <c r="AP35">
        <f>(1-((1-AP29)^'weights of the criteria'!$J$10))</f>
        <v>1.141279306589138E-2</v>
      </c>
      <c r="AQ35">
        <f>(1-((1-AQ29)^'weights of the criteria'!$J$10))</f>
        <v>4.0668733575072502E-2</v>
      </c>
      <c r="AR35">
        <f>AR29^'weights of the criteria'!$J$10</f>
        <v>0.92533000818011557</v>
      </c>
      <c r="AS35">
        <f>AS29^'weights of the criteria'!$J$10</f>
        <v>0.95660623811852064</v>
      </c>
      <c r="AT35">
        <f>(1-((1-AT29)^'weights of the criteria'!$J$11))</f>
        <v>1.1144134872121736E-2</v>
      </c>
      <c r="AU35">
        <f>(1-((1-AU29)^'weights of the criteria'!$J$11))</f>
        <v>4.6547104885542367E-2</v>
      </c>
      <c r="AV35">
        <f>AV29^'weights of the criteria'!$J$11</f>
        <v>0</v>
      </c>
      <c r="AW35">
        <f>AW29^'weights of the criteria'!$J$11</f>
        <v>0.95010566423230958</v>
      </c>
      <c r="AX35">
        <f>(1-((1-AX29)^'weights of the criteria'!$J$12))</f>
        <v>2.313273775332747E-3</v>
      </c>
      <c r="AY35">
        <f>(1-((1-AY29)^'weights of the criteria'!$J$12))</f>
        <v>2.0165142408428816E-2</v>
      </c>
      <c r="AZ35">
        <f>AZ29^'weights of the criteria'!$J$12</f>
        <v>0.96150443669737895</v>
      </c>
      <c r="BA35">
        <f>BA29^'weights of the criteria'!$J$12</f>
        <v>0.97825744777057333</v>
      </c>
      <c r="BB35">
        <f>(1-((1-BB29)^'weights of the criteria'!$J$13))</f>
        <v>1.3047269041460807E-2</v>
      </c>
      <c r="BC35">
        <f>(1-((1-BC29)^'weights of the criteria'!$J$13))</f>
        <v>4.789223280413013E-2</v>
      </c>
      <c r="BD35">
        <f>BD29^'weights of the criteria'!$J$13</f>
        <v>0</v>
      </c>
      <c r="BE35">
        <f>BE29^'weights of the criteria'!$J$13</f>
        <v>0.94839003224526541</v>
      </c>
      <c r="BF35">
        <f>(1-((1-BF29)^'weights of the criteria'!$J$14))</f>
        <v>4.7518658214623644E-3</v>
      </c>
      <c r="BG35">
        <f>(1-((1-BG29)^'weights of the criteria'!$J$14))</f>
        <v>4.7735743367973482E-2</v>
      </c>
      <c r="BH35">
        <f>BH29^'weights of the criteria'!$J$14</f>
        <v>0.9072616054447934</v>
      </c>
      <c r="BI35">
        <f>BI29^'weights of the criteria'!$J$14</f>
        <v>0.94844556105774791</v>
      </c>
      <c r="BJ35">
        <f>(1-((1-BJ29)^'weights of the criteria'!$J$15))</f>
        <v>4.0649027671765259E-3</v>
      </c>
      <c r="BK35">
        <f>(1-((1-BK29)^'weights of the criteria'!$J$15))</f>
        <v>4.0964432404679618E-2</v>
      </c>
      <c r="BL35">
        <f>BL29^'weights of the criteria'!$J$15</f>
        <v>0.92014331831997442</v>
      </c>
      <c r="BM35">
        <f>BM29^'weights of the criteria'!$J$15</f>
        <v>0.95574587847953407</v>
      </c>
      <c r="BN35">
        <f>(1-((1-BN29)^'weights of the criteria'!$J$16))</f>
        <v>0</v>
      </c>
      <c r="BO35">
        <f>(1-((1-BO29)^'weights of the criteria'!$J$16))</f>
        <v>1.0442795020225937E-2</v>
      </c>
      <c r="BP35">
        <f>BP29^'weights of the criteria'!$J$16</f>
        <v>0.97886073621600311</v>
      </c>
      <c r="BQ35">
        <f>BQ29^'weights of the criteria'!$J$16</f>
        <v>0.98863453983501304</v>
      </c>
      <c r="BR35">
        <f>(1-((1-BR29)^'weights of the criteria'!$J$17))</f>
        <v>1.2066349983493097E-2</v>
      </c>
      <c r="BS35">
        <f>(1-((1-BS29)^'weights of the criteria'!$J$17))</f>
        <v>5.1044170662556843E-2</v>
      </c>
      <c r="BT35">
        <f>BT29^'weights of the criteria'!$J$17</f>
        <v>0</v>
      </c>
      <c r="BU35">
        <f>BU29^'weights of the criteria'!$J$17</f>
        <v>0.94482922449022266</v>
      </c>
      <c r="BV35">
        <f>(1-((1-BV29)^'weights of the criteria'!$J$18))</f>
        <v>0.25678930613460182</v>
      </c>
      <c r="BW35">
        <f>(1-((1-BW29)^'weights of the criteria'!$J$18))</f>
        <v>0.29388427179419307</v>
      </c>
      <c r="BX35">
        <f>BX29^'weights of the criteria'!$J$18</f>
        <v>0</v>
      </c>
      <c r="BY35">
        <f>BY29^'weights of the criteria'!$J$18</f>
        <v>0.70160720592038173</v>
      </c>
    </row>
    <row r="36" spans="1:77" x14ac:dyDescent="0.2">
      <c r="A36" s="57"/>
      <c r="B36" t="s">
        <v>13</v>
      </c>
      <c r="R36">
        <f>(1-((1-R30)^'weights of the criteria'!$J$4))</f>
        <v>2.9902483951661507E-3</v>
      </c>
      <c r="S36">
        <f>(1-((1-S30)^'weights of the criteria'!$J$4))</f>
        <v>3.3407903340056722E-2</v>
      </c>
      <c r="T36">
        <f>T30^'weights of the criteria'!$J$4</f>
        <v>0.93448819545258677</v>
      </c>
      <c r="U36">
        <f>U30^'weights of the criteria'!$J$4</f>
        <v>0.96387688983154274</v>
      </c>
      <c r="V36">
        <f>(1-((1-V30)^'weights of the criteria'!$J$5))</f>
        <v>4.8165440453007413E-3</v>
      </c>
      <c r="W36">
        <f>(1-((1-W30)^'weights of the criteria'!$J$5))</f>
        <v>2.634122052825183E-2</v>
      </c>
      <c r="X36">
        <f>X30^'weights of the criteria'!$J$5</f>
        <v>0.94925934152556268</v>
      </c>
      <c r="Y36">
        <f>Y30^'weights of the criteria'!$J$5</f>
        <v>0.97167516164751067</v>
      </c>
      <c r="Z36">
        <f>(1-((1-Z30)^'weights of the criteria'!$J$6))</f>
        <v>1.3121420906303083E-2</v>
      </c>
      <c r="AA36">
        <f>(1-((1-AA30)^'weights of the criteria'!$J$6))</f>
        <v>5.001951937293958E-2</v>
      </c>
      <c r="AB36">
        <f>AB30^'weights of the criteria'!$J$6</f>
        <v>0</v>
      </c>
      <c r="AC36">
        <f>AC30^'weights of the criteria'!$J$6</f>
        <v>0.94609675694804574</v>
      </c>
      <c r="AD36">
        <f>(1-((1-AD30)^'weights of the criteria'!$J$7))</f>
        <v>1.2310479280218667E-3</v>
      </c>
      <c r="AE36">
        <f>(1-((1-AE30)^'weights of the criteria'!$J$7))</f>
        <v>3.7180929457196754E-3</v>
      </c>
      <c r="AF36">
        <f>AF30^'weights of the criteria'!$J$7</f>
        <v>0.99371361248316858</v>
      </c>
      <c r="AG36">
        <f>AG30^'weights of the criteria'!$J$7</f>
        <v>0.99606120545457855</v>
      </c>
      <c r="AH36">
        <f>(1-((1-AH30)^'weights of the criteria'!$J$8))</f>
        <v>1.8634042321346023E-3</v>
      </c>
      <c r="AI36">
        <f>(1-((1-AI30)^'weights of the criteria'!$J$8))</f>
        <v>1.8970694817345701E-2</v>
      </c>
      <c r="AJ36">
        <f>AJ30^'weights of the criteria'!$J$8</f>
        <v>0.96260730826735541</v>
      </c>
      <c r="AK36">
        <f>AK30^'weights of the criteria'!$J$8</f>
        <v>0.9794869510015366</v>
      </c>
      <c r="AL36">
        <f>(1-((1-AL30)^'weights of the criteria'!$J$9))</f>
        <v>8.2652334849438347E-2</v>
      </c>
      <c r="AM36">
        <f>(1-((1-AM30)^'weights of the criteria'!$J$9))</f>
        <v>0.12813422333680147</v>
      </c>
      <c r="AN36">
        <f>AN30^'weights of the criteria'!$J$9</f>
        <v>0</v>
      </c>
      <c r="AO36">
        <f>AO30^'weights of the criteria'!$J$9</f>
        <v>0.86683932629890692</v>
      </c>
      <c r="AP36">
        <f>(1-((1-AP30)^'weights of the criteria'!$J$10))</f>
        <v>6.4107166073036681E-2</v>
      </c>
      <c r="AQ36">
        <f>(1-((1-AQ30)^'weights of the criteria'!$J$10))</f>
        <v>7.8787966219618477E-2</v>
      </c>
      <c r="AR36">
        <f>AR30^'weights of the criteria'!$J$10</f>
        <v>0.90388089367903279</v>
      </c>
      <c r="AS36">
        <f>AS30^'weights of the criteria'!$J$10</f>
        <v>0.91983386976228865</v>
      </c>
      <c r="AT36">
        <f>(1-((1-AT30)^'weights of the criteria'!$J$11))</f>
        <v>3.2190640124523995E-2</v>
      </c>
      <c r="AU36">
        <f>(1-((1-AU30)^'weights of the criteria'!$J$11))</f>
        <v>8.7970074749183946E-2</v>
      </c>
      <c r="AV36">
        <f>AV30^'weights of the criteria'!$J$11</f>
        <v>0</v>
      </c>
      <c r="AW36">
        <f>AW30^'weights of the criteria'!$J$11</f>
        <v>0.90528179864339686</v>
      </c>
      <c r="AX36">
        <f>(1-((1-AX30)^'weights of the criteria'!$J$12))</f>
        <v>3.7275573381838623E-3</v>
      </c>
      <c r="AY36">
        <f>(1-((1-AY30)^'weights of the criteria'!$J$12))</f>
        <v>1.3961553912851477E-2</v>
      </c>
      <c r="AZ36">
        <f>AZ30^'weights of the criteria'!$J$12</f>
        <v>0.97555400985679663</v>
      </c>
      <c r="BA36">
        <f>BA30^'weights of the criteria'!$J$12</f>
        <v>0.98513414421412693</v>
      </c>
      <c r="BB36">
        <f>(1-((1-BB30)^'weights of the criteria'!$J$13))</f>
        <v>2.1547590086816615E-2</v>
      </c>
      <c r="BC36">
        <f>(1-((1-BC30)^'weights of the criteria'!$J$13))</f>
        <v>6.376269141965929E-2</v>
      </c>
      <c r="BD36">
        <f>BD30^'weights of the criteria'!$J$13</f>
        <v>0</v>
      </c>
      <c r="BE36">
        <f>BE30^'weights of the criteria'!$J$13</f>
        <v>0.93136220327299757</v>
      </c>
      <c r="BF36">
        <f>(1-((1-BF30)^'weights of the criteria'!$J$14))</f>
        <v>9.4340620795453689E-2</v>
      </c>
      <c r="BG36">
        <f>(1-((1-BG30)^'weights of the criteria'!$J$14))</f>
        <v>0.14481211443138553</v>
      </c>
      <c r="BH36">
        <f>BH30^'weights of the criteria'!$J$14</f>
        <v>0</v>
      </c>
      <c r="BI36">
        <f>BI30^'weights of the criteria'!$J$14</f>
        <v>0.84907490460366108</v>
      </c>
      <c r="BJ36">
        <f>(1-((1-BJ30)^'weights of the criteria'!$J$15))</f>
        <v>4.0649027671765259E-3</v>
      </c>
      <c r="BK36">
        <f>(1-((1-BK30)^'weights of the criteria'!$J$15))</f>
        <v>4.0964432404679618E-2</v>
      </c>
      <c r="BL36">
        <f>BL30^'weights of the criteria'!$J$15</f>
        <v>0.92014331831997442</v>
      </c>
      <c r="BM36">
        <f>BM30^'weights of the criteria'!$J$15</f>
        <v>0.95574587847953407</v>
      </c>
      <c r="BN36">
        <f>(1-((1-BN30)^'weights of the criteria'!$J$16))</f>
        <v>8.7703553491447206E-4</v>
      </c>
      <c r="BO36">
        <f>(1-((1-BO30)^'weights of the criteria'!$J$16))</f>
        <v>7.5969403635661736E-3</v>
      </c>
      <c r="BP36">
        <f>BP30^'weights of the criteria'!$J$16</f>
        <v>0.9854936062258921</v>
      </c>
      <c r="BQ36">
        <f>BQ30^'weights of the criteria'!$J$16</f>
        <v>0.99180811286451287</v>
      </c>
      <c r="BR36">
        <f>(1-((1-BR30)^'weights of the criteria'!$J$17))</f>
        <v>6.771676038849761E-3</v>
      </c>
      <c r="BS36">
        <f>(1-((1-BS30)^'weights of the criteria'!$J$17))</f>
        <v>6.771676038849761E-3</v>
      </c>
      <c r="BT36">
        <f>BT30^'weights of the criteria'!$J$17</f>
        <v>0.99322832396115024</v>
      </c>
      <c r="BU36">
        <f>BU30^'weights of the criteria'!$J$17</f>
        <v>0.99322832396115024</v>
      </c>
      <c r="BV36">
        <f>(1-((1-BV30)^'weights of the criteria'!$J$18))</f>
        <v>0.15245178848034113</v>
      </c>
      <c r="BW36">
        <f>(1-((1-BW30)^'weights of the criteria'!$J$18))</f>
        <v>0.22177125648525098</v>
      </c>
      <c r="BX36">
        <f>BX30^'weights of the criteria'!$J$18</f>
        <v>0</v>
      </c>
      <c r="BY36">
        <f>BY30^'weights of the criteria'!$J$18</f>
        <v>0.77076499547161614</v>
      </c>
    </row>
    <row r="37" spans="1:77" x14ac:dyDescent="0.2">
      <c r="A37" s="57"/>
      <c r="B37" t="s">
        <v>14</v>
      </c>
      <c r="R37">
        <f>(1-((1-R31)^'weights of the criteria'!$J$4))</f>
        <v>3.3634001902351773E-3</v>
      </c>
      <c r="S37">
        <f>(1-((1-S31)^'weights of the criteria'!$J$4))</f>
        <v>3.4004986611888666E-2</v>
      </c>
      <c r="T37">
        <f>T31^'weights of the criteria'!$J$4</f>
        <v>0.93347707375210986</v>
      </c>
      <c r="U37">
        <f>U31^'weights of the criteria'!$J$4</f>
        <v>0.96325344222185483</v>
      </c>
      <c r="V37">
        <f>(1-((1-V31)^'weights of the criteria'!$J$5))</f>
        <v>2.6519768163121293E-3</v>
      </c>
      <c r="W37">
        <f>(1-((1-W31)^'weights of the criteria'!$J$5))</f>
        <v>2.2843055758525188E-2</v>
      </c>
      <c r="X37">
        <f>X31^'weights of the criteria'!$J$5</f>
        <v>0.95524267661076723</v>
      </c>
      <c r="Y37">
        <f>Y31^'weights of the criteria'!$J$5</f>
        <v>0.97533097776704669</v>
      </c>
      <c r="Z37">
        <f>(1-((1-Z31)^'weights of the criteria'!$J$6))</f>
        <v>3.836640199465946E-3</v>
      </c>
      <c r="AA37">
        <f>(1-((1-AA31)^'weights of the criteria'!$J$6))</f>
        <v>3.2856318461199296E-2</v>
      </c>
      <c r="AB37">
        <f>AB31^'weights of the criteria'!$J$6</f>
        <v>0</v>
      </c>
      <c r="AC37">
        <f>AC31^'weights of the criteria'!$J$6</f>
        <v>0.96448436100187107</v>
      </c>
      <c r="AD37">
        <f>(1-((1-AD31)^'weights of the criteria'!$J$7))</f>
        <v>1.4472981663834483E-3</v>
      </c>
      <c r="AE37">
        <f>(1-((1-AE31)^'weights of the criteria'!$J$7))</f>
        <v>6.9311943517388341E-3</v>
      </c>
      <c r="AF37">
        <f>AF31^'weights of the criteria'!$J$7</f>
        <v>0.98697473226385546</v>
      </c>
      <c r="AG37">
        <f>AG31^'weights of the criteria'!$J$7</f>
        <v>0.99256712056707586</v>
      </c>
      <c r="AH37">
        <f>(1-((1-AH31)^'weights of the criteria'!$J$8))</f>
        <v>6.4926880685991506E-3</v>
      </c>
      <c r="AI37">
        <f>(1-((1-AI31)^'weights of the criteria'!$J$8))</f>
        <v>2.825806671891351E-2</v>
      </c>
      <c r="AJ37">
        <f>AJ31^'weights of the criteria'!$J$8</f>
        <v>0</v>
      </c>
      <c r="AK37">
        <f>AK31^'weights of the criteria'!$J$8</f>
        <v>0.96941575149272186</v>
      </c>
      <c r="AL37">
        <f>(1-((1-AL31)^'weights of the criteria'!$J$9))</f>
        <v>6.6439434913671991E-2</v>
      </c>
      <c r="AM37">
        <f>(1-((1-AM31)^'weights of the criteria'!$J$9))</f>
        <v>9.8104229789648167E-2</v>
      </c>
      <c r="AN37">
        <f>AN31^'weights of the criteria'!$J$9</f>
        <v>0.86749521884018166</v>
      </c>
      <c r="AO37">
        <f>AO31^'weights of the criteria'!$J$9</f>
        <v>0.89903454628122736</v>
      </c>
      <c r="AP37">
        <f>(1-((1-AP31)^'weights of the criteria'!$J$10))</f>
        <v>1.141279306589138E-2</v>
      </c>
      <c r="AQ37">
        <f>(1-((1-AQ31)^'weights of the criteria'!$J$10))</f>
        <v>4.0668733575072502E-2</v>
      </c>
      <c r="AR37">
        <f>AR31^'weights of the criteria'!$J$10</f>
        <v>0.92533000818011557</v>
      </c>
      <c r="AS37">
        <f>AS31^'weights of the criteria'!$J$10</f>
        <v>0.95660623811852064</v>
      </c>
      <c r="AT37">
        <f>(1-((1-AT31)^'weights of the criteria'!$J$11))</f>
        <v>3.3404479356402561E-3</v>
      </c>
      <c r="AU37">
        <f>(1-((1-AU31)^'weights of the criteria'!$J$11))</f>
        <v>3.3776514423276227E-2</v>
      </c>
      <c r="AV37">
        <f>AV31^'weights of the criteria'!$J$11</f>
        <v>0.93391642635636929</v>
      </c>
      <c r="AW37">
        <f>AW31^'weights of the criteria'!$J$11</f>
        <v>0.9634999841302434</v>
      </c>
      <c r="AX37">
        <f>(1-((1-AX31)^'weights of the criteria'!$J$12))</f>
        <v>8.3800095089345827E-3</v>
      </c>
      <c r="AY37">
        <f>(1-((1-AY31)^'weights of the criteria'!$J$12))</f>
        <v>2.9980623112941696E-2</v>
      </c>
      <c r="AZ37">
        <f>AZ31^'weights of the criteria'!$J$12</f>
        <v>0.94469285708743</v>
      </c>
      <c r="BA37">
        <f>BA31^'weights of the criteria'!$J$12</f>
        <v>0.96799851736575671</v>
      </c>
      <c r="BB37">
        <f>(1-((1-BB31)^'weights of the criteria'!$J$13))</f>
        <v>1.3047269041460807E-2</v>
      </c>
      <c r="BC37">
        <f>(1-((1-BC31)^'weights of the criteria'!$J$13))</f>
        <v>4.789223280413013E-2</v>
      </c>
      <c r="BD37">
        <f>BD31^'weights of the criteria'!$J$13</f>
        <v>0</v>
      </c>
      <c r="BE37">
        <f>BE31^'weights of the criteria'!$J$13</f>
        <v>0.94839003224526541</v>
      </c>
      <c r="BF37">
        <f>(1-((1-BF31)^'weights of the criteria'!$J$14))</f>
        <v>5.2910351199630945E-4</v>
      </c>
      <c r="BG37">
        <f>(1-((1-BG31)^'weights of the criteria'!$J$14))</f>
        <v>4.1057227814427999E-2</v>
      </c>
      <c r="BH37">
        <f>BH31^'weights of the criteria'!$J$14</f>
        <v>0.91843890586307519</v>
      </c>
      <c r="BI37">
        <f>BI31^'weights of the criteria'!$J$14</f>
        <v>0.9554118182112239</v>
      </c>
      <c r="BJ37">
        <f>(1-((1-BJ31)^'weights of the criteria'!$J$15))</f>
        <v>1.1763061088868931E-2</v>
      </c>
      <c r="BK37">
        <f>(1-((1-BK31)^'weights of the criteria'!$J$15))</f>
        <v>5.6206411381358623E-2</v>
      </c>
      <c r="BL37">
        <f>BL31^'weights of the criteria'!$J$15</f>
        <v>0</v>
      </c>
      <c r="BM37">
        <f>BM31^'weights of the criteria'!$J$15</f>
        <v>0.93923076563076979</v>
      </c>
      <c r="BN37">
        <f>(1-((1-BN31)^'weights of the criteria'!$J$16))</f>
        <v>1.2173397527891483E-3</v>
      </c>
      <c r="BO37">
        <f>(1-((1-BO31)^'weights of the criteria'!$J$16))</f>
        <v>1.2430441183893692E-2</v>
      </c>
      <c r="BP37">
        <f>BP31^'weights of the criteria'!$J$16</f>
        <v>0.97541858669650983</v>
      </c>
      <c r="BQ37">
        <f>BQ31^'weights of the criteria'!$J$16</f>
        <v>0.98655529112969942</v>
      </c>
      <c r="BR37">
        <f>(1-((1-BR31)^'weights of the criteria'!$J$17))</f>
        <v>1.5810182184709864E-2</v>
      </c>
      <c r="BS37">
        <f>(1-((1-BS31)^'weights of the criteria'!$J$17))</f>
        <v>5.7285955979280212E-2</v>
      </c>
      <c r="BT37">
        <f>BT31^'weights of the criteria'!$J$17</f>
        <v>0</v>
      </c>
      <c r="BU37">
        <f>BU31^'weights of the criteria'!$J$17</f>
        <v>0.93825923080793483</v>
      </c>
      <c r="BV37">
        <f>(1-((1-BV31)^'weights of the criteria'!$J$18))</f>
        <v>6.6259818909052637E-2</v>
      </c>
      <c r="BW37">
        <f>(1-((1-BW31)^'weights of the criteria'!$J$18))</f>
        <v>0.1872737769555205</v>
      </c>
      <c r="BX37">
        <f>BX31^'weights of the criteria'!$J$18</f>
        <v>0</v>
      </c>
      <c r="BY37">
        <f>BY31^'weights of the criteria'!$J$18</f>
        <v>0.7994814549422129</v>
      </c>
    </row>
    <row r="38" spans="1:77" x14ac:dyDescent="0.2">
      <c r="A38" s="57"/>
      <c r="B38" t="s">
        <v>15</v>
      </c>
      <c r="R38">
        <f>(1-((1-R32)^'weights of the criteria'!$J$4))</f>
        <v>7.1529044535288078E-2</v>
      </c>
      <c r="S38">
        <f>(1-((1-S32)^'weights of the criteria'!$J$4))</f>
        <v>0.10652803688769352</v>
      </c>
      <c r="T38">
        <f>T32^'weights of the criteria'!$J$4</f>
        <v>0</v>
      </c>
      <c r="U38">
        <f>U32^'weights of the criteria'!$J$4</f>
        <v>0.88918730076606722</v>
      </c>
      <c r="V38">
        <f>(1-((1-V32)^'weights of the criteria'!$J$5))</f>
        <v>4.8165440453007413E-3</v>
      </c>
      <c r="W38">
        <f>(1-((1-W32)^'weights of the criteria'!$J$5))</f>
        <v>2.634122052825183E-2</v>
      </c>
      <c r="X38">
        <f>X32^'weights of the criteria'!$J$5</f>
        <v>0.94925934152556268</v>
      </c>
      <c r="Y38">
        <f>Y32^'weights of the criteria'!$J$5</f>
        <v>0.97167516164751067</v>
      </c>
      <c r="Z38">
        <f>(1-((1-Z32)^'weights of the criteria'!$J$6))</f>
        <v>1.9915209628621033E-2</v>
      </c>
      <c r="AA38">
        <f>(1-((1-AA32)^'weights of the criteria'!$J$6))</f>
        <v>5.6609246913134514E-2</v>
      </c>
      <c r="AB38">
        <f>AB32^'weights of the criteria'!$J$6</f>
        <v>0</v>
      </c>
      <c r="AC38">
        <f>AC32^'weights of the criteria'!$J$6</f>
        <v>0.93953835112811801</v>
      </c>
      <c r="AD38">
        <f>(1-((1-AD32)^'weights of the criteria'!$J$7))</f>
        <v>1.2310479280218667E-3</v>
      </c>
      <c r="AE38">
        <f>(1-((1-AE32)^'weights of the criteria'!$J$7))</f>
        <v>3.7180929457196754E-3</v>
      </c>
      <c r="AF38">
        <f>AF32^'weights of the criteria'!$J$7</f>
        <v>0.99371361248316858</v>
      </c>
      <c r="AG38">
        <f>AG32^'weights of the criteria'!$J$7</f>
        <v>0.99606120545457855</v>
      </c>
      <c r="AH38">
        <f>(1-((1-AH32)^'weights of the criteria'!$J$8))</f>
        <v>3.7233361889368322E-3</v>
      </c>
      <c r="AI38">
        <f>(1-((1-AI32)^'weights of the criteria'!$J$8))</f>
        <v>2.1986366532851576E-2</v>
      </c>
      <c r="AJ38">
        <f>AJ32^'weights of the criteria'!$J$8</f>
        <v>0.95742900266755881</v>
      </c>
      <c r="AK38">
        <f>AK32^'weights of the criteria'!$J$8</f>
        <v>0.97633439862842919</v>
      </c>
      <c r="AL38">
        <f>(1-((1-AL32)^'weights of the criteria'!$J$9))</f>
        <v>1.9944994214400324E-2</v>
      </c>
      <c r="AM38">
        <f>(1-((1-AM32)^'weights of the criteria'!$J$9))</f>
        <v>7.7293016121415259E-2</v>
      </c>
      <c r="AN38">
        <f>AN32^'weights of the criteria'!$J$9</f>
        <v>0</v>
      </c>
      <c r="AO38">
        <f>AO32^'weights of the criteria'!$J$9</f>
        <v>0.91681873447555517</v>
      </c>
      <c r="AP38">
        <f>(1-((1-AP32)^'weights of the criteria'!$J$10))</f>
        <v>5.8393757513917288E-2</v>
      </c>
      <c r="AQ38">
        <f>(1-((1-AQ32)^'weights of the criteria'!$J$10))</f>
        <v>7.4628419199944895E-2</v>
      </c>
      <c r="AR38">
        <f>AR32^'weights of the criteria'!$J$10</f>
        <v>0.90623936264314275</v>
      </c>
      <c r="AS38">
        <f>AS32^'weights of the criteria'!$J$10</f>
        <v>0.92384886923757825</v>
      </c>
      <c r="AT38">
        <f>(1-((1-AT32)^'weights of the criteria'!$J$11))</f>
        <v>7.4609023463274582E-3</v>
      </c>
      <c r="AU38">
        <f>(1-((1-AU32)^'weights of the criteria'!$J$11))</f>
        <v>4.0677896523562573E-2</v>
      </c>
      <c r="AV38">
        <f>AV32^'weights of the criteria'!$J$11</f>
        <v>0</v>
      </c>
      <c r="AW38">
        <f>AW32^'weights of the criteria'!$J$11</f>
        <v>0.95623069244215708</v>
      </c>
      <c r="AX38">
        <f>(1-((1-AX32)^'weights of the criteria'!$J$12))</f>
        <v>5.3512670435020837E-3</v>
      </c>
      <c r="AY38">
        <f>(1-((1-AY32)^'weights of the criteria'!$J$12))</f>
        <v>2.5085235513793602E-2</v>
      </c>
      <c r="AZ38">
        <f>AZ32^'weights of the criteria'!$J$12</f>
        <v>0.95306157902093969</v>
      </c>
      <c r="BA38">
        <f>BA32^'weights of the criteria'!$J$12</f>
        <v>0.97311446348511554</v>
      </c>
      <c r="BB38">
        <f>(1-((1-BB32)^'weights of the criteria'!$J$13))</f>
        <v>1.5546870236766819E-2</v>
      </c>
      <c r="BC38">
        <f>(1-((1-BC32)^'weights of the criteria'!$J$13))</f>
        <v>5.1869280597443002E-2</v>
      </c>
      <c r="BD38">
        <f>BD32^'weights of the criteria'!$J$13</f>
        <v>0</v>
      </c>
      <c r="BE38">
        <f>BE32^'weights of the criteria'!$J$13</f>
        <v>0.94424228823915191</v>
      </c>
      <c r="BF38">
        <f>(1-((1-BF32)^'weights of the criteria'!$J$14))</f>
        <v>5.2910351199630945E-4</v>
      </c>
      <c r="BG38">
        <f>(1-((1-BG32)^'weights of the criteria'!$J$14))</f>
        <v>4.1057227814427999E-2</v>
      </c>
      <c r="BH38">
        <f>BH32^'weights of the criteria'!$J$14</f>
        <v>0.91843890586307519</v>
      </c>
      <c r="BI38">
        <f>BI32^'weights of the criteria'!$J$14</f>
        <v>0.9554118182112239</v>
      </c>
      <c r="BJ38">
        <f>(1-((1-BJ32)^'weights of the criteria'!$J$15))</f>
        <v>3.0622535011807339E-2</v>
      </c>
      <c r="BK38">
        <f>(1-((1-BK32)^'weights of the criteria'!$J$15))</f>
        <v>8.9781129973753426E-2</v>
      </c>
      <c r="BL38">
        <f>BL32^'weights of the criteria'!$J$15</f>
        <v>0</v>
      </c>
      <c r="BM38">
        <f>BM32^'weights of the criteria'!$J$15</f>
        <v>0.90345934200759603</v>
      </c>
      <c r="BN38">
        <f>(1-((1-BN32)^'weights of the criteria'!$J$16))</f>
        <v>1.0821529943138009E-3</v>
      </c>
      <c r="BO38">
        <f>(1-((1-BO32)^'weights of the criteria'!$J$16))</f>
        <v>1.2209788913987385E-2</v>
      </c>
      <c r="BP38">
        <f>BP32^'weights of the criteria'!$J$16</f>
        <v>0.97580044923262199</v>
      </c>
      <c r="BQ38">
        <f>BQ32^'weights of the criteria'!$J$16</f>
        <v>0.98678610264578814</v>
      </c>
      <c r="BR38">
        <f>(1-((1-BR32)^'weights of the criteria'!$J$17))</f>
        <v>4.1090149020280853E-3</v>
      </c>
      <c r="BS38">
        <f>(1-((1-BS32)^'weights of the criteria'!$J$17))</f>
        <v>3.5195771124518771E-2</v>
      </c>
      <c r="BT38">
        <f>BT32^'weights of the criteria'!$J$17</f>
        <v>0.93146246500707075</v>
      </c>
      <c r="BU38">
        <f>BU32^'weights of the criteria'!$J$17</f>
        <v>0.9620102093510764</v>
      </c>
      <c r="BV38">
        <f>(1-((1-BV32)^'weights of the criteria'!$J$18))</f>
        <v>0.32683464608311485</v>
      </c>
      <c r="BW38">
        <f>(1-((1-BW32)^'weights of the criteria'!$J$18))</f>
        <v>0.32683464608311485</v>
      </c>
      <c r="BX38">
        <f>BX32^'weights of the criteria'!$J$18</f>
        <v>0.67316535391688515</v>
      </c>
      <c r="BY38">
        <f>BY32^'weights of the criteria'!$J$18</f>
        <v>0.67316535391688515</v>
      </c>
    </row>
    <row r="39" spans="1:77" x14ac:dyDescent="0.2">
      <c r="A39" s="58"/>
      <c r="B39" t="s">
        <v>16</v>
      </c>
      <c r="R39">
        <f>(1-((1-R33)^'weights of the criteria'!$J$4))</f>
        <v>6.7154879196306139E-3</v>
      </c>
      <c r="S39">
        <f>(1-((1-S33)^'weights of the criteria'!$J$4))</f>
        <v>3.936216600631226E-2</v>
      </c>
      <c r="T39">
        <f>T33^'weights of the criteria'!$J$4</f>
        <v>0.92442606844765085</v>
      </c>
      <c r="U39">
        <f>U33^'weights of the criteria'!$J$4</f>
        <v>0.95766052888701447</v>
      </c>
      <c r="V39">
        <f>(1-((1-V33)^'weights of the criteria'!$J$5))</f>
        <v>2.6519768163121293E-3</v>
      </c>
      <c r="W39">
        <f>(1-((1-W33)^'weights of the criteria'!$J$5))</f>
        <v>2.2843055758525188E-2</v>
      </c>
      <c r="X39">
        <f>X33^'weights of the criteria'!$J$5</f>
        <v>0.95524267661076723</v>
      </c>
      <c r="Y39">
        <f>Y33^'weights of the criteria'!$J$5</f>
        <v>0.97533097776704669</v>
      </c>
      <c r="Z39">
        <f>(1-((1-Z33)^'weights of the criteria'!$J$6))</f>
        <v>2.6414957016302809E-2</v>
      </c>
      <c r="AA39">
        <f>(1-((1-AA33)^'weights of the criteria'!$J$6))</f>
        <v>6.9480770622684096E-2</v>
      </c>
      <c r="AB39">
        <f>AB33^'weights of the criteria'!$J$6</f>
        <v>0</v>
      </c>
      <c r="AC39">
        <f>AC33^'weights of the criteria'!$J$6</f>
        <v>0.92559944370064828</v>
      </c>
      <c r="AD39">
        <f>(1-((1-AD33)^'weights of the criteria'!$J$7))</f>
        <v>1.2310479280218667E-3</v>
      </c>
      <c r="AE39">
        <f>(1-((1-AE33)^'weights of the criteria'!$J$7))</f>
        <v>3.7180929457196754E-3</v>
      </c>
      <c r="AF39">
        <f>AF33^'weights of the criteria'!$J$7</f>
        <v>0.99371361248316858</v>
      </c>
      <c r="AG39">
        <f>AG33^'weights of the criteria'!$J$7</f>
        <v>0.99606120545457855</v>
      </c>
      <c r="AH39">
        <f>(1-((1-AH33)^'weights of the criteria'!$J$8))</f>
        <v>8.1384636364451035E-3</v>
      </c>
      <c r="AI39">
        <f>(1-((1-AI33)^'weights of the criteria'!$J$8))</f>
        <v>3.0913740643493282E-2</v>
      </c>
      <c r="AJ39">
        <f>AJ33^'weights of the criteria'!$J$8</f>
        <v>0</v>
      </c>
      <c r="AK39">
        <f>AK33^'weights of the criteria'!$J$8</f>
        <v>0.96664179945926032</v>
      </c>
      <c r="AL39">
        <f>(1-((1-AL33)^'weights of the criteria'!$J$9))</f>
        <v>0.1475703416641988</v>
      </c>
      <c r="AM39">
        <f>(1-((1-AM33)^'weights of the criteria'!$J$9))</f>
        <v>0.17423815706948331</v>
      </c>
      <c r="AN39">
        <f>AN33^'weights of the criteria'!$J$9</f>
        <v>0</v>
      </c>
      <c r="AO39">
        <f>AO33^'weights of the criteria'!$J$9</f>
        <v>0.82248482353255148</v>
      </c>
      <c r="AP39">
        <f>(1-((1-AP33)^'weights of the criteria'!$J$10))</f>
        <v>7.3769681226269479E-2</v>
      </c>
      <c r="AQ39">
        <f>(1-((1-AQ33)^'weights of the criteria'!$J$10))</f>
        <v>0.10967076344904969</v>
      </c>
      <c r="AR39">
        <f>AR33^'weights of the criteria'!$J$10</f>
        <v>0</v>
      </c>
      <c r="AS39">
        <f>AS33^'weights of the criteria'!$J$10</f>
        <v>0.8863629968325879</v>
      </c>
      <c r="AT39">
        <f>(1-((1-AT33)^'weights of the criteria'!$J$11))</f>
        <v>1.5703989481487879E-2</v>
      </c>
      <c r="AU39">
        <f>(1-((1-AU33)^'weights of the criteria'!$J$11))</f>
        <v>5.6909372342948794E-2</v>
      </c>
      <c r="AV39">
        <f>AV33^'weights of the criteria'!$J$11</f>
        <v>0</v>
      </c>
      <c r="AW39">
        <f>AW33^'weights of the criteria'!$J$11</f>
        <v>0.93866413586020214</v>
      </c>
      <c r="AX39">
        <f>(1-((1-AX33)^'weights of the criteria'!$J$12))</f>
        <v>2.3017110352470338E-2</v>
      </c>
      <c r="AY39">
        <f>(1-((1-AY33)^'weights of the criteria'!$J$12))</f>
        <v>6.8009241090897454E-2</v>
      </c>
      <c r="AZ39">
        <f>AZ33^'weights of the criteria'!$J$12</f>
        <v>0</v>
      </c>
      <c r="BA39">
        <f>BA33^'weights of the criteria'!$J$12</f>
        <v>0.92680384838472696</v>
      </c>
      <c r="BB39">
        <f>(1-((1-BB33)^'weights of the criteria'!$J$13))</f>
        <v>1.3047269041460807E-2</v>
      </c>
      <c r="BC39">
        <f>(1-((1-BC33)^'weights of the criteria'!$J$13))</f>
        <v>4.789223280413013E-2</v>
      </c>
      <c r="BD39">
        <f>BD33^'weights of the criteria'!$J$13</f>
        <v>0</v>
      </c>
      <c r="BE39">
        <f>BE33^'weights of the criteria'!$J$13</f>
        <v>0.94839003224526541</v>
      </c>
      <c r="BF39">
        <f>(1-((1-BF33)^'weights of the criteria'!$J$14))</f>
        <v>3.571636401388345E-2</v>
      </c>
      <c r="BG39">
        <f>(1-((1-BG33)^'weights of the criteria'!$J$14))</f>
        <v>0.10417110040621591</v>
      </c>
      <c r="BH39">
        <f>BH33^'weights of the criteria'!$J$14</f>
        <v>0</v>
      </c>
      <c r="BI39">
        <f>BI33^'weights of the criteria'!$J$14</f>
        <v>0.8880541661146808</v>
      </c>
      <c r="BJ39">
        <f>(1-((1-BJ33)^'weights of the criteria'!$J$15))</f>
        <v>6.8083518292148426E-2</v>
      </c>
      <c r="BK39">
        <f>(1-((1-BK33)^'weights of the criteria'!$J$15))</f>
        <v>0.10082391410494829</v>
      </c>
      <c r="BL39">
        <f>BL33^'weights of the criteria'!$J$15</f>
        <v>0</v>
      </c>
      <c r="BM39">
        <f>BM33^'weights of the criteria'!$J$15</f>
        <v>0.89556873889029143</v>
      </c>
      <c r="BN39">
        <f>(1-((1-BN33)^'weights of the criteria'!$J$16))</f>
        <v>0</v>
      </c>
      <c r="BO39">
        <f>(1-((1-BO33)^'weights of the criteria'!$J$16))</f>
        <v>1.0442795020225937E-2</v>
      </c>
      <c r="BP39">
        <f>BP33^'weights of the criteria'!$J$16</f>
        <v>0.97886073621600311</v>
      </c>
      <c r="BQ39">
        <f>BQ33^'weights of the criteria'!$J$16</f>
        <v>0.98863453983501304</v>
      </c>
      <c r="BR39">
        <f>(1-((1-BR33)^'weights of the criteria'!$J$17))</f>
        <v>7.8830018887542375E-3</v>
      </c>
      <c r="BS39">
        <f>(1-((1-BS33)^'weights of the criteria'!$J$17))</f>
        <v>4.1541799762661147E-2</v>
      </c>
      <c r="BT39">
        <f>BT33^'weights of the criteria'!$J$17</f>
        <v>0</v>
      </c>
      <c r="BU39">
        <f>BU33^'weights of the criteria'!$J$17</f>
        <v>0.95532074544171952</v>
      </c>
      <c r="BV39">
        <f>(1-((1-BV33)^'weights of the criteria'!$J$18))</f>
        <v>0.25678930613460182</v>
      </c>
      <c r="BW39">
        <f>(1-((1-BW33)^'weights of the criteria'!$J$18))</f>
        <v>0.29388427179419307</v>
      </c>
      <c r="BX39">
        <f>BX33^'weights of the criteria'!$J$18</f>
        <v>0</v>
      </c>
      <c r="BY39">
        <f>BY33^'weights of the criteria'!$J$18</f>
        <v>0.70160720592038173</v>
      </c>
    </row>
    <row r="40" spans="1:77" ht="15" customHeight="1" x14ac:dyDescent="0.2">
      <c r="A40" s="56" t="s">
        <v>114</v>
      </c>
      <c r="B40" t="s">
        <v>11</v>
      </c>
      <c r="R40">
        <f>(1-((1-R28)^'weights of the criteria'!$J$24))</f>
        <v>7.1433775138903588E-2</v>
      </c>
      <c r="S40">
        <f>(1-((1-S28)^'weights of the criteria'!$J$24))</f>
        <v>0.10638889020758613</v>
      </c>
      <c r="T40">
        <f>T28^'weights of the criteria'!$J$24</f>
        <v>0</v>
      </c>
      <c r="U40">
        <f>U28^'weights of the criteria'!$J$24</f>
        <v>0.88933169041258153</v>
      </c>
      <c r="V40">
        <f>(1-((1-V28)^'weights of the criteria'!$J$25))</f>
        <v>2.7185842842126773E-3</v>
      </c>
      <c r="W40">
        <f>(1-((1-W28)^'weights of the criteria'!$J$25))</f>
        <v>1.4938453999891577E-2</v>
      </c>
      <c r="X40">
        <f>X28^'weights of the criteria'!$J$25</f>
        <v>0.97106623945259873</v>
      </c>
      <c r="Y40">
        <f>Y28^'weights of the criteria'!$J$25</f>
        <v>0.98392951596516343</v>
      </c>
      <c r="Z40">
        <f>(1-((1-Z28)^'weights of the criteria'!$J$26))</f>
        <v>3.1785908168204036E-2</v>
      </c>
      <c r="AA40">
        <f>(1-((1-AA28)^'weights of the criteria'!$J$26))</f>
        <v>8.2727548159188258E-2</v>
      </c>
      <c r="AB40">
        <f>AB28^'weights of the criteria'!$J$26</f>
        <v>0</v>
      </c>
      <c r="AC40">
        <f>AC28^'weights of the criteria'!$J$26</f>
        <v>0.91143661285163602</v>
      </c>
      <c r="AD40">
        <f>(1-((1-AD28)^'weights of the criteria'!$J$27))</f>
        <v>9.7213605526313973E-4</v>
      </c>
      <c r="AE40">
        <f>(1-((1-AE28)^'weights of the criteria'!$J$27))</f>
        <v>2.9368797712759909E-3</v>
      </c>
      <c r="AF40">
        <f>AF28^'weights of the criteria'!$J$27</f>
        <v>0.99503310659577815</v>
      </c>
      <c r="AG40">
        <f>AG28^'weights of the criteria'!$J$27</f>
        <v>0.99688871808103308</v>
      </c>
      <c r="AH40">
        <f>(1-((1-AH28)^'weights of the criteria'!$J$28))</f>
        <v>2.1694490861320359E-3</v>
      </c>
      <c r="AI40">
        <f>(1-((1-AI28)^'weights of the criteria'!$J$28))</f>
        <v>2.2055186614223454E-2</v>
      </c>
      <c r="AJ40">
        <f>AJ28^'weights of the criteria'!$J$28</f>
        <v>0.95659453574870568</v>
      </c>
      <c r="AK40">
        <f>AK28^'weights of the criteria'!$J$28</f>
        <v>0.97615474642911815</v>
      </c>
      <c r="AL40">
        <f>(1-((1-AL28)^'weights of the criteria'!$J$29))</f>
        <v>2.0482793622507045E-2</v>
      </c>
      <c r="AM40">
        <f>(1-((1-AM28)^'weights of the criteria'!$J$29))</f>
        <v>8.192345819608815E-2</v>
      </c>
      <c r="AN40">
        <f>AN28^'weights of the criteria'!$J$29</f>
        <v>0</v>
      </c>
      <c r="AO40">
        <f>AO28^'weights of the criteria'!$J$29</f>
        <v>0.91179343830872728</v>
      </c>
      <c r="AP40">
        <f>(1-((1-AP28)^'weights of the criteria'!$J$30))</f>
        <v>1.9385470968541152E-2</v>
      </c>
      <c r="AQ40">
        <f>(1-((1-AQ28)^'weights of the criteria'!$J$30))</f>
        <v>5.7323629367890816E-2</v>
      </c>
      <c r="AR40">
        <f>AR28^'weights of the criteria'!$J$30</f>
        <v>0</v>
      </c>
      <c r="AS40">
        <f>AS28^'weights of the criteria'!$J$30</f>
        <v>0.9385459073793867</v>
      </c>
      <c r="AT40">
        <f>(1-((1-AT28)^'weights of the criteria'!$J$31))</f>
        <v>1.4116076628692853E-2</v>
      </c>
      <c r="AU40">
        <f>(1-((1-AU28)^'weights of the criteria'!$J$31))</f>
        <v>6.0914835980760307E-2</v>
      </c>
      <c r="AV40">
        <f>AV28^'weights of the criteria'!$J$31</f>
        <v>0.88579585506333192</v>
      </c>
      <c r="AW40">
        <f>AW28^'weights of the criteria'!$J$31</f>
        <v>0.93477051411589984</v>
      </c>
      <c r="AX40">
        <f>(1-((1-AX28)^'weights of the criteria'!$J$32))</f>
        <v>3.8803364501430737E-3</v>
      </c>
      <c r="AY40">
        <f>(1-((1-AY28)^'weights of the criteria'!$J$32))</f>
        <v>1.4530715886700962E-2</v>
      </c>
      <c r="AZ40">
        <f>AZ28^'weights of the criteria'!$J$32</f>
        <v>0.97456298244716988</v>
      </c>
      <c r="BA40">
        <f>BA28^'weights of the criteria'!$J$32</f>
        <v>0.98452840717157819</v>
      </c>
      <c r="BB40">
        <f>(1-((1-BB28)^'weights of the criteria'!$J$33))</f>
        <v>4.3967273917881244E-2</v>
      </c>
      <c r="BC40">
        <f>(1-((1-BC28)^'weights of the criteria'!$J$33))</f>
        <v>6.6181058578915875E-2</v>
      </c>
      <c r="BD40">
        <f>BD28^'weights of the criteria'!$J$33</f>
        <v>0</v>
      </c>
      <c r="BE40">
        <f>BE28^'weights of the criteria'!$J$33</f>
        <v>0.9313098900383604</v>
      </c>
      <c r="BF40">
        <f>(1-((1-BF28)^'weights of the criteria'!$J$34))</f>
        <v>4.8343645973802918E-4</v>
      </c>
      <c r="BG40">
        <f>(1-((1-BG28)^'weights of the criteria'!$J$34))</f>
        <v>3.7580203952513824E-2</v>
      </c>
      <c r="BH40">
        <f>BH28^'weights of the criteria'!$J$34</f>
        <v>0.92520971349479986</v>
      </c>
      <c r="BI40">
        <f>BI28^'weights of the criteria'!$J$34</f>
        <v>0.95918146037472274</v>
      </c>
      <c r="BJ40">
        <f>(1-((1-BJ28)^'weights of the criteria'!$J$35))</f>
        <v>1.8267767858360373E-2</v>
      </c>
      <c r="BK40">
        <f>(1-((1-BK28)^'weights of the criteria'!$J$35))</f>
        <v>7.2112507873975384E-2</v>
      </c>
      <c r="BL40">
        <f>BL28^'weights of the criteria'!$J$35</f>
        <v>0</v>
      </c>
      <c r="BM40">
        <f>BM28^'weights of the criteria'!$J$35</f>
        <v>0.92235113809660507</v>
      </c>
      <c r="BN40">
        <f>(1-((1-BN28)^'weights of the criteria'!$J$36))</f>
        <v>0</v>
      </c>
      <c r="BO40">
        <f>(1-((1-BO28)^'weights of the criteria'!$J$36))</f>
        <v>1.6255337541261627E-2</v>
      </c>
      <c r="BP40">
        <f>BP28^'weights of the criteria'!$J$36</f>
        <v>0.9671939685329346</v>
      </c>
      <c r="BQ40">
        <f>BQ28^'weights of the criteria'!$J$36</f>
        <v>0.98231304305717393</v>
      </c>
      <c r="BR40">
        <f>(1-((1-BR28)^'weights of the criteria'!$J$37))</f>
        <v>3.8197146363273538E-3</v>
      </c>
      <c r="BS40">
        <f>(1-((1-BS28)^'weights of the criteria'!$J$37))</f>
        <v>3.2754150092432543E-2</v>
      </c>
      <c r="BT40">
        <f>BT28^'weights of the criteria'!$J$37</f>
        <v>0.93613928231106736</v>
      </c>
      <c r="BU40">
        <f>BU28^'weights of the criteria'!$J$37</f>
        <v>0.96464208547721264</v>
      </c>
      <c r="BV40">
        <f>(1-((1-BV28)^'weights of the criteria'!$J$38))</f>
        <v>6.7132797622823981E-2</v>
      </c>
      <c r="BW40">
        <f>(1-((1-BW28)^'weights of the criteria'!$J$38))</f>
        <v>0.17763306681297686</v>
      </c>
      <c r="BX40">
        <f>BX28^'weights of the criteria'!$J$38</f>
        <v>0</v>
      </c>
      <c r="BY40">
        <f>BY28^'weights of the criteria'!$J$38</f>
        <v>0.8094976892543313</v>
      </c>
    </row>
    <row r="41" spans="1:77" x14ac:dyDescent="0.2">
      <c r="A41" s="57"/>
      <c r="B41" t="s">
        <v>12</v>
      </c>
      <c r="R41">
        <f>(1-((1-R29)^'weights of the criteria'!$J$24))</f>
        <v>6.7062349780516728E-3</v>
      </c>
      <c r="S41">
        <f>(1-((1-S29)^'weights of the criteria'!$J$24))</f>
        <v>3.9308831789615972E-2</v>
      </c>
      <c r="T41">
        <f>T29^'weights of the criteria'!$J$24</f>
        <v>0.924526503237736</v>
      </c>
      <c r="U41">
        <f>U29^'weights of the criteria'!$J$24</f>
        <v>0.95771780777235027</v>
      </c>
      <c r="V41">
        <f>(1-((1-V29)^'weights of the criteria'!$J$25))</f>
        <v>1.496137159277211E-3</v>
      </c>
      <c r="W41">
        <f>(1-((1-W29)^'weights of the criteria'!$J$25))</f>
        <v>1.2944536086070157E-2</v>
      </c>
      <c r="X41">
        <f>X29^'weights of the criteria'!$J$25</f>
        <v>0.97451260994729361</v>
      </c>
      <c r="Y41">
        <f>Y29^'weights of the criteria'!$J$25</f>
        <v>0.98601507095300933</v>
      </c>
      <c r="Z41">
        <f>(1-((1-Z29)^'weights of the criteria'!$J$26))</f>
        <v>1.2945658687887218E-2</v>
      </c>
      <c r="AA41">
        <f>(1-((1-AA29)^'weights of the criteria'!$J$26))</f>
        <v>4.6933602337407287E-2</v>
      </c>
      <c r="AB41">
        <f>AB29^'weights of the criteria'!$J$26</f>
        <v>0.91531489808803346</v>
      </c>
      <c r="AC41">
        <f>AC29^'weights of the criteria'!$J$26</f>
        <v>0.94996524341229893</v>
      </c>
      <c r="AD41">
        <f>(1-((1-AD29)^'weights of the criteria'!$J$27))</f>
        <v>9.7213605526313973E-4</v>
      </c>
      <c r="AE41">
        <f>(1-((1-AE29)^'weights of the criteria'!$J$27))</f>
        <v>2.9368797712759909E-3</v>
      </c>
      <c r="AF41">
        <f>AF29^'weights of the criteria'!$J$27</f>
        <v>0.99503310659577815</v>
      </c>
      <c r="AG41">
        <f>AG29^'weights of the criteria'!$J$27</f>
        <v>0.99688871808103308</v>
      </c>
      <c r="AH41">
        <f>(1-((1-AH29)^'weights of the criteria'!$J$28))</f>
        <v>2.4128263664580096E-4</v>
      </c>
      <c r="AI41">
        <f>(1-((1-AI29)^'weights of the criteria'!$J$28))</f>
        <v>1.893390201750611E-2</v>
      </c>
      <c r="AJ41">
        <f>AJ29^'weights of the criteria'!$J$28</f>
        <v>0.96195011563848709</v>
      </c>
      <c r="AK41">
        <f>AK29^'weights of the criteria'!$J$28</f>
        <v>0.97941734289997062</v>
      </c>
      <c r="AL41">
        <f>(1-((1-AL29)^'weights of the criteria'!$J$29))</f>
        <v>2.1076297479276196E-2</v>
      </c>
      <c r="AM41">
        <f>(1-((1-AM29)^'weights of the criteria'!$J$29))</f>
        <v>8.2841501493353342E-2</v>
      </c>
      <c r="AN41">
        <f>AN29^'weights of the criteria'!$J$29</f>
        <v>0</v>
      </c>
      <c r="AO41">
        <f>AO29^'weights of the criteria'!$J$29</f>
        <v>0.91083874570972811</v>
      </c>
      <c r="AP41">
        <f>(1-((1-AP29)^'weights of the criteria'!$J$30))</f>
        <v>1.1793218238051906E-2</v>
      </c>
      <c r="AQ41">
        <f>(1-((1-AQ29)^'weights of the criteria'!$J$30))</f>
        <v>4.200338313608698E-2</v>
      </c>
      <c r="AR41">
        <f>AR29^'weights of the criteria'!$J$30</f>
        <v>0.92292522304960611</v>
      </c>
      <c r="AS41">
        <f>AS29^'weights of the criteria'!$J$30</f>
        <v>0.95518426601154627</v>
      </c>
      <c r="AT41">
        <f>(1-((1-AT29)^'weights of the criteria'!$J$31))</f>
        <v>1.5188303797263436E-2</v>
      </c>
      <c r="AU41">
        <f>(1-((1-AU29)^'weights of the criteria'!$J$31))</f>
        <v>6.302227814478456E-2</v>
      </c>
      <c r="AV41">
        <f>AV29^'weights of the criteria'!$J$31</f>
        <v>0</v>
      </c>
      <c r="AW41">
        <f>AW29^'weights of the criteria'!$J$31</f>
        <v>0.93248833043902013</v>
      </c>
      <c r="AX41">
        <f>(1-((1-AX29)^'weights of the criteria'!$J$32))</f>
        <v>2.4081565827890339E-3</v>
      </c>
      <c r="AY41">
        <f>(1-((1-AY29)^'weights of the criteria'!$J$32))</f>
        <v>2.0984498571722021E-2</v>
      </c>
      <c r="AZ41">
        <f>AZ29^'weights of the criteria'!$J$32</f>
        <v>0.9599556465823017</v>
      </c>
      <c r="BA41">
        <f>BA29^'weights of the criteria'!$J$32</f>
        <v>0.97737474093019006</v>
      </c>
      <c r="BB41">
        <f>(1-((1-BB29)^'weights of the criteria'!$J$33))</f>
        <v>1.1031059611295024E-2</v>
      </c>
      <c r="BC41">
        <f>(1-((1-BC29)^'weights of the criteria'!$J$33))</f>
        <v>4.0603544940628455E-2</v>
      </c>
      <c r="BD41">
        <f>BD29^'weights of the criteria'!$J$33</f>
        <v>0</v>
      </c>
      <c r="BE41">
        <f>BE29^'weights of the criteria'!$J$33</f>
        <v>0.95623142586752707</v>
      </c>
      <c r="BF41">
        <f>(1-((1-BF29)^'weights of the criteria'!$J$34))</f>
        <v>4.3425240322653158E-3</v>
      </c>
      <c r="BG41">
        <f>(1-((1-BG29)^'weights of the criteria'!$J$34))</f>
        <v>4.3706126554577951E-2</v>
      </c>
      <c r="BH41">
        <f>BH29^'weights of the criteria'!$J$34</f>
        <v>0.91491664729518973</v>
      </c>
      <c r="BI41">
        <f>BI29^'weights of the criteria'!$J$34</f>
        <v>0.95278947851955265</v>
      </c>
      <c r="BJ41">
        <f>(1-((1-BJ29)^'weights of the criteria'!$J$35))</f>
        <v>4.7101193370384653E-3</v>
      </c>
      <c r="BK41">
        <f>(1-((1-BK29)^'weights of the criteria'!$J$35))</f>
        <v>4.7325488228811552E-2</v>
      </c>
      <c r="BL41">
        <f>BL29^'weights of the criteria'!$J$35</f>
        <v>0.90803950213617168</v>
      </c>
      <c r="BM41">
        <f>BM29^'weights of the criteria'!$J$35</f>
        <v>0.94888774620081773</v>
      </c>
      <c r="BN41">
        <f>(1-((1-BN29)^'weights of the criteria'!$J$36))</f>
        <v>0</v>
      </c>
      <c r="BO41">
        <f>(1-((1-BO29)^'weights of the criteria'!$J$36))</f>
        <v>1.6255337541261627E-2</v>
      </c>
      <c r="BP41">
        <f>BP29^'weights of the criteria'!$J$36</f>
        <v>0.9671939685329346</v>
      </c>
      <c r="BQ41">
        <f>BQ29^'weights of the criteria'!$J$36</f>
        <v>0.98231304305717393</v>
      </c>
      <c r="BR41">
        <f>(1-((1-BR29)^'weights of the criteria'!$J$37))</f>
        <v>1.1219969661215634E-2</v>
      </c>
      <c r="BS41">
        <f>(1-((1-BS29)^'weights of the criteria'!$J$37))</f>
        <v>4.7530470303130068E-2</v>
      </c>
      <c r="BT41">
        <f>BT29^'weights of the criteria'!$J$37</f>
        <v>0</v>
      </c>
      <c r="BU41">
        <f>BU29^'weights of the criteria'!$J$37</f>
        <v>0.94861922712233038</v>
      </c>
      <c r="BV41">
        <f>(1-((1-BV29)^'weights of the criteria'!$J$38))</f>
        <v>0.20934546768264883</v>
      </c>
      <c r="BW41">
        <f>(1-((1-BW29)^'weights of the criteria'!$J$38))</f>
        <v>0.24074579599199786</v>
      </c>
      <c r="BX41">
        <f>BX29^'weights of the criteria'!$J$38</f>
        <v>0</v>
      </c>
      <c r="BY41">
        <f>BY29^'weights of the criteria'!$J$38</f>
        <v>0.7554146643634061</v>
      </c>
    </row>
    <row r="42" spans="1:77" x14ac:dyDescent="0.2">
      <c r="A42" s="57"/>
      <c r="B42" t="s">
        <v>13</v>
      </c>
      <c r="R42">
        <f>(1-((1-R30)^'weights of the criteria'!$J$24))</f>
        <v>2.9861205640490107E-3</v>
      </c>
      <c r="S42">
        <f>(1-((1-S30)^'weights of the criteria'!$J$24))</f>
        <v>3.3362496177549827E-2</v>
      </c>
      <c r="T42">
        <f>T30^'weights of the criteria'!$J$24</f>
        <v>0.9345757357375224</v>
      </c>
      <c r="U42">
        <f>U30^'weights of the criteria'!$J$24</f>
        <v>0.96392591811461936</v>
      </c>
      <c r="V42">
        <f>(1-((1-V30)^'weights of the criteria'!$J$25))</f>
        <v>2.7185842842126773E-3</v>
      </c>
      <c r="W42">
        <f>(1-((1-W30)^'weights of the criteria'!$J$25))</f>
        <v>1.4938453999891577E-2</v>
      </c>
      <c r="X42">
        <f>X30^'weights of the criteria'!$J$25</f>
        <v>0.97106623945259873</v>
      </c>
      <c r="Y42">
        <f>Y30^'weights of the criteria'!$J$25</f>
        <v>0.98392951596516343</v>
      </c>
      <c r="Z42">
        <f>(1-((1-Z30)^'weights of the criteria'!$J$26))</f>
        <v>1.5389727848097667E-2</v>
      </c>
      <c r="AA42">
        <f>(1-((1-AA30)^'weights of the criteria'!$J$26))</f>
        <v>5.8474278578423022E-2</v>
      </c>
      <c r="AB42">
        <f>AB30^'weights of the criteria'!$J$26</f>
        <v>0</v>
      </c>
      <c r="AC42">
        <f>AC30^'weights of the criteria'!$J$26</f>
        <v>0.93700758307955323</v>
      </c>
      <c r="AD42">
        <f>(1-((1-AD30)^'weights of the criteria'!$J$27))</f>
        <v>9.7213605526313973E-4</v>
      </c>
      <c r="AE42">
        <f>(1-((1-AE30)^'weights of the criteria'!$J$27))</f>
        <v>2.9368797712759909E-3</v>
      </c>
      <c r="AF42">
        <f>AF30^'weights of the criteria'!$J$27</f>
        <v>0.99503310659577815</v>
      </c>
      <c r="AG42">
        <f>AG30^'weights of the criteria'!$J$27</f>
        <v>0.99688871808103308</v>
      </c>
      <c r="AH42">
        <f>(1-((1-AH30)^'weights of the criteria'!$J$28))</f>
        <v>2.1694490861320359E-3</v>
      </c>
      <c r="AI42">
        <f>(1-((1-AI30)^'weights of the criteria'!$J$28))</f>
        <v>2.2055186614223454E-2</v>
      </c>
      <c r="AJ42">
        <f>AJ30^'weights of the criteria'!$J$28</f>
        <v>0.95659453574870568</v>
      </c>
      <c r="AK42">
        <f>AK30^'weights of the criteria'!$J$28</f>
        <v>0.97615474642911815</v>
      </c>
      <c r="AL42">
        <f>(1-((1-AL30)^'weights of the criteria'!$J$29))</f>
        <v>8.9544116162990961E-2</v>
      </c>
      <c r="AM42">
        <f>(1-((1-AM30)^'weights of the criteria'!$J$29))</f>
        <v>0.1385221806662803</v>
      </c>
      <c r="AN42">
        <f>AN30^'weights of the criteria'!$J$29</f>
        <v>0</v>
      </c>
      <c r="AO42">
        <f>AO30^'weights of the criteria'!$J$29</f>
        <v>0.85607847390588421</v>
      </c>
      <c r="AP42">
        <f>(1-((1-AP30)^'weights of the criteria'!$J$30))</f>
        <v>6.618405681181605E-2</v>
      </c>
      <c r="AQ42">
        <f>(1-((1-AQ30)^'weights of the criteria'!$J$30))</f>
        <v>8.1319456095562903E-2</v>
      </c>
      <c r="AR42">
        <f>AR30^'weights of the criteria'!$J$30</f>
        <v>0.90082315277447667</v>
      </c>
      <c r="AS42">
        <f>AS30^'weights of the criteria'!$J$30</f>
        <v>0.91726011751316683</v>
      </c>
      <c r="AT42">
        <f>(1-((1-AT30)^'weights of the criteria'!$J$31))</f>
        <v>4.3701766063952596E-2</v>
      </c>
      <c r="AU42">
        <f>(1-((1-AU30)^'weights of the criteria'!$J$31))</f>
        <v>0.11816978935648059</v>
      </c>
      <c r="AV42">
        <f>AV30^'weights of the criteria'!$J$31</f>
        <v>0</v>
      </c>
      <c r="AW42">
        <f>AW30^'weights of the criteria'!$J$31</f>
        <v>0.87293162274666047</v>
      </c>
      <c r="AX42">
        <f>(1-((1-AX30)^'weights of the criteria'!$J$32))</f>
        <v>3.8803364501430737E-3</v>
      </c>
      <c r="AY42">
        <f>(1-((1-AY30)^'weights of the criteria'!$J$32))</f>
        <v>1.4530715886700962E-2</v>
      </c>
      <c r="AZ42">
        <f>AZ30^'weights of the criteria'!$J$32</f>
        <v>0.97456298244716988</v>
      </c>
      <c r="BA42">
        <f>BA30^'weights of the criteria'!$J$32</f>
        <v>0.98452840717157819</v>
      </c>
      <c r="BB42">
        <f>(1-((1-BB30)^'weights of the criteria'!$J$33))</f>
        <v>1.8229998290785088E-2</v>
      </c>
      <c r="BC42">
        <f>(1-((1-BC30)^'weights of the criteria'!$J$33))</f>
        <v>5.4128086842058054E-2</v>
      </c>
      <c r="BD42">
        <f>BD30^'weights of the criteria'!$J$33</f>
        <v>0</v>
      </c>
      <c r="BE42">
        <f>BE30^'weights of the criteria'!$J$33</f>
        <v>0.9417102994328338</v>
      </c>
      <c r="BF42">
        <f>(1-((1-BF30)^'weights of the criteria'!$J$34))</f>
        <v>8.655972130520373E-2</v>
      </c>
      <c r="BG42">
        <f>(1-((1-BG30)^'weights of the criteria'!$J$34))</f>
        <v>0.13318435144625818</v>
      </c>
      <c r="BH42">
        <f>BH30^'weights of the criteria'!$J$34</f>
        <v>0</v>
      </c>
      <c r="BI42">
        <f>BI30^'weights of the criteria'!$J$34</f>
        <v>0.86115271569852359</v>
      </c>
      <c r="BJ42">
        <f>(1-((1-BJ30)^'weights of the criteria'!$J$35))</f>
        <v>4.7101193370384653E-3</v>
      </c>
      <c r="BK42">
        <f>(1-((1-BK30)^'weights of the criteria'!$J$35))</f>
        <v>4.7325488228811552E-2</v>
      </c>
      <c r="BL42">
        <f>BL30^'weights of the criteria'!$J$35</f>
        <v>0.90803950213617168</v>
      </c>
      <c r="BM42">
        <f>BM30^'weights of the criteria'!$J$35</f>
        <v>0.94888774620081773</v>
      </c>
      <c r="BN42">
        <f>(1-((1-BN30)^'weights of the criteria'!$J$36))</f>
        <v>1.3688816995783837E-3</v>
      </c>
      <c r="BO42">
        <f>(1-((1-BO30)^'weights of the criteria'!$J$36))</f>
        <v>1.1834953527628644E-2</v>
      </c>
      <c r="BP42">
        <f>BP30^'weights of the criteria'!$J$36</f>
        <v>0.97744515022248923</v>
      </c>
      <c r="BQ42">
        <f>BQ30^'weights of the criteria'!$J$36</f>
        <v>0.98724034389503801</v>
      </c>
      <c r="BR42">
        <f>(1-((1-BR30)^'weights of the criteria'!$J$37))</f>
        <v>6.2955012259116039E-3</v>
      </c>
      <c r="BS42">
        <f>(1-((1-BS30)^'weights of the criteria'!$J$37))</f>
        <v>6.2955012259116039E-3</v>
      </c>
      <c r="BT42">
        <f>BT30^'weights of the criteria'!$J$37</f>
        <v>0.9937044987740884</v>
      </c>
      <c r="BU42">
        <f>BU30^'weights of the criteria'!$J$37</f>
        <v>0.9937044987740884</v>
      </c>
      <c r="BV42">
        <f>(1-((1-BV30)^'weights of the criteria'!$J$38))</f>
        <v>0.12271025021284521</v>
      </c>
      <c r="BW42">
        <f>(1-((1-BW30)^'weights of the criteria'!$J$38))</f>
        <v>0.18000198430115011</v>
      </c>
      <c r="BX42">
        <f>BX30^'weights of the criteria'!$J$38</f>
        <v>0</v>
      </c>
      <c r="BY42">
        <f>BY30^'weights of the criteria'!$J$38</f>
        <v>0.81376724043438853</v>
      </c>
    </row>
    <row r="43" spans="1:77" x14ac:dyDescent="0.2">
      <c r="A43" s="57"/>
      <c r="B43" t="s">
        <v>14</v>
      </c>
      <c r="R43">
        <f>(1-((1-R31)^'weights of the criteria'!$J$24))</f>
        <v>3.3587581170703151E-3</v>
      </c>
      <c r="S43">
        <f>(1-((1-S31)^'weights of the criteria'!$J$24))</f>
        <v>3.3958782248317276E-2</v>
      </c>
      <c r="T43">
        <f>T31^'weights of the criteria'!$J$24</f>
        <v>0.93356591656611509</v>
      </c>
      <c r="U43">
        <f>U31^'weights of the criteria'!$J$24</f>
        <v>0.9633033004727144</v>
      </c>
      <c r="V43">
        <f>(1-((1-V31)^'weights of the criteria'!$J$25))</f>
        <v>1.496137159277211E-3</v>
      </c>
      <c r="W43">
        <f>(1-((1-W31)^'weights of the criteria'!$J$25))</f>
        <v>1.2944536086070157E-2</v>
      </c>
      <c r="X43">
        <f>X31^'weights of the criteria'!$J$25</f>
        <v>0.97451260994729361</v>
      </c>
      <c r="Y43">
        <f>Y31^'weights of the criteria'!$J$25</f>
        <v>0.98601507095300933</v>
      </c>
      <c r="Z43">
        <f>(1-((1-Z31)^'weights of the criteria'!$J$26))</f>
        <v>4.5035429489250767E-3</v>
      </c>
      <c r="AA43">
        <f>(1-((1-AA31)^'weights of the criteria'!$J$26))</f>
        <v>3.8469030859079156E-2</v>
      </c>
      <c r="AB43">
        <f>AB31^'weights of the criteria'!$J$26</f>
        <v>0</v>
      </c>
      <c r="AC43">
        <f>AC31^'weights of the criteria'!$J$26</f>
        <v>0.95842721430721989</v>
      </c>
      <c r="AD43">
        <f>(1-((1-AD31)^'weights of the criteria'!$J$27))</f>
        <v>1.1429309450570191E-3</v>
      </c>
      <c r="AE43">
        <f>(1-((1-AE31)^'weights of the criteria'!$J$27))</f>
        <v>5.4767304576202047E-3</v>
      </c>
      <c r="AF43">
        <f>AF31^'weights of the criteria'!$J$27</f>
        <v>0.98970134837990953</v>
      </c>
      <c r="AG43">
        <f>AG31^'weights of the criteria'!$J$27</f>
        <v>0.99412654807800371</v>
      </c>
      <c r="AH43">
        <f>(1-((1-AH31)^'weights of the criteria'!$J$28))</f>
        <v>7.5561609702261556E-3</v>
      </c>
      <c r="AI43">
        <f>(1-((1-AI31)^'weights of the criteria'!$J$28))</f>
        <v>3.2827156512728273E-2</v>
      </c>
      <c r="AJ43">
        <f>AJ31^'weights of the criteria'!$J$28</f>
        <v>0</v>
      </c>
      <c r="AK43">
        <f>AK31^'weights of the criteria'!$J$28</f>
        <v>0.96447746211677743</v>
      </c>
      <c r="AL43">
        <f>(1-((1-AL31)^'weights of the criteria'!$J$29))</f>
        <v>7.2032989371115019E-2</v>
      </c>
      <c r="AM43">
        <f>(1-((1-AM31)^'weights of the criteria'!$J$29))</f>
        <v>0.10620814764781128</v>
      </c>
      <c r="AN43">
        <f>AN31^'weights of the criteria'!$J$29</f>
        <v>0.85678286994612696</v>
      </c>
      <c r="AO43">
        <f>AO31^'weights of the criteria'!$J$29</f>
        <v>0.89070890227125477</v>
      </c>
      <c r="AP43">
        <f>(1-((1-AP31)^'weights of the criteria'!$J$30))</f>
        <v>1.1793218238051906E-2</v>
      </c>
      <c r="AQ43">
        <f>(1-((1-AQ31)^'weights of the criteria'!$J$30))</f>
        <v>4.200338313608698E-2</v>
      </c>
      <c r="AR43">
        <f>AR31^'weights of the criteria'!$J$30</f>
        <v>0.92292522304960611</v>
      </c>
      <c r="AS43">
        <f>AS31^'weights of the criteria'!$J$30</f>
        <v>0.95518426601154627</v>
      </c>
      <c r="AT43">
        <f>(1-((1-AT31)^'weights of the criteria'!$J$31))</f>
        <v>4.5592145389804495E-3</v>
      </c>
      <c r="AU43">
        <f>(1-((1-AU31)^'weights of the criteria'!$J$31))</f>
        <v>4.58411708375146E-2</v>
      </c>
      <c r="AV43">
        <f>AV31^'weights of the criteria'!$J$31</f>
        <v>0.9108567299322341</v>
      </c>
      <c r="AW43">
        <f>AW31^'weights of the criteria'!$J$31</f>
        <v>0.9504877181001109</v>
      </c>
      <c r="AX43">
        <f>(1-((1-AX31)^'weights of the criteria'!$J$32))</f>
        <v>8.7226391805573789E-3</v>
      </c>
      <c r="AY43">
        <f>(1-((1-AY31)^'weights of the criteria'!$J$32))</f>
        <v>3.1192411613534476E-2</v>
      </c>
      <c r="AZ43">
        <f>AZ31^'weights of the criteria'!$J$32</f>
        <v>0.94248818071545948</v>
      </c>
      <c r="BA43">
        <f>BA31^'weights of the criteria'!$J$32</f>
        <v>0.96670645807395406</v>
      </c>
      <c r="BB43">
        <f>(1-((1-BB31)^'weights of the criteria'!$J$33))</f>
        <v>1.1031059611295024E-2</v>
      </c>
      <c r="BC43">
        <f>(1-((1-BC31)^'weights of the criteria'!$J$33))</f>
        <v>4.0603544940628455E-2</v>
      </c>
      <c r="BD43">
        <f>BD31^'weights of the criteria'!$J$33</f>
        <v>0</v>
      </c>
      <c r="BE43">
        <f>BE31^'weights of the criteria'!$J$33</f>
        <v>0.95623142586752707</v>
      </c>
      <c r="BF43">
        <f>(1-((1-BF31)^'weights of the criteria'!$J$34))</f>
        <v>4.8343645973802918E-4</v>
      </c>
      <c r="BG43">
        <f>(1-((1-BG31)^'weights of the criteria'!$J$34))</f>
        <v>3.7580203952513824E-2</v>
      </c>
      <c r="BH43">
        <f>BH31^'weights of the criteria'!$J$34</f>
        <v>0.92520971349479986</v>
      </c>
      <c r="BI43">
        <f>BI31^'weights of the criteria'!$J$34</f>
        <v>0.95918146037472274</v>
      </c>
      <c r="BJ43">
        <f>(1-((1-BJ31)^'weights of the criteria'!$J$35))</f>
        <v>1.3621808866670304E-2</v>
      </c>
      <c r="BK43">
        <f>(1-((1-BK31)^'weights of the criteria'!$J$35))</f>
        <v>6.4853056124564046E-2</v>
      </c>
      <c r="BL43">
        <f>BL31^'weights of the criteria'!$J$35</f>
        <v>0</v>
      </c>
      <c r="BM43">
        <f>BM31^'weights of the criteria'!$J$35</f>
        <v>0.92990862973633326</v>
      </c>
      <c r="BN43">
        <f>(1-((1-BN31)^'weights of the criteria'!$J$36))</f>
        <v>1.8998487923547192E-3</v>
      </c>
      <c r="BO43">
        <f>(1-((1-BO31)^'weights of the criteria'!$J$36))</f>
        <v>1.9338463557079022E-2</v>
      </c>
      <c r="BP43">
        <f>BP31^'weights of the criteria'!$J$36</f>
        <v>0.96188941204308576</v>
      </c>
      <c r="BQ43">
        <f>BQ31^'weights of the criteria'!$J$36</f>
        <v>0.97908960183660065</v>
      </c>
      <c r="BR43">
        <f>(1-((1-BR31)^'weights of the criteria'!$J$37))</f>
        <v>1.4703154969437415E-2</v>
      </c>
      <c r="BS43">
        <f>(1-((1-BS31)^'weights of the criteria'!$J$37))</f>
        <v>5.3354788221618099E-2</v>
      </c>
      <c r="BT43">
        <f>BT31^'weights of the criteria'!$J$37</f>
        <v>0</v>
      </c>
      <c r="BU43">
        <f>BU31^'weights of the criteria'!$J$37</f>
        <v>0.94248668560720206</v>
      </c>
      <c r="BV43">
        <f>(1-((1-BV31)^'weights of the criteria'!$J$38))</f>
        <v>5.2816117057124079E-2</v>
      </c>
      <c r="BW43">
        <f>(1-((1-BW31)^'weights of the criteria'!$J$38))</f>
        <v>0.15136283113392446</v>
      </c>
      <c r="BX43">
        <f>BX31^'weights of the criteria'!$J$38</f>
        <v>0</v>
      </c>
      <c r="BY43">
        <f>BY31^'weights of the criteria'!$J$38</f>
        <v>0.83767218141148381</v>
      </c>
    </row>
    <row r="44" spans="1:77" x14ac:dyDescent="0.2">
      <c r="A44" s="57"/>
      <c r="B44" t="s">
        <v>15</v>
      </c>
      <c r="R44">
        <f>(1-((1-R32)^'weights of the criteria'!$J$24))</f>
        <v>7.1433775138903588E-2</v>
      </c>
      <c r="S44">
        <f>(1-((1-S32)^'weights of the criteria'!$J$24))</f>
        <v>0.10638889020758613</v>
      </c>
      <c r="T44">
        <f>T32^'weights of the criteria'!$J$24</f>
        <v>0</v>
      </c>
      <c r="U44">
        <f>U32^'weights of the criteria'!$J$24</f>
        <v>0.88933169041258153</v>
      </c>
      <c r="V44">
        <f>(1-((1-V32)^'weights of the criteria'!$J$25))</f>
        <v>2.7185842842126773E-3</v>
      </c>
      <c r="W44">
        <f>(1-((1-W32)^'weights of the criteria'!$J$25))</f>
        <v>1.4938453999891577E-2</v>
      </c>
      <c r="X44">
        <f>X32^'weights of the criteria'!$J$25</f>
        <v>0.97106623945259873</v>
      </c>
      <c r="Y44">
        <f>Y32^'weights of the criteria'!$J$25</f>
        <v>0.98392951596516343</v>
      </c>
      <c r="Z44">
        <f>(1-((1-Z32)^'weights of the criteria'!$J$26))</f>
        <v>2.3343996010991463E-2</v>
      </c>
      <c r="AA44">
        <f>(1-((1-AA32)^'weights of the criteria'!$J$26))</f>
        <v>6.6138543698174623E-2</v>
      </c>
      <c r="AB44">
        <f>AB32^'weights of the criteria'!$J$26</f>
        <v>0</v>
      </c>
      <c r="AC44">
        <f>AC32^'weights of the criteria'!$J$26</f>
        <v>0.92938518602237463</v>
      </c>
      <c r="AD44">
        <f>(1-((1-AD32)^'weights of the criteria'!$J$27))</f>
        <v>9.7213605526313973E-4</v>
      </c>
      <c r="AE44">
        <f>(1-((1-AE32)^'weights of the criteria'!$J$27))</f>
        <v>2.9368797712759909E-3</v>
      </c>
      <c r="AF44">
        <f>AF32^'weights of the criteria'!$J$27</f>
        <v>0.99503310659577815</v>
      </c>
      <c r="AG44">
        <f>AG32^'weights of the criteria'!$J$27</f>
        <v>0.99688871808103308</v>
      </c>
      <c r="AH44">
        <f>(1-((1-AH32)^'weights of the criteria'!$J$28))</f>
        <v>4.3341916629268118E-3</v>
      </c>
      <c r="AI44">
        <f>(1-((1-AI32)^'weights of the criteria'!$J$28))</f>
        <v>2.5554763381684831E-2</v>
      </c>
      <c r="AJ44">
        <f>AJ32^'weights of the criteria'!$J$28</f>
        <v>0.9506051404411312</v>
      </c>
      <c r="AK44">
        <f>AK32^'weights of the criteria'!$J$28</f>
        <v>0.97249731452954158</v>
      </c>
      <c r="AL44">
        <f>(1-((1-AL32)^'weights of the criteria'!$J$29))</f>
        <v>2.1669441723344729E-2</v>
      </c>
      <c r="AM44">
        <f>(1-((1-AM32)^'weights of the criteria'!$J$29))</f>
        <v>8.3758626780564671E-2</v>
      </c>
      <c r="AN44">
        <f>AN32^'weights of the criteria'!$J$29</f>
        <v>0</v>
      </c>
      <c r="AO44">
        <f>AO32^'weights of the criteria'!$J$29</f>
        <v>0.90988505272086018</v>
      </c>
      <c r="AP44">
        <f>(1-((1-AP32)^'weights of the criteria'!$J$30))</f>
        <v>6.0291570084425317E-2</v>
      </c>
      <c r="AQ44">
        <f>(1-((1-AQ32)^'weights of the criteria'!$J$30))</f>
        <v>7.7031921960317162E-2</v>
      </c>
      <c r="AR44">
        <f>AR32^'weights of the criteria'!$J$30</f>
        <v>0.90325256543082877</v>
      </c>
      <c r="AS44">
        <f>AS32^'weights of the criteria'!$J$30</f>
        <v>0.921398438289184</v>
      </c>
      <c r="AT44">
        <f>(1-((1-AT32)^'weights of the criteria'!$J$31))</f>
        <v>1.0175327755369445E-2</v>
      </c>
      <c r="AU44">
        <f>(1-((1-AU32)^'weights of the criteria'!$J$31))</f>
        <v>5.5136431940244868E-2</v>
      </c>
      <c r="AV44">
        <f>AV32^'weights of the criteria'!$J$31</f>
        <v>0</v>
      </c>
      <c r="AW44">
        <f>AW32^'weights of the criteria'!$J$31</f>
        <v>0.94070775395996875</v>
      </c>
      <c r="AX44">
        <f>(1-((1-AX32)^'weights of the criteria'!$J$32))</f>
        <v>5.5704098742759278E-3</v>
      </c>
      <c r="AY44">
        <f>(1-((1-AY32)^'weights of the criteria'!$J$32))</f>
        <v>2.6101829280033906E-2</v>
      </c>
      <c r="AZ44">
        <f>AZ32^'weights of the criteria'!$J$32</f>
        <v>0.95118181801109203</v>
      </c>
      <c r="BA44">
        <f>BA32^'weights of the criteria'!$J$32</f>
        <v>0.97202596365301508</v>
      </c>
      <c r="BB44">
        <f>(1-((1-BB32)^'weights of the criteria'!$J$33))</f>
        <v>1.3146973139889995E-2</v>
      </c>
      <c r="BC44">
        <f>(1-((1-BC32)^'weights of the criteria'!$J$33))</f>
        <v>4.3989407473664199E-2</v>
      </c>
      <c r="BD44">
        <f>BD32^'weights of the criteria'!$J$33</f>
        <v>0</v>
      </c>
      <c r="BE44">
        <f>BE32^'weights of the criteria'!$J$33</f>
        <v>0.95269803947938136</v>
      </c>
      <c r="BF44">
        <f>(1-((1-BF32)^'weights of the criteria'!$J$34))</f>
        <v>4.8343645973802918E-4</v>
      </c>
      <c r="BG44">
        <f>(1-((1-BG32)^'weights of the criteria'!$J$34))</f>
        <v>3.7580203952513824E-2</v>
      </c>
      <c r="BH44">
        <f>BH32^'weights of the criteria'!$J$34</f>
        <v>0.92520971349479986</v>
      </c>
      <c r="BI44">
        <f>BI32^'weights of the criteria'!$J$34</f>
        <v>0.95918146037472274</v>
      </c>
      <c r="BJ44">
        <f>(1-((1-BJ32)^'weights of the criteria'!$J$35))</f>
        <v>3.5407479164295763E-2</v>
      </c>
      <c r="BK44">
        <f>(1-((1-BK32)^'weights of the criteria'!$J$35))</f>
        <v>0.10330287486999368</v>
      </c>
      <c r="BL44">
        <f>BL32^'weights of the criteria'!$J$35</f>
        <v>0</v>
      </c>
      <c r="BM44">
        <f>BM32^'weights of the criteria'!$J$35</f>
        <v>0.88898309193213776</v>
      </c>
      <c r="BN44">
        <f>(1-((1-BN32)^'weights of the criteria'!$J$36))</f>
        <v>1.6889328508706836E-3</v>
      </c>
      <c r="BO44">
        <f>(1-((1-BO32)^'weights of the criteria'!$J$36))</f>
        <v>1.8996371726771377E-2</v>
      </c>
      <c r="BP44">
        <f>BP32^'weights of the criteria'!$J$36</f>
        <v>0.96247736760347902</v>
      </c>
      <c r="BQ44">
        <f>BQ32^'weights of the criteria'!$J$36</f>
        <v>0.97944723898269259</v>
      </c>
      <c r="BR44">
        <f>(1-((1-BR32)^'weights of the criteria'!$J$37))</f>
        <v>3.8197146363273538E-3</v>
      </c>
      <c r="BS44">
        <f>(1-((1-BS32)^'weights of the criteria'!$J$37))</f>
        <v>3.2754150092432543E-2</v>
      </c>
      <c r="BT44">
        <f>BT32^'weights of the criteria'!$J$37</f>
        <v>0.93613928231106736</v>
      </c>
      <c r="BU44">
        <f>BU32^'weights of the criteria'!$J$37</f>
        <v>0.96464208547721264</v>
      </c>
      <c r="BV44">
        <f>(1-((1-BV32)^'weights of the criteria'!$J$38))</f>
        <v>0.26892727973396602</v>
      </c>
      <c r="BW44">
        <f>(1-((1-BW32)^'weights of the criteria'!$J$38))</f>
        <v>0.26892727973396602</v>
      </c>
      <c r="BX44">
        <f>BX32^'weights of the criteria'!$J$38</f>
        <v>0.73107272026603409</v>
      </c>
      <c r="BY44">
        <f>BY32^'weights of the criteria'!$J$38</f>
        <v>0.73107272026603409</v>
      </c>
    </row>
    <row r="45" spans="1:77" x14ac:dyDescent="0.2">
      <c r="A45" s="58"/>
      <c r="B45" t="s">
        <v>16</v>
      </c>
      <c r="R45">
        <f>(1-((1-R33)^'weights of the criteria'!$J$24))</f>
        <v>6.7062349780516728E-3</v>
      </c>
      <c r="S45">
        <f>(1-((1-S33)^'weights of the criteria'!$J$24))</f>
        <v>3.9308831789615972E-2</v>
      </c>
      <c r="T45">
        <f>T33^'weights of the criteria'!$J$24</f>
        <v>0.924526503237736</v>
      </c>
      <c r="U45">
        <f>U33^'weights of the criteria'!$J$24</f>
        <v>0.95771780777235027</v>
      </c>
      <c r="V45">
        <f>(1-((1-V33)^'weights of the criteria'!$J$25))</f>
        <v>1.496137159277211E-3</v>
      </c>
      <c r="W45">
        <f>(1-((1-W33)^'weights of the criteria'!$J$25))</f>
        <v>1.2944536086070157E-2</v>
      </c>
      <c r="X45">
        <f>X33^'weights of the criteria'!$J$25</f>
        <v>0.97451260994729361</v>
      </c>
      <c r="Y45">
        <f>Y33^'weights of the criteria'!$J$25</f>
        <v>0.98601507095300933</v>
      </c>
      <c r="Z45">
        <f>(1-((1-Z33)^'weights of the criteria'!$J$26))</f>
        <v>3.0945011024297031E-2</v>
      </c>
      <c r="AA45">
        <f>(1-((1-AA33)^'weights of the criteria'!$J$26))</f>
        <v>8.1081995731085099E-2</v>
      </c>
      <c r="AB45">
        <f>AB33^'weights of the criteria'!$J$26</f>
        <v>0</v>
      </c>
      <c r="AC45">
        <f>AC33^'weights of the criteria'!$J$26</f>
        <v>0.91321576030405227</v>
      </c>
      <c r="AD45">
        <f>(1-((1-AD33)^'weights of the criteria'!$J$27))</f>
        <v>9.7213605526313973E-4</v>
      </c>
      <c r="AE45">
        <f>(1-((1-AE33)^'weights of the criteria'!$J$27))</f>
        <v>2.9368797712759909E-3</v>
      </c>
      <c r="AF45">
        <f>AF33^'weights of the criteria'!$J$27</f>
        <v>0.99503310659577815</v>
      </c>
      <c r="AG45">
        <f>AG33^'weights of the criteria'!$J$27</f>
        <v>0.99688871808103308</v>
      </c>
      <c r="AH45">
        <f>(1-((1-AH33)^'weights of the criteria'!$J$28))</f>
        <v>9.4702197127827237E-3</v>
      </c>
      <c r="AI45">
        <f>(1-((1-AI33)^'weights of the criteria'!$J$28))</f>
        <v>3.5904239397304694E-2</v>
      </c>
      <c r="AJ45">
        <f>AJ33^'weights of the criteria'!$J$28</f>
        <v>0</v>
      </c>
      <c r="AK45">
        <f>AK33^'weights of the criteria'!$J$28</f>
        <v>0.9612646327882689</v>
      </c>
      <c r="AL45">
        <f>(1-((1-AL33)^'weights of the criteria'!$J$29))</f>
        <v>0.15938498224784958</v>
      </c>
      <c r="AM45">
        <f>(1-((1-AM33)^'weights of the criteria'!$J$29))</f>
        <v>0.18794253141898343</v>
      </c>
      <c r="AN45">
        <f>AN33^'weights of the criteria'!$J$29</f>
        <v>0</v>
      </c>
      <c r="AO45">
        <f>AO33^'weights of the criteria'!$J$29</f>
        <v>0.80855374025773619</v>
      </c>
      <c r="AP45">
        <f>(1-((1-AP33)^'weights of the criteria'!$J$30))</f>
        <v>7.6146680483649698E-2</v>
      </c>
      <c r="AQ45">
        <f>(1-((1-AQ33)^'weights of the criteria'!$J$30))</f>
        <v>0.11313200768557874</v>
      </c>
      <c r="AR45">
        <f>AR33^'weights of the criteria'!$J$30</f>
        <v>0</v>
      </c>
      <c r="AS45">
        <f>AS33^'weights of the criteria'!$J$30</f>
        <v>0.88278499937509147</v>
      </c>
      <c r="AT45">
        <f>(1-((1-AT33)^'weights of the criteria'!$J$31))</f>
        <v>2.138493096355687E-2</v>
      </c>
      <c r="AU45">
        <f>(1-((1-AU33)^'weights of the criteria'!$J$31))</f>
        <v>7.6901649606332279E-2</v>
      </c>
      <c r="AV45">
        <f>AV33^'weights of the criteria'!$J$31</f>
        <v>0</v>
      </c>
      <c r="AW45">
        <f>AW33^'weights of the criteria'!$J$31</f>
        <v>0.91718638588231605</v>
      </c>
      <c r="AX45">
        <f>(1-((1-AX33)^'weights of the criteria'!$J$32))</f>
        <v>2.3950925630893627E-2</v>
      </c>
      <c r="AY45">
        <f>(1-((1-AY33)^'weights of the criteria'!$J$32))</f>
        <v>7.0701024981089211E-2</v>
      </c>
      <c r="AZ45">
        <f>AZ33^'weights of the criteria'!$J$32</f>
        <v>0</v>
      </c>
      <c r="BA45">
        <f>BA33^'weights of the criteria'!$J$32</f>
        <v>0.92391527045167443</v>
      </c>
      <c r="BB45">
        <f>(1-((1-BB33)^'weights of the criteria'!$J$33))</f>
        <v>1.1031059611295024E-2</v>
      </c>
      <c r="BC45">
        <f>(1-((1-BC33)^'weights of the criteria'!$J$33))</f>
        <v>4.0603544940628455E-2</v>
      </c>
      <c r="BD45">
        <f>BD33^'weights of the criteria'!$J$33</f>
        <v>0</v>
      </c>
      <c r="BE45">
        <f>BE33^'weights of the criteria'!$J$33</f>
        <v>0.95623142586752707</v>
      </c>
      <c r="BF45">
        <f>(1-((1-BF33)^'weights of the criteria'!$J$34))</f>
        <v>3.2683904351016313E-2</v>
      </c>
      <c r="BG45">
        <f>(1-((1-BG33)^'weights of the criteria'!$J$34))</f>
        <v>9.5622952376511416E-2</v>
      </c>
      <c r="BH45">
        <f>BH33^'weights of the criteria'!$J$34</f>
        <v>0</v>
      </c>
      <c r="BI45">
        <f>BI33^'weights of the criteria'!$J$34</f>
        <v>0.89720303741906848</v>
      </c>
      <c r="BJ45">
        <f>(1-((1-BJ33)^'weights of the criteria'!$J$35))</f>
        <v>7.848002710361679E-2</v>
      </c>
      <c r="BK45">
        <f>(1-((1-BK33)^'weights of the criteria'!$J$35))</f>
        <v>0.1159002513809877</v>
      </c>
      <c r="BL45">
        <f>BL33^'weights of the criteria'!$J$35</f>
        <v>0</v>
      </c>
      <c r="BM45">
        <f>BM33^'weights of the criteria'!$J$35</f>
        <v>0.87998987916672833</v>
      </c>
      <c r="BN45">
        <f>(1-((1-BN33)^'weights of the criteria'!$J$36))</f>
        <v>0</v>
      </c>
      <c r="BO45">
        <f>(1-((1-BO33)^'weights of the criteria'!$J$36))</f>
        <v>1.6255337541261627E-2</v>
      </c>
      <c r="BP45">
        <f>BP33^'weights of the criteria'!$J$36</f>
        <v>0.9671939685329346</v>
      </c>
      <c r="BQ45">
        <f>BQ33^'weights of the criteria'!$J$36</f>
        <v>0.98231304305717393</v>
      </c>
      <c r="BR45">
        <f>(1-((1-BR33)^'weights of the criteria'!$J$37))</f>
        <v>7.3289688969843114E-3</v>
      </c>
      <c r="BS45">
        <f>(1-((1-BS33)^'weights of the criteria'!$J$37))</f>
        <v>3.866882469309163E-2</v>
      </c>
      <c r="BT45">
        <f>BT33^'weights of the criteria'!$J$37</f>
        <v>0</v>
      </c>
      <c r="BU45">
        <f>BU33^'weights of the criteria'!$J$37</f>
        <v>0.95840596094242481</v>
      </c>
      <c r="BV45">
        <f>(1-((1-BV33)^'weights of the criteria'!$J$38))</f>
        <v>0.20934546768264883</v>
      </c>
      <c r="BW45">
        <f>(1-((1-BW33)^'weights of the criteria'!$J$38))</f>
        <v>0.24074579599199797</v>
      </c>
      <c r="BX45">
        <f>BX33^'weights of the criteria'!$J$38</f>
        <v>0</v>
      </c>
      <c r="BY45">
        <f>BY33^'weights of the criteria'!$J$38</f>
        <v>0.7554146643634061</v>
      </c>
    </row>
  </sheetData>
  <mergeCells count="19">
    <mergeCell ref="A34:A39"/>
    <mergeCell ref="A40:A45"/>
    <mergeCell ref="BN3:BQ3"/>
    <mergeCell ref="AL3:AO3"/>
    <mergeCell ref="A28:A33"/>
    <mergeCell ref="R3:U3"/>
    <mergeCell ref="V3:Y3"/>
    <mergeCell ref="Z3:AC3"/>
    <mergeCell ref="R1:BY2"/>
    <mergeCell ref="BR3:BU3"/>
    <mergeCell ref="BV3:BY3"/>
    <mergeCell ref="AP3:AS3"/>
    <mergeCell ref="AT3:AW3"/>
    <mergeCell ref="AX3:BA3"/>
    <mergeCell ref="BB3:BE3"/>
    <mergeCell ref="BF3:BI3"/>
    <mergeCell ref="BJ3:BM3"/>
    <mergeCell ref="AD3:AG3"/>
    <mergeCell ref="AH3:AK3"/>
  </mergeCells>
  <phoneticPr fontId="1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H47"/>
  <sheetViews>
    <sheetView topLeftCell="A2" zoomScaleNormal="100" workbookViewId="0">
      <selection activeCell="A15" sqref="A15"/>
    </sheetView>
  </sheetViews>
  <sheetFormatPr baseColWidth="10" defaultColWidth="8.83203125" defaultRowHeight="15" x14ac:dyDescent="0.2"/>
  <cols>
    <col min="2" max="2" width="11.5" bestFit="1" customWidth="1"/>
    <col min="3" max="6" width="9.5" customWidth="1"/>
    <col min="7" max="7" width="26.5" customWidth="1"/>
    <col min="8" max="13" width="9.5" customWidth="1"/>
    <col min="14" max="14" width="11.83203125" customWidth="1"/>
    <col min="15" max="75" width="9.5" customWidth="1"/>
    <col min="76" max="77" width="9.1640625" customWidth="1"/>
    <col min="78" max="81" width="9.5" customWidth="1"/>
    <col min="82" max="133" width="9.1640625" customWidth="1"/>
    <col min="138" max="138" width="30" customWidth="1"/>
  </cols>
  <sheetData>
    <row r="1" spans="1:138" ht="24" x14ac:dyDescent="0.3">
      <c r="C1" s="71">
        <v>1</v>
      </c>
      <c r="D1" s="71"/>
      <c r="E1" s="71"/>
      <c r="F1" s="71"/>
      <c r="G1" s="71"/>
      <c r="H1" s="71">
        <v>2</v>
      </c>
      <c r="I1" s="71"/>
      <c r="J1" s="71"/>
      <c r="K1" s="71"/>
      <c r="L1" s="71"/>
      <c r="M1" s="71">
        <v>3</v>
      </c>
      <c r="N1" s="71"/>
      <c r="O1" s="71"/>
      <c r="P1" s="71"/>
      <c r="Q1" s="71"/>
      <c r="R1" s="71">
        <v>4</v>
      </c>
      <c r="S1" s="71"/>
      <c r="T1" s="71"/>
      <c r="U1" s="71"/>
      <c r="V1" s="71"/>
      <c r="W1" s="71">
        <v>5</v>
      </c>
      <c r="X1" s="71"/>
      <c r="Y1" s="71"/>
      <c r="Z1" s="71"/>
      <c r="AA1" s="71"/>
      <c r="AB1" s="71">
        <v>6</v>
      </c>
      <c r="AC1" s="71"/>
      <c r="AD1" s="71"/>
      <c r="AE1" s="71"/>
      <c r="AF1" s="71"/>
      <c r="AG1" s="71">
        <v>7</v>
      </c>
      <c r="AH1" s="71"/>
      <c r="AI1" s="71"/>
      <c r="AJ1" s="71"/>
      <c r="AK1" s="71"/>
      <c r="AL1" s="71">
        <v>8</v>
      </c>
      <c r="AM1" s="71"/>
      <c r="AN1" s="71"/>
      <c r="AO1" s="71"/>
      <c r="AP1" s="71"/>
      <c r="AQ1" s="71">
        <v>9</v>
      </c>
      <c r="AR1" s="71"/>
      <c r="AS1" s="71"/>
      <c r="AT1" s="71"/>
      <c r="AU1" s="71"/>
      <c r="AV1" s="71">
        <v>10</v>
      </c>
      <c r="AW1" s="71"/>
      <c r="AX1" s="71"/>
      <c r="AY1" s="71"/>
      <c r="AZ1" s="71"/>
      <c r="BA1" s="71">
        <v>11</v>
      </c>
      <c r="BB1" s="71"/>
      <c r="BC1" s="71"/>
      <c r="BD1" s="71"/>
      <c r="BE1" s="71"/>
      <c r="BF1" s="71">
        <v>12</v>
      </c>
      <c r="BG1" s="71"/>
      <c r="BH1" s="71"/>
      <c r="BI1" s="71"/>
      <c r="BJ1" s="71"/>
      <c r="BK1" s="71">
        <v>13</v>
      </c>
      <c r="BL1" s="71"/>
      <c r="BM1" s="71"/>
      <c r="BN1" s="71"/>
      <c r="BO1" s="71"/>
      <c r="BP1" s="71">
        <v>14</v>
      </c>
      <c r="BQ1" s="71"/>
      <c r="BR1" s="71"/>
      <c r="BS1" s="71"/>
      <c r="BT1" s="71"/>
      <c r="BU1" s="72">
        <v>15</v>
      </c>
      <c r="BV1" s="72"/>
      <c r="BW1" s="72"/>
      <c r="BX1" s="72"/>
      <c r="BY1" s="72"/>
    </row>
    <row r="2" spans="1:138" ht="32" x14ac:dyDescent="0.2">
      <c r="C2" s="69" t="s">
        <v>96</v>
      </c>
      <c r="D2" s="69"/>
      <c r="E2" s="69"/>
      <c r="F2" s="69"/>
      <c r="G2" s="16" t="s">
        <v>34</v>
      </c>
      <c r="H2" s="55" t="s">
        <v>97</v>
      </c>
      <c r="I2" s="55"/>
      <c r="J2" s="55"/>
      <c r="K2" s="55"/>
      <c r="L2" s="16" t="s">
        <v>34</v>
      </c>
      <c r="M2" s="54" t="s">
        <v>98</v>
      </c>
      <c r="N2" s="54"/>
      <c r="O2" s="54"/>
      <c r="P2" s="54"/>
      <c r="Q2" s="16" t="s">
        <v>34</v>
      </c>
      <c r="R2" s="55" t="s">
        <v>99</v>
      </c>
      <c r="S2" s="55"/>
      <c r="T2" s="55"/>
      <c r="U2" s="55"/>
      <c r="V2" s="16" t="s">
        <v>34</v>
      </c>
      <c r="W2" s="54" t="s">
        <v>100</v>
      </c>
      <c r="X2" s="54"/>
      <c r="Y2" s="54"/>
      <c r="Z2" s="54"/>
      <c r="AA2" s="16" t="s">
        <v>34</v>
      </c>
      <c r="AB2" s="54" t="s">
        <v>101</v>
      </c>
      <c r="AC2" s="54"/>
      <c r="AD2" s="54"/>
      <c r="AE2" s="54"/>
      <c r="AF2" s="16" t="s">
        <v>34</v>
      </c>
      <c r="AG2" s="54" t="s">
        <v>102</v>
      </c>
      <c r="AH2" s="54"/>
      <c r="AI2" s="54"/>
      <c r="AJ2" s="54"/>
      <c r="AK2" s="16" t="s">
        <v>34</v>
      </c>
      <c r="AL2" s="54" t="s">
        <v>103</v>
      </c>
      <c r="AM2" s="54"/>
      <c r="AN2" s="54"/>
      <c r="AO2" s="54"/>
      <c r="AP2" s="16" t="s">
        <v>34</v>
      </c>
      <c r="AQ2" s="54" t="s">
        <v>104</v>
      </c>
      <c r="AR2" s="54"/>
      <c r="AS2" s="54"/>
      <c r="AT2" s="54"/>
      <c r="AU2" s="16" t="s">
        <v>34</v>
      </c>
      <c r="AV2" s="54" t="s">
        <v>105</v>
      </c>
      <c r="AW2" s="54"/>
      <c r="AX2" s="54"/>
      <c r="AY2" s="54"/>
      <c r="AZ2" s="16" t="s">
        <v>34</v>
      </c>
      <c r="BA2" s="54" t="s">
        <v>106</v>
      </c>
      <c r="BB2" s="54"/>
      <c r="BC2" s="54"/>
      <c r="BD2" s="54"/>
      <c r="BE2" s="16" t="s">
        <v>34</v>
      </c>
      <c r="BF2" s="54" t="s">
        <v>107</v>
      </c>
      <c r="BG2" s="54"/>
      <c r="BH2" s="54"/>
      <c r="BI2" s="54"/>
      <c r="BJ2" s="16" t="s">
        <v>34</v>
      </c>
      <c r="BK2" s="54" t="s">
        <v>108</v>
      </c>
      <c r="BL2" s="54"/>
      <c r="BM2" s="54"/>
      <c r="BN2" s="54"/>
      <c r="BO2" s="16" t="s">
        <v>34</v>
      </c>
      <c r="BP2" s="54" t="s">
        <v>109</v>
      </c>
      <c r="BQ2" s="54"/>
      <c r="BR2" s="54"/>
      <c r="BS2" s="54"/>
      <c r="BT2" s="16" t="s">
        <v>34</v>
      </c>
      <c r="BU2" s="54" t="s">
        <v>110</v>
      </c>
      <c r="BV2" s="54"/>
      <c r="BW2" s="54"/>
      <c r="BX2" s="54"/>
      <c r="BY2" s="16" t="s">
        <v>34</v>
      </c>
      <c r="BZ2" s="75" t="s">
        <v>35</v>
      </c>
      <c r="CA2" s="72"/>
      <c r="CB2" s="72"/>
      <c r="CC2" s="72"/>
      <c r="CD2" s="75" t="s">
        <v>36</v>
      </c>
      <c r="CE2" s="72"/>
      <c r="CF2" s="72"/>
      <c r="CG2" s="72"/>
      <c r="CH2" s="75" t="s">
        <v>37</v>
      </c>
      <c r="CI2" s="72"/>
      <c r="CJ2" s="72"/>
      <c r="CK2" s="72"/>
      <c r="CL2" s="75" t="s">
        <v>38</v>
      </c>
      <c r="CM2" s="72"/>
      <c r="CN2" s="72"/>
      <c r="CO2" s="72"/>
      <c r="CP2" s="75" t="s">
        <v>39</v>
      </c>
      <c r="CQ2" s="72"/>
      <c r="CR2" s="72"/>
      <c r="CS2" s="72"/>
      <c r="CT2" s="75" t="s">
        <v>40</v>
      </c>
      <c r="CU2" s="72"/>
      <c r="CV2" s="72"/>
      <c r="CW2" s="72"/>
      <c r="CX2" s="75" t="s">
        <v>41</v>
      </c>
      <c r="CY2" s="72"/>
      <c r="CZ2" s="72"/>
      <c r="DA2" s="72"/>
      <c r="DB2" s="76">
        <v>15</v>
      </c>
      <c r="DC2" s="76"/>
      <c r="DD2" s="76"/>
      <c r="DE2" s="76"/>
      <c r="DF2" s="76" t="s">
        <v>42</v>
      </c>
      <c r="DG2" s="76"/>
      <c r="DH2" s="76"/>
      <c r="DI2" s="76"/>
      <c r="DJ2" s="76" t="s">
        <v>43</v>
      </c>
      <c r="DK2" s="76"/>
      <c r="DL2" s="76"/>
      <c r="DM2" s="76"/>
      <c r="DN2" s="76" t="s">
        <v>44</v>
      </c>
      <c r="DO2" s="76"/>
      <c r="DP2" s="76"/>
      <c r="DQ2" s="76"/>
      <c r="DR2" s="76" t="s">
        <v>45</v>
      </c>
      <c r="DS2" s="76"/>
      <c r="DT2" s="76"/>
      <c r="DU2" s="76"/>
      <c r="DV2" s="76" t="s">
        <v>46</v>
      </c>
      <c r="DW2" s="76"/>
      <c r="DX2" s="76"/>
      <c r="DY2" s="76"/>
      <c r="DZ2" s="76" t="s">
        <v>47</v>
      </c>
      <c r="EA2" s="76"/>
      <c r="EB2" s="76"/>
      <c r="EC2" s="76"/>
      <c r="ED2" s="73" t="s">
        <v>119</v>
      </c>
      <c r="EE2" s="74"/>
      <c r="EF2" s="74"/>
      <c r="EG2" s="74"/>
    </row>
    <row r="3" spans="1:138" x14ac:dyDescent="0.2">
      <c r="A3" s="59" t="s">
        <v>120</v>
      </c>
      <c r="B3" t="s">
        <v>11</v>
      </c>
      <c r="C3" s="17">
        <f>'Alternatif-criteria weights'!R28</f>
        <v>0.6835973665381252</v>
      </c>
      <c r="D3" s="17">
        <f>'Alternatif-criteria weights'!S28</f>
        <v>0.82561945223148525</v>
      </c>
      <c r="E3" s="17">
        <f>'Alternatif-criteria weights'!T28</f>
        <v>0</v>
      </c>
      <c r="F3" s="17">
        <f>'Alternatif-criteria weights'!U28</f>
        <v>0.16185573642526169</v>
      </c>
      <c r="G3" s="18">
        <f>(C3+C3*(1-C3-E3)+D3+D3*(1-D3-F3))/2</f>
        <v>0.86792477682519742</v>
      </c>
      <c r="H3" s="15">
        <f>'Alternatif-criteria weights'!V28</f>
        <v>0.10960041904036422</v>
      </c>
      <c r="I3" s="15">
        <f>'Alternatif-criteria weights'!W28</f>
        <v>0.4736653939052643</v>
      </c>
      <c r="J3" s="15">
        <f>'Alternatif-criteria weights'!X28</f>
        <v>0.28593018398391068</v>
      </c>
      <c r="K3" s="15">
        <f>'Alternatif-criteria weights'!Y28</f>
        <v>0.50114946071306421</v>
      </c>
      <c r="L3" s="18">
        <f>(H3+H3*(1-H3-J3)+I3+I3*(1-I3-K3))/2</f>
        <v>0.33072262197950753</v>
      </c>
      <c r="M3" s="15">
        <f>'Alternatif-criteria weights'!Z28</f>
        <v>0.37052007111497287</v>
      </c>
      <c r="N3" s="15">
        <f>'Alternatif-criteria weights'!AA28</f>
        <v>0.70984321077690105</v>
      </c>
      <c r="O3" s="15">
        <f>'Alternatif-criteria weights'!AB28</f>
        <v>0</v>
      </c>
      <c r="P3" s="15">
        <f>'Alternatif-criteria weights'!AC28</f>
        <v>0.26479757990507463</v>
      </c>
      <c r="Q3" s="18">
        <f>(M3+M3*(1-M3-O3)+N3+N3*(1-N3-P3))/2</f>
        <v>0.66579964623643606</v>
      </c>
      <c r="R3" s="15">
        <f>'Alternatif-criteria weights'!AD28</f>
        <v>6.8998728178542801E-2</v>
      </c>
      <c r="S3" s="15">
        <f>'Alternatif-criteria weights'!AE28</f>
        <v>0.19442752121008866</v>
      </c>
      <c r="T3" s="15">
        <f>'Alternatif-criteria weights'!AF28</f>
        <v>0.69349124991794697</v>
      </c>
      <c r="U3" s="15">
        <f>'Alternatif-criteria weights'!AG28</f>
        <v>0.79528005327305218</v>
      </c>
      <c r="V3" s="18">
        <f>(R3+R3*(1-R3-T3)+S3+S3*(1-S3-U3))/2</f>
        <v>0.14090763480505697</v>
      </c>
      <c r="W3" s="15">
        <f>'Alternatif-criteria weights'!AH28</f>
        <v>5.089726231034386E-2</v>
      </c>
      <c r="X3" s="15">
        <f>'Alternatif-criteria weights'!AI28</f>
        <v>0.41516686510025547</v>
      </c>
      <c r="Y3" s="15">
        <f>'Alternatif-criteria weights'!AJ28</f>
        <v>0.34391411207302475</v>
      </c>
      <c r="Z3" s="15">
        <f>'Alternatif-criteria weights'!AK28</f>
        <v>0.55962050812439645</v>
      </c>
      <c r="AA3" s="18">
        <f>(W3+W3*(1-W3-Y3)+X3+X3*(1-X3-Z3))/2</f>
        <v>0.25366700942755477</v>
      </c>
      <c r="AB3" s="15">
        <f>'Alternatif-criteria weights'!AL28</f>
        <v>0.17978469454236601</v>
      </c>
      <c r="AC3" s="15">
        <f>'Alternatif-criteria weights'!AM28</f>
        <v>0.5589244858842326</v>
      </c>
      <c r="AD3" s="15">
        <f>'Alternatif-criteria weights'!AN28</f>
        <v>0</v>
      </c>
      <c r="AE3" s="15">
        <f>'Alternatif-criteria weights'!AO28</f>
        <v>0.41300184027548609</v>
      </c>
      <c r="AF3" s="18">
        <f>(AB3+AB3*(1-AB3-AD3)+AC3+AC3*(1-AC3-AE3))/2</f>
        <v>0.45093120114766677</v>
      </c>
      <c r="AG3" s="15">
        <f>'Alternatif-criteria weights'!AP28</f>
        <v>0.21168579640568441</v>
      </c>
      <c r="AH3" s="15">
        <f>'Alternatif-criteria weights'!AQ28</f>
        <v>0.51192122215937907</v>
      </c>
      <c r="AI3" s="15">
        <f>'Alternatif-criteria weights'!AR28</f>
        <v>0</v>
      </c>
      <c r="AJ3" s="15">
        <f>'Alternatif-criteria weights'!AS28</f>
        <v>0.46271914104215067</v>
      </c>
      <c r="AK3" s="18">
        <f>(AG3+AG3*(1-AG3-AI3)+AH3+AH3*(1-AH3-AJ3))/2</f>
        <v>0.45173203741711493</v>
      </c>
      <c r="AL3" s="15">
        <f>'Alternatif-criteria weights'!AT28</f>
        <v>0.15000000000000002</v>
      </c>
      <c r="AM3" s="15">
        <f>'Alternatif-criteria weights'!AU28</f>
        <v>0.51249999999999996</v>
      </c>
      <c r="AN3" s="15">
        <f>'Alternatif-criteria weights'!AV28</f>
        <v>0.25</v>
      </c>
      <c r="AO3" s="15">
        <f>'Alternatif-criteria weights'!AW28</f>
        <v>0.46250000000000008</v>
      </c>
      <c r="AP3" s="18">
        <f>(AL3+AL3*(1-AL3-AN3)+AM3+AM3*(1-AM3-AO3))/2</f>
        <v>0.38265624999999998</v>
      </c>
      <c r="AQ3" s="15">
        <f>'Alternatif-criteria weights'!AX28</f>
        <v>6.1965813526758895E-2</v>
      </c>
      <c r="AR3" s="15">
        <f>'Alternatif-criteria weights'!AY28</f>
        <v>0.21402757026712482</v>
      </c>
      <c r="AS3" s="15">
        <f>'Alternatif-criteria weights'!AZ28</f>
        <v>0.65446298918608004</v>
      </c>
      <c r="AT3" s="15">
        <f>'Alternatif-criteria weights'!BA28</f>
        <v>0.77371635009978967</v>
      </c>
      <c r="AU3" s="18">
        <f>(AQ3+AQ3*(1-AQ3-AS3)+AR3+AR3*(1-AR3-AT3))/2</f>
        <v>0.14809412133570471</v>
      </c>
      <c r="AV3" s="15">
        <f>'Alternatif-criteria weights'!BB28</f>
        <v>0.62272940378027464</v>
      </c>
      <c r="AW3" s="15">
        <f>'Alternatif-criteria weights'!BC28</f>
        <v>0.77337893524031887</v>
      </c>
      <c r="AX3" s="15">
        <f>'Alternatif-criteria weights'!BD28</f>
        <v>0</v>
      </c>
      <c r="AY3" s="15">
        <f>'Alternatif-criteria weights'!BE28</f>
        <v>0.21378055051204664</v>
      </c>
      <c r="AZ3" s="18">
        <f>(AV3+AV3*(1-AV3-AX3)+AW3+AW3*(1-AW3-AY3))/2</f>
        <v>0.82048820785255283</v>
      </c>
      <c r="BA3" s="15">
        <f>'Alternatif-criteria weights'!BF28</f>
        <v>5.787435380573025E-3</v>
      </c>
      <c r="BB3" s="15">
        <f>'Alternatif-criteria weights'!BG28</f>
        <v>0.36857863038234595</v>
      </c>
      <c r="BC3" s="15">
        <f>'Alternatif-criteria weights'!BH28</f>
        <v>0.39334170135881291</v>
      </c>
      <c r="BD3" s="15">
        <f>'Alternatif-criteria weights'!BI28</f>
        <v>0.60638598021732371</v>
      </c>
      <c r="BE3" s="18">
        <f>(BA3+BA3*(1-BA3-BC3)+BB3+BB3*(1-BB3-BD3))/2</f>
        <v>0.19353553829618567</v>
      </c>
      <c r="BF3" s="15">
        <f>'Alternatif-criteria weights'!BJ28</f>
        <v>0.184531637620859</v>
      </c>
      <c r="BG3" s="15">
        <f>'Alternatif-criteria weights'!BK28</f>
        <v>0.56313018787797842</v>
      </c>
      <c r="BH3" s="15">
        <f>'Alternatif-criteria weights'!BL28</f>
        <v>0</v>
      </c>
      <c r="BI3" s="15">
        <f>'Alternatif-criteria weights'!BM28</f>
        <v>0.40887922570940272</v>
      </c>
      <c r="BJ3" s="18">
        <f>(BF3+BF3*(1-BF3-BH3)+BG3+BG3*(1-BG3-BI3))/2</f>
        <v>0.45695194101100661</v>
      </c>
      <c r="BK3" s="15">
        <f>'Alternatif-criteria weights'!BN28</f>
        <v>0</v>
      </c>
      <c r="BL3" s="15">
        <f>'Alternatif-criteria weights'!BO28</f>
        <v>0.36250000000000004</v>
      </c>
      <c r="BM3" s="15">
        <f>'Alternatif-criteria weights'!BP28</f>
        <v>0.4</v>
      </c>
      <c r="BN3" s="15">
        <f>'Alternatif-criteria weights'!BQ28</f>
        <v>0.61250000000000004</v>
      </c>
      <c r="BO3" s="18">
        <f>(BK3+BK3*(1-BK3-BM3)+BL3+BL3*(1-BL3-BN3))/2</f>
        <v>0.18578125000000001</v>
      </c>
      <c r="BP3" s="15">
        <f>'Alternatif-criteria weights'!BR28</f>
        <v>6.1851214203551663E-2</v>
      </c>
      <c r="BQ3" s="15">
        <f>'Alternatif-criteria weights'!BS28</f>
        <v>0.42626658552287078</v>
      </c>
      <c r="BR3" s="15">
        <f>'Alternatif-criteria weights'!BT28</f>
        <v>0.33255998977232765</v>
      </c>
      <c r="BS3" s="15">
        <f>'Alternatif-criteria weights'!BU28</f>
        <v>0.54850392405297621</v>
      </c>
      <c r="BT3" s="18">
        <f>(BP3+BP3*(1-BP3-BR3)+BQ3+BQ3*(1-BQ3-BS3))/2</f>
        <v>0.26816434540308348</v>
      </c>
      <c r="BU3" s="15">
        <f>'Alternatif-criteria weights'!BV28</f>
        <v>0.4</v>
      </c>
      <c r="BV3" s="15">
        <f>'Alternatif-criteria weights'!BW28</f>
        <v>0.76249999999999996</v>
      </c>
      <c r="BW3" s="15">
        <f>'Alternatif-criteria weights'!BX28</f>
        <v>0</v>
      </c>
      <c r="BX3" s="15">
        <f>'Alternatif-criteria weights'!BY28</f>
        <v>0.21149999999999999</v>
      </c>
      <c r="BY3" s="18">
        <f>(BU3+BU3*(1-BU3-BW3)+BV3+BV3*(1-BV3-BX3))/2</f>
        <v>0.71116249999999992</v>
      </c>
      <c r="BZ3" s="15">
        <f>C3+H3-C3*H3</f>
        <v>0.71827522775102148</v>
      </c>
      <c r="CA3" s="15">
        <f>D3+I3-D3*I3</f>
        <v>0.90821748307967465</v>
      </c>
      <c r="CB3" s="15">
        <f>E3*J3</f>
        <v>0</v>
      </c>
      <c r="CC3" s="15">
        <f>F3*K3</f>
        <v>8.1113915022835756E-2</v>
      </c>
      <c r="CD3" s="15">
        <f>M3+R3-M3*R3</f>
        <v>0.41395338562195932</v>
      </c>
      <c r="CE3" s="15">
        <f>N3+S3-N3*S3</f>
        <v>0.76625767606782635</v>
      </c>
      <c r="CF3" s="15">
        <f>O3*T3</f>
        <v>0</v>
      </c>
      <c r="CG3" s="15">
        <f>P3*U3</f>
        <v>0.21058823345348304</v>
      </c>
      <c r="CH3" s="15">
        <f>W3+AB3-W3*AB3</f>
        <v>0.22153140809520203</v>
      </c>
      <c r="CI3" s="15">
        <f>X3+AC3-X3*AC3</f>
        <v>0.74204442435215923</v>
      </c>
      <c r="CJ3" s="15">
        <f>Y3*AD3</f>
        <v>0</v>
      </c>
      <c r="CK3" s="15">
        <f>Z3*AE3</f>
        <v>0.23112429971127835</v>
      </c>
      <c r="CL3" s="15">
        <f>AG3+AL3-AG3*AL3</f>
        <v>0.32993292694483178</v>
      </c>
      <c r="CM3" s="15">
        <f>AH3+AM3-AH3*AM3</f>
        <v>0.76206159580269739</v>
      </c>
      <c r="CN3" s="15">
        <f>AI3*AN3</f>
        <v>0</v>
      </c>
      <c r="CO3" s="15">
        <f>AJ3*AO3</f>
        <v>0.21400760273199473</v>
      </c>
      <c r="CP3" s="15">
        <f>AQ3+AV3-AQ3*AV3</f>
        <v>0.6461072831947553</v>
      </c>
      <c r="CQ3" s="15">
        <f>AR3+AW3-AR3*AW3</f>
        <v>0.82188209110218213</v>
      </c>
      <c r="CR3" s="15">
        <f>AS3*AX3</f>
        <v>0</v>
      </c>
      <c r="CS3" s="15">
        <f>AT3*AY3</f>
        <v>0.16540550726450445</v>
      </c>
      <c r="CT3" s="15">
        <f>BA3+BF3-BA3*BF3</f>
        <v>0.18925110807303</v>
      </c>
      <c r="CU3" s="15">
        <f>BB3+BG3-BB3*BG3</f>
        <v>0.7241510648853059</v>
      </c>
      <c r="CV3" s="15">
        <f>BC3*BH3</f>
        <v>0</v>
      </c>
      <c r="CW3" s="15">
        <f>BD3*BI3</f>
        <v>0.24793863007229652</v>
      </c>
      <c r="CX3" s="15">
        <f>BK3+BP3-BK3*BP3</f>
        <v>6.1851214203551663E-2</v>
      </c>
      <c r="CY3" s="15">
        <f>BL3+BQ3-BL3*BQ3</f>
        <v>0.63424494827083011</v>
      </c>
      <c r="CZ3" s="15">
        <f>BM3*BR3</f>
        <v>0.13302399590893108</v>
      </c>
      <c r="DA3" s="15">
        <f>BN3*BS3</f>
        <v>0.33595865348244797</v>
      </c>
      <c r="DB3" s="15">
        <f>BU3</f>
        <v>0.4</v>
      </c>
      <c r="DC3" s="15">
        <f t="shared" ref="DC3:DE3" si="0">BV3</f>
        <v>0.76249999999999996</v>
      </c>
      <c r="DD3" s="15">
        <f t="shared" si="0"/>
        <v>0</v>
      </c>
      <c r="DE3" s="15">
        <f t="shared" si="0"/>
        <v>0.21149999999999999</v>
      </c>
      <c r="DF3" s="15">
        <f>BZ3+CD3-BZ3*CD3</f>
        <v>0.83489615103706161</v>
      </c>
      <c r="DG3" s="15">
        <f>CA3+CE3-CA3*CE3</f>
        <v>0.97854654119869922</v>
      </c>
      <c r="DH3" s="15">
        <f>CB3*CF3</f>
        <v>0</v>
      </c>
      <c r="DI3" s="15">
        <f>CC3*CG3</f>
        <v>1.708163607315492E-2</v>
      </c>
      <c r="DJ3" s="15">
        <f>CH3+CL3-CH3*CL3</f>
        <v>0.4783738291569738</v>
      </c>
      <c r="DK3" s="15">
        <f>CI3+CM3-CI3*CM3</f>
        <v>0.93862246197655619</v>
      </c>
      <c r="DL3" s="15">
        <f>CJ3*CN3</f>
        <v>0</v>
      </c>
      <c r="DM3" s="15">
        <f>CK3*CO3</f>
        <v>4.9462357314321741E-2</v>
      </c>
      <c r="DN3" s="15">
        <f>CP3+CT3-CP3*CT3</f>
        <v>0.71308187198912287</v>
      </c>
      <c r="DO3" s="15">
        <f>CQ3+CU3-CQ3*CU3</f>
        <v>0.95086636450568085</v>
      </c>
      <c r="DP3" s="15">
        <f>CR3*CV3</f>
        <v>0</v>
      </c>
      <c r="DQ3" s="15">
        <f>CS3*CW3</f>
        <v>4.1010414877574522E-2</v>
      </c>
      <c r="DR3" s="15">
        <f>CX3+DB3-CX3*DB3</f>
        <v>0.43711072852213101</v>
      </c>
      <c r="DS3" s="15">
        <f>CY3+DC3-CY3*DC3</f>
        <v>0.91313317521432213</v>
      </c>
      <c r="DT3" s="15">
        <f>CZ3*DD3</f>
        <v>0</v>
      </c>
      <c r="DU3" s="15">
        <f>DA3*DE3</f>
        <v>7.1055255211537743E-2</v>
      </c>
      <c r="DV3" s="15">
        <f>DF3+DJ3-DF3*DJ3</f>
        <v>0.91387751147401697</v>
      </c>
      <c r="DW3" s="15">
        <f>DG3+DK3-DG3*DK3</f>
        <v>0.99868323951668891</v>
      </c>
      <c r="DX3" s="15">
        <f>DH3*DL3</f>
        <v>0</v>
      </c>
      <c r="DY3" s="15">
        <f>DI3*DM3</f>
        <v>8.4489798696359641E-4</v>
      </c>
      <c r="DZ3" s="15">
        <f>DN3+DR3-DN3*DR3</f>
        <v>0.83849686395016354</v>
      </c>
      <c r="EA3" s="15">
        <f>DO3+DS3-DO3*DS3</f>
        <v>0.99573191709443176</v>
      </c>
      <c r="EB3" s="15">
        <f>DP3*DT3</f>
        <v>0</v>
      </c>
      <c r="EC3" s="15">
        <f>DQ3*DU3</f>
        <v>2.9140054954571019E-3</v>
      </c>
      <c r="ED3" s="15">
        <f>DV3+DZ3-DV3*DZ3</f>
        <v>0.98609094801863773</v>
      </c>
      <c r="EE3" s="15">
        <f>DW3+EA3-DW3*EA3</f>
        <v>0.9999943799570904</v>
      </c>
      <c r="EF3" s="15">
        <f>DX3*EB3</f>
        <v>0</v>
      </c>
      <c r="EG3" s="15">
        <f>DY3*EC3</f>
        <v>2.4620373771125629E-6</v>
      </c>
      <c r="EH3" s="30">
        <f>(ED3+ED3*(1-ED3-EF3)+EE3+EE3*(1-EE3-EG3))/2</f>
        <v>0.9999020381089273</v>
      </c>
    </row>
    <row r="4" spans="1:138" x14ac:dyDescent="0.2">
      <c r="A4" s="57"/>
      <c r="B4" t="s">
        <v>12</v>
      </c>
      <c r="C4" s="17">
        <f>'Alternatif-criteria weights'!R29</f>
        <v>9.920399330999996E-2</v>
      </c>
      <c r="D4" s="17">
        <f>'Alternatif-criteria weights'!S29</f>
        <v>0.46348267344837224</v>
      </c>
      <c r="E4" s="17">
        <f>'Alternatif-criteria weights'!T29</f>
        <v>0.29569229120744256</v>
      </c>
      <c r="F4" s="17">
        <f>'Alternatif-criteria weights'!U29</f>
        <v>0.51130630712393077</v>
      </c>
      <c r="G4" s="18">
        <f t="shared" ref="G4:G8" si="1">(C4+C4*(1-C4-E4)+D4+D4*(1-D4-F4))/2</f>
        <v>0.31720012119283386</v>
      </c>
      <c r="H4" s="15">
        <f>'Alternatif-criteria weights'!V29</f>
        <v>6.1851214203551663E-2</v>
      </c>
      <c r="I4" s="15">
        <f>'Alternatif-criteria weights'!W29</f>
        <v>0.42626658552287078</v>
      </c>
      <c r="J4" s="15">
        <f>'Alternatif-criteria weights'!X29</f>
        <v>0.33255998977232765</v>
      </c>
      <c r="K4" s="15">
        <f>'Alternatif-criteria weights'!Y29</f>
        <v>0.54850392405297621</v>
      </c>
      <c r="L4" s="18">
        <f t="shared" ref="L4:L8" si="2">(H4+H4*(1-H4-J4)+I4+I4*(1-I4-K4))/2</f>
        <v>0.26816434540308348</v>
      </c>
      <c r="M4" s="15">
        <f>'Alternatif-criteria weights'!Z29</f>
        <v>0.17031704788472546</v>
      </c>
      <c r="N4" s="15">
        <f>'Alternatif-criteria weights'!AA29</f>
        <v>0.49782820493184465</v>
      </c>
      <c r="O4" s="15">
        <f>'Alternatif-criteria weights'!AB29</f>
        <v>0.2814089203247277</v>
      </c>
      <c r="P4" s="15">
        <f>'Alternatif-criteria weights'!AC29</f>
        <v>0.47925893465513736</v>
      </c>
      <c r="Q4" s="18">
        <f t="shared" ref="Q4:Q8" si="3">(M4+M4*(1-M4-O4)+N4+N4*(1-N4-P4))/2</f>
        <v>0.38646616775612946</v>
      </c>
      <c r="R4" s="15">
        <f>'Alternatif-criteria weights'!AD29</f>
        <v>6.8998728178542801E-2</v>
      </c>
      <c r="S4" s="15">
        <f>'Alternatif-criteria weights'!AE29</f>
        <v>0.19442752121008866</v>
      </c>
      <c r="T4" s="15">
        <f>'Alternatif-criteria weights'!AF29</f>
        <v>0.69349124991794697</v>
      </c>
      <c r="U4" s="15">
        <f>'Alternatif-criteria weights'!AG29</f>
        <v>0.79528005327305218</v>
      </c>
      <c r="V4" s="18">
        <f t="shared" ref="V4:V8" si="4">(R4+R4*(1-R4-T4)+S4+S4*(1-S4-U4))/2</f>
        <v>0.14090763480505697</v>
      </c>
      <c r="W4" s="15">
        <f>'Alternatif-criteria weights'!AH29</f>
        <v>5.787435380573025E-3</v>
      </c>
      <c r="X4" s="15">
        <f>'Alternatif-criteria weights'!AI29</f>
        <v>0.36857863038234595</v>
      </c>
      <c r="Y4" s="15">
        <f>'Alternatif-criteria weights'!AJ29</f>
        <v>0.39334170135881291</v>
      </c>
      <c r="Z4" s="15">
        <f>'Alternatif-criteria weights'!AK29</f>
        <v>0.60638598021732371</v>
      </c>
      <c r="AA4" s="18">
        <f t="shared" ref="AA4:AA8" si="5">(W4+W4*(1-W4-Y4)+X4+X4*(1-X4-Z4))/2</f>
        <v>0.19353553829618567</v>
      </c>
      <c r="AB4" s="15">
        <f>'Alternatif-criteria weights'!AL29</f>
        <v>0.184531637620859</v>
      </c>
      <c r="AC4" s="15">
        <f>'Alternatif-criteria weights'!AM29</f>
        <v>0.56313018787797842</v>
      </c>
      <c r="AD4" s="15">
        <f>'Alternatif-criteria weights'!AN29</f>
        <v>0</v>
      </c>
      <c r="AE4" s="15">
        <f>'Alternatif-criteria weights'!AO29</f>
        <v>0.40887922570940272</v>
      </c>
      <c r="AF4" s="18">
        <f t="shared" ref="AF4:AF8" si="6">(AB4+AB4*(1-AB4-AD4)+AC4+AC4*(1-AC4-AE4))/2</f>
        <v>0.45695194101100661</v>
      </c>
      <c r="AG4" s="15">
        <f>'Alternatif-criteria weights'!AP29</f>
        <v>0.13423916636307376</v>
      </c>
      <c r="AH4" s="15">
        <f>'Alternatif-criteria weights'!AQ29</f>
        <v>0.40630864182384496</v>
      </c>
      <c r="AI4" s="15">
        <f>'Alternatif-criteria weights'!AR29</f>
        <v>0.37735623205189756</v>
      </c>
      <c r="AJ4" s="15">
        <f>'Alternatif-criteria weights'!AS29</f>
        <v>0.57285753275095597</v>
      </c>
      <c r="AK4" s="18">
        <f t="shared" ref="AK4:AK8" si="7">(AG4+AG4*(1-AG4-AI4)+AH4+AH4*(1-AH4-AJ4))/2</f>
        <v>0.3072878990320449</v>
      </c>
      <c r="AL4" s="15">
        <f>'Alternatif-criteria weights'!AT29</f>
        <v>0.1605081026709454</v>
      </c>
      <c r="AM4" s="15">
        <f>'Alternatif-criteria weights'!AU29</f>
        <v>0.52486102601811679</v>
      </c>
      <c r="AN4" s="15">
        <f>'Alternatif-criteria weights'!AV29</f>
        <v>0</v>
      </c>
      <c r="AO4" s="15">
        <f>'Alternatif-criteria weights'!AW29</f>
        <v>0.44975497292842681</v>
      </c>
      <c r="AP4" s="18">
        <f t="shared" ref="AP4:AP8" si="8">(AL4+AL4*(1-AL4-AN4)+AM4+AM4*(1-AM4-AO4))/2</f>
        <v>0.41671872658717146</v>
      </c>
      <c r="AQ4" s="15">
        <f>'Alternatif-criteria weights'!AX29</f>
        <v>3.8893570567449132E-2</v>
      </c>
      <c r="AR4" s="15">
        <f>'Alternatif-criteria weights'!AY29</f>
        <v>0.29456473797425664</v>
      </c>
      <c r="AS4" s="15">
        <f>'Alternatif-criteria weights'!AZ29</f>
        <v>0.51047151822725589</v>
      </c>
      <c r="AT4" s="15">
        <f>'Alternatif-criteria weights'!BA29</f>
        <v>0.68623295649062899</v>
      </c>
      <c r="AU4" s="18">
        <f t="shared" ref="AU4:AU8" si="9">(AQ4+AQ4*(1-AQ4-AS4)+AR4+AR4*(1-AR4-AT4))/2</f>
        <v>0.17832071567963884</v>
      </c>
      <c r="AV4" s="15">
        <f>'Alternatif-criteria weights'!BB29</f>
        <v>0.21374978506022546</v>
      </c>
      <c r="AW4" s="15">
        <f>'Alternatif-criteria weights'!BC29</f>
        <v>0.59288014755872021</v>
      </c>
      <c r="AX4" s="15">
        <f>'Alternatif-criteria weights'!BD29</f>
        <v>0</v>
      </c>
      <c r="AY4" s="15">
        <f>'Alternatif-criteria weights'!BE29</f>
        <v>0.37897419302839774</v>
      </c>
      <c r="AZ4" s="18">
        <f t="shared" ref="AZ4:AZ8" si="10">(AV4+AV4*(1-AV4-AX4)+AW4+AW4*(1-AW4-AY4))/2</f>
        <v>0.49568887488586277</v>
      </c>
      <c r="BA4" s="15">
        <f>'Alternatif-criteria weights'!BF29</f>
        <v>5.089726231034386E-2</v>
      </c>
      <c r="BB4" s="15">
        <f>'Alternatif-criteria weights'!BG29</f>
        <v>0.41516686510025547</v>
      </c>
      <c r="BC4" s="15">
        <f>'Alternatif-criteria weights'!BH29</f>
        <v>0.34391411207302475</v>
      </c>
      <c r="BD4" s="15">
        <f>'Alternatif-criteria weights'!BI29</f>
        <v>0.55962050812439645</v>
      </c>
      <c r="BE4" s="18">
        <f t="shared" ref="BE4:BE8" si="11">(BA4+BA4*(1-BA4-BC4)+BB4+BB4*(1-BB4-BD4))/2</f>
        <v>0.25366700942755477</v>
      </c>
      <c r="BF4" s="15">
        <f>'Alternatif-criteria weights'!BJ29</f>
        <v>5.089726231034386E-2</v>
      </c>
      <c r="BG4" s="15">
        <f>'Alternatif-criteria weights'!BK29</f>
        <v>0.41516686510025547</v>
      </c>
      <c r="BH4" s="15">
        <f>'Alternatif-criteria weights'!BL29</f>
        <v>0.34391411207302475</v>
      </c>
      <c r="BI4" s="15">
        <f>'Alternatif-criteria weights'!BM29</f>
        <v>0.55962050812439645</v>
      </c>
      <c r="BJ4" s="18">
        <f t="shared" ref="BJ4:BJ8" si="12">(BF4+BF4*(1-BF4-BH4)+BG4+BG4*(1-BG4-BI4))/2</f>
        <v>0.25366700942755477</v>
      </c>
      <c r="BK4" s="15">
        <f>'Alternatif-criteria weights'!BN29</f>
        <v>0</v>
      </c>
      <c r="BL4" s="15">
        <f>'Alternatif-criteria weights'!BO29</f>
        <v>0.36250000000000004</v>
      </c>
      <c r="BM4" s="15">
        <f>'Alternatif-criteria weights'!BP29</f>
        <v>0.4</v>
      </c>
      <c r="BN4" s="15">
        <f>'Alternatif-criteria weights'!BQ29</f>
        <v>0.61250000000000004</v>
      </c>
      <c r="BO4" s="18">
        <f t="shared" ref="BO4:BO8" si="13">(BK4+BK4*(1-BK4-BM4)+BL4+BL4*(1-BL4-BN4))/2</f>
        <v>0.18578125000000001</v>
      </c>
      <c r="BP4" s="15">
        <f>'Alternatif-criteria weights'!BR29</f>
        <v>0.17158576862427311</v>
      </c>
      <c r="BQ4" s="15">
        <f>'Alternatif-criteria weights'!BS29</f>
        <v>0.55621716615662087</v>
      </c>
      <c r="BR4" s="15">
        <f>'Alternatif-criteria weights'!BT29</f>
        <v>0</v>
      </c>
      <c r="BS4" s="15">
        <f>'Alternatif-criteria weights'!BU29</f>
        <v>0.41478410790888298</v>
      </c>
      <c r="BT4" s="18">
        <f t="shared" ref="BT4:BT8" si="14">(BP4+BP4*(1-BP4-BR4)+BQ4+BQ4*(1-BQ4-BS4))/2</f>
        <v>0.44303830828611124</v>
      </c>
      <c r="BU4" s="15">
        <f>'Alternatif-criteria weights'!BV29</f>
        <v>0.8221228981960087</v>
      </c>
      <c r="BV4" s="15">
        <f>'Alternatif-criteria weights'!BW29</f>
        <v>0.86794677294041056</v>
      </c>
      <c r="BW4" s="15">
        <f>'Alternatif-criteria weights'!BX29</f>
        <v>0</v>
      </c>
      <c r="BX4" s="15">
        <f>'Alternatif-criteria weights'!BY29</f>
        <v>0.12722253590667879</v>
      </c>
      <c r="BY4" s="18">
        <f t="shared" ref="BY4:BY8" si="15">(BU4+BU4*(1-BU4-BW4)+BV4+BV4*(1-BV4-BX4))/2</f>
        <v>0.9202496461957318</v>
      </c>
      <c r="BZ4" s="15">
        <f t="shared" ref="BZ4:BZ10" si="16">C4+H4-C4*H4</f>
        <v>0.1549193200734871</v>
      </c>
      <c r="CA4" s="15">
        <f t="shared" ref="CA4:CA10" si="17">D4+I4-D4*I4</f>
        <v>0.69218208231139366</v>
      </c>
      <c r="CB4" s="15">
        <f t="shared" ref="CB4:CB10" si="18">E4*J4</f>
        <v>9.8335425339703228E-2</v>
      </c>
      <c r="CC4" s="15">
        <f t="shared" ref="CC4:CC10" si="19">F4*K4</f>
        <v>0.28045351585051226</v>
      </c>
      <c r="CD4" s="15">
        <f t="shared" ref="CD4:CD10" si="20">M4+R4-M4*R4</f>
        <v>0.22756411637209822</v>
      </c>
      <c r="CE4" s="15">
        <f t="shared" ref="CE4:CE10" si="21">N4+S4-N4*S4</f>
        <v>0.59546422226856677</v>
      </c>
      <c r="CF4" s="15">
        <f t="shared" ref="CF4:CF10" si="22">O4*T4</f>
        <v>0.19515462389405536</v>
      </c>
      <c r="CG4" s="15">
        <f t="shared" ref="CG4:CG10" si="23">P4*U4</f>
        <v>0.38114507108412388</v>
      </c>
      <c r="CH4" s="15">
        <f t="shared" ref="CH4:CH10" si="24">W4+AB4-W4*AB4</f>
        <v>0.18925110807303</v>
      </c>
      <c r="CI4" s="15">
        <f t="shared" ref="CI4:CI10" si="25">X4+AC4-X4*AC4</f>
        <v>0.7241510648853059</v>
      </c>
      <c r="CJ4" s="15">
        <f t="shared" ref="CJ4:CJ10" si="26">Y4*AD4</f>
        <v>0</v>
      </c>
      <c r="CK4" s="15">
        <f t="shared" ref="CK4:CK10" si="27">Z4*AE4</f>
        <v>0.24793863007229652</v>
      </c>
      <c r="CL4" s="15">
        <f t="shared" ref="CL4:CL10" si="28">AG4+AL4-AG4*AL4</f>
        <v>0.27320079513695278</v>
      </c>
      <c r="CM4" s="15">
        <f t="shared" ref="CM4:CM10" si="29">AH4+AM4-AH4*AM4</f>
        <v>0.71791409721427102</v>
      </c>
      <c r="CN4" s="15">
        <f t="shared" ref="CN4:CN10" si="30">AI4*AN4</f>
        <v>0</v>
      </c>
      <c r="CO4" s="15">
        <f t="shared" ref="CO4:CO10" si="31">AJ4*AO4</f>
        <v>0.25764552413425157</v>
      </c>
      <c r="CP4" s="15">
        <f t="shared" ref="CP4:CP10" si="32">AQ4+AV4-AQ4*AV4</f>
        <v>0.24432986327865763</v>
      </c>
      <c r="CQ4" s="15">
        <f t="shared" ref="CQ4:CQ10" si="33">AR4+AW4-AR4*AW4</f>
        <v>0.71280330021720384</v>
      </c>
      <c r="CR4" s="15">
        <f t="shared" ref="CR4:CR10" si="34">AS4*AX4</f>
        <v>0</v>
      </c>
      <c r="CS4" s="15">
        <f t="shared" ref="CS4:CS10" si="35">AT4*AY4</f>
        <v>0.2600645809155277</v>
      </c>
      <c r="CT4" s="15">
        <f t="shared" ref="CT4:CT10" si="36">BA4+BF4-BA4*BF4</f>
        <v>9.9203993309999766E-2</v>
      </c>
      <c r="CU4" s="15">
        <f t="shared" ref="CU4:CU10" si="37">BB4+BG4-BB4*BG4</f>
        <v>0.65797020432333719</v>
      </c>
      <c r="CV4" s="15">
        <f t="shared" ref="CV4:CV10" si="38">BC4*BH4</f>
        <v>0.11827691648297703</v>
      </c>
      <c r="CW4" s="15">
        <f t="shared" ref="CW4:CW10" si="39">BD4*BI4</f>
        <v>0.31317511311340768</v>
      </c>
      <c r="CX4" s="15">
        <f t="shared" ref="CX4:CX10" si="40">BK4+BP4-BK4*BP4</f>
        <v>0.17158576862427311</v>
      </c>
      <c r="CY4" s="15">
        <f t="shared" ref="CY4:CY10" si="41">BL4+BQ4-BL4*BQ4</f>
        <v>0.71708844342484579</v>
      </c>
      <c r="CZ4" s="15">
        <f t="shared" ref="CZ4:CZ10" si="42">BM4*BR4</f>
        <v>0</v>
      </c>
      <c r="DA4" s="15">
        <f t="shared" ref="DA4:DA10" si="43">BN4*BS4</f>
        <v>0.25405526609419082</v>
      </c>
      <c r="DB4" s="15">
        <f t="shared" ref="DB4:DB10" si="44">BU4</f>
        <v>0.8221228981960087</v>
      </c>
      <c r="DC4" s="15">
        <f t="shared" ref="DC4:DC10" si="45">BV4</f>
        <v>0.86794677294041056</v>
      </c>
      <c r="DD4" s="15">
        <f t="shared" ref="DD4:DD10" si="46">BW4</f>
        <v>0</v>
      </c>
      <c r="DE4" s="15">
        <f t="shared" ref="DE4:DE10" si="47">BX4</f>
        <v>0.12722253590667879</v>
      </c>
      <c r="DF4" s="15">
        <f t="shared" ref="DF4:DF10" si="48">BZ4+CD4-BZ4*CD4</f>
        <v>0.34722935826409601</v>
      </c>
      <c r="DG4" s="15">
        <f t="shared" ref="DG4:DG10" si="49">CA4+CE4-CA4*CE4</f>
        <v>0.87547663926816932</v>
      </c>
      <c r="DH4" s="15">
        <f t="shared" ref="DH4:DH10" si="50">CB4*CF4</f>
        <v>1.9190612947631743E-2</v>
      </c>
      <c r="DI4" s="15">
        <f t="shared" ref="DI4:DI10" si="51">CC4*CG4</f>
        <v>0.10689347523463595</v>
      </c>
      <c r="DJ4" s="15">
        <f t="shared" ref="DJ4:DJ10" si="52">CH4+CL4-CH4*CL4</f>
        <v>0.41074835000388155</v>
      </c>
      <c r="DK4" s="15">
        <f t="shared" ref="DK4:DK10" si="53">CI4+CM4-CI4*CM4</f>
        <v>0.92218690410568938</v>
      </c>
      <c r="DL4" s="15">
        <f t="shared" ref="DL4:DL10" si="54">CJ4*CN4</f>
        <v>0</v>
      </c>
      <c r="DM4" s="15">
        <f t="shared" ref="DM4:DM10" si="55">CK4*CO4</f>
        <v>6.388027829810515E-2</v>
      </c>
      <c r="DN4" s="15">
        <f t="shared" ref="DN4:DN10" si="56">CP4+CT4-CP4*CT4</f>
        <v>0.31929535846652835</v>
      </c>
      <c r="DO4" s="15">
        <f t="shared" ref="DO4:DO10" si="57">CQ4+CU4-CQ4*CU4</f>
        <v>0.90177017145427851</v>
      </c>
      <c r="DP4" s="15">
        <f t="shared" ref="DP4:DP10" si="58">CR4*CV4</f>
        <v>0</v>
      </c>
      <c r="DQ4" s="15">
        <f t="shared" ref="DQ4:DQ9" si="59">CS4*CW4</f>
        <v>8.1445754545011351E-2</v>
      </c>
      <c r="DR4" s="15">
        <f t="shared" ref="DR4:DR10" si="60">CX4+DB4-CX4*DB4</f>
        <v>0.85264407742970461</v>
      </c>
      <c r="DS4" s="15">
        <f t="shared" ref="DS4:DS10" si="61">CY4+DC4-CY4*DC4</f>
        <v>0.96264061598179929</v>
      </c>
      <c r="DT4" s="15">
        <f t="shared" ref="DT4:DT10" si="62">CZ4*DD4</f>
        <v>0</v>
      </c>
      <c r="DU4" s="15">
        <f t="shared" ref="DU4:DU10" si="63">DA4*DE4</f>
        <v>3.2321555212949028E-2</v>
      </c>
      <c r="DV4" s="15">
        <f t="shared" ref="DV4:DV10" si="64">DF4+DJ4-DF4*DJ4</f>
        <v>0.61535382228809343</v>
      </c>
      <c r="DW4" s="15">
        <f t="shared" ref="DW4:DW10" si="65">DG4+DK4-DG4*DK4</f>
        <v>0.99031045179029231</v>
      </c>
      <c r="DX4" s="15">
        <f t="shared" ref="DX4:DX10" si="66">DH4*DL4</f>
        <v>0</v>
      </c>
      <c r="DY4" s="15">
        <f t="shared" ref="DY4:DY10" si="67">DI4*DM4</f>
        <v>6.8283849462401555E-3</v>
      </c>
      <c r="DZ4" s="15">
        <f t="shared" ref="DZ4:DZ10" si="68">DN4+DR4-DN4*DR4</f>
        <v>0.89969413954895305</v>
      </c>
      <c r="EA4" s="15">
        <f t="shared" ref="EA4:EA10" si="69">DO4+DS4-DO4*DS4</f>
        <v>0.99633019411331836</v>
      </c>
      <c r="EB4" s="15">
        <f t="shared" ref="EB4:EB10" si="70">DP4*DT4</f>
        <v>0</v>
      </c>
      <c r="EC4" s="15">
        <f t="shared" ref="EC4:EC10" si="71">DQ4*DU4</f>
        <v>2.6324534523868787E-3</v>
      </c>
      <c r="ED4" s="15">
        <f t="shared" ref="ED4:ED8" si="72">DV4+DZ4-DV4*DZ4</f>
        <v>0.96141773417540088</v>
      </c>
      <c r="EE4" s="15">
        <f t="shared" ref="EE4:EE8" si="73">DW4+EA4-DW4*EA4</f>
        <v>0.99996444123894057</v>
      </c>
      <c r="EF4" s="15">
        <f t="shared" ref="EF4:EF8" si="74">DX4*EB4</f>
        <v>0</v>
      </c>
      <c r="EG4" s="15">
        <f t="shared" ref="EG4:EG8" si="75">DY4*EC4</f>
        <v>1.7975405525956487E-5</v>
      </c>
      <c r="EH4" s="30">
        <f t="shared" ref="EH4:EH6" si="76">(ED4+ED4*(1-ED4-EF4)+EE4+EE4*(1-EE4-EG4))/2</f>
        <v>0.99924671636653584</v>
      </c>
    </row>
    <row r="5" spans="1:138" x14ac:dyDescent="0.2">
      <c r="A5" s="57"/>
      <c r="B5" t="s">
        <v>13</v>
      </c>
      <c r="C5" s="17">
        <f>'Alternatif-criteria weights'!R30</f>
        <v>4.5372416860410936E-2</v>
      </c>
      <c r="D5" s="17">
        <f>'Alternatif-criteria weights'!S30</f>
        <v>0.40953673499465448</v>
      </c>
      <c r="E5" s="17">
        <f>'Alternatif-criteria weights'!T30</f>
        <v>0.34973572431802802</v>
      </c>
      <c r="F5" s="17">
        <f>'Alternatif-criteria weights'!U30</f>
        <v>0.56526300476694369</v>
      </c>
      <c r="G5" s="18">
        <f t="shared" si="1"/>
        <v>0.24633749486401843</v>
      </c>
      <c r="H5" s="15">
        <f>'Alternatif-criteria weights'!V30</f>
        <v>0.10960041904036422</v>
      </c>
      <c r="I5" s="15">
        <f>'Alternatif-criteria weights'!W30</f>
        <v>0.4736653939052643</v>
      </c>
      <c r="J5" s="15">
        <f>'Alternatif-criteria weights'!X30</f>
        <v>0.28593018398391068</v>
      </c>
      <c r="K5" s="15">
        <f>'Alternatif-criteria weights'!Y30</f>
        <v>0.50114946071306421</v>
      </c>
      <c r="L5" s="18">
        <f t="shared" si="2"/>
        <v>0.33072262197950753</v>
      </c>
      <c r="M5" s="15">
        <f>'Alternatif-criteria weights'!Z30</f>
        <v>0.19927396995152857</v>
      </c>
      <c r="N5" s="15">
        <f>'Alternatif-criteria weights'!AA30</f>
        <v>0.57826741476716903</v>
      </c>
      <c r="O5" s="15">
        <f>'Alternatif-criteria weights'!AB30</f>
        <v>0</v>
      </c>
      <c r="P5" s="15">
        <f>'Alternatif-criteria weights'!AC30</f>
        <v>0.3936428261880266</v>
      </c>
      <c r="Q5" s="18">
        <f t="shared" si="3"/>
        <v>0.47667431595712761</v>
      </c>
      <c r="R5" s="15">
        <f>'Alternatif-criteria weights'!AD30</f>
        <v>6.8998728178542801E-2</v>
      </c>
      <c r="S5" s="15">
        <f>'Alternatif-criteria weights'!AE30</f>
        <v>0.19442752121008866</v>
      </c>
      <c r="T5" s="15">
        <f>'Alternatif-criteria weights'!AF30</f>
        <v>0.69349124991794697</v>
      </c>
      <c r="U5" s="15">
        <f>'Alternatif-criteria weights'!AG30</f>
        <v>0.79528005327305218</v>
      </c>
      <c r="V5" s="18">
        <f t="shared" si="4"/>
        <v>0.14090763480505697</v>
      </c>
      <c r="W5" s="15">
        <f>'Alternatif-criteria weights'!AH30</f>
        <v>5.089726231034386E-2</v>
      </c>
      <c r="X5" s="15">
        <f>'Alternatif-criteria weights'!AI30</f>
        <v>0.41516686510025547</v>
      </c>
      <c r="Y5" s="15">
        <f>'Alternatif-criteria weights'!AJ30</f>
        <v>0.34391411207302475</v>
      </c>
      <c r="Z5" s="15">
        <f>'Alternatif-criteria weights'!AK30</f>
        <v>0.55962050812439645</v>
      </c>
      <c r="AA5" s="18">
        <f t="shared" si="5"/>
        <v>0.25366700942755477</v>
      </c>
      <c r="AB5" s="15">
        <f>'Alternatif-criteria weights'!AL30</f>
        <v>0.592763692017934</v>
      </c>
      <c r="AC5" s="15">
        <f>'Alternatif-criteria weights'!AM30</f>
        <v>0.76018806250670989</v>
      </c>
      <c r="AD5" s="15">
        <f>'Alternatif-criteria weights'!AN30</f>
        <v>0</v>
      </c>
      <c r="AE5" s="15">
        <f>'Alternatif-criteria weights'!AO30</f>
        <v>0.2257990870783905</v>
      </c>
      <c r="AF5" s="18">
        <f t="shared" si="6"/>
        <v>0.80249952678747227</v>
      </c>
      <c r="AG5" s="15">
        <f>'Alternatif-criteria weights'!AP30</f>
        <v>0.56483281651875528</v>
      </c>
      <c r="AH5" s="15">
        <f>'Alternatif-criteria weights'!AQ30</f>
        <v>0.64319902863072587</v>
      </c>
      <c r="AI5" s="15">
        <f>'Alternatif-criteria weights'!AR30</f>
        <v>0.28108795653738222</v>
      </c>
      <c r="AJ5" s="15">
        <f>'Alternatif-criteria weights'!AS30</f>
        <v>0.35015530679473389</v>
      </c>
      <c r="AK5" s="18">
        <f t="shared" si="7"/>
        <v>0.64966766693508271</v>
      </c>
      <c r="AL5" s="15">
        <f>'Alternatif-criteria weights'!AT30</f>
        <v>0.4</v>
      </c>
      <c r="AM5" s="15">
        <f>'Alternatif-criteria weights'!AU30</f>
        <v>0.76249999999999996</v>
      </c>
      <c r="AN5" s="15">
        <f>'Alternatif-criteria weights'!AV30</f>
        <v>0</v>
      </c>
      <c r="AO5" s="15">
        <f>'Alternatif-criteria weights'!AW30</f>
        <v>0.21149999999999999</v>
      </c>
      <c r="AP5" s="18">
        <f t="shared" si="8"/>
        <v>0.71116249999999992</v>
      </c>
      <c r="AQ5" s="15">
        <f>'Alternatif-criteria weights'!AX30</f>
        <v>6.1965813526758895E-2</v>
      </c>
      <c r="AR5" s="15">
        <f>'Alternatif-criteria weights'!AY30</f>
        <v>0.21402757026712482</v>
      </c>
      <c r="AS5" s="15">
        <f>'Alternatif-criteria weights'!AZ30</f>
        <v>0.65446298918608004</v>
      </c>
      <c r="AT5" s="15">
        <f>'Alternatif-criteria weights'!BA30</f>
        <v>0.77371635009978967</v>
      </c>
      <c r="AU5" s="18">
        <f t="shared" si="9"/>
        <v>0.14809412133570471</v>
      </c>
      <c r="AV5" s="15">
        <f>'Alternatif-criteria weights'!BB30</f>
        <v>0.32892199748571416</v>
      </c>
      <c r="AW5" s="15">
        <f>'Alternatif-criteria weights'!BC30</f>
        <v>0.70073957078803917</v>
      </c>
      <c r="AX5" s="15">
        <f>'Alternatif-criteria weights'!BD30</f>
        <v>0</v>
      </c>
      <c r="AY5" s="15">
        <f>'Alternatif-criteria weights'!BE30</f>
        <v>0.27197703763668407</v>
      </c>
      <c r="AZ5" s="18">
        <f t="shared" si="10"/>
        <v>0.63475621871578836</v>
      </c>
      <c r="BA5" s="15">
        <f>'Alternatif-criteria weights'!BF30</f>
        <v>0.66268845516655661</v>
      </c>
      <c r="BB5" s="15">
        <f>'Alternatif-criteria weights'!BG30</f>
        <v>0.82014828013795715</v>
      </c>
      <c r="BC5" s="15">
        <f>'Alternatif-criteria weights'!BH30</f>
        <v>0</v>
      </c>
      <c r="BD5" s="15">
        <f>'Alternatif-criteria weights'!BI30</f>
        <v>0.16624413158620033</v>
      </c>
      <c r="BE5" s="18">
        <f t="shared" si="11"/>
        <v>0.85876472099064538</v>
      </c>
      <c r="BF5" s="15">
        <f>'Alternatif-criteria weights'!BJ30</f>
        <v>5.089726231034386E-2</v>
      </c>
      <c r="BG5" s="15">
        <f>'Alternatif-criteria weights'!BK30</f>
        <v>0.41516686510025547</v>
      </c>
      <c r="BH5" s="15">
        <f>'Alternatif-criteria weights'!BL30</f>
        <v>0.34391411207302475</v>
      </c>
      <c r="BI5" s="15">
        <f>'Alternatif-criteria weights'!BM30</f>
        <v>0.55962050812439645</v>
      </c>
      <c r="BJ5" s="18">
        <f t="shared" si="12"/>
        <v>0.25366700942755477</v>
      </c>
      <c r="BK5" s="15">
        <f>'Alternatif-criteria weights'!BN30</f>
        <v>3.6929590963143633E-2</v>
      </c>
      <c r="BL5" s="15">
        <f>'Alternatif-criteria weights'!BO30</f>
        <v>0.27894775712919762</v>
      </c>
      <c r="BM5" s="15">
        <f>'Alternatif-criteria weights'!BP30</f>
        <v>0.53436679301417367</v>
      </c>
      <c r="BN5" s="15">
        <f>'Alternatif-criteria weights'!BQ30</f>
        <v>0.70274484792665382</v>
      </c>
      <c r="BO5" s="18">
        <f t="shared" si="13"/>
        <v>0.16840800201751407</v>
      </c>
      <c r="BP5" s="15">
        <f>'Alternatif-criteria weights'!BR30</f>
        <v>9.9999999999999867E-2</v>
      </c>
      <c r="BQ5" s="15">
        <f>'Alternatif-criteria weights'!BS30</f>
        <v>9.9999999999999867E-2</v>
      </c>
      <c r="BR5" s="15">
        <f>'Alternatif-criteria weights'!BT30</f>
        <v>0.90000000000000013</v>
      </c>
      <c r="BS5" s="15">
        <f>'Alternatif-criteria weights'!BU30</f>
        <v>0.90000000000000013</v>
      </c>
      <c r="BT5" s="18">
        <f t="shared" si="14"/>
        <v>9.9999999999999867E-2</v>
      </c>
      <c r="BU5" s="15">
        <f>'Alternatif-criteria weights'!BV30</f>
        <v>0.61800702566987387</v>
      </c>
      <c r="BV5" s="15">
        <f>'Alternatif-criteria weights'!BW30</f>
        <v>0.76748325201679402</v>
      </c>
      <c r="BW5" s="15">
        <f>'Alternatif-criteria weights'!BX30</f>
        <v>0</v>
      </c>
      <c r="BX5" s="15">
        <f>'Alternatif-criteria weights'!BY30</f>
        <v>0.21983860226834251</v>
      </c>
      <c r="BY5" s="18">
        <f t="shared" si="15"/>
        <v>0.81564744204100181</v>
      </c>
      <c r="BZ5" s="15">
        <f t="shared" si="16"/>
        <v>0.15000000000000002</v>
      </c>
      <c r="CA5" s="15">
        <f t="shared" si="17"/>
        <v>0.68921874999999999</v>
      </c>
      <c r="CB5" s="15">
        <f t="shared" si="18"/>
        <v>0.10000000000000002</v>
      </c>
      <c r="CC5" s="15">
        <f t="shared" si="19"/>
        <v>0.2832812500000001</v>
      </c>
      <c r="CD5" s="15">
        <f t="shared" si="20"/>
        <v>0.25452304764432676</v>
      </c>
      <c r="CE5" s="15">
        <f t="shared" si="21"/>
        <v>0.66026383592751081</v>
      </c>
      <c r="CF5" s="15">
        <f t="shared" si="22"/>
        <v>0</v>
      </c>
      <c r="CG5" s="15">
        <f t="shared" si="23"/>
        <v>0.31305628778136863</v>
      </c>
      <c r="CH5" s="15">
        <f t="shared" si="24"/>
        <v>0.6134909052075932</v>
      </c>
      <c r="CI5" s="15">
        <f t="shared" si="25"/>
        <v>0.85975003280941764</v>
      </c>
      <c r="CJ5" s="15">
        <f t="shared" si="26"/>
        <v>0</v>
      </c>
      <c r="CK5" s="15">
        <f t="shared" si="27"/>
        <v>0.12636179984483373</v>
      </c>
      <c r="CL5" s="15">
        <f t="shared" si="28"/>
        <v>0.73889968991125321</v>
      </c>
      <c r="CM5" s="15">
        <f t="shared" si="29"/>
        <v>0.91525976929979735</v>
      </c>
      <c r="CN5" s="15">
        <f t="shared" si="30"/>
        <v>0</v>
      </c>
      <c r="CO5" s="15">
        <f t="shared" si="31"/>
        <v>7.405784738708622E-2</v>
      </c>
      <c r="CP5" s="15">
        <f t="shared" si="32"/>
        <v>0.37050589185142424</v>
      </c>
      <c r="CQ5" s="15">
        <f t="shared" si="33"/>
        <v>0.76478955332937204</v>
      </c>
      <c r="CR5" s="15">
        <f t="shared" si="34"/>
        <v>0</v>
      </c>
      <c r="CS5" s="15">
        <f t="shared" si="35"/>
        <v>0.21043308087120832</v>
      </c>
      <c r="CT5" s="15">
        <f t="shared" si="36"/>
        <v>0.6798566893442517</v>
      </c>
      <c r="CU5" s="15">
        <f t="shared" si="37"/>
        <v>0.89481675485597068</v>
      </c>
      <c r="CV5" s="15">
        <f t="shared" si="38"/>
        <v>0</v>
      </c>
      <c r="CW5" s="15">
        <f t="shared" si="39"/>
        <v>9.3033625390968447E-2</v>
      </c>
      <c r="CX5" s="15">
        <f t="shared" si="40"/>
        <v>0.13323663186682913</v>
      </c>
      <c r="CY5" s="15">
        <f t="shared" si="41"/>
        <v>0.35105298141627778</v>
      </c>
      <c r="CZ5" s="15">
        <f t="shared" si="42"/>
        <v>0.48093011371275635</v>
      </c>
      <c r="DA5" s="15">
        <f t="shared" si="43"/>
        <v>0.63247036313398852</v>
      </c>
      <c r="DB5" s="15">
        <f t="shared" si="44"/>
        <v>0.61800702566987387</v>
      </c>
      <c r="DC5" s="15">
        <f t="shared" si="45"/>
        <v>0.76748325201679402</v>
      </c>
      <c r="DD5" s="15">
        <f t="shared" si="46"/>
        <v>0</v>
      </c>
      <c r="DE5" s="15">
        <f t="shared" si="47"/>
        <v>0.21983860226834251</v>
      </c>
      <c r="DF5" s="15">
        <f t="shared" si="48"/>
        <v>0.36634459049767776</v>
      </c>
      <c r="DG5" s="15">
        <f t="shared" si="49"/>
        <v>0.89441637025934673</v>
      </c>
      <c r="DH5" s="15">
        <f t="shared" si="50"/>
        <v>0</v>
      </c>
      <c r="DI5" s="15">
        <f t="shared" si="51"/>
        <v>8.8682976523065865E-2</v>
      </c>
      <c r="DJ5" s="15">
        <f t="shared" si="52"/>
        <v>0.89908235549758175</v>
      </c>
      <c r="DK5" s="15">
        <f t="shared" si="53"/>
        <v>0.98811518542457411</v>
      </c>
      <c r="DL5" s="15">
        <f t="shared" si="54"/>
        <v>0</v>
      </c>
      <c r="DM5" s="15">
        <f t="shared" si="55"/>
        <v>9.3580828884662313E-3</v>
      </c>
      <c r="DN5" s="15">
        <f t="shared" si="56"/>
        <v>0.79847167217902726</v>
      </c>
      <c r="DO5" s="15">
        <f t="shared" si="57"/>
        <v>0.97525980192740669</v>
      </c>
      <c r="DP5" s="15">
        <f t="shared" si="58"/>
        <v>0</v>
      </c>
      <c r="DQ5" s="15">
        <f t="shared" si="59"/>
        <v>1.9577352415639362E-2</v>
      </c>
      <c r="DR5" s="15">
        <f t="shared" si="60"/>
        <v>0.66890248296641197</v>
      </c>
      <c r="DS5" s="15">
        <f t="shared" si="61"/>
        <v>0.84910894962551575</v>
      </c>
      <c r="DT5" s="15">
        <f t="shared" si="62"/>
        <v>0</v>
      </c>
      <c r="DU5" s="15">
        <f t="shared" si="63"/>
        <v>0.13904140060752707</v>
      </c>
      <c r="DV5" s="15">
        <f t="shared" si="64"/>
        <v>0.93605298864681052</v>
      </c>
      <c r="DW5" s="15">
        <f t="shared" si="65"/>
        <v>0.99874515813833187</v>
      </c>
      <c r="DX5" s="15">
        <f t="shared" si="66"/>
        <v>0</v>
      </c>
      <c r="DY5" s="15">
        <f t="shared" si="67"/>
        <v>8.2990264509875521E-4</v>
      </c>
      <c r="DZ5" s="15">
        <f t="shared" si="68"/>
        <v>0.93327447104654482</v>
      </c>
      <c r="EA5" s="15">
        <f t="shared" si="69"/>
        <v>0.99626692552635354</v>
      </c>
      <c r="EB5" s="15">
        <f t="shared" si="70"/>
        <v>0</v>
      </c>
      <c r="EC5" s="15">
        <f t="shared" si="71"/>
        <v>2.7220625000576502E-3</v>
      </c>
      <c r="ED5" s="15">
        <f t="shared" si="72"/>
        <v>0.99573310184246577</v>
      </c>
      <c r="EE5" s="15">
        <f t="shared" si="73"/>
        <v>0.99999531558187771</v>
      </c>
      <c r="EF5" s="15">
        <f t="shared" si="74"/>
        <v>0</v>
      </c>
      <c r="EG5" s="15">
        <f t="shared" si="75"/>
        <v>2.2590468689219743E-6</v>
      </c>
      <c r="EH5" s="30">
        <f t="shared" si="76"/>
        <v>0.99998976726094135</v>
      </c>
    </row>
    <row r="6" spans="1:138" x14ac:dyDescent="0.2">
      <c r="A6" s="57"/>
      <c r="B6" t="s">
        <v>14</v>
      </c>
      <c r="C6" s="17">
        <f>'Alternatif-criteria weights'!R31</f>
        <v>5.0897262310343971E-2</v>
      </c>
      <c r="D6" s="17">
        <f>'Alternatif-criteria weights'!S31</f>
        <v>0.41516686510025547</v>
      </c>
      <c r="E6" s="17">
        <f>'Alternatif-criteria weights'!T31</f>
        <v>0.34391411207302475</v>
      </c>
      <c r="F6" s="17">
        <f>'Alternatif-criteria weights'!U31</f>
        <v>0.55962050812439645</v>
      </c>
      <c r="G6" s="18">
        <f t="shared" si="1"/>
        <v>0.25366700942755488</v>
      </c>
      <c r="H6" s="15">
        <f>'Alternatif-criteria weights'!V31</f>
        <v>6.1851214203551663E-2</v>
      </c>
      <c r="I6" s="15">
        <f>'Alternatif-criteria weights'!W31</f>
        <v>0.42626658552287078</v>
      </c>
      <c r="J6" s="15">
        <f>'Alternatif-criteria weights'!X31</f>
        <v>0.33255998977232765</v>
      </c>
      <c r="K6" s="15">
        <f>'Alternatif-criteria weights'!Y31</f>
        <v>0.54850392405297621</v>
      </c>
      <c r="L6" s="18">
        <f t="shared" si="2"/>
        <v>0.26816434540308348</v>
      </c>
      <c r="M6" s="15">
        <f>'Alternatif-criteria weights'!Z31</f>
        <v>6.2630519972600607E-2</v>
      </c>
      <c r="N6" s="15">
        <f>'Alternatif-criteria weights'!AA31</f>
        <v>0.42999586529872247</v>
      </c>
      <c r="O6" s="15">
        <f>'Alternatif-criteria weights'!AB31</f>
        <v>0</v>
      </c>
      <c r="P6" s="15">
        <f>'Alternatif-criteria weights'!AC31</f>
        <v>0.54419914914957912</v>
      </c>
      <c r="Q6" s="18">
        <f t="shared" si="3"/>
        <v>0.28121518015160446</v>
      </c>
      <c r="R6" s="15">
        <f>'Alternatif-criteria weights'!AD31</f>
        <v>8.062642302789047E-2</v>
      </c>
      <c r="S6" s="15">
        <f>'Alternatif-criteria weights'!AE31</f>
        <v>0.33214923676090791</v>
      </c>
      <c r="T6" s="15">
        <f>'Alternatif-criteria weights'!AF31</f>
        <v>0.46721789351578441</v>
      </c>
      <c r="U6" s="15">
        <f>'Alternatif-criteria weights'!AG31</f>
        <v>0.64854802338532103</v>
      </c>
      <c r="V6" s="18">
        <f t="shared" si="4"/>
        <v>0.22782137275371869</v>
      </c>
      <c r="W6" s="15">
        <f>'Alternatif-criteria weights'!AH31</f>
        <v>0.16676346602717274</v>
      </c>
      <c r="X6" s="15">
        <f>'Alternatif-criteria weights'!AI31</f>
        <v>0.55194491319407479</v>
      </c>
      <c r="Y6" s="15">
        <f>'Alternatif-criteria weights'!AJ31</f>
        <v>0</v>
      </c>
      <c r="Z6" s="15">
        <f>'Alternatif-criteria weights'!AK31</f>
        <v>0.4189662597462091</v>
      </c>
      <c r="AA6" s="18">
        <f t="shared" si="5"/>
        <v>0.43685861088670835</v>
      </c>
      <c r="AB6" s="15">
        <f>'Alternatif-criteria weights'!AL31</f>
        <v>0.51125965871853341</v>
      </c>
      <c r="AC6" s="15">
        <f>'Alternatif-criteria weights'!AM31</f>
        <v>0.65879170964932643</v>
      </c>
      <c r="AD6" s="15">
        <f>'Alternatif-criteria weights'!AN31</f>
        <v>0.22758459260747885</v>
      </c>
      <c r="AE6" s="15">
        <f>'Alternatif-criteria weights'!AO31</f>
        <v>0.3301028128596592</v>
      </c>
      <c r="AF6" s="18">
        <f t="shared" si="6"/>
        <v>0.65544298190504169</v>
      </c>
      <c r="AG6" s="15">
        <f>'Alternatif-criteria weights'!AP31</f>
        <v>0.13423916636307376</v>
      </c>
      <c r="AH6" s="15">
        <f>'Alternatif-criteria weights'!AQ31</f>
        <v>0.40630864182384496</v>
      </c>
      <c r="AI6" s="15">
        <f>'Alternatif-criteria weights'!AR31</f>
        <v>0.37735623205189756</v>
      </c>
      <c r="AJ6" s="15">
        <f>'Alternatif-criteria weights'!AS31</f>
        <v>0.57285753275095597</v>
      </c>
      <c r="AK6" s="18">
        <f t="shared" si="7"/>
        <v>0.3072878990320449</v>
      </c>
      <c r="AL6" s="15">
        <f>'Alternatif-criteria weights'!AT31</f>
        <v>5.089726231034386E-2</v>
      </c>
      <c r="AM6" s="15">
        <f>'Alternatif-criteria weights'!AU31</f>
        <v>0.41516686510025547</v>
      </c>
      <c r="AN6" s="15">
        <f>'Alternatif-criteria weights'!AV31</f>
        <v>0.34391411207302475</v>
      </c>
      <c r="AO6" s="15">
        <f>'Alternatif-criteria weights'!AW31</f>
        <v>0.55962050812439645</v>
      </c>
      <c r="AP6" s="18">
        <f t="shared" si="8"/>
        <v>0.25366700942755477</v>
      </c>
      <c r="AQ6" s="15">
        <f>'Alternatif-criteria weights'!AX31</f>
        <v>0.13423916636307376</v>
      </c>
      <c r="AR6" s="15">
        <f>'Alternatif-criteria weights'!AY31</f>
        <v>0.40630864182384496</v>
      </c>
      <c r="AS6" s="15">
        <f>'Alternatif-criteria weights'!AZ31</f>
        <v>0.37735623205189756</v>
      </c>
      <c r="AT6" s="15">
        <f>'Alternatif-criteria weights'!BA31</f>
        <v>0.57285753275095597</v>
      </c>
      <c r="AU6" s="18">
        <f t="shared" si="9"/>
        <v>0.3072878990320449</v>
      </c>
      <c r="AV6" s="15">
        <f>'Alternatif-criteria weights'!BB31</f>
        <v>0.21374978506022546</v>
      </c>
      <c r="AW6" s="15">
        <f>'Alternatif-criteria weights'!BC31</f>
        <v>0.59288014755872021</v>
      </c>
      <c r="AX6" s="15">
        <f>'Alternatif-criteria weights'!BD31</f>
        <v>0</v>
      </c>
      <c r="AY6" s="15">
        <f>'Alternatif-criteria weights'!BE31</f>
        <v>0.37897419302839774</v>
      </c>
      <c r="AZ6" s="18">
        <f t="shared" si="10"/>
        <v>0.49568887488586277</v>
      </c>
      <c r="BA6" s="15">
        <f>'Alternatif-criteria weights'!BF31</f>
        <v>5.787435380573025E-3</v>
      </c>
      <c r="BB6" s="15">
        <f>'Alternatif-criteria weights'!BG31</f>
        <v>0.36857863038234595</v>
      </c>
      <c r="BC6" s="15">
        <f>'Alternatif-criteria weights'!BH31</f>
        <v>0.39334170135881291</v>
      </c>
      <c r="BD6" s="15">
        <f>'Alternatif-criteria weights'!BI31</f>
        <v>0.60638598021732371</v>
      </c>
      <c r="BE6" s="18">
        <f t="shared" si="11"/>
        <v>0.19353553829618567</v>
      </c>
      <c r="BF6" s="15">
        <f>'Alternatif-criteria weights'!BJ31</f>
        <v>0.14080074791040353</v>
      </c>
      <c r="BG6" s="15">
        <f>'Alternatif-criteria weights'!BK31</f>
        <v>0.52378808824583512</v>
      </c>
      <c r="BH6" s="15">
        <f>'Alternatif-criteria weights'!BL31</f>
        <v>0</v>
      </c>
      <c r="BI6" s="15">
        <f>'Alternatif-criteria weights'!BM31</f>
        <v>0.44751491789743331</v>
      </c>
      <c r="BJ6" s="18">
        <f t="shared" si="12"/>
        <v>0.40029793850256656</v>
      </c>
      <c r="BK6" s="15">
        <f>'Alternatif-criteria weights'!BN31</f>
        <v>5.0897262310343971E-2</v>
      </c>
      <c r="BL6" s="15">
        <f>'Alternatif-criteria weights'!BO31</f>
        <v>0.41516686510025547</v>
      </c>
      <c r="BM6" s="15">
        <f>'Alternatif-criteria weights'!BP31</f>
        <v>0.34391411207302475</v>
      </c>
      <c r="BN6" s="15">
        <f>'Alternatif-criteria weights'!BQ31</f>
        <v>0.55962050812439645</v>
      </c>
      <c r="BO6" s="18">
        <f t="shared" si="13"/>
        <v>0.25366700942755488</v>
      </c>
      <c r="BP6" s="15">
        <f>'Alternatif-criteria weights'!BR31</f>
        <v>0.21894950341005848</v>
      </c>
      <c r="BQ6" s="15">
        <f>'Alternatif-criteria weights'!BS31</f>
        <v>0.59938313403401233</v>
      </c>
      <c r="BR6" s="15">
        <f>'Alternatif-criteria weights'!BT31</f>
        <v>0</v>
      </c>
      <c r="BS6" s="15">
        <f>'Alternatif-criteria weights'!BU31</f>
        <v>0.37224666461431588</v>
      </c>
      <c r="BT6" s="18">
        <f t="shared" si="14"/>
        <v>0.50317393800497956</v>
      </c>
      <c r="BU6" s="15">
        <f>'Alternatif-criteria weights'!BV31</f>
        <v>0.32892199748571427</v>
      </c>
      <c r="BV6" s="15">
        <f>'Alternatif-criteria weights'!BW31</f>
        <v>0.70073957078803906</v>
      </c>
      <c r="BW6" s="15">
        <f>'Alternatif-criteria weights'!BX31</f>
        <v>0</v>
      </c>
      <c r="BX6" s="15">
        <f>'Alternatif-criteria weights'!BY31</f>
        <v>0.27197703763668407</v>
      </c>
      <c r="BY6" s="18">
        <f t="shared" si="15"/>
        <v>0.63475621871578847</v>
      </c>
      <c r="BZ6" s="15">
        <f t="shared" si="16"/>
        <v>0.10960041904036419</v>
      </c>
      <c r="CA6" s="15">
        <f t="shared" si="17"/>
        <v>0.66446168861460608</v>
      </c>
      <c r="CB6" s="15">
        <f t="shared" si="18"/>
        <v>0.11437207359356426</v>
      </c>
      <c r="CC6" s="15">
        <f t="shared" si="19"/>
        <v>0.30695404468675191</v>
      </c>
      <c r="CD6" s="15">
        <f t="shared" si="20"/>
        <v>0.13820726820272344</v>
      </c>
      <c r="CE6" s="15">
        <f t="shared" si="21"/>
        <v>0.61932230359031348</v>
      </c>
      <c r="CF6" s="15">
        <f t="shared" si="22"/>
        <v>0</v>
      </c>
      <c r="CG6" s="15">
        <f t="shared" si="23"/>
        <v>0.35293928250893303</v>
      </c>
      <c r="CH6" s="15">
        <f t="shared" si="24"/>
        <v>0.59276369201793411</v>
      </c>
      <c r="CI6" s="15">
        <f t="shared" si="25"/>
        <v>0.84711988984802744</v>
      </c>
      <c r="CJ6" s="15">
        <f t="shared" si="26"/>
        <v>0</v>
      </c>
      <c r="CK6" s="15">
        <f t="shared" si="27"/>
        <v>0.13830194083551423</v>
      </c>
      <c r="CL6" s="15">
        <f t="shared" si="28"/>
        <v>0.17830402261071437</v>
      </c>
      <c r="CM6" s="15">
        <f t="shared" si="29"/>
        <v>0.65278962183495215</v>
      </c>
      <c r="CN6" s="15">
        <f t="shared" si="30"/>
        <v>0.12977813348135062</v>
      </c>
      <c r="CO6" s="15">
        <f t="shared" si="31"/>
        <v>0.32058282356097806</v>
      </c>
      <c r="CP6" s="15">
        <f t="shared" si="32"/>
        <v>0.31929535846652835</v>
      </c>
      <c r="CQ6" s="15">
        <f t="shared" si="33"/>
        <v>0.75829646186366073</v>
      </c>
      <c r="CR6" s="15">
        <f t="shared" si="34"/>
        <v>0</v>
      </c>
      <c r="CS6" s="15">
        <f t="shared" si="35"/>
        <v>0.21709822119453248</v>
      </c>
      <c r="CT6" s="15">
        <f t="shared" si="36"/>
        <v>0.14577330806090874</v>
      </c>
      <c r="CU6" s="15">
        <f t="shared" si="37"/>
        <v>0.69930962245194384</v>
      </c>
      <c r="CV6" s="15">
        <f t="shared" si="38"/>
        <v>0</v>
      </c>
      <c r="CW6" s="15">
        <f t="shared" si="39"/>
        <v>0.27136677215111021</v>
      </c>
      <c r="CX6" s="15">
        <f t="shared" si="40"/>
        <v>0.25870283541262112</v>
      </c>
      <c r="CY6" s="15">
        <f t="shared" si="41"/>
        <v>0.76570598238340071</v>
      </c>
      <c r="CZ6" s="15">
        <f t="shared" si="42"/>
        <v>0</v>
      </c>
      <c r="DA6" s="15">
        <f t="shared" si="43"/>
        <v>0.20831686759907525</v>
      </c>
      <c r="DB6" s="15">
        <f t="shared" si="44"/>
        <v>0.32892199748571427</v>
      </c>
      <c r="DC6" s="15">
        <f t="shared" si="45"/>
        <v>0.70073957078803906</v>
      </c>
      <c r="DD6" s="15">
        <f t="shared" si="46"/>
        <v>0</v>
      </c>
      <c r="DE6" s="15">
        <f t="shared" si="47"/>
        <v>0.27197703763668407</v>
      </c>
      <c r="DF6" s="15">
        <f t="shared" si="48"/>
        <v>0.23266011273364515</v>
      </c>
      <c r="DG6" s="15">
        <f t="shared" si="49"/>
        <v>0.87226804856461226</v>
      </c>
      <c r="DH6" s="15">
        <f t="shared" si="50"/>
        <v>0</v>
      </c>
      <c r="DI6" s="15">
        <f t="shared" si="51"/>
        <v>0.10833614029495718</v>
      </c>
      <c r="DJ6" s="15">
        <f t="shared" si="52"/>
        <v>0.66537556388427221</v>
      </c>
      <c r="DK6" s="15">
        <f t="shared" si="53"/>
        <v>0.94691843914021956</v>
      </c>
      <c r="DL6" s="15">
        <f t="shared" si="54"/>
        <v>0</v>
      </c>
      <c r="DM6" s="15">
        <f t="shared" si="55"/>
        <v>4.4337226697012483E-2</v>
      </c>
      <c r="DN6" s="15">
        <f t="shared" si="56"/>
        <v>0.41852392587527754</v>
      </c>
      <c r="DO6" s="15">
        <f t="shared" si="57"/>
        <v>0.92732207186308302</v>
      </c>
      <c r="DP6" s="15">
        <f t="shared" si="58"/>
        <v>0</v>
      </c>
      <c r="DQ6" s="15">
        <f t="shared" si="59"/>
        <v>5.8913243525308023E-2</v>
      </c>
      <c r="DR6" s="15">
        <f t="shared" si="60"/>
        <v>0.50253177951919803</v>
      </c>
      <c r="DS6" s="15">
        <f t="shared" si="61"/>
        <v>0.92988507172626178</v>
      </c>
      <c r="DT6" s="15">
        <f t="shared" si="62"/>
        <v>0</v>
      </c>
      <c r="DU6" s="15">
        <f t="shared" si="63"/>
        <v>5.6657404539349823E-2</v>
      </c>
      <c r="DV6" s="15">
        <f t="shared" si="64"/>
        <v>0.74322932291438992</v>
      </c>
      <c r="DW6" s="15">
        <f t="shared" si="65"/>
        <v>0.99321978864614391</v>
      </c>
      <c r="DX6" s="15">
        <f t="shared" si="66"/>
        <v>0</v>
      </c>
      <c r="DY6" s="15">
        <f t="shared" si="67"/>
        <v>4.8033240117368653E-3</v>
      </c>
      <c r="DZ6" s="15">
        <f t="shared" si="68"/>
        <v>0.7107341321530114</v>
      </c>
      <c r="EA6" s="15">
        <f t="shared" si="69"/>
        <v>0.9949041922815961</v>
      </c>
      <c r="EB6" s="15">
        <f t="shared" si="70"/>
        <v>0</v>
      </c>
      <c r="EC6" s="15">
        <f t="shared" si="71"/>
        <v>3.3378714711386082E-3</v>
      </c>
      <c r="ED6" s="15">
        <f t="shared" si="72"/>
        <v>0.92572500725517226</v>
      </c>
      <c r="EE6" s="15">
        <f t="shared" si="73"/>
        <v>0.99996544934665066</v>
      </c>
      <c r="EF6" s="15">
        <f t="shared" si="74"/>
        <v>0</v>
      </c>
      <c r="EG6" s="15">
        <f t="shared" si="75"/>
        <v>1.6032878185411531E-5</v>
      </c>
      <c r="EH6" s="30">
        <f t="shared" si="76"/>
        <v>0.99723359596738448</v>
      </c>
    </row>
    <row r="7" spans="1:138" x14ac:dyDescent="0.2">
      <c r="A7" s="57"/>
      <c r="B7" t="s">
        <v>15</v>
      </c>
      <c r="C7" s="17">
        <f>'Alternatif-criteria weights'!R32</f>
        <v>0.6835973665381252</v>
      </c>
      <c r="D7" s="17">
        <f>'Alternatif-criteria weights'!S32</f>
        <v>0.82561945223148525</v>
      </c>
      <c r="E7" s="17">
        <f>'Alternatif-criteria weights'!T32</f>
        <v>0</v>
      </c>
      <c r="F7" s="17">
        <f>'Alternatif-criteria weights'!U32</f>
        <v>0.16185573642526171</v>
      </c>
      <c r="G7" s="18">
        <f t="shared" si="1"/>
        <v>0.86792477682519742</v>
      </c>
      <c r="H7" s="15">
        <f>'Alternatif-criteria weights'!V32</f>
        <v>0.10960041904036422</v>
      </c>
      <c r="I7" s="15">
        <f>'Alternatif-criteria weights'!W32</f>
        <v>0.4736653939052643</v>
      </c>
      <c r="J7" s="15">
        <f>'Alternatif-criteria weights'!X32</f>
        <v>0.28593018398391068</v>
      </c>
      <c r="K7" s="15">
        <f>'Alternatif-criteria weights'!Y32</f>
        <v>0.50114946071306421</v>
      </c>
      <c r="L7" s="18">
        <f t="shared" si="2"/>
        <v>0.33072262197950753</v>
      </c>
      <c r="M7" s="15">
        <f>'Alternatif-criteria weights'!Z32</f>
        <v>0.28713702807106767</v>
      </c>
      <c r="N7" s="15">
        <f>'Alternatif-criteria weights'!AA32</f>
        <v>0.62487813245736945</v>
      </c>
      <c r="O7" s="15">
        <f>'Alternatif-criteria weights'!AB32</f>
        <v>0</v>
      </c>
      <c r="P7" s="15">
        <f>'Alternatif-criteria weights'!AC32</f>
        <v>0.3501641188470288</v>
      </c>
      <c r="Q7" s="18">
        <f t="shared" si="3"/>
        <v>0.56615003355263382</v>
      </c>
      <c r="R7" s="15">
        <f>'Alternatif-criteria weights'!AD32</f>
        <v>6.8998728178542801E-2</v>
      </c>
      <c r="S7" s="15">
        <f>'Alternatif-criteria weights'!AE32</f>
        <v>0.19442752121008866</v>
      </c>
      <c r="T7" s="15">
        <f>'Alternatif-criteria weights'!AF32</f>
        <v>0.69349124991794697</v>
      </c>
      <c r="U7" s="15">
        <f>'Alternatif-criteria weights'!AG32</f>
        <v>0.79528005327305218</v>
      </c>
      <c r="V7" s="18">
        <f t="shared" si="4"/>
        <v>0.14090763480505697</v>
      </c>
      <c r="W7" s="15">
        <f>'Alternatif-criteria weights'!AH32</f>
        <v>9.920399330999996E-2</v>
      </c>
      <c r="X7" s="15">
        <f>'Alternatif-criteria weights'!AI32</f>
        <v>0.46348267344837224</v>
      </c>
      <c r="Y7" s="15">
        <f>'Alternatif-criteria weights'!AJ32</f>
        <v>0.29569229120744256</v>
      </c>
      <c r="Z7" s="15">
        <f>'Alternatif-criteria weights'!AK32</f>
        <v>0.51130630712393077</v>
      </c>
      <c r="AA7" s="18">
        <f t="shared" si="5"/>
        <v>0.31720012119283386</v>
      </c>
      <c r="AB7" s="15">
        <f>'Alternatif-criteria weights'!AL32</f>
        <v>0.18925110807303003</v>
      </c>
      <c r="AC7" s="15">
        <f>'Alternatif-criteria weights'!AM32</f>
        <v>0.56729578805538194</v>
      </c>
      <c r="AD7" s="15">
        <f>'Alternatif-criteria weights'!AN32</f>
        <v>0</v>
      </c>
      <c r="AE7" s="15">
        <f>'Alternatif-criteria weights'!AO32</f>
        <v>0.40479776338334117</v>
      </c>
      <c r="AF7" s="18">
        <f t="shared" si="6"/>
        <v>0.4629066165114844</v>
      </c>
      <c r="AG7" s="15">
        <f>'Alternatif-criteria weights'!AP32</f>
        <v>0.53026851567132327</v>
      </c>
      <c r="AH7" s="15">
        <f>'Alternatif-criteria weights'!AQ32</f>
        <v>0.62243080829979081</v>
      </c>
      <c r="AI7" s="15">
        <f>'Alternatif-criteria weights'!AR32</f>
        <v>0.29043863128367808</v>
      </c>
      <c r="AJ7" s="15">
        <f>'Alternatif-criteria weights'!AS32</f>
        <v>0.36984070075845993</v>
      </c>
      <c r="AK7" s="18">
        <f t="shared" si="7"/>
        <v>0.62629156494478644</v>
      </c>
      <c r="AL7" s="15">
        <f>'Alternatif-criteria weights'!AT32</f>
        <v>0.11034006027926591</v>
      </c>
      <c r="AM7" s="15">
        <f>'Alternatif-criteria weights'!AU32</f>
        <v>0.4770865803871932</v>
      </c>
      <c r="AN7" s="15">
        <f>'Alternatif-criteria weights'!AV32</f>
        <v>0</v>
      </c>
      <c r="AO7" s="15">
        <f>'Alternatif-criteria weights'!AW32</f>
        <v>0.49721633366196183</v>
      </c>
      <c r="AP7" s="18">
        <f t="shared" si="8"/>
        <v>0.34892575345274868</v>
      </c>
      <c r="AQ7" s="15">
        <f>'Alternatif-criteria weights'!AX32</f>
        <v>8.7811256614435784E-2</v>
      </c>
      <c r="AR7" s="15">
        <f>'Alternatif-criteria weights'!AY32</f>
        <v>0.35284405371084215</v>
      </c>
      <c r="AS7" s="15">
        <f>'Alternatif-criteria weights'!AZ32</f>
        <v>0.43889589732423884</v>
      </c>
      <c r="AT7" s="15">
        <f>'Alternatif-criteria weights'!BA32</f>
        <v>0.62698781355590627</v>
      </c>
      <c r="AU7" s="18">
        <f t="shared" si="9"/>
        <v>0.24466597779696223</v>
      </c>
      <c r="AV7" s="15">
        <f>'Alternatif-criteria weights'!BB32</f>
        <v>0.2494238575690606</v>
      </c>
      <c r="AW7" s="15">
        <f>'Alternatif-criteria weights'!BC32</f>
        <v>0.62291871792788622</v>
      </c>
      <c r="AX7" s="15">
        <f>'Alternatif-criteria weights'!BD32</f>
        <v>0</v>
      </c>
      <c r="AY7" s="15">
        <f>'Alternatif-criteria weights'!BE32</f>
        <v>0.34974708747813843</v>
      </c>
      <c r="AZ7" s="18">
        <f t="shared" si="10"/>
        <v>0.53829057689672344</v>
      </c>
      <c r="BA7" s="15">
        <f>'Alternatif-criteria weights'!BF32</f>
        <v>5.787435380573025E-3</v>
      </c>
      <c r="BB7" s="15">
        <f>'Alternatif-criteria weights'!BG32</f>
        <v>0.36857863038234595</v>
      </c>
      <c r="BC7" s="15">
        <f>'Alternatif-criteria weights'!BH32</f>
        <v>0.39334170135881291</v>
      </c>
      <c r="BD7" s="15">
        <f>'Alternatif-criteria weights'!BI32</f>
        <v>0.60638598021732371</v>
      </c>
      <c r="BE7" s="18">
        <f t="shared" si="11"/>
        <v>0.19353553829618567</v>
      </c>
      <c r="BF7" s="15">
        <f>'Alternatif-criteria weights'!BJ32</f>
        <v>0.32892199748571427</v>
      </c>
      <c r="BG7" s="15">
        <f>'Alternatif-criteria weights'!BK32</f>
        <v>0.70073957078803906</v>
      </c>
      <c r="BH7" s="15">
        <f>'Alternatif-criteria weights'!BL32</f>
        <v>0</v>
      </c>
      <c r="BI7" s="15">
        <f>'Alternatif-criteria weights'!BM32</f>
        <v>0.27197703763668407</v>
      </c>
      <c r="BJ7" s="18">
        <f t="shared" si="12"/>
        <v>0.63475621871578847</v>
      </c>
      <c r="BK7" s="15">
        <f>'Alternatif-criteria weights'!BN32</f>
        <v>4.5372416860410936E-2</v>
      </c>
      <c r="BL7" s="15">
        <f>'Alternatif-criteria weights'!BO32</f>
        <v>0.40953673499465448</v>
      </c>
      <c r="BM7" s="15">
        <f>'Alternatif-criteria weights'!BP32</f>
        <v>0.34973572431802802</v>
      </c>
      <c r="BN7" s="15">
        <f>'Alternatif-criteria weights'!BQ32</f>
        <v>0.56526300476694369</v>
      </c>
      <c r="BO7" s="18">
        <f t="shared" si="13"/>
        <v>0.24633749486401843</v>
      </c>
      <c r="BP7" s="15">
        <f>'Alternatif-criteria weights'!BR32</f>
        <v>6.1851214203551663E-2</v>
      </c>
      <c r="BQ7" s="15">
        <f>'Alternatif-criteria weights'!BS32</f>
        <v>0.42626658552287078</v>
      </c>
      <c r="BR7" s="15">
        <f>'Alternatif-criteria weights'!BT32</f>
        <v>0.33255998977232765</v>
      </c>
      <c r="BS7" s="15">
        <f>'Alternatif-criteria weights'!BU32</f>
        <v>0.54850392405297621</v>
      </c>
      <c r="BT7" s="18">
        <f t="shared" si="14"/>
        <v>0.26816434540308348</v>
      </c>
      <c r="BU7" s="15">
        <f>'Alternatif-criteria weights'!BV32</f>
        <v>0.9</v>
      </c>
      <c r="BV7" s="15">
        <f>'Alternatif-criteria weights'!BW32</f>
        <v>0.9</v>
      </c>
      <c r="BW7" s="15">
        <f>'Alternatif-criteria weights'!BX32</f>
        <v>0.10000000000000002</v>
      </c>
      <c r="BX7" s="15">
        <f>'Alternatif-criteria weights'!BY32</f>
        <v>0.10000000000000002</v>
      </c>
      <c r="BY7" s="18">
        <f t="shared" si="15"/>
        <v>0.9</v>
      </c>
      <c r="BZ7" s="15">
        <f t="shared" si="16"/>
        <v>0.71827522775102148</v>
      </c>
      <c r="CA7" s="15">
        <f t="shared" si="17"/>
        <v>0.90821748307967465</v>
      </c>
      <c r="CB7" s="15">
        <f t="shared" si="18"/>
        <v>0</v>
      </c>
      <c r="CC7" s="15">
        <f t="shared" si="19"/>
        <v>8.111391502283577E-2</v>
      </c>
      <c r="CD7" s="15">
        <f t="shared" si="20"/>
        <v>0.33632366649974027</v>
      </c>
      <c r="CE7" s="15">
        <f t="shared" si="21"/>
        <v>0.69781214731538233</v>
      </c>
      <c r="CF7" s="15">
        <f t="shared" si="22"/>
        <v>0</v>
      </c>
      <c r="CG7" s="15">
        <f t="shared" si="23"/>
        <v>0.27847853909097642</v>
      </c>
      <c r="CH7" s="15">
        <f t="shared" si="24"/>
        <v>0.26968063572384304</v>
      </c>
      <c r="CI7" s="15">
        <f t="shared" si="25"/>
        <v>0.76784669301984443</v>
      </c>
      <c r="CJ7" s="15">
        <f t="shared" si="26"/>
        <v>0</v>
      </c>
      <c r="CK7" s="15">
        <f t="shared" si="27"/>
        <v>0.20697564952756289</v>
      </c>
      <c r="CL7" s="15">
        <f t="shared" si="28"/>
        <v>0.58209871596721852</v>
      </c>
      <c r="CM7" s="15">
        <f t="shared" si="29"/>
        <v>0.80256400282760021</v>
      </c>
      <c r="CN7" s="15">
        <f t="shared" si="30"/>
        <v>0</v>
      </c>
      <c r="CO7" s="15">
        <f t="shared" si="31"/>
        <v>0.1838908372700922</v>
      </c>
      <c r="CP7" s="15">
        <f t="shared" si="32"/>
        <v>0.31533289182073715</v>
      </c>
      <c r="CQ7" s="15">
        <f t="shared" si="33"/>
        <v>0.75596960607269237</v>
      </c>
      <c r="CR7" s="15">
        <f t="shared" si="34"/>
        <v>0</v>
      </c>
      <c r="CS7" s="15">
        <f t="shared" si="35"/>
        <v>0.2192871616754643</v>
      </c>
      <c r="CT7" s="15">
        <f t="shared" si="36"/>
        <v>0.33280581806058973</v>
      </c>
      <c r="CU7" s="15">
        <f t="shared" si="37"/>
        <v>0.81104056991461659</v>
      </c>
      <c r="CV7" s="15">
        <f t="shared" si="38"/>
        <v>0</v>
      </c>
      <c r="CW7" s="15">
        <f t="shared" si="39"/>
        <v>0.16492306256392461</v>
      </c>
      <c r="CX7" s="15">
        <f t="shared" si="40"/>
        <v>0.10441729198979649</v>
      </c>
      <c r="CY7" s="15">
        <f t="shared" si="41"/>
        <v>0.66123149484516908</v>
      </c>
      <c r="CZ7" s="15">
        <f t="shared" si="42"/>
        <v>0.116308108902221</v>
      </c>
      <c r="DA7" s="15">
        <f t="shared" si="43"/>
        <v>0.31004897623664479</v>
      </c>
      <c r="DB7" s="15">
        <f t="shared" si="44"/>
        <v>0.9</v>
      </c>
      <c r="DC7" s="15">
        <f t="shared" si="45"/>
        <v>0.9</v>
      </c>
      <c r="DD7" s="15">
        <f t="shared" si="46"/>
        <v>0.10000000000000002</v>
      </c>
      <c r="DE7" s="15">
        <f t="shared" si="47"/>
        <v>0.10000000000000002</v>
      </c>
      <c r="DF7" s="15">
        <f t="shared" si="48"/>
        <v>0.81302593609760221</v>
      </c>
      <c r="DG7" s="15">
        <f t="shared" si="49"/>
        <v>0.97226443829785725</v>
      </c>
      <c r="DH7" s="15">
        <f t="shared" si="50"/>
        <v>0</v>
      </c>
      <c r="DI7" s="15">
        <f t="shared" si="51"/>
        <v>2.2588484555508909E-2</v>
      </c>
      <c r="DJ7" s="15">
        <f t="shared" si="52"/>
        <v>0.69479859991498927</v>
      </c>
      <c r="DK7" s="15">
        <f t="shared" si="53"/>
        <v>0.9541645803395028</v>
      </c>
      <c r="DL7" s="15">
        <f t="shared" si="54"/>
        <v>0</v>
      </c>
      <c r="DM7" s="15">
        <f t="shared" si="55"/>
        <v>3.8060925486144703E-2</v>
      </c>
      <c r="DN7" s="15">
        <f t="shared" si="56"/>
        <v>0.54319408885751508</v>
      </c>
      <c r="DO7" s="15">
        <f t="shared" si="57"/>
        <v>0.95388815583998432</v>
      </c>
      <c r="DP7" s="15">
        <f t="shared" si="58"/>
        <v>0</v>
      </c>
      <c r="DQ7" s="15">
        <f t="shared" si="59"/>
        <v>3.6165510284468051E-2</v>
      </c>
      <c r="DR7" s="15">
        <f t="shared" si="60"/>
        <v>0.91044172919897959</v>
      </c>
      <c r="DS7" s="15">
        <f t="shared" si="61"/>
        <v>0.96612314948451694</v>
      </c>
      <c r="DT7" s="15">
        <f t="shared" si="62"/>
        <v>1.1630810890222103E-2</v>
      </c>
      <c r="DU7" s="15">
        <f t="shared" si="63"/>
        <v>3.1004897623664485E-2</v>
      </c>
      <c r="DV7" s="15">
        <f t="shared" si="64"/>
        <v>0.94293525391740396</v>
      </c>
      <c r="DW7" s="15">
        <f t="shared" si="65"/>
        <v>0.99872872888986264</v>
      </c>
      <c r="DX7" s="15">
        <f t="shared" si="66"/>
        <v>0</v>
      </c>
      <c r="DY7" s="15">
        <f t="shared" si="67"/>
        <v>8.5973862751215506E-4</v>
      </c>
      <c r="DZ7" s="15">
        <f t="shared" si="68"/>
        <v>0.95908925250639454</v>
      </c>
      <c r="EA7" s="15">
        <f t="shared" si="69"/>
        <v>0.99843787594839806</v>
      </c>
      <c r="EB7" s="15">
        <f t="shared" si="70"/>
        <v>0</v>
      </c>
      <c r="EC7" s="15">
        <f t="shared" si="71"/>
        <v>1.1213079438775169E-3</v>
      </c>
      <c r="ED7" s="15">
        <f t="shared" si="72"/>
        <v>0.99766543858222811</v>
      </c>
      <c r="EE7" s="15">
        <f t="shared" si="73"/>
        <v>0.99999801411682288</v>
      </c>
      <c r="EF7" s="15">
        <f t="shared" si="74"/>
        <v>0</v>
      </c>
      <c r="EG7" s="15">
        <f t="shared" si="75"/>
        <v>9.6403175268773293E-7</v>
      </c>
      <c r="EH7" s="30">
        <f>(ED7+ED7*(1-ED7-EF7)+EE7+EE7*(1-EE7-EG7))/2</f>
        <v>0.9999967928946023</v>
      </c>
    </row>
    <row r="8" spans="1:138" x14ac:dyDescent="0.2">
      <c r="A8" s="58"/>
      <c r="B8" t="s">
        <v>16</v>
      </c>
      <c r="C8" s="17">
        <f>'Alternatif-criteria weights'!R33</f>
        <v>9.920399330999996E-2</v>
      </c>
      <c r="D8" s="17">
        <f>'Alternatif-criteria weights'!S33</f>
        <v>0.46348267344837224</v>
      </c>
      <c r="E8" s="17">
        <f>'Alternatif-criteria weights'!T33</f>
        <v>0.29569229120744256</v>
      </c>
      <c r="F8" s="17">
        <f>'Alternatif-criteria weights'!U33</f>
        <v>0.51130630712393077</v>
      </c>
      <c r="G8" s="18">
        <f t="shared" si="1"/>
        <v>0.31720012119283386</v>
      </c>
      <c r="H8" s="15">
        <f>'Alternatif-criteria weights'!V33</f>
        <v>6.1851214203551663E-2</v>
      </c>
      <c r="I8" s="15">
        <f>'Alternatif-criteria weights'!W33</f>
        <v>0.42626658552287078</v>
      </c>
      <c r="J8" s="15">
        <f>'Alternatif-criteria weights'!X33</f>
        <v>0.33255998977232765</v>
      </c>
      <c r="K8" s="15">
        <f>'Alternatif-criteria weights'!Y33</f>
        <v>0.54850392405297621</v>
      </c>
      <c r="L8" s="18">
        <f t="shared" si="2"/>
        <v>0.26816434540308348</v>
      </c>
      <c r="M8" s="15">
        <f>'Alternatif-criteria weights'!Z33</f>
        <v>0.36264073393129248</v>
      </c>
      <c r="N8" s="15">
        <f>'Alternatif-criteria weights'!AA33</f>
        <v>0.70229460748960948</v>
      </c>
      <c r="O8" s="15">
        <f>'Alternatif-criteria weights'!AB33</f>
        <v>0</v>
      </c>
      <c r="P8" s="15">
        <f>'Alternatif-criteria weights'!AC33</f>
        <v>0.27230133756761482</v>
      </c>
      <c r="Q8" s="18">
        <f t="shared" si="3"/>
        <v>0.65695445212032455</v>
      </c>
      <c r="R8" s="15">
        <f>'Alternatif-criteria weights'!AD33</f>
        <v>6.8998728178542801E-2</v>
      </c>
      <c r="S8" s="15">
        <f>'Alternatif-criteria weights'!AE33</f>
        <v>0.19442752121008866</v>
      </c>
      <c r="T8" s="15">
        <f>'Alternatif-criteria weights'!AF33</f>
        <v>0.69349124991794697</v>
      </c>
      <c r="U8" s="15">
        <f>'Alternatif-criteria weights'!AG33</f>
        <v>0.79528005327305218</v>
      </c>
      <c r="V8" s="18">
        <f t="shared" si="4"/>
        <v>0.14090763480505697</v>
      </c>
      <c r="W8" s="15">
        <f>'Alternatif-criteria weights'!AH33</f>
        <v>0.20456942138991174</v>
      </c>
      <c r="X8" s="15">
        <f>'Alternatif-criteria weights'!AI33</f>
        <v>0.5850038126154038</v>
      </c>
      <c r="Y8" s="15">
        <f>'Alternatif-criteria weights'!AJ33</f>
        <v>0</v>
      </c>
      <c r="Z8" s="15">
        <f>'Alternatif-criteria weights'!AK33</f>
        <v>0.38665490102875089</v>
      </c>
      <c r="AA8" s="18">
        <f t="shared" si="5"/>
        <v>0.48443688390000922</v>
      </c>
      <c r="AB8" s="15">
        <f>'Alternatif-criteria weights'!AL33</f>
        <v>0.81036820287012645</v>
      </c>
      <c r="AC8" s="15">
        <f>'Alternatif-criteria weights'!AM33</f>
        <v>0.86380361626385382</v>
      </c>
      <c r="AD8" s="15">
        <f>'Alternatif-criteria weights'!AN33</f>
        <v>0</v>
      </c>
      <c r="AE8" s="15">
        <f>'Alternatif-criteria weights'!AO33</f>
        <v>0.13067192097801364</v>
      </c>
      <c r="AF8" s="18">
        <f t="shared" si="6"/>
        <v>0.91630772434476915</v>
      </c>
      <c r="AG8" s="15">
        <f>'Alternatif-criteria weights'!AP33</f>
        <v>0.61800702566987376</v>
      </c>
      <c r="AH8" s="15">
        <f>'Alternatif-criteria weights'!AQ33</f>
        <v>0.76748325201679413</v>
      </c>
      <c r="AI8" s="15">
        <f>'Alternatif-criteria weights'!AR33</f>
        <v>0</v>
      </c>
      <c r="AJ8" s="15">
        <f>'Alternatif-criteria weights'!AS33</f>
        <v>0.21983860226834251</v>
      </c>
      <c r="AK8" s="18">
        <f t="shared" si="7"/>
        <v>0.81564744204100181</v>
      </c>
      <c r="AL8" s="15">
        <f>'Alternatif-criteria weights'!AT33</f>
        <v>0.21894950341005848</v>
      </c>
      <c r="AM8" s="15">
        <f>'Alternatif-criteria weights'!AU33</f>
        <v>0.59938313403401233</v>
      </c>
      <c r="AN8" s="15">
        <f>'Alternatif-criteria weights'!AV33</f>
        <v>0</v>
      </c>
      <c r="AO8" s="15">
        <f>'Alternatif-criteria weights'!AW33</f>
        <v>0.37224666461431588</v>
      </c>
      <c r="AP8" s="18">
        <f t="shared" si="8"/>
        <v>0.50317393800497956</v>
      </c>
      <c r="AQ8" s="15">
        <f>'Alternatif-criteria weights'!AX33</f>
        <v>0.32892199748571427</v>
      </c>
      <c r="AR8" s="15">
        <f>'Alternatif-criteria weights'!AY33</f>
        <v>0.70073957078803906</v>
      </c>
      <c r="AS8" s="15">
        <f>'Alternatif-criteria weights'!AZ33</f>
        <v>0</v>
      </c>
      <c r="AT8" s="15">
        <f>'Alternatif-criteria weights'!BA33</f>
        <v>0.27197703763668407</v>
      </c>
      <c r="AU8" s="18">
        <f t="shared" si="9"/>
        <v>0.63475621871578847</v>
      </c>
      <c r="AV8" s="15">
        <f>'Alternatif-criteria weights'!BB33</f>
        <v>0.21374978506022546</v>
      </c>
      <c r="AW8" s="15">
        <f>'Alternatif-criteria weights'!BC33</f>
        <v>0.59288014755872021</v>
      </c>
      <c r="AX8" s="15">
        <f>'Alternatif-criteria weights'!BD33</f>
        <v>0</v>
      </c>
      <c r="AY8" s="15">
        <f>'Alternatif-criteria weights'!BE33</f>
        <v>0.37897419302839774</v>
      </c>
      <c r="AZ8" s="18">
        <f t="shared" si="10"/>
        <v>0.49568887488586277</v>
      </c>
      <c r="BA8" s="15">
        <f>'Alternatif-criteria weights'!BF33</f>
        <v>0.32892199748571416</v>
      </c>
      <c r="BB8" s="15">
        <f>'Alternatif-criteria weights'!BG33</f>
        <v>0.70073957078803917</v>
      </c>
      <c r="BC8" s="15">
        <f>'Alternatif-criteria weights'!BH33</f>
        <v>0</v>
      </c>
      <c r="BD8" s="15">
        <f>'Alternatif-criteria weights'!BI33</f>
        <v>0.27197703763668407</v>
      </c>
      <c r="BE8" s="18">
        <f t="shared" si="11"/>
        <v>0.63475621871578836</v>
      </c>
      <c r="BF8" s="15">
        <f>'Alternatif-criteria weights'!BJ33</f>
        <v>0.59517912251739602</v>
      </c>
      <c r="BG8" s="15">
        <f>'Alternatif-criteria weights'!BK33</f>
        <v>0.74410407383296784</v>
      </c>
      <c r="BH8" s="15">
        <f>'Alternatif-criteria weights'!BL33</f>
        <v>0</v>
      </c>
      <c r="BI8" s="15">
        <f>'Alternatif-criteria weights'!BM33</f>
        <v>0.24303754354402768</v>
      </c>
      <c r="BJ8" s="18">
        <f t="shared" si="12"/>
        <v>0.79489605293993149</v>
      </c>
      <c r="BK8" s="15">
        <f>'Alternatif-criteria weights'!BN33</f>
        <v>0</v>
      </c>
      <c r="BL8" s="15">
        <f>'Alternatif-criteria weights'!BO33</f>
        <v>0.36250000000000004</v>
      </c>
      <c r="BM8" s="15">
        <f>'Alternatif-criteria weights'!BP33</f>
        <v>0.4</v>
      </c>
      <c r="BN8" s="15">
        <f>'Alternatif-criteria weights'!BQ33</f>
        <v>0.61250000000000004</v>
      </c>
      <c r="BO8" s="18">
        <f t="shared" si="13"/>
        <v>0.18578125000000001</v>
      </c>
      <c r="BP8" s="15">
        <f>'Alternatif-criteria weights'!BR33</f>
        <v>0.11548890969108405</v>
      </c>
      <c r="BQ8" s="15">
        <f>'Alternatif-criteria weights'!BS33</f>
        <v>0.48207261552412628</v>
      </c>
      <c r="BR8" s="15">
        <f>'Alternatif-criteria weights'!BT33</f>
        <v>0</v>
      </c>
      <c r="BS8" s="15">
        <f>'Alternatif-criteria weights'!BU33</f>
        <v>0.49225308386558791</v>
      </c>
      <c r="BT8" s="18">
        <f t="shared" si="14"/>
        <v>0.35604481194580606</v>
      </c>
      <c r="BU8" s="15">
        <f>'Alternatif-criteria weights'!BV33</f>
        <v>0.8221228981960087</v>
      </c>
      <c r="BV8" s="15">
        <f>'Alternatif-criteria weights'!BW33</f>
        <v>0.86794677294041067</v>
      </c>
      <c r="BW8" s="15">
        <f>'Alternatif-criteria weights'!BX33</f>
        <v>0</v>
      </c>
      <c r="BX8" s="15">
        <f>'Alternatif-criteria weights'!BY33</f>
        <v>0.12722253590667879</v>
      </c>
      <c r="BY8" s="18">
        <f t="shared" si="15"/>
        <v>0.92024964619573191</v>
      </c>
      <c r="BZ8" s="15">
        <f t="shared" si="16"/>
        <v>0.1549193200734871</v>
      </c>
      <c r="CA8" s="15">
        <f t="shared" si="17"/>
        <v>0.69218208231139366</v>
      </c>
      <c r="CB8" s="15">
        <f t="shared" si="18"/>
        <v>9.8335425339703228E-2</v>
      </c>
      <c r="CC8" s="15">
        <f t="shared" si="19"/>
        <v>0.28045351585051226</v>
      </c>
      <c r="CD8" s="15">
        <f t="shared" si="20"/>
        <v>0.40661771268284275</v>
      </c>
      <c r="CE8" s="15">
        <f t="shared" si="21"/>
        <v>0.76017672900628119</v>
      </c>
      <c r="CF8" s="15">
        <f t="shared" si="22"/>
        <v>0</v>
      </c>
      <c r="CG8" s="15">
        <f t="shared" si="23"/>
        <v>0.21655582224709607</v>
      </c>
      <c r="CH8" s="15">
        <f t="shared" si="24"/>
        <v>0.84916106988611373</v>
      </c>
      <c r="CI8" s="15">
        <f t="shared" si="25"/>
        <v>0.94347902001392991</v>
      </c>
      <c r="CJ8" s="15">
        <f t="shared" si="26"/>
        <v>0</v>
      </c>
      <c r="CK8" s="15">
        <f t="shared" si="27"/>
        <v>5.052493867299062E-2</v>
      </c>
      <c r="CL8" s="15">
        <f t="shared" si="28"/>
        <v>0.70164419770558606</v>
      </c>
      <c r="CM8" s="15">
        <f t="shared" si="29"/>
        <v>0.90684986913836463</v>
      </c>
      <c r="CN8" s="15">
        <f t="shared" si="30"/>
        <v>0</v>
      </c>
      <c r="CO8" s="15">
        <f t="shared" si="31"/>
        <v>8.183418644786368E-2</v>
      </c>
      <c r="CP8" s="15">
        <f t="shared" si="32"/>
        <v>0.4723647762817883</v>
      </c>
      <c r="CQ8" s="15">
        <f t="shared" si="33"/>
        <v>0.87816513821771247</v>
      </c>
      <c r="CR8" s="15">
        <f t="shared" si="34"/>
        <v>0</v>
      </c>
      <c r="CS8" s="15">
        <f t="shared" si="35"/>
        <v>0.10307227836061651</v>
      </c>
      <c r="CT8" s="15">
        <f t="shared" si="36"/>
        <v>0.72833361416289366</v>
      </c>
      <c r="CU8" s="15">
        <f t="shared" si="37"/>
        <v>0.9234204753016616</v>
      </c>
      <c r="CV8" s="15">
        <f t="shared" si="38"/>
        <v>0</v>
      </c>
      <c r="CW8" s="15">
        <f t="shared" si="39"/>
        <v>6.6100631127601256E-2</v>
      </c>
      <c r="CX8" s="15">
        <f t="shared" si="40"/>
        <v>0.11548890969108405</v>
      </c>
      <c r="CY8" s="15">
        <f t="shared" si="41"/>
        <v>0.66982129239663046</v>
      </c>
      <c r="CZ8" s="15">
        <f t="shared" si="42"/>
        <v>0</v>
      </c>
      <c r="DA8" s="15">
        <f t="shared" si="43"/>
        <v>0.30150501386767264</v>
      </c>
      <c r="DB8" s="15">
        <f t="shared" si="44"/>
        <v>0.8221228981960087</v>
      </c>
      <c r="DC8" s="15">
        <f t="shared" si="45"/>
        <v>0.86794677294041067</v>
      </c>
      <c r="DD8" s="15">
        <f t="shared" si="46"/>
        <v>0</v>
      </c>
      <c r="DE8" s="15">
        <f t="shared" si="47"/>
        <v>0.12722253590667879</v>
      </c>
      <c r="DF8" s="15">
        <f t="shared" si="48"/>
        <v>0.49854409317766729</v>
      </c>
      <c r="DG8" s="15">
        <f t="shared" si="49"/>
        <v>0.92617810010944313</v>
      </c>
      <c r="DH8" s="15">
        <f t="shared" si="50"/>
        <v>0</v>
      </c>
      <c r="DI8" s="15">
        <f t="shared" si="51"/>
        <v>6.0733841727096671E-2</v>
      </c>
      <c r="DJ8" s="15">
        <f t="shared" si="52"/>
        <v>0.95499632998864059</v>
      </c>
      <c r="DK8" s="15">
        <f t="shared" si="53"/>
        <v>0.99473506331786976</v>
      </c>
      <c r="DL8" s="15">
        <f t="shared" si="54"/>
        <v>0</v>
      </c>
      <c r="DM8" s="15">
        <f t="shared" si="55"/>
        <v>4.1346672516323927E-3</v>
      </c>
      <c r="DN8" s="15">
        <f t="shared" si="56"/>
        <v>0.85665924573212038</v>
      </c>
      <c r="DO8" s="15">
        <f t="shared" si="57"/>
        <v>0.99066994419302479</v>
      </c>
      <c r="DP8" s="15">
        <f t="shared" si="58"/>
        <v>0</v>
      </c>
      <c r="DQ8" s="15">
        <f t="shared" si="59"/>
        <v>6.813142651396549E-3</v>
      </c>
      <c r="DR8" s="15">
        <f t="shared" si="60"/>
        <v>0.84266573074236162</v>
      </c>
      <c r="DS8" s="15">
        <f t="shared" si="61"/>
        <v>0.95639883615461052</v>
      </c>
      <c r="DT8" s="15">
        <f t="shared" si="62"/>
        <v>0</v>
      </c>
      <c r="DU8" s="15">
        <f t="shared" si="63"/>
        <v>3.8358232452823667E-2</v>
      </c>
      <c r="DV8" s="15">
        <f t="shared" si="64"/>
        <v>0.97743264384412076</v>
      </c>
      <c r="DW8" s="15">
        <f t="shared" si="65"/>
        <v>0.99961133237132171</v>
      </c>
      <c r="DX8" s="15">
        <f t="shared" si="66"/>
        <v>0</v>
      </c>
      <c r="DY8" s="15">
        <f t="shared" si="67"/>
        <v>2.5111422645485154E-4</v>
      </c>
      <c r="DZ8" s="15">
        <f t="shared" si="68"/>
        <v>0.97744758717242441</v>
      </c>
      <c r="EA8" s="15">
        <f t="shared" si="69"/>
        <v>0.99959319870807328</v>
      </c>
      <c r="EB8" s="15">
        <f t="shared" si="70"/>
        <v>0</v>
      </c>
      <c r="EC8" s="15">
        <f t="shared" si="71"/>
        <v>2.6134010955651619E-4</v>
      </c>
      <c r="ED8" s="15">
        <f t="shared" si="72"/>
        <v>0.9994910516675457</v>
      </c>
      <c r="EE8" s="15">
        <f t="shared" si="73"/>
        <v>0.99999984188950641</v>
      </c>
      <c r="EF8" s="15">
        <f t="shared" si="74"/>
        <v>0</v>
      </c>
      <c r="EG8" s="15">
        <f t="shared" si="75"/>
        <v>6.5626219452910722E-8</v>
      </c>
      <c r="EH8" s="30">
        <f>(ED8+ED8*(1-ED8-EF8)+EE8+EE8*(1-EE8-EG8))/2</f>
        <v>0.99999983767268052</v>
      </c>
    </row>
    <row r="9" spans="1:138" x14ac:dyDescent="0.2">
      <c r="B9" s="14" t="s">
        <v>32</v>
      </c>
      <c r="C9" s="18">
        <f>IF($G$9=$G$3,C$3,IF($G$9=$G$4,C$4,IF($G$9=$G$5,C$5,IF($G$9=$G$6,C$6,IF($G$9=$G$7,C$7,IF($G$9=$G$8,C$8,0))))))</f>
        <v>0.6835973665381252</v>
      </c>
      <c r="D9" s="18">
        <f t="shared" ref="D9:F9" si="77">IF($G$9=$G$3,D3,IF($G$9=$G$4,D4,IF($G$9=$G$5,D5,IF($G$9=$G$6,D6,IF($G$9=$G$7,D7,IF($G$9=$G$8,D8,0))))))</f>
        <v>0.82561945223148525</v>
      </c>
      <c r="E9" s="18">
        <f t="shared" si="77"/>
        <v>0</v>
      </c>
      <c r="F9" s="18">
        <f t="shared" si="77"/>
        <v>0.16185573642526169</v>
      </c>
      <c r="G9" s="17">
        <f>MAX(G3:G8)</f>
        <v>0.86792477682519742</v>
      </c>
      <c r="H9" s="18">
        <f>IF(L$9=L$3,H$3,IF(L$9=L$4,H$4,IF(L$9=L$5,H$5,IF(L$9=L$6,H$6,IF(L$9=L$7,H$7,IF(L$9=L$8,H$8,0))))))</f>
        <v>0.10960041904036422</v>
      </c>
      <c r="I9" s="18">
        <f>IF(L$9=L$3,I$3,IF(L$9=L$4,I$4,IF(L$9=L$5,I$5,IF(L$9=L$6,I$6,IF(L$9=L$7,I$7,IF(L$9=L$8,I$8,0))))))</f>
        <v>0.4736653939052643</v>
      </c>
      <c r="J9" s="18">
        <f>IF(L$9=L$3,J$3,IF(L$9=L$4,J$4,IF(L$9=L$5,J$5,IF(L$9=L$6,J$6,IF(L$9=L$7,J$7,IF(L$9=L$8,J$8,0))))))</f>
        <v>0.28593018398391068</v>
      </c>
      <c r="K9" s="18">
        <f>IF(L$9=L$3,K$3,IF(L$9=L$4,K$4,IF(L$9=L$5,K$5,IF(L$9=L$6,K$6,IF(L$9=L$7,K$7,IF(L$9=L$8,K$8,0))))))</f>
        <v>0.50114946071306421</v>
      </c>
      <c r="L9" s="17">
        <f>MAX(L3:L8)</f>
        <v>0.33072262197950753</v>
      </c>
      <c r="M9" s="18">
        <f>IF(Q$9=Q$3,M$3,IF(Q$9=Q$4,M$4,IF(Q$9=Q$5,M$5,IF(Q$9=Q$6,M$6,IF(Q$9=Q$7,M$7,IF(Q$9=Q$8,M$8,0))))))</f>
        <v>0.37052007111497287</v>
      </c>
      <c r="N9" s="18">
        <f>IF(Q$9=Q$3,N$3,IF(Q$9=Q$4,N$4,IF(Q$9=Q$5,N$5,IF(Q$9=Q$6,N$6,IF(Q$9=Q$7,N$7,IF(Q$9=Q$8,N$8,0))))))</f>
        <v>0.70984321077690105</v>
      </c>
      <c r="O9" s="18">
        <f>IF(Q$9=Q$3,O$3,IF(Q$9=Q$4,O$4,IF(Q$9=Q$5,O$5,IF(Q$9=Q$6,O$6,IF(Q$9=Q$7,O$7,IF(Q$9=Q$8,O$8,0))))))</f>
        <v>0</v>
      </c>
      <c r="P9" s="18">
        <f>IF(Q$9=Q$3,P$3,IF(Q$9=Q$4,P$4,IF(Q$9=Q$5,P$5,IF(Q$9=Q$6,P$6,IF(Q$9=Q$7,P$7,IF(Q$9=Q$8,P$8,0))))))</f>
        <v>0.26479757990507463</v>
      </c>
      <c r="Q9" s="17">
        <f>MAX(Q3:Q8)</f>
        <v>0.66579964623643606</v>
      </c>
      <c r="R9" s="18">
        <f>IF(V$9=V$3,R$3,IF(V$9=V$4,R$4,IF(V$9=V$5,R$5,IF(V$9=V$6,R$6,IF(V$9=V$7,R$7,IF(V$9=V$8,R$8,0))))))</f>
        <v>8.062642302789047E-2</v>
      </c>
      <c r="S9" s="18">
        <f>IF(V$9=V$3,S$3,IF(V$9=V$4,S$4,IF(V$9=V$5,S$5,IF(V$9=V$6,S$6,IF(V$9=V$7,S$7,IF(V$9=V$8,S$8,0))))))</f>
        <v>0.33214923676090791</v>
      </c>
      <c r="T9" s="18">
        <f>IF(V$9=V$3,T$3,IF(V$9=V$4,T$4,IF(V$9=V$5,T$5,IF(V$9=V$6,T$6,IF(V$9=V$7,T$7,IF(V$9=V$8,T$8,0))))))</f>
        <v>0.46721789351578441</v>
      </c>
      <c r="U9" s="18">
        <f>IF(V$9=V$3,U$3,IF(V$9=V$4,U$4,IF(V$9=V$5,U$5,IF(V$9=V$6,U$6,IF(V$9=V$7,U$7,IF(V$9=V$8,U$8,0))))))</f>
        <v>0.64854802338532103</v>
      </c>
      <c r="V9" s="17">
        <f>MAX(V3:V8)</f>
        <v>0.22782137275371869</v>
      </c>
      <c r="W9" s="18">
        <f>IF(AA$9=AA$3,W$3,IF(AA$9=AA$4,W$4,IF(AA$9=AA$5,W$5,IF(AA$9=AA$6,W$6,IF(AA$9=AA$7,W$7,IF(AA$9=AA$8,W$8,0))))))</f>
        <v>0.20456942138991174</v>
      </c>
      <c r="X9" s="18">
        <f>IF(AA$9=AA$3,X$3,IF(AA$9=AA$4,X$4,IF(AA$9=AA$5,X$5,IF(AA$9=AA$6,X$6,IF(AA$9=AA$7,X$7,IF(AA$9=AA$8,X$8,0))))))</f>
        <v>0.5850038126154038</v>
      </c>
      <c r="Y9" s="18">
        <f>IF(AA$9=AA$3,Y$3,IF(AA$9=AA$4,Y$4,IF(AA$9=AA$5,Y$5,IF(AA$9=AA$6,Y$6,IF(AA$9=AA$7,Y$7,IF(AA$9=AA$8,Y$8,0))))))</f>
        <v>0</v>
      </c>
      <c r="Z9" s="18">
        <f>IF(AA$9=AA$3,Z$3,IF(AA$9=AA$4,Z$4,IF(AA$9=AA$5,Z$5,IF(AA$9=AA$6,Z$6,IF(AA$9=AA$7,Z$7,IF(AA$9=AA$8,Z$8,0))))))</f>
        <v>0.38665490102875089</v>
      </c>
      <c r="AA9" s="17">
        <f>MAX(AA3:AA8)</f>
        <v>0.48443688390000922</v>
      </c>
      <c r="AB9" s="18">
        <f>IF(AF$9=AF$3,AB$3,IF(AF$9=AF$4,AB$4,IF(AF$9=AF$5,AB$5,IF(AF$9=AF$6,AB$6,IF(AF$9=AF$7,AB$7,IF(AF$9=AF$8,AB$8,0))))))</f>
        <v>0.81036820287012645</v>
      </c>
      <c r="AC9" s="18">
        <f>IF(AF$9=AF$3,AC$3,IF(AF$9=AF$4,AC$4,IF(AF$9=AF$5,AC$5,IF(AF$9=AF$6,AC$6,IF(AF$9=AF$7,AC$7,IF(AF$9=AF$8,AC$8,0))))))</f>
        <v>0.86380361626385382</v>
      </c>
      <c r="AD9" s="18">
        <f>IF(AF$9=AF$3,AD$3,IF(AF$9=AF$4,AD$4,IF(AF$9=AF$5,AD$5,IF(AF$9=AF$6,AD$6,IF(AF$9=AF$7,AD$7,IF(AF$9=AF$8,AD$8,0))))))</f>
        <v>0</v>
      </c>
      <c r="AE9" s="18">
        <f>IF(AF$9=AF$3,AE$3,IF(AF$9=AF$4,AE$4,IF(AF$9=AF$5,AE$5,IF(AF$9=AF$6,AE$6,IF(AF$9=AF$7,AE$7,IF(AF$9=AF$8,AE$8,0))))))</f>
        <v>0.13067192097801364</v>
      </c>
      <c r="AF9" s="17">
        <f>MAX(AF3:AF8)</f>
        <v>0.91630772434476915</v>
      </c>
      <c r="AG9" s="18">
        <f>IF(AK$9=AK$3,AG$3,IF(AK$9=AK$4,AG$4,IF(AK$9=AK$5,AG$5,IF(AK$9=AK$6,AG$6,IF(AK$9=AK$7,AG$7,IF(AK$9=AK$8,AG$8,0))))))</f>
        <v>0.61800702566987376</v>
      </c>
      <c r="AH9" s="18">
        <f>IF(AK$9=AK$3,AH$3,IF(AK$9=AK$4,AH$4,IF(AK$9=AK$5,AH$5,IF(AK$9=AK$6,AH$6,IF(AK$9=AK$7,AH$7,IF(AK$9=AK$8,AH$8,0))))))</f>
        <v>0.76748325201679413</v>
      </c>
      <c r="AI9" s="18">
        <f>IF(AK$9=AK$3,AI$3,IF(AK$9=AK$4,AI$4,IF(AK$9=AK$5,AI$5,IF(AK$9=AK$6,AI$6,IF(AK$9=AK$7,AI$7,IF(AK$9=AK$8,AI$8,0))))))</f>
        <v>0</v>
      </c>
      <c r="AJ9" s="18">
        <f>IF(AK$9=AK$3,AJ$3,IF(AK$9=AK$4,AJ$4,IF(AK$9=AK$5,AJ$5,IF(AK$9=AK$6,AJ$6,IF(AK$9=AK$7,AJ$7,IF(AK$9=AK$8,AJ$8,0))))))</f>
        <v>0.21983860226834251</v>
      </c>
      <c r="AK9" s="17">
        <f>MAX(AK3:AK8)</f>
        <v>0.81564744204100181</v>
      </c>
      <c r="AL9" s="18">
        <f>IF(AP$9=AP$3,AL$3,IF(AP$9=AP$4,AL$4,IF(AP$9=AP$5,AL$5,IF(AP$9=AP$6,AL$6,IF(AP$9=AP$7,AL$7,IF(AP$9=AP$8,AL$8,0))))))</f>
        <v>0.4</v>
      </c>
      <c r="AM9" s="18">
        <f>IF(AP$9=AP$3,AM$3,IF(AP$9=AP$4,AM$4,IF(AP$9=AP$5,AM$5,IF(AP$9=AP$6,AM$6,IF(AP$9=AP$7,AM$7,IF(AP$9=AP$8,AM$8,0))))))</f>
        <v>0.76249999999999996</v>
      </c>
      <c r="AN9" s="18">
        <f>IF(AP$9=AP$3,AN$3,IF(AP$9=AP$4,AN$4,IF(AP$9=AP$5,AN$5,IF(AP$9=AP$6,AN$6,IF(AP$9=AP$7,AN$7,IF(AP$9=AP$8,AN$8,0))))))</f>
        <v>0</v>
      </c>
      <c r="AO9" s="18">
        <f>IF(AP$9=AP$3,AO$3,IF(AP$9=AP$4,AO$4,IF(AP$9=AP$5,AO$5,IF(AP$9=AP$6,AO$6,IF(AP$9=AP$7,AO$7,IF(AP$9=AP$8,AO$8,0))))))</f>
        <v>0.21149999999999999</v>
      </c>
      <c r="AP9" s="17">
        <f>MAX(AP3:AP8)</f>
        <v>0.71116249999999992</v>
      </c>
      <c r="AQ9" s="18">
        <f>IF(AU$9=AU$3,AQ$3,IF(AU$9=AU$4,AQ$4,IF(AU$9=AU$5,AQ$5,IF(AU$9=AU$6,AQ$6,IF(AU$9=AU$7,AQ$7,IF(AU$9=AU$8,AQ$8,0))))))</f>
        <v>0.32892199748571427</v>
      </c>
      <c r="AR9" s="18">
        <f>IF(AU$9=AU$3,AR$3,IF(AU$9=AU$4,AR$4,IF(AU$9=AU$5,AR$5,IF(AU$9=AU$6,AR$6,IF(AU$9=AU$7,AR$7,IF(AU$9=AU$8,AR$8,0))))))</f>
        <v>0.70073957078803906</v>
      </c>
      <c r="AS9" s="18">
        <f>IF(AU$9=AU$3,AS$3,IF(AU$9=AU$4,AS$4,IF(AU$9=AU$5,AS$5,IF(AU$9=AU$6,AS$6,IF(AU$9=AU$7,AS$7,IF(AU$9=AU$8,AS$8,0))))))</f>
        <v>0</v>
      </c>
      <c r="AT9" s="18">
        <f>IF(AU$9=AU$3,AT$3,IF(AU$9=AU$4,AT$4,IF(AU$9=AU$5,AT$5,IF(AU$9=AU$6,AT$6,IF(AU$9=AU$7,AT$7,IF(AU$9=AU$8,AT$8,0))))))</f>
        <v>0.27197703763668407</v>
      </c>
      <c r="AU9" s="17">
        <f>MAX(AU3:AU8)</f>
        <v>0.63475621871578847</v>
      </c>
      <c r="AV9" s="18">
        <f>IF(AZ$9=AZ$3,AV$3,IF(AZ$9=AZ$4,AV$4,IF(AZ$9=AZ$5,AV$5,IF(AZ$9=AZ$6,AV$6,IF(AZ$9=AZ$7,AV$7,IF(AZ$9=AZ$8,AV$8,0))))))</f>
        <v>0.62272940378027464</v>
      </c>
      <c r="AW9" s="18">
        <f>IF(AZ$9=AZ$3,AW$3,IF(AZ$9=AZ$4,AW$4,IF(AZ$9=AZ$5,AW$5,IF(AZ$9=AZ$6,AW$6,IF(AZ$9=AZ$7,AW$7,IF(AZ$9=AZ$8,AW$8,0))))))</f>
        <v>0.77337893524031887</v>
      </c>
      <c r="AX9" s="18">
        <f>IF(AZ$9=AZ$3,AX$3,IF(AZ$9=AZ$4,AX$4,IF(AZ$9=AZ$5,AX$5,IF(AZ$9=AZ$6,AX$6,IF(AZ$9=AZ$7,AX$7,IF(AZ$9=AZ$8,AX$8,0))))))</f>
        <v>0</v>
      </c>
      <c r="AY9" s="18">
        <f>IF(AZ$9=AZ$3,AY$3,IF(AZ$9=AZ$4,AY$4,IF(AZ$9=AZ$5,AY$5,IF(AZ$9=AZ$6,AY$6,IF(AZ$9=AZ$7,AY$7,IF(AZ$9=AZ$8,AY$8,0))))))</f>
        <v>0.21378055051204664</v>
      </c>
      <c r="AZ9" s="17">
        <f>MAX(AZ3:AZ8)</f>
        <v>0.82048820785255283</v>
      </c>
      <c r="BA9" s="18">
        <f>IF(BE$9=BE$3,BA$3,IF(BE$9=BE$4,BA$4,IF(BE$9=BE$5,BA$5,IF(BE$9=BE$6,BA$6,IF(BE$9=BE$7,BA$7,IF(BE$9=BE$8,BA$8,0))))))</f>
        <v>0.66268845516655661</v>
      </c>
      <c r="BB9" s="18">
        <f>IF(BE$9=BE$3,BB$3,IF(BE$9=BE$4,BB$4,IF(BE$9=BE$5,BB$5,IF(BE$9=BE$6,BB$6,IF(BE$9=BE$7,BB$7,IF(BE$9=BE$8,BB$8,0))))))</f>
        <v>0.82014828013795715</v>
      </c>
      <c r="BC9" s="18">
        <f>IF(BE$9=BE$3,BC$3,IF(BE$9=BE$4,BC$4,IF(BE$9=BE$5,BC$5,IF(BE$9=BE$6,BC$6,IF(BE$9=BE$7,BC$7,IF(BE$9=BE$8,BC$8,0))))))</f>
        <v>0</v>
      </c>
      <c r="BD9" s="18">
        <f>IF(BE$9=BE$3,BD$3,IF(BE$9=BE$4,BD$4,IF(BE$9=BE$5,BD$5,IF(BE$9=BE$6,BD$6,IF(BE$9=BE$7,BD$7,IF(BE$9=BE$8,BD$8,0))))))</f>
        <v>0.16624413158620033</v>
      </c>
      <c r="BE9" s="17">
        <f>MAX(BE3:BE8)</f>
        <v>0.85876472099064538</v>
      </c>
      <c r="BF9" s="18">
        <f>IF(BJ$9=BJ$3,BF$3,IF(BJ$9=BJ$4,BF$4,IF(BJ$9=BJ$5,BF$5,IF(BJ$9=BJ$6,BF$6,IF(BJ$9=BJ$7,BF$7,IF(BJ$9=BJ$8,BF$8,0))))))</f>
        <v>0.59517912251739602</v>
      </c>
      <c r="BG9" s="18">
        <f>IF(BJ$9=BJ$3,BG$3,IF(BJ$9=BJ$4,BG$4,IF(BJ$9=BJ$5,BG$5,IF(BJ$9=BJ$6,BG$6,IF(BJ$9=BJ$7,BG$7,IF(BJ$9=BJ$8,BG$8,0))))))</f>
        <v>0.74410407383296784</v>
      </c>
      <c r="BH9" s="18">
        <f>IF(BJ$9=BJ$3,BH$3,IF(BJ$9=BJ$4,BH$4,IF(BJ$9=BJ$5,BH$5,IF(BJ$9=BJ$6,BH$6,IF(BJ$9=BJ$7,BH$7,IF(BJ$9=BJ$8,BH$8,0))))))</f>
        <v>0</v>
      </c>
      <c r="BI9" s="18">
        <f>IF(BJ$9=BJ$3,BI$3,IF(BJ$9=BJ$4,BI$4,IF(BJ$9=BJ$5,BI$5,IF(BJ$9=BJ$6,BI$6,IF(BJ$9=BJ$7,BI$7,IF(BJ$9=BJ$8,BI$8,0))))))</f>
        <v>0.24303754354402768</v>
      </c>
      <c r="BJ9" s="17">
        <f>MAX(BJ3:BJ8)</f>
        <v>0.79489605293993149</v>
      </c>
      <c r="BK9" s="18">
        <f>IF(BO$9=BO$3,BK$3,IF(BO$9=BO$4,BK$4,IF(BO$9=BO$5,BK$5,IF(BO$9=BO$6,BK$6,IF(BO$9=BO$7,BK$7,IF(BO$9=BO$8,BK$8,0))))))</f>
        <v>5.0897262310343971E-2</v>
      </c>
      <c r="BL9" s="18">
        <f>IF(BO$9=BO$3,BL$3,IF(BO$9=BO$4,BL$4,IF(BO$9=BO$5,BL$5,IF(BO$9=BO$6,BL$6,IF(BO$9=BO$7,BL$7,IF(BO$9=BO$8,BL$8,0))))))</f>
        <v>0.41516686510025547</v>
      </c>
      <c r="BM9" s="18">
        <f>IF(BO$9=BO$3,BM$3,IF(BO$9=BO$4,BM$4,IF(BO$9=BO$5,BM$5,IF(BO$9=BO$6,BM$6,IF(BO$9=BO$7,BM$7,IF(BO$9=BO$8,BM$8,0))))))</f>
        <v>0.34391411207302475</v>
      </c>
      <c r="BN9" s="18">
        <f>IF(BO$9=BO$3,BN$3,IF(BO$9=BO$4,BN$4,IF(BO$9=BO$5,BN$5,IF(BO$9=BO$6,BN$6,IF(BO$9=BO$7,BN$7,IF(BO$9=BO$8,BN$8,0))))))</f>
        <v>0.55962050812439645</v>
      </c>
      <c r="BO9" s="17">
        <f>MAX(BO3:BO8)</f>
        <v>0.25366700942755488</v>
      </c>
      <c r="BP9" s="18">
        <f>IF(BT$9=BT$3,BP$3,IF(BT$9=BT$4,BP$4,IF(BT$9=BT$5,BP$5,IF(BT$9=BT$6,BP$6,IF(BT$9=BT$7,BP$7,IF(BT$9=BT$8,BP$8,0))))))</f>
        <v>0.21894950341005848</v>
      </c>
      <c r="BQ9" s="18">
        <f>IF(BT$9=BT$3,BQ$3,IF(BT$9=BT$4,BQ$4,IF(BT$9=BT$5,BQ$5,IF(BT$9=BT$6,BQ$6,IF(BT$9=BT$7,BQ$7,IF(BT$9=BT$8,BQ$8,0))))))</f>
        <v>0.59938313403401233</v>
      </c>
      <c r="BR9" s="18">
        <f>IF(BT$9=BT$3,BR$3,IF(BT$9=BT$4,BR$4,IF(BT$9=BT$5,BR$5,IF(BT$9=BT$6,BR$6,IF(BT$9=BT$7,BR$7,IF(BT$9=BT$8,BR$8,0))))))</f>
        <v>0</v>
      </c>
      <c r="BS9" s="18">
        <f>IF(BT$9=BT$3,BS$3,IF(BT$9=BT$4,BS$4,IF(BT$9=BT$5,BS$5,IF(BT$9=BT$6,BS$6,IF(BT$9=BT$7,BS$7,IF(BT$9=BT$8,BS$8,0))))))</f>
        <v>0.37224666461431588</v>
      </c>
      <c r="BT9" s="17">
        <f>MAX(BT3:BT8)</f>
        <v>0.50317393800497956</v>
      </c>
      <c r="BU9" s="18">
        <f>IF(BY$9=BY$3,BU$3,IF(BY$9=BY$4,BU$4,IF(BY$9=BY$5,BU$5,IF(BY$9=BY$6,BU$6,IF(BY$9=BY$7,BU$7,IF(BY$9=BY$8,BU$8,0))))))</f>
        <v>0.8221228981960087</v>
      </c>
      <c r="BV9" s="18">
        <f>IF(BY$9=BY$3,BV$3,IF(BY$9=BY$4,BV$4,IF(BY$9=BY$5,BV$5,IF(BY$9=BY$6,BV$6,IF(BY$9=BY$7,BV$7,IF(BY$9=BY$8,BV$8,0))))))</f>
        <v>0.86794677294041056</v>
      </c>
      <c r="BW9" s="18">
        <f>IF(BY$9=BY$3,BW$3,IF(BY$9=BY$4,BW$4,IF(BY$9=BY$5,BW$5,IF(BY$9=BY$6,BW$6,IF(BY$9=BY$7,BW$7,IF(BY$9=BY$8,BW$8,0))))))</f>
        <v>0</v>
      </c>
      <c r="BX9" s="18">
        <f>IF(BY$9=BY$3,BX$3,IF(BY$9=BY$4,BX$4,IF(BY$9=BY$5,BX$5,IF(BY$9=BY$6,BX$6,IF(BY$9=BY$7,BX$7,IF(BY$9=BY$8,BX$8,0))))))</f>
        <v>0.12722253590667879</v>
      </c>
      <c r="BY9" s="17">
        <f>MAX(BY3:BY8)</f>
        <v>0.92024964619573191</v>
      </c>
      <c r="BZ9" s="15">
        <f>C9+H9-C9*H9</f>
        <v>0.71827522775102148</v>
      </c>
      <c r="CA9" s="15">
        <f t="shared" si="17"/>
        <v>0.90821748307967465</v>
      </c>
      <c r="CB9" s="15">
        <f t="shared" si="18"/>
        <v>0</v>
      </c>
      <c r="CC9" s="15">
        <f t="shared" si="19"/>
        <v>8.1113915022835756E-2</v>
      </c>
      <c r="CD9" s="15">
        <f t="shared" si="20"/>
        <v>0.42127278614882346</v>
      </c>
      <c r="CE9" s="15">
        <f t="shared" si="21"/>
        <v>0.80621856685834914</v>
      </c>
      <c r="CF9" s="15">
        <f t="shared" si="22"/>
        <v>0</v>
      </c>
      <c r="CG9" s="15">
        <f t="shared" si="23"/>
        <v>0.17173394704465275</v>
      </c>
      <c r="CH9" s="15">
        <f t="shared" si="24"/>
        <v>0.84916106988611373</v>
      </c>
      <c r="CI9" s="15">
        <f t="shared" si="25"/>
        <v>0.94347902001392991</v>
      </c>
      <c r="CJ9" s="15">
        <f t="shared" si="26"/>
        <v>0</v>
      </c>
      <c r="CK9" s="15">
        <f t="shared" si="27"/>
        <v>5.052493867299062E-2</v>
      </c>
      <c r="CL9" s="15">
        <f t="shared" si="28"/>
        <v>0.77080421540192412</v>
      </c>
      <c r="CM9" s="15">
        <f t="shared" si="29"/>
        <v>0.94477727235398867</v>
      </c>
      <c r="CN9" s="15">
        <f t="shared" si="30"/>
        <v>0</v>
      </c>
      <c r="CO9" s="15">
        <f t="shared" si="31"/>
        <v>4.6495864379754441E-2</v>
      </c>
      <c r="CP9" s="15">
        <f t="shared" si="32"/>
        <v>0.74682200188149306</v>
      </c>
      <c r="CQ9" s="15">
        <f t="shared" si="33"/>
        <v>0.93218128289154623</v>
      </c>
      <c r="CR9" s="15">
        <f t="shared" si="34"/>
        <v>0</v>
      </c>
      <c r="CS9" s="15">
        <f t="shared" si="35"/>
        <v>5.8143400832605947E-2</v>
      </c>
      <c r="CT9" s="15">
        <f t="shared" si="36"/>
        <v>0.86344924443551285</v>
      </c>
      <c r="CU9" s="15">
        <f t="shared" si="37"/>
        <v>0.95397667757316895</v>
      </c>
      <c r="CV9" s="15">
        <f t="shared" si="38"/>
        <v>0</v>
      </c>
      <c r="CW9" s="15">
        <f t="shared" si="39"/>
        <v>4.040356536932023E-2</v>
      </c>
      <c r="CX9" s="15">
        <f t="shared" si="40"/>
        <v>0.25870283541262112</v>
      </c>
      <c r="CY9" s="15">
        <f t="shared" si="41"/>
        <v>0.76570598238340071</v>
      </c>
      <c r="CZ9" s="15">
        <f t="shared" si="42"/>
        <v>0</v>
      </c>
      <c r="DA9" s="15">
        <f t="shared" si="43"/>
        <v>0.20831686759907525</v>
      </c>
      <c r="DB9" s="15">
        <f t="shared" si="44"/>
        <v>0.8221228981960087</v>
      </c>
      <c r="DC9" s="15">
        <f t="shared" si="45"/>
        <v>0.86794677294041056</v>
      </c>
      <c r="DD9" s="15">
        <f t="shared" si="46"/>
        <v>0</v>
      </c>
      <c r="DE9" s="15">
        <f t="shared" si="47"/>
        <v>0.12722253590667879</v>
      </c>
      <c r="DF9" s="15">
        <f t="shared" si="48"/>
        <v>0.83695820748349137</v>
      </c>
      <c r="DG9" s="15">
        <f t="shared" si="49"/>
        <v>0.98221425233383153</v>
      </c>
      <c r="DH9" s="15">
        <f t="shared" si="50"/>
        <v>0</v>
      </c>
      <c r="DI9" s="15">
        <f t="shared" si="51"/>
        <v>1.3930012787116138E-2</v>
      </c>
      <c r="DJ9" s="15">
        <f t="shared" si="52"/>
        <v>0.96542835306461339</v>
      </c>
      <c r="DK9" s="15">
        <f t="shared" si="53"/>
        <v>0.99687875731594344</v>
      </c>
      <c r="DL9" s="15">
        <f t="shared" si="54"/>
        <v>0</v>
      </c>
      <c r="DM9" s="15">
        <f t="shared" si="55"/>
        <v>2.349200696334782E-3</v>
      </c>
      <c r="DN9" s="15">
        <f t="shared" si="56"/>
        <v>0.96542835306461361</v>
      </c>
      <c r="DO9" s="15">
        <f t="shared" si="57"/>
        <v>0.99687875731594355</v>
      </c>
      <c r="DP9" s="15">
        <f t="shared" si="58"/>
        <v>0</v>
      </c>
      <c r="DQ9" s="15">
        <f t="shared" si="59"/>
        <v>2.3492006963347824E-3</v>
      </c>
      <c r="DR9" s="15">
        <f t="shared" si="60"/>
        <v>0.86814020878768061</v>
      </c>
      <c r="DS9" s="15">
        <f t="shared" si="61"/>
        <v>0.96906071889297163</v>
      </c>
      <c r="DT9" s="15">
        <f t="shared" si="62"/>
        <v>0</v>
      </c>
      <c r="DU9" s="15">
        <f t="shared" si="63"/>
        <v>2.6502600168090203E-2</v>
      </c>
      <c r="DV9" s="15">
        <f t="shared" si="64"/>
        <v>0.99436337671340658</v>
      </c>
      <c r="DW9" s="15">
        <f t="shared" si="65"/>
        <v>0.99994448636521649</v>
      </c>
      <c r="DX9" s="15">
        <f t="shared" si="66"/>
        <v>0</v>
      </c>
      <c r="DY9" s="15">
        <f t="shared" si="67"/>
        <v>3.2724395739445649E-5</v>
      </c>
      <c r="DZ9" s="15">
        <f t="shared" si="68"/>
        <v>0.99544138985323383</v>
      </c>
      <c r="EA9" s="15">
        <f t="shared" si="69"/>
        <v>0.99990343099519463</v>
      </c>
      <c r="EB9" s="15">
        <f t="shared" si="70"/>
        <v>0</v>
      </c>
      <c r="EC9" s="15">
        <f t="shared" si="71"/>
        <v>6.2259926769559832E-5</v>
      </c>
      <c r="ED9" s="15">
        <f>IF($EH$9=$EH$3,ED$3,IF($EH$9=$EH$4,ED$4,IF($EH$9=$EH$5,ED$5,IF($EH$9=$EH$6,ED$6,IF($EH$9=$EH$7,ED$7,IF($EH$9=$EH$8,ED$8,0))))))</f>
        <v>0.9994910516675457</v>
      </c>
      <c r="EE9" s="15">
        <f t="shared" ref="EE9:EF9" si="78">IF($EH$9=$EH$3,EE$3,IF($EH$9=$EH$4,EE$4,IF($EH$9=$EH$5,EE$5,IF($EH$9=$EH$6,EE$6,IF($EH$9=$EH$7,EE$7,IF($EH$9=$EH$8,EE$8,0))))))</f>
        <v>0.99999984188950641</v>
      </c>
      <c r="EF9" s="15">
        <f t="shared" si="78"/>
        <v>0</v>
      </c>
      <c r="EG9" s="15">
        <f>IF($EH$9=$EH$3,EG$3,IF($EH$9=$EH$4,EG$4,IF($EH$9=$EH$5,EG$5,IF($EH$9=$EH$6,EG$6,IF($EH$9=$EH$7,EG$7,IF($EH$9=$EH$8,EG$8,0))))))</f>
        <v>6.5626219452910722E-8</v>
      </c>
      <c r="EH9" s="33">
        <f>MAX(EH3:EH8)</f>
        <v>0.99999983767268052</v>
      </c>
    </row>
    <row r="10" spans="1:138" x14ac:dyDescent="0.2">
      <c r="B10" s="14" t="s">
        <v>33</v>
      </c>
      <c r="C10" s="18">
        <f>IF($G$10=$G$3,C$3,IF($G$10=$G$4,C$4,IF($G$10=$G$5,C$5,IF($G$10=$G$6,C$6,IF($G$10=$G$7,C$7,IF($G$10=$G$8,C$8,0))))))</f>
        <v>4.5372416860410936E-2</v>
      </c>
      <c r="D10" s="18">
        <f t="shared" ref="D10:F10" si="79">IF($G$10=$G$3,D$3,IF($G$10=$G$4,D$4,IF($G$10=$G$5,D$5,IF($G$10=$G$6,D$6,IF($G$10=$G$7,D$7,IF($G$10=$G$8,D$8,0))))))</f>
        <v>0.40953673499465448</v>
      </c>
      <c r="E10" s="18">
        <f t="shared" si="79"/>
        <v>0.34973572431802802</v>
      </c>
      <c r="F10" s="18">
        <f t="shared" si="79"/>
        <v>0.56526300476694369</v>
      </c>
      <c r="G10" s="17">
        <f t="shared" ref="G10" si="80">MIN(G3:G8)</f>
        <v>0.24633749486401843</v>
      </c>
      <c r="H10" s="18">
        <f>IF(L$10=L$3,H$3,IF(L$10=L$4,H$4,IF(L$10=L$5,H$5,IF(L$10=L$6,H$6,IF(L$10=L$7,H$7,IF(L$10=L$8,H$8,0))))))</f>
        <v>6.1851214203551663E-2</v>
      </c>
      <c r="I10" s="18">
        <f>IF(L$10=L$3,I$3,IF(L$10=L$4,I$4,IF(L$10=L$5,I$5,IF(L$10=L$6,I$6,IF(L$10=L$7,I$7,IF(L$10=L$8,I$8,0))))))</f>
        <v>0.42626658552287078</v>
      </c>
      <c r="J10" s="18">
        <f>IF(L$10=L$3,J$3,IF(L$10=L$4,J$4,IF(L$10=L$5,J$5,IF(L$10=L$6,J$6,IF(L$10=L$7,J$7,IF(L$10=L$8,J$8,0))))))</f>
        <v>0.33255998977232765</v>
      </c>
      <c r="K10" s="18">
        <f>IF(L$10=L$3,K$3,IF(L$10=L$4,K$4,IF(L$10=L$5,K$5,IF(L$10=L$6,K$6,IF(L$10=L$7,K$7,IF(L$10=L$8,K$8,0))))))</f>
        <v>0.54850392405297621</v>
      </c>
      <c r="L10" s="17">
        <f>MIN(L3:L8)</f>
        <v>0.26816434540308348</v>
      </c>
      <c r="M10" s="18">
        <f>IF(Q$10=Q$3,M$3,IF(Q$10=Q$4,M$4,IF(Q$10=Q$5,M$5,IF(Q$10=Q$6,M$6,IF(Q$10=Q$7,M$7,IF(Q$10=Q$8,M$8,0))))))</f>
        <v>6.2630519972600607E-2</v>
      </c>
      <c r="N10" s="18">
        <f>IF(Q$10=Q$3,N$3,IF(Q$10=Q$4,N$4,IF(Q$10=Q$5,N$5,IF(Q$10=Q$6,N$6,IF(Q$10=Q$7,N$7,IF(Q$10=Q$8,N$8,0))))))</f>
        <v>0.42999586529872247</v>
      </c>
      <c r="O10" s="18">
        <f>IF(Q$10=Q$3,O$3,IF(Q$10=Q$4,O$4,IF(Q$10=Q$5,O$5,IF(Q$10=Q$6,O$6,IF(Q$10=Q$7,O$7,IF(Q$10=Q$8,O$8,0))))))</f>
        <v>0</v>
      </c>
      <c r="P10" s="18">
        <f>IF(Q$10=Q$3,P$3,IF(Q$10=Q$4,P$4,IF(Q$10=Q$5,P$5,IF(Q$10=Q$6,P$6,IF(Q$10=Q$7,P$7,IF(Q$10=Q$8,P$8,0))))))</f>
        <v>0.54419914914957912</v>
      </c>
      <c r="Q10" s="17">
        <f>MIN(Q3:Q8)</f>
        <v>0.28121518015160446</v>
      </c>
      <c r="R10" s="18">
        <f>IF(V$10=V$3,R$3,IF(V$10=V$4,R$4,IF(V$10=V$5,R$5,IF(V$10=V$6,R$6,IF(V$10=V$7,R$7,IF(V$10=V$8,R$8,0))))))</f>
        <v>6.8998728178542801E-2</v>
      </c>
      <c r="S10" s="18">
        <f>IF(V$10=V$3,S$3,IF(V$10=V$4,S$4,IF(V$10=V$5,S$5,IF(V$10=V$6,S$6,IF(V$10=V$7,S$7,IF(V$10=V$8,S$8,0))))))</f>
        <v>0.19442752121008866</v>
      </c>
      <c r="T10" s="18">
        <f>IF(V$10=V$3,T$3,IF(V$10=V$4,T$4,IF(V$10=V$5,T$5,IF(V$10=V$6,T$6,IF(V$10=V$7,T$7,IF(V$10=V$8,T$8,0))))))</f>
        <v>0.69349124991794697</v>
      </c>
      <c r="U10" s="18">
        <f>IF(V$10=V$3,U$3,IF(V$10=V$4,U$4,IF(V$10=V$5,U$5,IF(V$10=V$6,U$6,IF(V$10=V$7,U$7,IF(V$10=V$8,U$8,0))))))</f>
        <v>0.79528005327305218</v>
      </c>
      <c r="V10" s="17">
        <f>MIN(V3:V8)</f>
        <v>0.14090763480505697</v>
      </c>
      <c r="W10" s="18">
        <f>IF(AA$10=AA$3,W$3,IF(AA$10=AA$4,W$4,IF(AA$10=AA$5,W$5,IF(AA$10=AA$6,W$6,IF(AA$10=AA$7,W$7,IF(AA$10=AA$8,W$8,0))))))</f>
        <v>5.787435380573025E-3</v>
      </c>
      <c r="X10" s="18">
        <f>IF(AA$10=AA$3,X$3,IF(AA$10=AA$4,X$4,IF(AA$10=AA$5,X$5,IF(AA$10=AA$6,X$6,IF(AA$10=AA$7,X$7,IF(AA$10=AA$8,X$8,0))))))</f>
        <v>0.36857863038234595</v>
      </c>
      <c r="Y10" s="18">
        <f>IF(AA$10=AA$3,Y$3,IF(AA$10=AA$4,Y$4,IF(AA$10=AA$5,Y$5,IF(AA$10=AA$6,Y$6,IF(AA$10=AA$7,Y$7,IF(AA$10=AA$8,Y$8,0))))))</f>
        <v>0.39334170135881291</v>
      </c>
      <c r="Z10" s="18">
        <f>IF(AA$10=AA$3,Z$3,IF(AA$10=AA$4,Z$4,IF(AA$10=AA$5,Z$5,IF(AA$10=AA$6,Z$6,IF(AA$10=AA$7,Z$7,IF(AA$10=AA$8,Z$8,0))))))</f>
        <v>0.60638598021732371</v>
      </c>
      <c r="AA10" s="17">
        <f>MIN(AA3:AA8)</f>
        <v>0.19353553829618567</v>
      </c>
      <c r="AB10" s="18">
        <f>IF(AF$10=AF$3,AB$3,IF(AF$10=AF$4,AB$4,IF(AF$10=AF$5,AB$5,IF(AF$10=AF$6,AB$6,IF(AF$10=AF$7,AB$7,IF(AF$10=AF$8,AB$8,0))))))</f>
        <v>0.17978469454236601</v>
      </c>
      <c r="AC10" s="18">
        <f>IF(AF$10=AF$3,AC$3,IF(AF$10=AF$4,AC$4,IF(AF$10=AF$5,AC$5,IF(AF$10=AF$6,AC$6,IF(AF$10=AF$7,AC$7,IF(AF$10=AF$8,AC$8,0))))))</f>
        <v>0.5589244858842326</v>
      </c>
      <c r="AD10" s="18">
        <f>IF(AF$10=AF$3,AD$3,IF(AF$10=AF$4,AD$4,IF(AF$10=AF$5,AD$5,IF(AF$10=AF$6,AD$6,IF(AF$10=AF$7,AD$7,IF(AF$10=AF$8,AD$8,0))))))</f>
        <v>0</v>
      </c>
      <c r="AE10" s="18">
        <f>IF(AF$10=AF$3,AE$3,IF(AF$10=AF$4,AE$4,IF(AF$10=AF$5,AE$5,IF(AF$10=AF$6,AE$6,IF(AF$10=AF$7,AE$7,IF(AF$10=AF$8,AE$8,0))))))</f>
        <v>0.41300184027548609</v>
      </c>
      <c r="AF10" s="17">
        <f>MIN(AF3:AF8)</f>
        <v>0.45093120114766677</v>
      </c>
      <c r="AG10" s="18">
        <f>IF(AK$10=AK$3,AG$3,IF(AK$10=AK$4,AG$4,IF(AK$10=AK$5,AG$5,IF(AK$10=AK$6,AG$6,IF(AK$10=AK$7,AG$7,IF(AK$10=AK$8,AG$8,0))))))</f>
        <v>0.13423916636307376</v>
      </c>
      <c r="AH10" s="18">
        <f>IF(AK$10=AK$3,AH$3,IF(AK$10=AK$4,AH$4,IF(AK$10=AK$5,AH$5,IF(AK$10=AK$6,AH$6,IF(AK$10=AK$7,AH$7,IF(AK$10=AK$8,AH$8,0))))))</f>
        <v>0.40630864182384496</v>
      </c>
      <c r="AI10" s="18">
        <f>IF(AK$10=AK$3,AI$3,IF(AK$10=AK$4,AI$4,IF(AK$10=AK$5,AI$5,IF(AK$10=AK$6,AI$6,IF(AK$10=AK$7,AI$7,IF(AK$10=AK$8,AI$8,0))))))</f>
        <v>0.37735623205189756</v>
      </c>
      <c r="AJ10" s="18">
        <f>IF(AK$10=AK$3,AJ$3,IF(AK$10=AK$4,AJ$4,IF(AK$10=AK$5,AJ$5,IF(AK$10=AK$6,AJ$6,IF(AK$10=AK$7,AJ$7,IF(AK$10=AK$8,AJ$8,0))))))</f>
        <v>0.57285753275095597</v>
      </c>
      <c r="AK10" s="17">
        <f>MIN(AK3:AK8)</f>
        <v>0.3072878990320449</v>
      </c>
      <c r="AL10" s="18">
        <f>IF(AP$10=AP$3,AL$3,IF(AP$10=AP$4,AL$4,IF(AP$10=AP$5,AL$5,IF(AP$10=AP$6,AL$6,IF(AP$10=AP$7,AL$7,IF(AP$10=AP$8,AL$8,0))))))</f>
        <v>5.089726231034386E-2</v>
      </c>
      <c r="AM10" s="18">
        <f>IF(AP$10=AP$3,AM$3,IF(AP$10=AP$4,AM$4,IF(AP$10=AP$5,AM$5,IF(AP$10=AP$6,AM$6,IF(AP$10=AP$7,AM$7,IF(AP$10=AP$8,AM$8,0))))))</f>
        <v>0.41516686510025547</v>
      </c>
      <c r="AN10" s="18">
        <f>IF(AP$10=AP$3,AN$3,IF(AP$10=AP$4,AN$4,IF(AP$10=AP$5,AN$5,IF(AP$10=AP$6,AN$6,IF(AP$10=AP$7,AN$7,IF(AP$10=AP$8,AN$8,0))))))</f>
        <v>0.34391411207302475</v>
      </c>
      <c r="AO10" s="18">
        <f>IF(AP$10=AP$3,AO$3,IF(AP$10=AP$4,AO$4,IF(AP$10=AP$5,AO$5,IF(AP$10=AP$6,AO$6,IF(AP$10=AP$7,AO$7,IF(AP$10=AP$8,AO$8,0))))))</f>
        <v>0.55962050812439645</v>
      </c>
      <c r="AP10" s="17">
        <f>MIN(AP3:AP8)</f>
        <v>0.25366700942755477</v>
      </c>
      <c r="AQ10" s="18">
        <f>IF(AU$10=AU$3,AQ$3,IF(AU$10=AU$4,AQ$4,IF(AU$10=AU$5,AQ$5,IF(AU$10=AU$6,AQ$6,IF(AU$10=AU$7,AQ$7,IF(AU$10=AU$8,AQ$8,0))))))</f>
        <v>6.1965813526758895E-2</v>
      </c>
      <c r="AR10" s="18">
        <f>IF(AU$10=AU$3,AR$3,IF(AU$10=AU$4,AR$4,IF(AU$10=AU$5,AR$5,IF(AU$10=AU$6,AR$6,IF(AU$10=AU$7,AR$7,IF(AU$10=AU$8,AR$8,0))))))</f>
        <v>0.21402757026712482</v>
      </c>
      <c r="AS10" s="18">
        <f>IF(AU$10=AU$3,AS$3,IF(AU$10=AU$4,AS$4,IF(AU$10=AU$5,AS$5,IF(AU$10=AU$6,AS$6,IF(AU$10=AU$7,AS$7,IF(AU$10=AU$8,AS$8,0))))))</f>
        <v>0.65446298918608004</v>
      </c>
      <c r="AT10" s="18">
        <f>IF(AU$10=AU$3,AT$3,IF(AU$10=AU$4,AT$4,IF(AU$10=AU$5,AT$5,IF(AU$10=AU$6,AT$6,IF(AU$10=AU$7,AT$7,IF(AU$10=AU$8,AT$8,0))))))</f>
        <v>0.77371635009978967</v>
      </c>
      <c r="AU10" s="17">
        <f>MIN(AU3:AU8)</f>
        <v>0.14809412133570471</v>
      </c>
      <c r="AV10" s="18">
        <f>IF(AZ$10=AZ$3,AV$3,IF(AZ$10=AZ$4,AV$4,IF(AZ$10=AZ$5,AV$5,IF(AZ$10=AZ$6,AV$6,IF(AZ$10=AZ$7,AV$7,IF(AZ$10=AZ$8,AV$8,0))))))</f>
        <v>0.21374978506022546</v>
      </c>
      <c r="AW10" s="18">
        <f>IF(AZ$10=AZ$3,AW$3,IF(AZ$10=AZ$4,AW$4,IF(AZ$10=AZ$5,AW$5,IF(AZ$10=AZ$6,AW$6,IF(AZ$10=AZ$7,AW$7,IF(AZ$10=AZ$8,AW$8,0))))))</f>
        <v>0.59288014755872021</v>
      </c>
      <c r="AX10" s="18">
        <f>IF(AZ$10=AZ$3,AX$3,IF(AZ$10=AZ$4,AX$4,IF(AZ$10=AZ$5,AX$5,IF(AZ$10=AZ$6,AX$6,IF(AZ$10=AZ$7,AX$7,IF(AZ$10=AZ$8,AX$8,0))))))</f>
        <v>0</v>
      </c>
      <c r="AY10" s="18">
        <f>IF(AZ$10=AZ$3,AY$3,IF(AZ$10=AZ$4,AY$4,IF(AZ$10=AZ$5,AY$5,IF(AZ$10=AZ$6,AY$6,IF(AZ$10=AZ$7,AY$7,IF(AZ$10=AZ$8,AY$8,0))))))</f>
        <v>0.37897419302839774</v>
      </c>
      <c r="AZ10" s="17">
        <f>MIN(AZ3:AZ8)</f>
        <v>0.49568887488586277</v>
      </c>
      <c r="BA10" s="18">
        <f>IF(BE$10=BE$3,BA$3,IF(BE$10=BE$4,BA$4,IF(BE$10=BE$5,BA$5,IF(BE$10=BE$6,BA$6,IF(BE$10=BE$7,BA$7,IF(BE$10=BE$8,BA$8,0))))))</f>
        <v>5.787435380573025E-3</v>
      </c>
      <c r="BB10" s="18">
        <f>IF(BE$10=BE$3,BB$3,IF(BE$10=BE$4,BB$4,IF(BE$10=BE$5,BB$5,IF(BE$10=BE$6,BB$6,IF(BE$10=BE$7,BB$7,IF(BE$10=BE$8,BB$8,0))))))</f>
        <v>0.36857863038234595</v>
      </c>
      <c r="BC10" s="18">
        <f>IF(BE$10=BE$3,BC$3,IF(BE$10=BE$4,BC$4,IF(BE$10=BE$5,BC$5,IF(BE$10=BE$6,BC$6,IF(BE$10=BE$7,BC$7,IF(BE$10=BE$8,BC$8,0))))))</f>
        <v>0.39334170135881291</v>
      </c>
      <c r="BD10" s="18">
        <f>IF(BE$10=BE$3,BD$3,IF(BE$10=BE$4,BD$4,IF(BE$10=BE$5,BD$5,IF(BE$10=BE$6,BD$6,IF(BE$10=BE$7,BD$7,IF(BE$10=BE$8,BD$8,0))))))</f>
        <v>0.60638598021732371</v>
      </c>
      <c r="BE10" s="17">
        <f>MIN(BE3:BE8)</f>
        <v>0.19353553829618567</v>
      </c>
      <c r="BF10" s="18">
        <f>IF(BJ$10=BJ$3,BF$3,IF(BJ$10=BJ$4,BF$4,IF(BJ$10=BJ$5,BF$5,IF(BJ$10=BJ$6,BF$6,IF(BJ$10=BJ$7,BF$7,IF(BJ$10=BJ$8,BF$8,0))))))</f>
        <v>5.089726231034386E-2</v>
      </c>
      <c r="BG10" s="18">
        <f>IF(BJ$10=BJ$3,BG$3,IF(BJ$10=BJ$4,BG$4,IF(BJ$10=BJ$5,BG$5,IF(BJ$10=BJ$6,BG$6,IF(BJ$10=BJ$7,BG$7,IF(BJ$10=BJ$8,BG$8,0))))))</f>
        <v>0.41516686510025547</v>
      </c>
      <c r="BH10" s="18">
        <f>IF(BJ$10=BJ$3,BH$3,IF(BJ$10=BJ$4,BH$4,IF(BJ$10=BJ$5,BH$5,IF(BJ$10=BJ$6,BH$6,IF(BJ$10=BJ$7,BH$7,IF(BJ$10=BJ$8,BH$8,0))))))</f>
        <v>0.34391411207302475</v>
      </c>
      <c r="BI10" s="18">
        <f>IF(BJ$10=BJ$3,BI$3,IF(BJ$10=BJ$4,BI$4,IF(BJ$10=BJ$5,BI$5,IF(BJ$10=BJ$6,BI$6,IF(BJ$10=BJ$7,BI$7,IF(BJ$10=BJ$8,BI$8,0))))))</f>
        <v>0.55962050812439645</v>
      </c>
      <c r="BJ10" s="17">
        <f>MIN(BJ3:BJ8)</f>
        <v>0.25366700942755477</v>
      </c>
      <c r="BK10" s="18">
        <f>IF(BO$10=BO$3,BK$3,IF(BO$10=BO$4,BK$4,IF(BO$10=BO$5,BK$5,IF(BO$10=BO$6,BK$6,IF(BO$10=BO$7,BK$7,IF(BO$10=BO$8,BK$8,0))))))</f>
        <v>3.6929590963143633E-2</v>
      </c>
      <c r="BL10" s="18">
        <f>IF(BO$10=BO$3,BL$3,IF(BO$10=BO$4,BL$4,IF(BO$10=BO$5,BL$5,IF(BO$10=BO$6,BL$6,IF(BO$10=BO$7,BL$7,IF(BO$10=BO$8,BL$8,0))))))</f>
        <v>0.27894775712919762</v>
      </c>
      <c r="BM10" s="18">
        <f>IF(BO$10=BO$3,BM$3,IF(BO$10=BO$4,BM$4,IF(BO$10=BO$5,BM$5,IF(BO$10=BO$6,BM$6,IF(BO$10=BO$7,BM$7,IF(BO$10=BO$8,BM$8,0))))))</f>
        <v>0.53436679301417367</v>
      </c>
      <c r="BN10" s="18">
        <f>IF(BO$10=BO$3,BN$3,IF(BO$10=BO$4,BN$4,IF(BO$10=BO$5,BN$5,IF(BO$10=BO$6,BN$6,IF(BO$10=BO$7,BN$7,IF(BO$10=BO$8,BN$8,0))))))</f>
        <v>0.70274484792665382</v>
      </c>
      <c r="BO10" s="17">
        <f>MIN(BO3:BO8)</f>
        <v>0.16840800201751407</v>
      </c>
      <c r="BP10" s="18">
        <f>IF(BT$10=BT$3,BP$3,IF(BT$10=BT$4,BP$4,IF(BT$10=BT$5,BP$5,IF(BT$10=BT$6,BP$6,IF(BT$10=BT$7,BP$7,IF(BT$10=BT$8,BP$8,0))))))</f>
        <v>9.9999999999999867E-2</v>
      </c>
      <c r="BQ10" s="18">
        <f>IF(BT$10=BT$3,BQ$3,IF(BT$10=BT$4,BQ$4,IF(BT$10=BT$5,BQ$5,IF(BT$10=BT$6,BQ$6,IF(BT$10=BT$7,BQ$7,IF(BT$10=BT$8,BQ$8,0))))))</f>
        <v>9.9999999999999867E-2</v>
      </c>
      <c r="BR10" s="18">
        <f>IF(BT$10=BT$3,BR$3,IF(BT$10=BT$4,BR$4,IF(BT$10=BT$5,BR$5,IF(BT$10=BT$6,BR$6,IF(BT$10=BT$7,BR$7,IF(BT$10=BT$8,BR$8,0))))))</f>
        <v>0.90000000000000013</v>
      </c>
      <c r="BS10" s="18">
        <f>IF(BT$10=BT$3,BS$3,IF(BT$10=BT$4,BS$4,IF(BT$10=BT$5,BS$5,IF(BT$10=BT$6,BS$6,IF(BT$10=BT$7,BS$7,IF(BT$10=BT$8,BS$8,0))))))</f>
        <v>0.90000000000000013</v>
      </c>
      <c r="BT10" s="17">
        <f>MIN(BT3:BT8)</f>
        <v>9.9999999999999867E-2</v>
      </c>
      <c r="BU10" s="18">
        <f>IF(BY$10=BY$3,BU$3,IF(BY$10=BY$4,BU$4,IF(BY$10=BY$5,BU$5,IF(BY$10=BY$6,BU$6,IF(BY$10=BY$7,BU$7,IF(BY$10=BY$8,BU$8,0))))))</f>
        <v>0.32892199748571427</v>
      </c>
      <c r="BV10" s="18">
        <f>IF(BY$10=BY$3,BV$3,IF(BY$10=BY$4,BV$4,IF(BY$10=BY$5,BV$5,IF(BY$10=BY$6,BV$6,IF(BY$10=BY$7,BV$7,IF(BY$10=BY$8,BV$8,0))))))</f>
        <v>0.70073957078803906</v>
      </c>
      <c r="BW10" s="18">
        <f>IF(BY$10=BY$3,BW$3,IF(BY$10=BY$4,BW$4,IF(BY$10=BY$5,BW$5,IF(BY$10=BY$6,BW$6,IF(BY$10=BY$7,BW$7,IF(BY$10=BY$8,BW$8,0))))))</f>
        <v>0</v>
      </c>
      <c r="BX10" s="18">
        <f>IF(BY$10=BY$3,BX$3,IF(BY$10=BY$4,BX$4,IF(BY$10=BY$5,BX$5,IF(BY$10=BY$6,BX$6,IF(BY$10=BY$7,BX$7,IF(BY$10=BY$8,BX$8,0))))))</f>
        <v>0.27197703763668407</v>
      </c>
      <c r="BY10" s="17">
        <f>MIN(BY3:BY8)</f>
        <v>0.63475621871578847</v>
      </c>
      <c r="BZ10" s="15">
        <f t="shared" si="16"/>
        <v>0.10441729198979649</v>
      </c>
      <c r="CA10" s="15">
        <f t="shared" si="17"/>
        <v>0.66123149484516908</v>
      </c>
      <c r="CB10" s="15">
        <f t="shared" si="18"/>
        <v>0.116308108902221</v>
      </c>
      <c r="CC10" s="15">
        <f t="shared" si="19"/>
        <v>0.31004897623664479</v>
      </c>
      <c r="CD10" s="15">
        <f t="shared" si="20"/>
        <v>0.12730782192787315</v>
      </c>
      <c r="CE10" s="15">
        <f t="shared" si="21"/>
        <v>0.54082035628819336</v>
      </c>
      <c r="CF10" s="15">
        <f t="shared" si="22"/>
        <v>0</v>
      </c>
      <c r="CG10" s="15">
        <f t="shared" si="23"/>
        <v>0.43279072832682697</v>
      </c>
      <c r="CH10" s="15">
        <f t="shared" si="24"/>
        <v>0.18453163762085903</v>
      </c>
      <c r="CI10" s="15">
        <f t="shared" si="25"/>
        <v>0.7214954947722112</v>
      </c>
      <c r="CJ10" s="15">
        <f t="shared" si="26"/>
        <v>0</v>
      </c>
      <c r="CK10" s="15">
        <f t="shared" si="27"/>
        <v>0.2504385257470092</v>
      </c>
      <c r="CL10" s="15">
        <f t="shared" si="28"/>
        <v>0.17830402261071437</v>
      </c>
      <c r="CM10" s="15">
        <f t="shared" si="29"/>
        <v>0.65278962183495215</v>
      </c>
      <c r="CN10" s="15">
        <f t="shared" si="30"/>
        <v>0.12977813348135062</v>
      </c>
      <c r="CO10" s="15">
        <f t="shared" si="31"/>
        <v>0.32058282356097806</v>
      </c>
      <c r="CP10" s="15">
        <f t="shared" si="32"/>
        <v>0.26247041926455761</v>
      </c>
      <c r="CQ10" s="15">
        <f t="shared" si="33"/>
        <v>0.68001502038423767</v>
      </c>
      <c r="CR10" s="15">
        <f t="shared" si="34"/>
        <v>0</v>
      </c>
      <c r="CS10" s="15">
        <f t="shared" si="35"/>
        <v>0.29321852941194504</v>
      </c>
      <c r="CT10" s="15">
        <f t="shared" si="36"/>
        <v>5.6390133074247693E-2</v>
      </c>
      <c r="CU10" s="15">
        <f t="shared" si="37"/>
        <v>0.63072386096381705</v>
      </c>
      <c r="CV10" s="15">
        <f t="shared" si="38"/>
        <v>0.13527576196410901</v>
      </c>
      <c r="CW10" s="15">
        <f t="shared" si="39"/>
        <v>0.3393460303687289</v>
      </c>
      <c r="CX10" s="15">
        <f t="shared" si="40"/>
        <v>0.13323663186682913</v>
      </c>
      <c r="CY10" s="15">
        <f t="shared" si="41"/>
        <v>0.35105298141627778</v>
      </c>
      <c r="CZ10" s="15">
        <f t="shared" si="42"/>
        <v>0.48093011371275635</v>
      </c>
      <c r="DA10" s="15">
        <f t="shared" si="43"/>
        <v>0.63247036313398852</v>
      </c>
      <c r="DB10" s="15">
        <f t="shared" si="44"/>
        <v>0.32892199748571427</v>
      </c>
      <c r="DC10" s="15">
        <f t="shared" si="45"/>
        <v>0.70073957078803906</v>
      </c>
      <c r="DD10" s="15">
        <f t="shared" si="46"/>
        <v>0</v>
      </c>
      <c r="DE10" s="15">
        <f t="shared" si="47"/>
        <v>0.27197703763668407</v>
      </c>
      <c r="DF10" s="15">
        <f t="shared" si="48"/>
        <v>0.21843197590284189</v>
      </c>
      <c r="DG10" s="15">
        <f t="shared" si="49"/>
        <v>0.84444439850222341</v>
      </c>
      <c r="DH10" s="15">
        <f t="shared" si="50"/>
        <v>0</v>
      </c>
      <c r="DI10" s="15">
        <f t="shared" si="51"/>
        <v>0.13418632224244456</v>
      </c>
      <c r="DJ10" s="15">
        <f t="shared" si="52"/>
        <v>0.32993292694483162</v>
      </c>
      <c r="DK10" s="15">
        <f t="shared" si="53"/>
        <v>0.90330034541919002</v>
      </c>
      <c r="DL10" s="15">
        <f t="shared" si="54"/>
        <v>0</v>
      </c>
      <c r="DM10" s="15">
        <f t="shared" si="55"/>
        <v>8.0286289712424908E-2</v>
      </c>
      <c r="DN10" s="15">
        <f t="shared" si="56"/>
        <v>0.30405981046842329</v>
      </c>
      <c r="DO10" s="15">
        <f t="shared" si="57"/>
        <v>0.88183718217791962</v>
      </c>
      <c r="DP10" s="15">
        <f t="shared" si="58"/>
        <v>0</v>
      </c>
      <c r="DQ10" s="15">
        <f>CS10*CW10</f>
        <v>9.9502543986499936E-2</v>
      </c>
      <c r="DR10" s="15">
        <f t="shared" si="60"/>
        <v>0.41833417026063718</v>
      </c>
      <c r="DS10" s="15">
        <f t="shared" si="61"/>
        <v>0.80579583668281285</v>
      </c>
      <c r="DT10" s="15">
        <f t="shared" si="62"/>
        <v>0</v>
      </c>
      <c r="DU10" s="15">
        <f t="shared" si="63"/>
        <v>0.17201741575818003</v>
      </c>
      <c r="DV10" s="15">
        <f t="shared" si="64"/>
        <v>0.4762970016997059</v>
      </c>
      <c r="DW10" s="15">
        <f t="shared" si="65"/>
        <v>0.98495782706705481</v>
      </c>
      <c r="DX10" s="15">
        <f t="shared" si="66"/>
        <v>0</v>
      </c>
      <c r="DY10" s="15">
        <f t="shared" si="67"/>
        <v>1.077332194300171E-2</v>
      </c>
      <c r="DZ10" s="15">
        <f t="shared" si="68"/>
        <v>0.59519537220714602</v>
      </c>
      <c r="EA10" s="15">
        <f t="shared" si="69"/>
        <v>0.97705228882966166</v>
      </c>
      <c r="EB10" s="15">
        <f t="shared" si="70"/>
        <v>0</v>
      </c>
      <c r="EC10" s="15">
        <f t="shared" si="71"/>
        <v>1.7116170477922354E-2</v>
      </c>
      <c r="ED10" s="15">
        <f>IF($EH$10=$EH$3,ED$3,IF($EH$10=$EH$4,ED$4,IF($EH$10=$EH$5,ED$5,IF($EH$10=$EH$6,ED$6,IF($EH$10=$EH$7,ED$7,IF($EH$10=$EH$8,ED$8,0))))))</f>
        <v>0.92572500725517226</v>
      </c>
      <c r="EE10" s="15">
        <f t="shared" ref="EE10:EG10" si="81">IF($EH$10=$EH$3,EE$3,IF($EH$10=$EH$4,EE$4,IF($EH$10=$EH$5,EE$5,IF($EH$10=$EH$6,EE$6,IF($EH$10=$EH$7,EE$7,IF($EH$10=$EH$8,EE$8,0))))))</f>
        <v>0.99996544934665066</v>
      </c>
      <c r="EF10" s="15">
        <f t="shared" si="81"/>
        <v>0</v>
      </c>
      <c r="EG10" s="15">
        <f t="shared" si="81"/>
        <v>1.6032878185411531E-5</v>
      </c>
      <c r="EH10" s="33">
        <f>MIN(EH3:EH8)</f>
        <v>0.99723359596738448</v>
      </c>
    </row>
    <row r="15" spans="1:138" ht="20" thickBot="1" x14ac:dyDescent="0.3">
      <c r="O15" s="68" t="s">
        <v>62</v>
      </c>
      <c r="P15" s="68"/>
      <c r="Q15" s="68"/>
      <c r="R15" s="68"/>
    </row>
    <row r="16" spans="1:138" ht="16" thickBot="1" x14ac:dyDescent="0.25">
      <c r="C16" s="62" t="s">
        <v>49</v>
      </c>
      <c r="D16" s="62"/>
      <c r="E16" s="62"/>
      <c r="F16" s="62"/>
      <c r="G16" s="63" t="s">
        <v>50</v>
      </c>
      <c r="H16" s="64"/>
      <c r="I16" s="64"/>
      <c r="J16" s="65"/>
      <c r="K16" s="66" t="s">
        <v>51</v>
      </c>
      <c r="L16" s="64"/>
      <c r="M16" s="64"/>
      <c r="N16" s="67"/>
      <c r="O16" s="42" t="s">
        <v>52</v>
      </c>
      <c r="P16" s="42"/>
      <c r="Q16" s="42"/>
      <c r="R16" s="42"/>
    </row>
    <row r="17" spans="2:34" x14ac:dyDescent="0.2">
      <c r="B17" s="21" t="s">
        <v>11</v>
      </c>
      <c r="C17" s="24">
        <f>ED3</f>
        <v>0.98609094801863773</v>
      </c>
      <c r="D17" s="24">
        <f t="shared" ref="D17:F17" si="82">EE3</f>
        <v>0.9999943799570904</v>
      </c>
      <c r="E17" s="24">
        <f t="shared" si="82"/>
        <v>0</v>
      </c>
      <c r="F17" s="24">
        <f t="shared" si="82"/>
        <v>2.4620373771125629E-6</v>
      </c>
      <c r="G17" s="20">
        <f>IF(AND($C17&lt;=$C$24,$D17&lt;=$D$24,$E17&gt;=$E$24,$F17&gt;=$F$24,$C$24&gt;0,$D$24&gt;0,$E$24&lt;&gt;1,$F$24&lt;&gt;1,($C17*(1-$E$24))&lt;=($C$24*(1-$E17)),($D17*(1-$F$24))&lt;=($D24*(1-$F17))),$C17/$C$24,0)</f>
        <v>0</v>
      </c>
      <c r="H17" s="2">
        <f>IF(G17=0,0,D17/$D$24)</f>
        <v>0</v>
      </c>
      <c r="I17" s="2">
        <f>IF(G17=0,1,(E17-$E$24)/(1-$E$24))</f>
        <v>1</v>
      </c>
      <c r="J17" s="2">
        <f>IF(G17=0,1,(F17-$F$24)/(1-$F$24))</f>
        <v>1</v>
      </c>
      <c r="K17" s="34">
        <f>IF(AND($C17&lt;=$C$23,$D17&lt;=$D$23,$E17&gt;=$E$23,$F17&gt;=$F$23,$C$23&gt;0,$D$23&gt;0,$E$23&lt;&gt;1,$F$23&lt;&gt;1,($C17*(1-$E$23))&lt;=($C$23*(1-$E17)),($D17*(1-$F$23))&lt;=($D$23*(1-$F17))),$C17/$C$23,0)</f>
        <v>0.98659307291791021</v>
      </c>
      <c r="L17" s="35">
        <f>IF(K17=0,0,D17/$D$23)</f>
        <v>0.99999453806672034</v>
      </c>
      <c r="M17" s="35">
        <f>IF(K17=0,1,(E17-$E$23)/(1-$E$23))</f>
        <v>0</v>
      </c>
      <c r="N17" s="36">
        <f>IF(K17=0,1,(F17-$F$23)/(1-$F$23))</f>
        <v>2.3964113149270668E-6</v>
      </c>
      <c r="O17" s="37">
        <f>G17+K17-G17*K17</f>
        <v>0.98659307291791021</v>
      </c>
      <c r="P17" s="37">
        <f>H17+L17-H17*L17</f>
        <v>0.99999453806672034</v>
      </c>
      <c r="Q17" s="37">
        <f>I17*M17</f>
        <v>0</v>
      </c>
      <c r="R17" s="37">
        <f>J17*N17</f>
        <v>2.3964113149270668E-6</v>
      </c>
    </row>
    <row r="18" spans="2:34" x14ac:dyDescent="0.2">
      <c r="B18" s="22" t="s">
        <v>12</v>
      </c>
      <c r="C18" s="24">
        <f t="shared" ref="C18:C23" si="83">ED4</f>
        <v>0.96141773417540088</v>
      </c>
      <c r="D18" s="24">
        <f t="shared" ref="D18:D24" si="84">EE4</f>
        <v>0.99996444123894057</v>
      </c>
      <c r="E18" s="24">
        <f t="shared" ref="E18:E24" si="85">EF4</f>
        <v>0</v>
      </c>
      <c r="F18" s="24">
        <f t="shared" ref="F18:F24" si="86">EG4</f>
        <v>1.7975405525956487E-5</v>
      </c>
      <c r="G18" s="20">
        <f t="shared" ref="G18:G21" si="87">IF(AND(C18&lt;=C$24,D18&lt;=D$24,E18&gt;=E$24,F18&gt;=F$24,C$24&gt;0,D$24&gt;0,E$24&lt;&gt;1,F$24&lt;&gt;1,(C18*(1-E$24))&lt;=(C$24*(1-E18)),(D18*(1-F$24))&lt;=(D25*(1-F18))),C18/C$24,0)</f>
        <v>0</v>
      </c>
      <c r="H18" s="2">
        <f t="shared" ref="H18:H21" si="88">IF(G18=0,0,D18/$D$24)</f>
        <v>0</v>
      </c>
      <c r="I18" s="2">
        <f t="shared" ref="I18:I21" si="89">IF(G18=0,1,(E18-$E$24)/(1-$E$24))</f>
        <v>1</v>
      </c>
      <c r="J18" s="2">
        <f t="shared" ref="J18:J21" si="90">IF(G18=0,1,(F18-$F$24)/(1-$F$24))</f>
        <v>1</v>
      </c>
      <c r="K18" s="34">
        <f>IF(AND($C18&lt;=$C$23,$D18&lt;=$D$23,$E18&gt;=$E$23,$F18&gt;=$F$23,$C$23&gt;0,$D$23&gt;0,$E$23&lt;&gt;1,$F$23&lt;&gt;1,($C18*(1-$E$23))&lt;=($C$23*(1-$E18)),($D18*(1-$F$23))&lt;=($D$23*(1-$F18))),$C18/$C$23,0)</f>
        <v>0.96190729528931396</v>
      </c>
      <c r="L18" s="35">
        <f t="shared" ref="L18:L21" si="91">IF(K18=0,0,D18/$D$23)</f>
        <v>0.99996459934383697</v>
      </c>
      <c r="M18" s="35">
        <f t="shared" ref="M18:M21" si="92">IF(K18=0,1,(E18-$E$23)/(1-$E$23))</f>
        <v>0</v>
      </c>
      <c r="N18" s="36">
        <f>IF(K18=0,1,(F18-$F$23)/(1-$F$23))</f>
        <v>1.7909780481854761E-5</v>
      </c>
      <c r="O18" s="37">
        <f t="shared" ref="O18:O22" si="93">G18+K18-G18*K18</f>
        <v>0.96190729528931396</v>
      </c>
      <c r="P18" s="37">
        <f t="shared" ref="P18:P22" si="94">H18+L18-H18*L18</f>
        <v>0.99996459934383697</v>
      </c>
      <c r="Q18" s="37">
        <f t="shared" ref="Q18:Q22" si="95">I18*M18</f>
        <v>0</v>
      </c>
      <c r="R18" s="37">
        <f t="shared" ref="R18:R22" si="96">J18*N18</f>
        <v>1.7909780481854761E-5</v>
      </c>
    </row>
    <row r="19" spans="2:34" x14ac:dyDescent="0.2">
      <c r="B19" s="22" t="s">
        <v>13</v>
      </c>
      <c r="C19" s="24">
        <f t="shared" si="83"/>
        <v>0.99573310184246577</v>
      </c>
      <c r="D19" s="24">
        <f t="shared" si="84"/>
        <v>0.99999531558187771</v>
      </c>
      <c r="E19" s="24">
        <f t="shared" si="85"/>
        <v>0</v>
      </c>
      <c r="F19" s="24">
        <f t="shared" si="86"/>
        <v>2.2590468689219743E-6</v>
      </c>
      <c r="G19" s="20">
        <f t="shared" si="87"/>
        <v>0</v>
      </c>
      <c r="H19" s="2">
        <f t="shared" si="88"/>
        <v>0</v>
      </c>
      <c r="I19" s="2">
        <f t="shared" si="89"/>
        <v>1</v>
      </c>
      <c r="J19" s="2">
        <f t="shared" si="90"/>
        <v>1</v>
      </c>
      <c r="K19" s="34">
        <f t="shared" ref="K19:K21" si="97">IF(AND($C19&lt;=$C$23,$D19&lt;=$D$23,$E19&gt;=$E$23,$F19&gt;=$F$23,$C$23&gt;0,$D$23&gt;0,$E$23&lt;&gt;1,$F$23&lt;&gt;1,($C19*(1-$E$23))&lt;=($C$23*(1-$E19)),($D19*(1-$F$23))&lt;=($D$23*(1-$F19))),$C19/$C$23,0)</f>
        <v>0.99624013659871169</v>
      </c>
      <c r="L19" s="35">
        <f t="shared" si="91"/>
        <v>0.99999547369165565</v>
      </c>
      <c r="M19" s="35">
        <f t="shared" si="92"/>
        <v>0</v>
      </c>
      <c r="N19" s="36">
        <f t="shared" ref="N19:N21" si="98">IF(K19=0,1,(F19-$F$23)/(1-$F$23))</f>
        <v>2.1934207934149779E-6</v>
      </c>
      <c r="O19" s="37">
        <f t="shared" si="93"/>
        <v>0.99624013659871169</v>
      </c>
      <c r="P19" s="37">
        <f t="shared" si="94"/>
        <v>0.99999547369165565</v>
      </c>
      <c r="Q19" s="37">
        <f t="shared" si="95"/>
        <v>0</v>
      </c>
      <c r="R19" s="37">
        <f t="shared" si="96"/>
        <v>2.1934207934149779E-6</v>
      </c>
    </row>
    <row r="20" spans="2:34" x14ac:dyDescent="0.2">
      <c r="B20" s="22" t="s">
        <v>14</v>
      </c>
      <c r="C20" s="24">
        <f t="shared" si="83"/>
        <v>0.92572500725517226</v>
      </c>
      <c r="D20" s="24">
        <f t="shared" si="84"/>
        <v>0.99996544934665066</v>
      </c>
      <c r="E20" s="24">
        <f t="shared" si="85"/>
        <v>0</v>
      </c>
      <c r="F20" s="24">
        <f t="shared" si="86"/>
        <v>1.6032878185411531E-5</v>
      </c>
      <c r="G20" s="20">
        <f t="shared" si="87"/>
        <v>0</v>
      </c>
      <c r="H20" s="2">
        <f t="shared" si="88"/>
        <v>0</v>
      </c>
      <c r="I20" s="2">
        <f t="shared" si="89"/>
        <v>1</v>
      </c>
      <c r="J20" s="2">
        <f t="shared" si="90"/>
        <v>1</v>
      </c>
      <c r="K20" s="34">
        <f t="shared" si="97"/>
        <v>0.92619639336510062</v>
      </c>
      <c r="L20" s="35">
        <f t="shared" si="91"/>
        <v>0.99996560745170637</v>
      </c>
      <c r="M20" s="35">
        <f t="shared" si="92"/>
        <v>0</v>
      </c>
      <c r="N20" s="36">
        <f t="shared" si="98"/>
        <v>1.596725301382907E-5</v>
      </c>
      <c r="O20" s="37">
        <f t="shared" si="93"/>
        <v>0.92619639336510062</v>
      </c>
      <c r="P20" s="37">
        <f t="shared" si="94"/>
        <v>0.99996560745170637</v>
      </c>
      <c r="Q20" s="37">
        <f t="shared" si="95"/>
        <v>0</v>
      </c>
      <c r="R20" s="37">
        <f t="shared" si="96"/>
        <v>1.596725301382907E-5</v>
      </c>
    </row>
    <row r="21" spans="2:34" x14ac:dyDescent="0.2">
      <c r="B21" s="22" t="s">
        <v>15</v>
      </c>
      <c r="C21" s="24">
        <f t="shared" si="83"/>
        <v>0.99766543858222811</v>
      </c>
      <c r="D21" s="24">
        <f t="shared" si="84"/>
        <v>0.99999801411682288</v>
      </c>
      <c r="E21" s="24">
        <f t="shared" si="85"/>
        <v>0</v>
      </c>
      <c r="F21" s="24">
        <f t="shared" si="86"/>
        <v>9.6403175268773293E-7</v>
      </c>
      <c r="G21" s="20">
        <f t="shared" si="87"/>
        <v>0</v>
      </c>
      <c r="H21" s="2">
        <f t="shared" si="88"/>
        <v>0</v>
      </c>
      <c r="I21" s="2">
        <f t="shared" si="89"/>
        <v>1</v>
      </c>
      <c r="J21" s="2">
        <f t="shared" si="90"/>
        <v>1</v>
      </c>
      <c r="K21" s="34">
        <f t="shared" si="97"/>
        <v>0.99817345729882045</v>
      </c>
      <c r="L21" s="35">
        <f t="shared" si="91"/>
        <v>0.99999817222702747</v>
      </c>
      <c r="M21" s="35">
        <f t="shared" si="92"/>
        <v>0</v>
      </c>
      <c r="N21" s="36">
        <f t="shared" si="98"/>
        <v>8.9840559219378473E-7</v>
      </c>
      <c r="O21" s="37">
        <f t="shared" si="93"/>
        <v>0.99817345729882045</v>
      </c>
      <c r="P21" s="37">
        <f t="shared" si="94"/>
        <v>0.99999817222702747</v>
      </c>
      <c r="Q21" s="37">
        <f t="shared" si="95"/>
        <v>0</v>
      </c>
      <c r="R21" s="37">
        <f t="shared" si="96"/>
        <v>8.9840559219378473E-7</v>
      </c>
    </row>
    <row r="22" spans="2:34" ht="16" thickBot="1" x14ac:dyDescent="0.25">
      <c r="B22" s="23" t="s">
        <v>16</v>
      </c>
      <c r="C22" s="24">
        <f t="shared" si="83"/>
        <v>0.9994910516675457</v>
      </c>
      <c r="D22" s="24">
        <f t="shared" si="84"/>
        <v>0.99999984188950641</v>
      </c>
      <c r="E22" s="24">
        <f t="shared" si="85"/>
        <v>0</v>
      </c>
      <c r="F22" s="24">
        <f t="shared" si="86"/>
        <v>6.5626219452910722E-8</v>
      </c>
      <c r="G22" s="20">
        <f>IF(AND(C22&lt;=C$24,D22&lt;=D$24,E22&gt;=E$24,F22&gt;=F$24,C$24&gt;0,D$24&gt;0,E$24&lt;&gt;1,F$24&lt;&gt;1,(C22*(1-E$24))&lt;=(C$24*(1-E22)),(D22*(1-F$24))&lt;=(D29*(1-F22))),C22/C$24,0)</f>
        <v>0</v>
      </c>
      <c r="H22" s="2">
        <f>IF(G22=0,0,D22/$D$24)</f>
        <v>0</v>
      </c>
      <c r="I22" s="2">
        <f>IF(G22=0,1,(E22-$E$24)/(1-$E$24))</f>
        <v>1</v>
      </c>
      <c r="J22" s="2">
        <f>IF(G22=0,1,(F22-$F$24)/(1-$F$24))</f>
        <v>1</v>
      </c>
      <c r="K22" s="34">
        <f>IF(AND($C22&lt;=$C$23,$D22&lt;=$D$23,$E22&gt;=$E$23,$F22&gt;=$F$23,$C$23&gt;0,$D$23&gt;0,$E$23&lt;&gt;1,$F$23&lt;&gt;1,($C22*(1-$E$23))&lt;=($C$23*(1-$E22)),($D22*(1-$F$23))&lt;=($D$23*(1-$F22))),$C22/$C$23,0)</f>
        <v>1</v>
      </c>
      <c r="L22" s="35">
        <f>IF(K22=0,0,D22/$D$23)</f>
        <v>1</v>
      </c>
      <c r="M22" s="35">
        <f>IF(K22=0,1,(E22-$E$23)/(1-$E$23))</f>
        <v>0</v>
      </c>
      <c r="N22" s="36">
        <f>IF(K22=0,1,(F22-$F$23)/(1-$F$23))</f>
        <v>0</v>
      </c>
      <c r="O22" s="37">
        <f t="shared" si="93"/>
        <v>1</v>
      </c>
      <c r="P22" s="37">
        <f t="shared" si="94"/>
        <v>1</v>
      </c>
      <c r="Q22" s="37">
        <f t="shared" si="95"/>
        <v>0</v>
      </c>
      <c r="R22" s="37">
        <f t="shared" si="96"/>
        <v>0</v>
      </c>
    </row>
    <row r="23" spans="2:34" x14ac:dyDescent="0.2">
      <c r="B23" s="14" t="s">
        <v>32</v>
      </c>
      <c r="C23" s="24">
        <f t="shared" si="83"/>
        <v>0.9994910516675457</v>
      </c>
      <c r="D23" s="24">
        <f t="shared" si="84"/>
        <v>0.99999984188950641</v>
      </c>
      <c r="E23" s="24">
        <f t="shared" si="85"/>
        <v>0</v>
      </c>
      <c r="F23" s="24">
        <f t="shared" si="86"/>
        <v>6.5626219452910722E-8</v>
      </c>
    </row>
    <row r="24" spans="2:34" x14ac:dyDescent="0.2">
      <c r="B24" s="14" t="s">
        <v>33</v>
      </c>
      <c r="C24" s="24">
        <f>ED10</f>
        <v>0.92572500725517226</v>
      </c>
      <c r="D24" s="24">
        <f t="shared" si="84"/>
        <v>0.99996544934665066</v>
      </c>
      <c r="E24" s="24">
        <f t="shared" si="85"/>
        <v>0</v>
      </c>
      <c r="F24" s="24">
        <f t="shared" si="86"/>
        <v>1.6032878185411531E-5</v>
      </c>
    </row>
    <row r="27" spans="2:34" x14ac:dyDescent="0.2">
      <c r="J27" s="38" t="s">
        <v>116</v>
      </c>
      <c r="K27" s="70">
        <v>1</v>
      </c>
      <c r="L27" s="70"/>
      <c r="M27" s="70"/>
      <c r="N27" s="70"/>
    </row>
    <row r="28" spans="2:34" x14ac:dyDescent="0.2">
      <c r="J28" s="38" t="s">
        <v>117</v>
      </c>
      <c r="K28" s="26">
        <v>1</v>
      </c>
      <c r="L28" s="26">
        <v>1</v>
      </c>
      <c r="M28" s="26">
        <v>0</v>
      </c>
      <c r="N28" s="26">
        <v>0</v>
      </c>
    </row>
    <row r="29" spans="2:34" ht="19" x14ac:dyDescent="0.25">
      <c r="S29" s="60" t="s">
        <v>59</v>
      </c>
      <c r="T29" s="60"/>
      <c r="U29" s="60"/>
      <c r="V29" s="60"/>
      <c r="W29" s="60" t="s">
        <v>60</v>
      </c>
      <c r="X29" s="60"/>
      <c r="Y29" s="60"/>
      <c r="Z29" s="60"/>
    </row>
    <row r="30" spans="2:34" ht="20" thickBot="1" x14ac:dyDescent="0.3">
      <c r="C30" s="42" t="s">
        <v>66</v>
      </c>
      <c r="D30" s="42"/>
      <c r="E30" s="42"/>
      <c r="F30" s="42"/>
      <c r="G30" s="42" t="s">
        <v>67</v>
      </c>
      <c r="H30" s="42"/>
      <c r="I30" s="42"/>
      <c r="J30" s="42"/>
      <c r="K30" s="61" t="s">
        <v>56</v>
      </c>
      <c r="L30" s="45"/>
      <c r="M30" s="45"/>
      <c r="N30" s="45"/>
      <c r="O30" s="61" t="s">
        <v>55</v>
      </c>
      <c r="P30" s="45"/>
      <c r="Q30" s="45"/>
      <c r="R30" s="45"/>
      <c r="S30" s="45" t="s">
        <v>58</v>
      </c>
      <c r="T30" s="45"/>
      <c r="U30" s="45"/>
      <c r="V30" s="45"/>
      <c r="W30" s="45" t="s">
        <v>57</v>
      </c>
      <c r="X30" s="45"/>
      <c r="Y30" s="45"/>
      <c r="Z30" s="45"/>
      <c r="AA30" s="60" t="s">
        <v>61</v>
      </c>
      <c r="AB30" s="60"/>
      <c r="AC30" s="60"/>
      <c r="AD30" s="60"/>
      <c r="AE30" s="60" t="s">
        <v>65</v>
      </c>
      <c r="AF30" s="60"/>
      <c r="AG30" s="60"/>
      <c r="AH30" s="60"/>
    </row>
    <row r="31" spans="2:34" x14ac:dyDescent="0.2">
      <c r="B31" s="21" t="s">
        <v>11</v>
      </c>
      <c r="C31" s="20">
        <f>IF(AND(G17&lt;=O17,H17&lt;=P17,I17&gt;=Q17,J17&gt;=R17,O17&gt;0,P17&gt;0,Q17&lt;&gt;1,R17&lt;&gt;1,G17*(1-Q17)&lt;=O17*(1-I17),H17*(1-R17)&lt;=P17*(1-J17)),G17/O17,0)</f>
        <v>0</v>
      </c>
      <c r="D31" s="2">
        <f>IF(C31=0,0,H17/P17)</f>
        <v>0</v>
      </c>
      <c r="E31" s="2">
        <f>IF(C31=0,1,(I17-Q17)/(1-Q17))</f>
        <v>1</v>
      </c>
      <c r="F31" s="2">
        <f>IF(C31=0,1,(J17-R17)/(1-R17))</f>
        <v>1</v>
      </c>
      <c r="G31" s="2">
        <f>IF(AND(K17&lt;=O17,L17&lt;=P17,M17&gt;=Q17,N17&gt;=R17,O17&gt;0,P17&gt;0,Q17&lt;&gt;1,R17&lt;&gt;1,K17*(1-Q17)&lt;=O17*(1-M17),L17*(1-R17)&lt;=P17*(1-N17)),K17/O17,0)</f>
        <v>1</v>
      </c>
      <c r="H31" s="2">
        <f>IF(G31=0,0,L17/P17)</f>
        <v>1</v>
      </c>
      <c r="I31" s="2">
        <f>IF(G31=0,1,(M17-Q17)/(1-Q17))</f>
        <v>0</v>
      </c>
      <c r="J31" s="2">
        <f>IF(G31=0,1,(N17-R17)/(1-R17))</f>
        <v>0</v>
      </c>
      <c r="K31">
        <f>IF(AND($K$28&gt;=C31,$L$28&gt;=D31,$M$28&lt;=E31,$N$28&lt;=F31,E31&gt;=0,F31&gt;=0,C31&lt;&gt;1,D31&lt;&gt;1,$M$28*(1-D31)&lt;=E31*(1-$K$28),$N$28*(1-D31)&lt;=F31*(1-$L$28)),($K$28-C31)/(1-C31),0)</f>
        <v>1</v>
      </c>
      <c r="L31">
        <f>IF(K31=0,0,(L$28-D31)/(1-D31))</f>
        <v>1</v>
      </c>
      <c r="M31">
        <f>IF(K31=0,1,M$28/E31)</f>
        <v>0</v>
      </c>
      <c r="N31">
        <f>IF(K31=0,1,N$28/F31)</f>
        <v>0</v>
      </c>
      <c r="O31">
        <f>IF(AND($K$28&gt;=G31,$L$28&gt;=H31,$M$28&lt;=I31,$N$28&lt;=J31,I31&gt;=0,J31&gt;=0,G31&lt;&gt;1,H31&lt;&gt;1,$M$28*(1-H31)&lt;=I31*(1-$K$28),$N$28*(1-H31)&lt;=J31*(1-$L$28)),($K$28-G31)/(1-G31),0)</f>
        <v>0</v>
      </c>
      <c r="P31">
        <f>IF(O31=0,0,(L$28-H31)/(1-H31))</f>
        <v>0</v>
      </c>
      <c r="Q31">
        <f>IF(O31=0,1,(M$28/I31))</f>
        <v>1</v>
      </c>
      <c r="R31">
        <f>IF(O31=0,1,(N$28/J31))</f>
        <v>1</v>
      </c>
      <c r="S31">
        <f>IF(AND(K31&lt;=C31,L31&lt;=D31,M31&gt;=E31,N31&gt;=F31,C31&gt;0,D31&gt;0,E31&lt;&gt;1,F31&lt;&gt;1,K31*(1-M31)&lt;=K31*(1-E31),L31*(1-F31)&lt;=L31*(1-F31)),K31/C31,0)</f>
        <v>0</v>
      </c>
      <c r="T31">
        <f>IF(S31=0,0,L31/D31)</f>
        <v>0</v>
      </c>
      <c r="U31">
        <f>IF(S31=0,1,(M31-E31)/(1-E31))</f>
        <v>1</v>
      </c>
      <c r="V31">
        <f>IF(S31=0,1,(N31-F31)/(1-F31))</f>
        <v>1</v>
      </c>
      <c r="W31">
        <f>IF(AND(O31&lt;=G31,P31&lt;=H31,Q31&gt;=I31,R31&gt;=J31,G31&gt;0,H31&gt;0,I31&lt;&gt;1,J31&lt;&gt;1,O31*(1-Q31)&lt;=O31*(1-I31),P31*(1-J31)&lt;=P31*(1-J31)),O31/G31,0)</f>
        <v>0</v>
      </c>
      <c r="X31">
        <f>IF(W31=0,0,P31/H31)</f>
        <v>0</v>
      </c>
      <c r="Y31">
        <f>IF(W31=0,1,(Q31-I31)/(1-I31))</f>
        <v>1</v>
      </c>
      <c r="Z31">
        <f>IF(W31=0,1,(R31-J31)/(1-J31))</f>
        <v>1</v>
      </c>
      <c r="AA31">
        <f>S31+W31-S31*W31</f>
        <v>0</v>
      </c>
      <c r="AB31">
        <f>T31+X31-T31*X31</f>
        <v>0</v>
      </c>
      <c r="AC31">
        <f>U31*Y31</f>
        <v>1</v>
      </c>
      <c r="AD31">
        <f>V31*Z31</f>
        <v>1</v>
      </c>
      <c r="AE31">
        <f>K$28+AA31-K$28*AA31</f>
        <v>1</v>
      </c>
      <c r="AF31">
        <f>L$28+AB31-L$28*AB31</f>
        <v>1</v>
      </c>
      <c r="AG31">
        <f>M$28*AC31</f>
        <v>0</v>
      </c>
      <c r="AH31">
        <f>N$28*AD31</f>
        <v>0</v>
      </c>
    </row>
    <row r="32" spans="2:34" x14ac:dyDescent="0.2">
      <c r="B32" s="22" t="s">
        <v>12</v>
      </c>
      <c r="C32" s="20">
        <f t="shared" ref="C32:C35" si="99">IF(AND(G18&lt;=O18,H18&lt;=P18,I18&gt;=Q18,J18&gt;=R18,O18&gt;0,P18&gt;0,Q18&lt;&gt;1,R18&lt;&gt;1,G18*(1-Q18)&lt;=O18*(1-I18),H18*(1-R18)&lt;=P18*(1-J18)),G18/O18,0)</f>
        <v>0</v>
      </c>
      <c r="D32" s="2">
        <f t="shared" ref="D32:D36" si="100">IF(C32=0,0,H18/P18)</f>
        <v>0</v>
      </c>
      <c r="E32" s="2">
        <f t="shared" ref="E32:E35" si="101">IF(C32=0,1,(I18-Q18)/(1-Q18))</f>
        <v>1</v>
      </c>
      <c r="F32" s="2">
        <f t="shared" ref="F32:F36" si="102">IF(C32=0,1,(J18-R18)/(1-R18))</f>
        <v>1</v>
      </c>
      <c r="G32" s="2">
        <f t="shared" ref="G32:G36" si="103">IF(AND(K18&lt;=O18,L18&lt;=P18,M18&gt;=Q18,N18&gt;=R18,O18&gt;0,P18&gt;0,Q18&lt;&gt;1,R18&lt;&gt;1,K18*(1-Q18)&lt;=O18*(1-M18),L18*(1-R18)&lt;=P18*(1-N18)),K18/O18,0)</f>
        <v>1</v>
      </c>
      <c r="H32" s="2">
        <f t="shared" ref="H32:H36" si="104">IF(G32=0,0,L18/P18)</f>
        <v>1</v>
      </c>
      <c r="I32" s="2">
        <f t="shared" ref="I32:I36" si="105">IF(G32=0,1,(M18-Q18)/(1-Q18))</f>
        <v>0</v>
      </c>
      <c r="J32" s="2">
        <f t="shared" ref="J32:J36" si="106">IF(G32=0,1,(N18-R18)/(1-R18))</f>
        <v>0</v>
      </c>
      <c r="K32">
        <f t="shared" ref="K32:K35" si="107">IF(AND(K$28&gt;=C32,L$28&gt;=D32,M$28&lt;=E32,N$28&lt;=F32,E32&gt;=0,F32&gt;=0,C32&lt;&gt;1,D32&lt;&gt;1,M$28*(1-D32)&lt;=E32*(1-K$28),N$28*(1-D32)&lt;=F32*(1-L$28)),(K$28-C32)/(1-C32),0)</f>
        <v>1</v>
      </c>
      <c r="L32">
        <f t="shared" ref="L32:L35" si="108">IF(K32=0,0,(L$28-D32)/(1-D32))</f>
        <v>1</v>
      </c>
      <c r="M32">
        <f t="shared" ref="M32:M35" si="109">IF(K32=0,1,M$28/E32)</f>
        <v>0</v>
      </c>
      <c r="N32">
        <f t="shared" ref="N32:N36" si="110">IF(K32=0,1,N$28/F32)</f>
        <v>0</v>
      </c>
      <c r="O32">
        <f t="shared" ref="O32:O36" si="111">IF(AND($K$28&gt;=G32,$L$28&gt;=H32,$M$28&lt;=I32,$N$28&lt;=J32,I32&gt;=0,J32&gt;=0,G32&lt;&gt;1,H32&lt;&gt;1,$M$28*(1-H32)&lt;=I32*(1-$K$28),$N$28*(1-H32)&lt;=J32*(1-$L$28)),($K$28-G32)/(1-G32),0)</f>
        <v>0</v>
      </c>
      <c r="P32">
        <f t="shared" ref="P32:P35" si="112">IF(O32=0,0,(L$28-H32)/(1-H32))</f>
        <v>0</v>
      </c>
      <c r="Q32">
        <f t="shared" ref="Q32:Q35" si="113">IF(O32=0,1,(M$28/I32))</f>
        <v>1</v>
      </c>
      <c r="R32">
        <f t="shared" ref="R32:R36" si="114">IF(O32=0,1,(N$28/J32))</f>
        <v>1</v>
      </c>
      <c r="S32">
        <f t="shared" ref="S32:S35" si="115">IF(AND(K32&lt;=C32,L32&lt;=D32,M32&gt;=E32,N32&gt;=F32,C32&gt;0,D32&gt;0,E32&lt;&gt;1,F32&lt;&gt;1,K32*(1-M32)&lt;=K32*(1-E32),L32*(1-F32)&lt;=L32*(1-F32)),K32/C32,0)</f>
        <v>0</v>
      </c>
      <c r="T32">
        <f t="shared" ref="T32:T36" si="116">IF(S32=0,0,L32/D32)</f>
        <v>0</v>
      </c>
      <c r="U32">
        <f t="shared" ref="U32:U35" si="117">IF(S32=0,1,(M32-E32)/(1-E32))</f>
        <v>1</v>
      </c>
      <c r="V32">
        <f t="shared" ref="V32:V36" si="118">IF(S32=0,1,(N32-F32)/(1-F32))</f>
        <v>1</v>
      </c>
      <c r="W32">
        <f t="shared" ref="W32:W35" si="119">IF(AND(O32&lt;=G32,P32&lt;=H32,Q32&gt;=I32,R32&gt;=J32,G32&gt;0,H32&gt;0,I32&lt;&gt;1,J32&lt;&gt;1,O32*(1-Q32)&lt;=O32*(1-I32),P32*(1-J32)&lt;=P32*(1-J32)),O32/G32,0)</f>
        <v>0</v>
      </c>
      <c r="X32">
        <f t="shared" ref="X32:X36" si="120">IF(W32=0,0,P32/H32)</f>
        <v>0</v>
      </c>
      <c r="Y32">
        <f t="shared" ref="Y32:Y36" si="121">IF(W32=0,1,(Q32-I32)/(1-I32))</f>
        <v>1</v>
      </c>
      <c r="Z32">
        <f t="shared" ref="Z32:Z36" si="122">IF(W32=0,1,(R32-J32)/(1-J32))</f>
        <v>1</v>
      </c>
      <c r="AA32">
        <f t="shared" ref="AA32:AA36" si="123">S32+W32-S32*W32</f>
        <v>0</v>
      </c>
      <c r="AB32">
        <f t="shared" ref="AB32:AB36" si="124">T32+X32-T32*X32</f>
        <v>0</v>
      </c>
      <c r="AC32">
        <f t="shared" ref="AC32:AC36" si="125">U32*Y32</f>
        <v>1</v>
      </c>
      <c r="AD32">
        <f t="shared" ref="AD32:AD36" si="126">V32*Z32</f>
        <v>1</v>
      </c>
      <c r="AE32">
        <f t="shared" ref="AE32:AE35" si="127">K$28+AA32-K$28*AA32</f>
        <v>1</v>
      </c>
      <c r="AF32">
        <f t="shared" ref="AF32:AF35" si="128">L$28+AB32-L$28*AB32</f>
        <v>1</v>
      </c>
      <c r="AG32">
        <f t="shared" ref="AG32:AG36" si="129">M$28*AC32</f>
        <v>0</v>
      </c>
      <c r="AH32">
        <f t="shared" ref="AH32:AH36" si="130">N$28*AD32</f>
        <v>0</v>
      </c>
    </row>
    <row r="33" spans="2:34" x14ac:dyDescent="0.2">
      <c r="B33" s="22" t="s">
        <v>13</v>
      </c>
      <c r="C33" s="20">
        <f t="shared" si="99"/>
        <v>0</v>
      </c>
      <c r="D33" s="2">
        <f t="shared" si="100"/>
        <v>0</v>
      </c>
      <c r="E33" s="2">
        <f t="shared" si="101"/>
        <v>1</v>
      </c>
      <c r="F33" s="2">
        <f t="shared" si="102"/>
        <v>1</v>
      </c>
      <c r="G33" s="2">
        <f t="shared" si="103"/>
        <v>1</v>
      </c>
      <c r="H33" s="2">
        <f t="shared" si="104"/>
        <v>1</v>
      </c>
      <c r="I33" s="2">
        <f t="shared" si="105"/>
        <v>0</v>
      </c>
      <c r="J33" s="2">
        <f t="shared" si="106"/>
        <v>0</v>
      </c>
      <c r="K33">
        <f t="shared" si="107"/>
        <v>1</v>
      </c>
      <c r="L33">
        <f t="shared" si="108"/>
        <v>1</v>
      </c>
      <c r="M33">
        <f t="shared" si="109"/>
        <v>0</v>
      </c>
      <c r="N33">
        <f t="shared" si="110"/>
        <v>0</v>
      </c>
      <c r="O33">
        <f t="shared" si="111"/>
        <v>0</v>
      </c>
      <c r="P33">
        <f t="shared" si="112"/>
        <v>0</v>
      </c>
      <c r="Q33">
        <f t="shared" si="113"/>
        <v>1</v>
      </c>
      <c r="R33">
        <f t="shared" si="114"/>
        <v>1</v>
      </c>
      <c r="S33">
        <f t="shared" si="115"/>
        <v>0</v>
      </c>
      <c r="T33">
        <f t="shared" si="116"/>
        <v>0</v>
      </c>
      <c r="U33">
        <f t="shared" si="117"/>
        <v>1</v>
      </c>
      <c r="V33">
        <f t="shared" si="118"/>
        <v>1</v>
      </c>
      <c r="W33">
        <f t="shared" si="119"/>
        <v>0</v>
      </c>
      <c r="X33">
        <f t="shared" si="120"/>
        <v>0</v>
      </c>
      <c r="Y33">
        <f t="shared" si="121"/>
        <v>1</v>
      </c>
      <c r="Z33">
        <f t="shared" si="122"/>
        <v>1</v>
      </c>
      <c r="AA33">
        <f t="shared" si="123"/>
        <v>0</v>
      </c>
      <c r="AB33">
        <f t="shared" si="124"/>
        <v>0</v>
      </c>
      <c r="AC33">
        <f t="shared" si="125"/>
        <v>1</v>
      </c>
      <c r="AD33">
        <f t="shared" si="126"/>
        <v>1</v>
      </c>
      <c r="AE33">
        <f t="shared" si="127"/>
        <v>1</v>
      </c>
      <c r="AF33">
        <f t="shared" si="128"/>
        <v>1</v>
      </c>
      <c r="AG33">
        <f t="shared" si="129"/>
        <v>0</v>
      </c>
      <c r="AH33">
        <f t="shared" si="130"/>
        <v>0</v>
      </c>
    </row>
    <row r="34" spans="2:34" x14ac:dyDescent="0.2">
      <c r="B34" s="22" t="s">
        <v>14</v>
      </c>
      <c r="C34" s="20">
        <f t="shared" si="99"/>
        <v>0</v>
      </c>
      <c r="D34" s="2">
        <f t="shared" si="100"/>
        <v>0</v>
      </c>
      <c r="E34" s="2">
        <f t="shared" si="101"/>
        <v>1</v>
      </c>
      <c r="F34" s="2">
        <f t="shared" si="102"/>
        <v>1</v>
      </c>
      <c r="G34" s="2">
        <f t="shared" si="103"/>
        <v>1</v>
      </c>
      <c r="H34" s="2">
        <f t="shared" si="104"/>
        <v>1</v>
      </c>
      <c r="I34" s="2">
        <f t="shared" si="105"/>
        <v>0</v>
      </c>
      <c r="J34" s="2">
        <f t="shared" si="106"/>
        <v>0</v>
      </c>
      <c r="K34">
        <f t="shared" si="107"/>
        <v>1</v>
      </c>
      <c r="L34">
        <f t="shared" si="108"/>
        <v>1</v>
      </c>
      <c r="M34">
        <f t="shared" si="109"/>
        <v>0</v>
      </c>
      <c r="N34">
        <f t="shared" si="110"/>
        <v>0</v>
      </c>
      <c r="O34">
        <f t="shared" si="111"/>
        <v>0</v>
      </c>
      <c r="P34">
        <f t="shared" si="112"/>
        <v>0</v>
      </c>
      <c r="Q34">
        <f t="shared" si="113"/>
        <v>1</v>
      </c>
      <c r="R34">
        <f t="shared" si="114"/>
        <v>1</v>
      </c>
      <c r="S34">
        <f t="shared" si="115"/>
        <v>0</v>
      </c>
      <c r="T34">
        <f t="shared" si="116"/>
        <v>0</v>
      </c>
      <c r="U34">
        <f t="shared" si="117"/>
        <v>1</v>
      </c>
      <c r="V34">
        <f t="shared" si="118"/>
        <v>1</v>
      </c>
      <c r="W34">
        <f t="shared" si="119"/>
        <v>0</v>
      </c>
      <c r="X34">
        <f t="shared" si="120"/>
        <v>0</v>
      </c>
      <c r="Y34">
        <f t="shared" si="121"/>
        <v>1</v>
      </c>
      <c r="Z34">
        <f t="shared" si="122"/>
        <v>1</v>
      </c>
      <c r="AA34">
        <f t="shared" si="123"/>
        <v>0</v>
      </c>
      <c r="AB34">
        <f t="shared" si="124"/>
        <v>0</v>
      </c>
      <c r="AC34">
        <f t="shared" si="125"/>
        <v>1</v>
      </c>
      <c r="AD34">
        <f t="shared" si="126"/>
        <v>1</v>
      </c>
      <c r="AE34">
        <f t="shared" si="127"/>
        <v>1</v>
      </c>
      <c r="AF34">
        <f t="shared" si="128"/>
        <v>1</v>
      </c>
      <c r="AG34">
        <f t="shared" si="129"/>
        <v>0</v>
      </c>
      <c r="AH34">
        <f t="shared" si="130"/>
        <v>0</v>
      </c>
    </row>
    <row r="35" spans="2:34" x14ac:dyDescent="0.2">
      <c r="B35" s="22" t="s">
        <v>15</v>
      </c>
      <c r="C35" s="20">
        <f t="shared" si="99"/>
        <v>0</v>
      </c>
      <c r="D35" s="2">
        <f t="shared" si="100"/>
        <v>0</v>
      </c>
      <c r="E35" s="2">
        <f t="shared" si="101"/>
        <v>1</v>
      </c>
      <c r="F35" s="2">
        <f t="shared" si="102"/>
        <v>1</v>
      </c>
      <c r="G35" s="2">
        <f t="shared" si="103"/>
        <v>1</v>
      </c>
      <c r="H35" s="2">
        <f t="shared" si="104"/>
        <v>1</v>
      </c>
      <c r="I35" s="2">
        <f t="shared" si="105"/>
        <v>0</v>
      </c>
      <c r="J35" s="2">
        <f t="shared" si="106"/>
        <v>0</v>
      </c>
      <c r="K35">
        <f t="shared" si="107"/>
        <v>1</v>
      </c>
      <c r="L35">
        <f t="shared" si="108"/>
        <v>1</v>
      </c>
      <c r="M35">
        <f t="shared" si="109"/>
        <v>0</v>
      </c>
      <c r="N35">
        <f t="shared" si="110"/>
        <v>0</v>
      </c>
      <c r="O35">
        <f t="shared" si="111"/>
        <v>0</v>
      </c>
      <c r="P35">
        <f t="shared" si="112"/>
        <v>0</v>
      </c>
      <c r="Q35">
        <f t="shared" si="113"/>
        <v>1</v>
      </c>
      <c r="R35">
        <f t="shared" si="114"/>
        <v>1</v>
      </c>
      <c r="S35">
        <f t="shared" si="115"/>
        <v>0</v>
      </c>
      <c r="T35">
        <f t="shared" si="116"/>
        <v>0</v>
      </c>
      <c r="U35">
        <f t="shared" si="117"/>
        <v>1</v>
      </c>
      <c r="V35">
        <f t="shared" si="118"/>
        <v>1</v>
      </c>
      <c r="W35">
        <f t="shared" si="119"/>
        <v>0</v>
      </c>
      <c r="X35">
        <f t="shared" si="120"/>
        <v>0</v>
      </c>
      <c r="Y35">
        <f t="shared" si="121"/>
        <v>1</v>
      </c>
      <c r="Z35">
        <f t="shared" si="122"/>
        <v>1</v>
      </c>
      <c r="AA35">
        <f t="shared" si="123"/>
        <v>0</v>
      </c>
      <c r="AB35">
        <f t="shared" si="124"/>
        <v>0</v>
      </c>
      <c r="AC35">
        <f t="shared" si="125"/>
        <v>1</v>
      </c>
      <c r="AD35">
        <f t="shared" si="126"/>
        <v>1</v>
      </c>
      <c r="AE35">
        <f t="shared" si="127"/>
        <v>1</v>
      </c>
      <c r="AF35">
        <f t="shared" si="128"/>
        <v>1</v>
      </c>
      <c r="AG35">
        <f t="shared" si="129"/>
        <v>0</v>
      </c>
      <c r="AH35">
        <f t="shared" si="130"/>
        <v>0</v>
      </c>
    </row>
    <row r="36" spans="2:34" ht="16" thickBot="1" x14ac:dyDescent="0.25">
      <c r="B36" s="23" t="s">
        <v>16</v>
      </c>
      <c r="C36" s="20">
        <f>IF(AND(G22&lt;=O22,H22&lt;=P22,I22&gt;=Q22,J22&gt;=R22,O22&gt;0,P22&gt;0,Q22&lt;&gt;1,R22&lt;&gt;1,G22*(1-Q22)&lt;=O22*(1-I22),H22*(1-R22)&lt;=P22*(1-J22)),G22/O22,0)</f>
        <v>0</v>
      </c>
      <c r="D36" s="2">
        <f t="shared" si="100"/>
        <v>0</v>
      </c>
      <c r="E36" s="2">
        <f>IF(C36=0,1,(I22-Q22)/(1-Q22))</f>
        <v>1</v>
      </c>
      <c r="F36" s="2">
        <f t="shared" si="102"/>
        <v>1</v>
      </c>
      <c r="G36" s="2">
        <f t="shared" si="103"/>
        <v>1</v>
      </c>
      <c r="H36" s="2">
        <f t="shared" si="104"/>
        <v>1</v>
      </c>
      <c r="I36" s="2">
        <f t="shared" si="105"/>
        <v>0</v>
      </c>
      <c r="J36" s="2">
        <f t="shared" si="106"/>
        <v>0</v>
      </c>
      <c r="K36">
        <f>IF(AND(K$28&gt;=C36,L$28&gt;=D36,M$28&lt;=E36,N$28&lt;=F36,E36&gt;=0,F36&gt;=0,C36&lt;&gt;1,D36&lt;&gt;1,M$28*(1-D36)&lt;=E36*(1-K$28),N$28*(1-D36)&lt;=F36*(1-L$28)),(K$28-C36)/(1-C36),0)</f>
        <v>1</v>
      </c>
      <c r="L36">
        <f>IF(K36=0,0,(L$28-D36)/(1-D36))</f>
        <v>1</v>
      </c>
      <c r="M36">
        <f>IF(K36=0,1,M$28/E36)</f>
        <v>0</v>
      </c>
      <c r="N36">
        <f t="shared" si="110"/>
        <v>0</v>
      </c>
      <c r="O36">
        <f t="shared" si="111"/>
        <v>0</v>
      </c>
      <c r="P36">
        <f>IF(O36=0,0,(L$28-H36)/(1-H36))</f>
        <v>0</v>
      </c>
      <c r="Q36">
        <f>IF(O36=0,1,(M$28/I36))</f>
        <v>1</v>
      </c>
      <c r="R36">
        <f t="shared" si="114"/>
        <v>1</v>
      </c>
      <c r="S36">
        <f>IF(AND(K36&lt;=C36,L36&lt;=D36,M36&gt;=E36,N36&gt;=F36,C36&gt;0,D36&gt;0,E36&lt;&gt;1,F36&lt;&gt;1,K36*(1-M36)&lt;=K36*(1-E36),L36*(1-F36)&lt;=L36*(1-F36)),K36/C36,0)</f>
        <v>0</v>
      </c>
      <c r="T36">
        <f t="shared" si="116"/>
        <v>0</v>
      </c>
      <c r="U36">
        <f>IF(S36=0,1,(M36-E36)/(1-E36))</f>
        <v>1</v>
      </c>
      <c r="V36">
        <f t="shared" si="118"/>
        <v>1</v>
      </c>
      <c r="W36">
        <f>IF(AND(O36&lt;=G36,P36&lt;=H36,Q36&gt;=I36,R36&gt;=J36,G36&gt;0,H36&gt;0,I36&lt;&gt;1,J36&lt;&gt;1,O36*(1-Q36)&lt;=O36*(1-I36),P36*(1-J36)&lt;=P36*(1-J36)),O36/G36,0)</f>
        <v>0</v>
      </c>
      <c r="X36">
        <f t="shared" si="120"/>
        <v>0</v>
      </c>
      <c r="Y36">
        <f t="shared" si="121"/>
        <v>1</v>
      </c>
      <c r="Z36">
        <f t="shared" si="122"/>
        <v>1</v>
      </c>
      <c r="AA36">
        <f t="shared" si="123"/>
        <v>0</v>
      </c>
      <c r="AB36">
        <f t="shared" si="124"/>
        <v>0</v>
      </c>
      <c r="AC36">
        <f t="shared" si="125"/>
        <v>1</v>
      </c>
      <c r="AD36">
        <f t="shared" si="126"/>
        <v>1</v>
      </c>
      <c r="AE36">
        <f>K$28+AA36-K$28*AA36</f>
        <v>1</v>
      </c>
      <c r="AF36">
        <f>L$28+AB36-L$28*AB36</f>
        <v>1</v>
      </c>
      <c r="AG36">
        <f t="shared" si="129"/>
        <v>0</v>
      </c>
      <c r="AH36">
        <f t="shared" si="130"/>
        <v>0</v>
      </c>
    </row>
    <row r="40" spans="2:34" ht="19" x14ac:dyDescent="0.25">
      <c r="C40" s="60" t="s">
        <v>64</v>
      </c>
      <c r="D40" s="60"/>
      <c r="E40" s="60"/>
      <c r="F40" s="60"/>
    </row>
    <row r="41" spans="2:34" ht="17" thickBot="1" x14ac:dyDescent="0.25">
      <c r="C41" s="42" t="s">
        <v>63</v>
      </c>
      <c r="D41" s="42"/>
      <c r="E41" s="42"/>
      <c r="F41" s="42"/>
      <c r="G41" s="16" t="s">
        <v>34</v>
      </c>
      <c r="H41" s="25"/>
      <c r="I41" t="s">
        <v>118</v>
      </c>
    </row>
    <row r="42" spans="2:34" x14ac:dyDescent="0.2">
      <c r="B42" s="21" t="s">
        <v>11</v>
      </c>
      <c r="C42">
        <f>IF(AND(O17&lt;=AE31,P17&lt;=AF31,Q17&gt;=AG31,R17&gt;=AH31,AE31&gt;0,AF31&gt;0,AG31&lt;&gt;1,AH31&lt;&gt;1,O17*(1-AG31)&lt;=AE31*(1-Q17),P17*(1-AH31)&lt;=AF31*(1-R17)),O17/AE31,0)</f>
        <v>0.98659307291791021</v>
      </c>
      <c r="D42">
        <f>IF(C42=0,0,P17/AF31)</f>
        <v>0.99999453806672034</v>
      </c>
      <c r="E42">
        <f>IF(C42=0,1,(Q17-AG31)/(1-AG31))</f>
        <v>0</v>
      </c>
      <c r="F42">
        <f>IF(C42=0,1,(R17-AH31)/(1-AH31))</f>
        <v>2.3964113149270668E-6</v>
      </c>
      <c r="G42" s="27">
        <f>(C42+C42*(1-C42-E42)+D42+D42*(1-D42-F42))/2</f>
        <v>0.99990892893907846</v>
      </c>
      <c r="I42">
        <f>RANK(G42,$G$42:$G$47,0)</f>
        <v>4</v>
      </c>
    </row>
    <row r="43" spans="2:34" x14ac:dyDescent="0.2">
      <c r="B43" s="22" t="s">
        <v>12</v>
      </c>
      <c r="C43">
        <f t="shared" ref="C43:C47" si="131">IF(AND(O18&lt;=AE32,P18&lt;=AF32,Q18&gt;=AG32,R18&gt;=AH32,AE32&gt;0,AF32&gt;0,AG32&lt;&gt;1,AH32&lt;&gt;1,O18*(1-AG32)&lt;=AE32*(1-Q18),P18*(1-AH32)&lt;=AF32*(1-R18)),O18/AE32,0)</f>
        <v>0.96190729528931396</v>
      </c>
      <c r="D43">
        <f t="shared" ref="D43:D47" si="132">IF(C43=0,0,P18/AF32)</f>
        <v>0.99996459934383697</v>
      </c>
      <c r="E43">
        <f t="shared" ref="E43:E47" si="133">IF(C43=0,1,(Q18-AG32)/(1-AG32))</f>
        <v>0</v>
      </c>
      <c r="F43">
        <f t="shared" ref="F43:F47" si="134">IF(C43=0,1,(R18-AH32)/(1-AH32))</f>
        <v>1.7909780481854761E-5</v>
      </c>
      <c r="G43" s="27">
        <f t="shared" ref="G43:G47" si="135">(C43+C43*(1-C43-E43)+D43+D43*(1-D43-F43))/2</f>
        <v>0.99926551772407712</v>
      </c>
      <c r="I43">
        <f t="shared" ref="I43:I47" si="136">RANK(G43,$G$42:$G$47,0)</f>
        <v>5</v>
      </c>
    </row>
    <row r="44" spans="2:34" x14ac:dyDescent="0.2">
      <c r="B44" s="22" t="s">
        <v>13</v>
      </c>
      <c r="C44">
        <f t="shared" si="131"/>
        <v>0.99624013659871169</v>
      </c>
      <c r="D44">
        <f t="shared" si="132"/>
        <v>0.99999547369165565</v>
      </c>
      <c r="E44">
        <f t="shared" si="133"/>
        <v>0</v>
      </c>
      <c r="F44">
        <f t="shared" si="134"/>
        <v>2.1934207934149779E-6</v>
      </c>
      <c r="G44" s="27">
        <f t="shared" si="135"/>
        <v>0.99999183499792543</v>
      </c>
      <c r="I44">
        <f t="shared" si="136"/>
        <v>3</v>
      </c>
    </row>
    <row r="45" spans="2:34" x14ac:dyDescent="0.2">
      <c r="B45" s="22" t="s">
        <v>14</v>
      </c>
      <c r="C45">
        <f t="shared" si="131"/>
        <v>0.92619639336510062</v>
      </c>
      <c r="D45">
        <f t="shared" si="132"/>
        <v>0.99996560745170637</v>
      </c>
      <c r="E45">
        <f t="shared" si="133"/>
        <v>0</v>
      </c>
      <c r="F45">
        <f t="shared" si="134"/>
        <v>1.596725301382907E-5</v>
      </c>
      <c r="G45" s="27">
        <f t="shared" si="135"/>
        <v>0.9972685298804872</v>
      </c>
      <c r="I45">
        <f t="shared" si="136"/>
        <v>6</v>
      </c>
    </row>
    <row r="46" spans="2:34" x14ac:dyDescent="0.2">
      <c r="B46" s="22" t="s">
        <v>15</v>
      </c>
      <c r="C46">
        <f t="shared" si="131"/>
        <v>0.99817345729882045</v>
      </c>
      <c r="D46">
        <f t="shared" si="132"/>
        <v>0.99999817222702747</v>
      </c>
      <c r="E46">
        <f t="shared" si="133"/>
        <v>0</v>
      </c>
      <c r="F46">
        <f t="shared" si="134"/>
        <v>8.9840559219378473E-7</v>
      </c>
      <c r="G46" s="27">
        <f t="shared" si="135"/>
        <v>0.99999788266723499</v>
      </c>
      <c r="I46">
        <f t="shared" si="136"/>
        <v>2</v>
      </c>
    </row>
    <row r="47" spans="2:34" ht="16" thickBot="1" x14ac:dyDescent="0.25">
      <c r="B47" s="23" t="s">
        <v>16</v>
      </c>
      <c r="C47">
        <f t="shared" si="131"/>
        <v>1</v>
      </c>
      <c r="D47">
        <f t="shared" si="132"/>
        <v>1</v>
      </c>
      <c r="E47">
        <f t="shared" si="133"/>
        <v>0</v>
      </c>
      <c r="F47">
        <f t="shared" si="134"/>
        <v>0</v>
      </c>
      <c r="G47" s="27">
        <f t="shared" si="135"/>
        <v>1</v>
      </c>
      <c r="I47">
        <f t="shared" si="136"/>
        <v>1</v>
      </c>
    </row>
  </sheetData>
  <mergeCells count="64">
    <mergeCell ref="BZ2:CC2"/>
    <mergeCell ref="CD2:CG2"/>
    <mergeCell ref="CH2:CK2"/>
    <mergeCell ref="CL2:CO2"/>
    <mergeCell ref="CP2:CS2"/>
    <mergeCell ref="ED2:EG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BA1:BE1"/>
    <mergeCell ref="BF1:BJ1"/>
    <mergeCell ref="BK1:BO1"/>
    <mergeCell ref="BP1:BT1"/>
    <mergeCell ref="BU1:BY1"/>
    <mergeCell ref="AB1:AF1"/>
    <mergeCell ref="AG1:AK1"/>
    <mergeCell ref="AL1:AP1"/>
    <mergeCell ref="AQ1:AU1"/>
    <mergeCell ref="AV1:AZ1"/>
    <mergeCell ref="C1:G1"/>
    <mergeCell ref="H1:L1"/>
    <mergeCell ref="M1:Q1"/>
    <mergeCell ref="R1:V1"/>
    <mergeCell ref="W1:AA1"/>
    <mergeCell ref="AE30:AH30"/>
    <mergeCell ref="O15:R15"/>
    <mergeCell ref="A3:A8"/>
    <mergeCell ref="C2:F2"/>
    <mergeCell ref="H2:K2"/>
    <mergeCell ref="M2:P2"/>
    <mergeCell ref="R2:U2"/>
    <mergeCell ref="AB2:AE2"/>
    <mergeCell ref="AG2:AJ2"/>
    <mergeCell ref="O16:R16"/>
    <mergeCell ref="C30:F30"/>
    <mergeCell ref="G30:J30"/>
    <mergeCell ref="K27:N27"/>
    <mergeCell ref="AL2:AO2"/>
    <mergeCell ref="AQ2:AT2"/>
    <mergeCell ref="W2:Z2"/>
    <mergeCell ref="BK2:BN2"/>
    <mergeCell ref="BP2:BS2"/>
    <mergeCell ref="BU2:BX2"/>
    <mergeCell ref="AV2:AY2"/>
    <mergeCell ref="BA2:BD2"/>
    <mergeCell ref="BF2:BI2"/>
    <mergeCell ref="C41:F41"/>
    <mergeCell ref="C40:F40"/>
    <mergeCell ref="S30:V30"/>
    <mergeCell ref="W30:Z30"/>
    <mergeCell ref="S29:V29"/>
    <mergeCell ref="W29:Z29"/>
    <mergeCell ref="K30:N30"/>
    <mergeCell ref="O30:R30"/>
    <mergeCell ref="AA30:AD30"/>
    <mergeCell ref="C16:F16"/>
    <mergeCell ref="G16:J16"/>
    <mergeCell ref="K16:N1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11</vt:i4>
      </vt:variant>
    </vt:vector>
  </HeadingPairs>
  <TitlesOfParts>
    <vt:vector size="11" baseType="lpstr">
      <vt:lpstr>linguistic variables</vt:lpstr>
      <vt:lpstr>DM1</vt:lpstr>
      <vt:lpstr>DM2</vt:lpstr>
      <vt:lpstr>DM3</vt:lpstr>
      <vt:lpstr>DM4</vt:lpstr>
      <vt:lpstr>DM's weights</vt:lpstr>
      <vt:lpstr>weights of the criteria</vt:lpstr>
      <vt:lpstr>Alternatif-criteria weights</vt:lpstr>
      <vt:lpstr>MARCOS</vt:lpstr>
      <vt:lpstr>MARCOS(Present)</vt:lpstr>
      <vt:lpstr>MARCOS(Future)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2022-06-09T14:05:50Z</dcterms:modified>
</cp:coreProperties>
</file>